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13_ncr:1_{38136E31-BBB2-4E12-A287-1DBA86285F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経営収支の推移" sheetId="19" r:id="rId1"/>
    <sheet name="企業債等" sheetId="20" r:id="rId2"/>
    <sheet name="業務量" sheetId="23" r:id="rId3"/>
    <sheet name="収益的収支" sheetId="26" r:id="rId4"/>
    <sheet name="資本的収支" sheetId="25" r:id="rId5"/>
  </sheets>
  <definedNames>
    <definedName name="_xlnm.Print_Area" localSheetId="2">業務量!$A$1:$AF$28</definedName>
    <definedName name="_xlnm.Print_Area" localSheetId="0">経営収支の推移!$A$1:$E$16</definedName>
    <definedName name="_xlnm.Print_Area" localSheetId="3">収益的収支!$A$1:$V$36</definedName>
    <definedName name="あああ">#REF!</definedName>
    <definedName name="き" localSheetId="4">#REF!</definedName>
    <definedName name="き" localSheetId="3">#REF!</definedName>
    <definedName name="き">#REF!</definedName>
    <definedName name="その他建物・整理番号" localSheetId="2">#REF!</definedName>
    <definedName name="その他建物・整理番号" localSheetId="4">#REF!</definedName>
    <definedName name="その他建物・整理番号" localSheetId="3">#REF!</definedName>
    <definedName name="その他建物・整理番号">#REF!</definedName>
    <definedName name="ヘッダー２" localSheetId="2">[0]!東部管理事務所の部+#REF!</definedName>
    <definedName name="ヘッダー２" localSheetId="4">[0]!東部管理事務所の部+#REF!</definedName>
    <definedName name="ヘッダー２" localSheetId="3">[0]!東部管理事務所の部+#REF!</definedName>
    <definedName name="ヘッダー２">[0]!東部管理事務所の部+#REF!</definedName>
    <definedName name="ヘッダー３" localSheetId="2">[0]!東部管理事務所の部+#REF!</definedName>
    <definedName name="ヘッダー３" localSheetId="4">[0]!東部管理事務所の部+#REF!</definedName>
    <definedName name="ヘッダー３" localSheetId="3">[0]!東部管理事務所の部+#REF!</definedName>
    <definedName name="ヘッダー３">[0]!東部管理事務所の部+#REF!</definedName>
    <definedName name="残存簿価一覧表" localSheetId="2">#REF!</definedName>
    <definedName name="残存簿価一覧表" localSheetId="4">#REF!</definedName>
    <definedName name="残存簿価一覧表" localSheetId="3">#REF!</definedName>
    <definedName name="残存簿価一覧表">#REF!</definedName>
    <definedName name="処理場・整理番号" localSheetId="2">#REF!</definedName>
    <definedName name="処理場・整理番号" localSheetId="4">#REF!</definedName>
    <definedName name="処理場・整理番号" localSheetId="3">#REF!</definedName>
    <definedName name="処理場・整理番号">#REF!</definedName>
    <definedName name="人件費" localSheetId="4">#REF!</definedName>
    <definedName name="人件費" localSheetId="3">#REF!</definedName>
    <definedName name="人件費">#REF!</definedName>
    <definedName name="西部・整理番号" localSheetId="2">#REF!</definedName>
    <definedName name="西部・整理番号" localSheetId="4">#REF!</definedName>
    <definedName name="西部・整理番号" localSheetId="3">#REF!</definedName>
    <definedName name="西部・整理番号">#REF!</definedName>
    <definedName name="抽水所・整理番号" localSheetId="2">#REF!</definedName>
    <definedName name="抽水所・整理番号" localSheetId="4">#REF!</definedName>
    <definedName name="抽水所・整理番号" localSheetId="3">#REF!</definedName>
    <definedName name="抽水所・整理番号">#REF!</definedName>
    <definedName name="東部・整理番号" localSheetId="2">#REF!</definedName>
    <definedName name="東部・整理番号" localSheetId="4">#REF!</definedName>
    <definedName name="東部・整理番号" localSheetId="3">#REF!</definedName>
    <definedName name="東部・整理番号">#REF!</definedName>
    <definedName name="南部・整理番号" localSheetId="2">#REF!</definedName>
    <definedName name="南部・整理番号" localSheetId="4">#REF!</definedName>
    <definedName name="南部・整理番号" localSheetId="3">#REF!</definedName>
    <definedName name="南部・整理番号">#REF!</definedName>
    <definedName name="普通財産その他建物・整理番号" localSheetId="2">#REF!</definedName>
    <definedName name="普通財産その他建物・整理番号" localSheetId="4">#REF!</definedName>
    <definedName name="普通財産その他建物・整理番号" localSheetId="3">#REF!</definedName>
    <definedName name="普通財産その他建物・整理番号">#REF!</definedName>
    <definedName name="北部・整理番号" localSheetId="2">#REF!</definedName>
    <definedName name="北部・整理番号" localSheetId="4">#REF!</definedName>
    <definedName name="北部・整理番号" localSheetId="3">#REF!</definedName>
    <definedName name="北部・整理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9" i="25" l="1"/>
  <c r="U41" i="25" s="1"/>
  <c r="T43" i="25" s="1"/>
  <c r="T49" i="25" s="1"/>
  <c r="T28" i="25"/>
  <c r="T23" i="25"/>
  <c r="T18" i="25"/>
  <c r="T13" i="25"/>
  <c r="T9" i="25"/>
  <c r="J31" i="25"/>
  <c r="J22" i="25"/>
  <c r="J16" i="25"/>
  <c r="J10" i="25"/>
  <c r="J9" i="25"/>
  <c r="J55" i="25" s="1"/>
  <c r="T34" i="26"/>
  <c r="U31" i="26"/>
  <c r="T31" i="26"/>
  <c r="L30" i="26"/>
  <c r="U29" i="26"/>
  <c r="T29" i="26"/>
  <c r="U28" i="26"/>
  <c r="T28" i="26"/>
  <c r="Q25" i="26"/>
  <c r="U24" i="26"/>
  <c r="T24" i="26"/>
  <c r="U23" i="26"/>
  <c r="T23" i="26"/>
  <c r="U22" i="26"/>
  <c r="T22" i="26"/>
  <c r="Q21" i="26"/>
  <c r="M21" i="26"/>
  <c r="T21" i="26" s="1"/>
  <c r="U20" i="26"/>
  <c r="T20" i="26"/>
  <c r="U19" i="26"/>
  <c r="T19" i="26"/>
  <c r="U18" i="26"/>
  <c r="T18" i="26"/>
  <c r="Q17" i="26"/>
  <c r="M17" i="26"/>
  <c r="U17" i="26" s="1"/>
  <c r="U15" i="26"/>
  <c r="T15" i="26"/>
  <c r="U14" i="26"/>
  <c r="T14" i="26"/>
  <c r="U13" i="26"/>
  <c r="T13" i="26"/>
  <c r="U12" i="26"/>
  <c r="T12" i="26"/>
  <c r="Q11" i="26"/>
  <c r="Q16" i="26" s="1"/>
  <c r="M11" i="26"/>
  <c r="U11" i="26" s="1"/>
  <c r="U10" i="26"/>
  <c r="T10" i="26"/>
  <c r="U9" i="26"/>
  <c r="T9" i="26"/>
  <c r="U8" i="26"/>
  <c r="T8" i="26"/>
  <c r="Q7" i="26"/>
  <c r="Q33" i="26" s="1"/>
  <c r="M7" i="26"/>
  <c r="AE19" i="23"/>
  <c r="AD19" i="23"/>
  <c r="AC19" i="23"/>
  <c r="AB19" i="23"/>
  <c r="AE17" i="23"/>
  <c r="AD17" i="23"/>
  <c r="AC17" i="23"/>
  <c r="AB17" i="23"/>
  <c r="AE15" i="23"/>
  <c r="AD15" i="23"/>
  <c r="AC15" i="23"/>
  <c r="AB15" i="23"/>
  <c r="AE13" i="23"/>
  <c r="AD13" i="23"/>
  <c r="AC13" i="23"/>
  <c r="AB13" i="23"/>
  <c r="AE11" i="23"/>
  <c r="AD11" i="23"/>
  <c r="AC11" i="23"/>
  <c r="AB11" i="23"/>
  <c r="AE9" i="23"/>
  <c r="AD9" i="23"/>
  <c r="AC9" i="23"/>
  <c r="AB9" i="23"/>
  <c r="AE7" i="23"/>
  <c r="AD7" i="23"/>
  <c r="AC7" i="23"/>
  <c r="AB7" i="23"/>
  <c r="AE6" i="23"/>
  <c r="AD6" i="23"/>
  <c r="AC6" i="23"/>
  <c r="AB6" i="23"/>
  <c r="T27" i="26" l="1"/>
  <c r="T41" i="25"/>
  <c r="T55" i="25" s="1"/>
  <c r="Q26" i="26"/>
  <c r="P26" i="26"/>
  <c r="P30" i="26"/>
  <c r="Q30" i="26"/>
  <c r="M16" i="26"/>
  <c r="M25" i="26"/>
  <c r="P27" i="26"/>
  <c r="U27" i="26"/>
  <c r="T11" i="26"/>
  <c r="M33" i="26"/>
  <c r="Q27" i="26"/>
  <c r="T7" i="26"/>
  <c r="U7" i="26"/>
  <c r="U21" i="26"/>
  <c r="T17" i="26"/>
  <c r="T33" i="26" l="1"/>
  <c r="U33" i="26"/>
  <c r="T26" i="26"/>
  <c r="L26" i="26"/>
  <c r="T16" i="26"/>
  <c r="U26" i="26"/>
  <c r="M26" i="26"/>
  <c r="M30" i="26"/>
  <c r="U16" i="26"/>
  <c r="U30" i="26"/>
  <c r="T30" i="26"/>
  <c r="T25" i="26"/>
  <c r="U25" i="26"/>
  <c r="L27" i="26" l="1"/>
  <c r="M27" i="26"/>
  <c r="E16" i="19" l="1"/>
  <c r="E7" i="19" l="1"/>
  <c r="E8" i="19"/>
  <c r="E9" i="19"/>
  <c r="E10" i="19"/>
  <c r="E11" i="19"/>
  <c r="E12" i="19"/>
  <c r="E13" i="19"/>
  <c r="E14" i="19"/>
  <c r="E15" i="19"/>
</calcChain>
</file>

<file path=xl/sharedStrings.xml><?xml version="1.0" encoding="utf-8"?>
<sst xmlns="http://schemas.openxmlformats.org/spreadsheetml/2006/main" count="175" uniqueCount="119">
  <si>
    <t>区　　　　　　分</t>
    <rPh sb="0" eb="1">
      <t>ク</t>
    </rPh>
    <rPh sb="7" eb="8">
      <t>ブン</t>
    </rPh>
    <phoneticPr fontId="5"/>
  </si>
  <si>
    <t>前年度対比指数</t>
    <rPh sb="0" eb="3">
      <t>ゼンネンド</t>
    </rPh>
    <rPh sb="3" eb="5">
      <t>タイヒ</t>
    </rPh>
    <rPh sb="5" eb="7">
      <t>シスウ</t>
    </rPh>
    <phoneticPr fontId="5"/>
  </si>
  <si>
    <t>決算</t>
    <rPh sb="0" eb="1">
      <t>ケツ</t>
    </rPh>
    <rPh sb="1" eb="2">
      <t>サン</t>
    </rPh>
    <phoneticPr fontId="5"/>
  </si>
  <si>
    <t>管　　渠　　延　　長</t>
    <rPh sb="0" eb="1">
      <t>カン</t>
    </rPh>
    <rPh sb="3" eb="4">
      <t>キョ</t>
    </rPh>
    <rPh sb="6" eb="7">
      <t>エン</t>
    </rPh>
    <rPh sb="9" eb="10">
      <t>チョウ</t>
    </rPh>
    <phoneticPr fontId="5"/>
  </si>
  <si>
    <t>処 理 区 域 面 積</t>
    <rPh sb="0" eb="1">
      <t>トコロ</t>
    </rPh>
    <rPh sb="2" eb="3">
      <t>リ</t>
    </rPh>
    <rPh sb="4" eb="5">
      <t>ク</t>
    </rPh>
    <rPh sb="6" eb="7">
      <t>イキ</t>
    </rPh>
    <rPh sb="8" eb="9">
      <t>メン</t>
    </rPh>
    <rPh sb="10" eb="11">
      <t>セキ</t>
    </rPh>
    <phoneticPr fontId="5"/>
  </si>
  <si>
    <t>未  水  洗 戸 数</t>
    <rPh sb="0" eb="1">
      <t>ミ</t>
    </rPh>
    <rPh sb="3" eb="4">
      <t>ミズ</t>
    </rPh>
    <rPh sb="6" eb="7">
      <t>アラ</t>
    </rPh>
    <rPh sb="8" eb="9">
      <t>ト</t>
    </rPh>
    <rPh sb="10" eb="11">
      <t>カズ</t>
    </rPh>
    <phoneticPr fontId="5"/>
  </si>
  <si>
    <t>戸</t>
    <rPh sb="0" eb="1">
      <t>ト</t>
    </rPh>
    <phoneticPr fontId="5"/>
  </si>
  <si>
    <t>処理水量</t>
    <rPh sb="0" eb="2">
      <t>ショリ</t>
    </rPh>
    <rPh sb="2" eb="4">
      <t>スイリョウ</t>
    </rPh>
    <phoneticPr fontId="5"/>
  </si>
  <si>
    <t>有収水量</t>
    <rPh sb="0" eb="1">
      <t>ユウ</t>
    </rPh>
    <rPh sb="1" eb="2">
      <t>オサム</t>
    </rPh>
    <rPh sb="2" eb="4">
      <t>スイリョウ</t>
    </rPh>
    <phoneticPr fontId="5"/>
  </si>
  <si>
    <t>下水道使用料</t>
    <rPh sb="0" eb="3">
      <t>ゲスイドウ</t>
    </rPh>
    <rPh sb="3" eb="6">
      <t>シヨウリョウ</t>
    </rPh>
    <phoneticPr fontId="5"/>
  </si>
  <si>
    <t>円</t>
    <rPh sb="0" eb="1">
      <t>エン</t>
    </rPh>
    <phoneticPr fontId="5"/>
  </si>
  <si>
    <t>備　　　　　　　考</t>
    <rPh sb="0" eb="1">
      <t>ビ</t>
    </rPh>
    <rPh sb="8" eb="9">
      <t>コウ</t>
    </rPh>
    <phoneticPr fontId="5"/>
  </si>
  <si>
    <t>平成20年度</t>
  </si>
  <si>
    <t>営業収益</t>
    <rPh sb="0" eb="2">
      <t>エイギョウ</t>
    </rPh>
    <rPh sb="2" eb="4">
      <t>シュウエキ</t>
    </rPh>
    <phoneticPr fontId="5"/>
  </si>
  <si>
    <t>一般会計補助金</t>
    <rPh sb="0" eb="2">
      <t>イッパン</t>
    </rPh>
    <rPh sb="2" eb="4">
      <t>カイケイ</t>
    </rPh>
    <rPh sb="4" eb="7">
      <t>ホジョキン</t>
    </rPh>
    <phoneticPr fontId="5"/>
  </si>
  <si>
    <t>その他</t>
    <rPh sb="2" eb="3">
      <t>タ</t>
    </rPh>
    <phoneticPr fontId="5"/>
  </si>
  <si>
    <t>営業外収益</t>
    <rPh sb="0" eb="2">
      <t>エイギョウ</t>
    </rPh>
    <rPh sb="2" eb="3">
      <t>ガイ</t>
    </rPh>
    <rPh sb="3" eb="5">
      <t>シュウエキ</t>
    </rPh>
    <phoneticPr fontId="5"/>
  </si>
  <si>
    <t>長期前受金戻入</t>
    <rPh sb="0" eb="2">
      <t>チョウキ</t>
    </rPh>
    <rPh sb="2" eb="4">
      <t>マエウ</t>
    </rPh>
    <rPh sb="4" eb="5">
      <t>キン</t>
    </rPh>
    <rPh sb="5" eb="7">
      <t>レイニュウ</t>
    </rPh>
    <phoneticPr fontId="5"/>
  </si>
  <si>
    <t>特別利益</t>
    <rPh sb="0" eb="2">
      <t>トクベツ</t>
    </rPh>
    <rPh sb="2" eb="4">
      <t>リエキ</t>
    </rPh>
    <phoneticPr fontId="5"/>
  </si>
  <si>
    <t>営業費用</t>
    <rPh sb="0" eb="2">
      <t>エイギョウ</t>
    </rPh>
    <rPh sb="2" eb="4">
      <t>ヒヨウ</t>
    </rPh>
    <phoneticPr fontId="5"/>
  </si>
  <si>
    <t>人件費</t>
    <rPh sb="0" eb="3">
      <t>ジンケンヒ</t>
    </rPh>
    <phoneticPr fontId="5"/>
  </si>
  <si>
    <t>経費</t>
    <rPh sb="0" eb="2">
      <t>ケイヒ</t>
    </rPh>
    <phoneticPr fontId="5"/>
  </si>
  <si>
    <t>特別損失</t>
    <rPh sb="0" eb="2">
      <t>トクベツ</t>
    </rPh>
    <rPh sb="2" eb="4">
      <t>ソンシツ</t>
    </rPh>
    <phoneticPr fontId="5"/>
  </si>
  <si>
    <t>当年度損益</t>
    <rPh sb="0" eb="1">
      <t>トウ</t>
    </rPh>
    <rPh sb="1" eb="3">
      <t>ネンド</t>
    </rPh>
    <rPh sb="3" eb="5">
      <t>ソンエキ</t>
    </rPh>
    <phoneticPr fontId="5"/>
  </si>
  <si>
    <t>経常損益</t>
    <rPh sb="0" eb="2">
      <t>ケイジョウ</t>
    </rPh>
    <rPh sb="2" eb="4">
      <t>ソンエキ</t>
    </rPh>
    <phoneticPr fontId="5"/>
  </si>
  <si>
    <t>その他未処分利益剰余金
変動額</t>
    <rPh sb="2" eb="3">
      <t>タ</t>
    </rPh>
    <rPh sb="3" eb="6">
      <t>ミショブン</t>
    </rPh>
    <rPh sb="6" eb="8">
      <t>リエキ</t>
    </rPh>
    <rPh sb="8" eb="11">
      <t>ジョウヨキン</t>
    </rPh>
    <rPh sb="12" eb="14">
      <t>ヘンドウ</t>
    </rPh>
    <rPh sb="14" eb="15">
      <t>ガク</t>
    </rPh>
    <phoneticPr fontId="5"/>
  </si>
  <si>
    <t xml:space="preserve"> </t>
    <phoneticPr fontId="5"/>
  </si>
  <si>
    <t>下　　水　　道　　事　　業　　会　　計</t>
    <rPh sb="0" eb="1">
      <t>シタ</t>
    </rPh>
    <rPh sb="3" eb="4">
      <t>ミズ</t>
    </rPh>
    <rPh sb="6" eb="7">
      <t>ミチ</t>
    </rPh>
    <rPh sb="9" eb="10">
      <t>コト</t>
    </rPh>
    <rPh sb="12" eb="13">
      <t>ギョウ</t>
    </rPh>
    <rPh sb="15" eb="16">
      <t>カイ</t>
    </rPh>
    <rPh sb="18" eb="19">
      <t>ケイ</t>
    </rPh>
    <phoneticPr fontId="5"/>
  </si>
  <si>
    <t>支　　　　　　　　　　　　　　　　　　　　　　　　　　出</t>
    <rPh sb="0" eb="1">
      <t>ササ</t>
    </rPh>
    <rPh sb="27" eb="28">
      <t>デ</t>
    </rPh>
    <phoneticPr fontId="5"/>
  </si>
  <si>
    <t>収　　　　　　　　　　　　　　　　　入</t>
  </si>
  <si>
    <t>件　　　　　　　　　　　　　　　　　　名</t>
    <rPh sb="0" eb="1">
      <t>ケン</t>
    </rPh>
    <rPh sb="19" eb="20">
      <t>メイ</t>
    </rPh>
    <phoneticPr fontId="5"/>
  </si>
  <si>
    <t>金　　　　額</t>
    <rPh sb="0" eb="1">
      <t>キン</t>
    </rPh>
    <rPh sb="5" eb="6">
      <t>ガク</t>
    </rPh>
    <phoneticPr fontId="5"/>
  </si>
  <si>
    <t>件　　　　　　　　　　　　名</t>
  </si>
  <si>
    <t>億</t>
    <rPh sb="0" eb="1">
      <t>オク</t>
    </rPh>
    <phoneticPr fontId="5"/>
  </si>
  <si>
    <t>万</t>
    <rPh sb="0" eb="1">
      <t>マン</t>
    </rPh>
    <phoneticPr fontId="5"/>
  </si>
  <si>
    <t>管渠工事費</t>
    <rPh sb="0" eb="1">
      <t>カン</t>
    </rPh>
    <rPh sb="1" eb="2">
      <t>キョ</t>
    </rPh>
    <rPh sb="2" eb="5">
      <t>コウジヒ</t>
    </rPh>
    <phoneticPr fontId="5"/>
  </si>
  <si>
    <t>下水道事業資金</t>
    <rPh sb="0" eb="3">
      <t>ゲスイドウ</t>
    </rPh>
    <rPh sb="3" eb="5">
      <t>ジギョウ</t>
    </rPh>
    <rPh sb="5" eb="7">
      <t>シキン</t>
    </rPh>
    <phoneticPr fontId="5"/>
  </si>
  <si>
    <t>公共下水道事業</t>
    <rPh sb="0" eb="2">
      <t>コウキョウ</t>
    </rPh>
    <rPh sb="2" eb="5">
      <t>ゲスイドウ</t>
    </rPh>
    <rPh sb="5" eb="7">
      <t>ジギョウ</t>
    </rPh>
    <phoneticPr fontId="5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</si>
  <si>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5"/>
  </si>
  <si>
    <t>他事業関連事業</t>
    <rPh sb="0" eb="1">
      <t>ホカ</t>
    </rPh>
    <rPh sb="1" eb="3">
      <t>ジギョウ</t>
    </rPh>
    <rPh sb="3" eb="5">
      <t>カンレン</t>
    </rPh>
    <rPh sb="5" eb="7">
      <t>ジギョウ</t>
    </rPh>
    <phoneticPr fontId="5"/>
  </si>
  <si>
    <t>抽水所工事費</t>
    <rPh sb="0" eb="1">
      <t>チュウ</t>
    </rPh>
    <rPh sb="1" eb="2">
      <t>スイ</t>
    </rPh>
    <rPh sb="2" eb="3">
      <t>ショ</t>
    </rPh>
    <rPh sb="3" eb="6">
      <t>コウジヒ</t>
    </rPh>
    <phoneticPr fontId="5"/>
  </si>
  <si>
    <t>国庫補助金</t>
    <rPh sb="0" eb="2">
      <t>コッコ</t>
    </rPh>
    <rPh sb="2" eb="3">
      <t>ホ</t>
    </rPh>
    <rPh sb="3" eb="4">
      <t>スケ</t>
    </rPh>
    <rPh sb="4" eb="5">
      <t>キン</t>
    </rPh>
    <phoneticPr fontId="5"/>
  </si>
  <si>
    <t>下水道事業費補助金</t>
    <rPh sb="0" eb="3">
      <t>ゲスイドウ</t>
    </rPh>
    <rPh sb="3" eb="6">
      <t>ジギョウヒ</t>
    </rPh>
    <rPh sb="6" eb="9">
      <t>ホジョキン</t>
    </rPh>
    <phoneticPr fontId="5"/>
  </si>
  <si>
    <t>処理場工事費</t>
    <rPh sb="0" eb="2">
      <t>ショリ</t>
    </rPh>
    <rPh sb="2" eb="3">
      <t>ジョウ</t>
    </rPh>
    <rPh sb="3" eb="6">
      <t>コウジヒ</t>
    </rPh>
    <phoneticPr fontId="5"/>
  </si>
  <si>
    <t>工事負担金</t>
    <rPh sb="0" eb="2">
      <t>コウジ</t>
    </rPh>
    <rPh sb="2" eb="5">
      <t>フタンキン</t>
    </rPh>
    <phoneticPr fontId="5"/>
  </si>
  <si>
    <t>企業債償還金</t>
    <rPh sb="0" eb="2">
      <t>キギョウ</t>
    </rPh>
    <rPh sb="2" eb="3">
      <t>サイ</t>
    </rPh>
    <rPh sb="3" eb="5">
      <t>ショウカン</t>
    </rPh>
    <rPh sb="5" eb="6">
      <t>キン</t>
    </rPh>
    <phoneticPr fontId="5"/>
  </si>
  <si>
    <t>収　　　　　　入　　　　　 計</t>
    <rPh sb="0" eb="8">
      <t>シュウニュウ</t>
    </rPh>
    <rPh sb="14" eb="15">
      <t>ケイ</t>
    </rPh>
    <phoneticPr fontId="5"/>
  </si>
  <si>
    <t>差　　　　　　　　　　　　　引</t>
    <rPh sb="0" eb="15">
      <t>サシヒキ</t>
    </rPh>
    <phoneticPr fontId="5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</si>
  <si>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5"/>
  </si>
  <si>
    <t>資本的収支調整額</t>
    <rPh sb="0" eb="3">
      <t>シホンテキ</t>
    </rPh>
    <rPh sb="3" eb="5">
      <t>シュウシ</t>
    </rPh>
    <rPh sb="5" eb="7">
      <t>チョウセイ</t>
    </rPh>
    <rPh sb="7" eb="8">
      <t>ガク</t>
    </rPh>
    <phoneticPr fontId="5"/>
  </si>
  <si>
    <t>減債積立金</t>
    <rPh sb="0" eb="2">
      <t>ゲンサイ</t>
    </rPh>
    <rPh sb="2" eb="4">
      <t>ツミタテ</t>
    </rPh>
    <rPh sb="4" eb="5">
      <t>キン</t>
    </rPh>
    <phoneticPr fontId="5"/>
  </si>
  <si>
    <t>損益勘定留保資金</t>
    <rPh sb="0" eb="2">
      <t>ソンエキ</t>
    </rPh>
    <rPh sb="2" eb="4">
      <t>カンジョウ</t>
    </rPh>
    <rPh sb="4" eb="6">
      <t>リュウホ</t>
    </rPh>
    <rPh sb="6" eb="8">
      <t>シキン</t>
    </rPh>
    <phoneticPr fontId="5"/>
  </si>
  <si>
    <t>支出計</t>
    <rPh sb="0" eb="2">
      <t>シシュツ</t>
    </rPh>
    <rPh sb="2" eb="3">
      <t>ケイ</t>
    </rPh>
    <phoneticPr fontId="5"/>
  </si>
  <si>
    <t>再          差           引</t>
    <rPh sb="0" eb="1">
      <t>サイ</t>
    </rPh>
    <rPh sb="11" eb="24">
      <t>サシヒキ</t>
    </rPh>
    <phoneticPr fontId="5"/>
  </si>
  <si>
    <t>（注）　決算額は、消費税及び地方消費税を含む。</t>
    <rPh sb="1" eb="2">
      <t>チュウ</t>
    </rPh>
    <rPh sb="4" eb="6">
      <t>ケッサン</t>
    </rPh>
    <rPh sb="6" eb="7">
      <t>ガク</t>
    </rPh>
    <rPh sb="9" eb="12">
      <t>ショウヒゼイ</t>
    </rPh>
    <rPh sb="12" eb="13">
      <t>オヨ</t>
    </rPh>
    <rPh sb="14" eb="16">
      <t>チホウ</t>
    </rPh>
    <rPh sb="16" eb="19">
      <t>ショウヒゼイ</t>
    </rPh>
    <rPh sb="20" eb="21">
      <t>フク</t>
    </rPh>
    <phoneticPr fontId="5"/>
  </si>
  <si>
    <t>億　　　　万　　　　円</t>
    <rPh sb="0" eb="1">
      <t>オク</t>
    </rPh>
    <rPh sb="5" eb="6">
      <t>マン</t>
    </rPh>
    <rPh sb="10" eb="11">
      <t>エン</t>
    </rPh>
    <phoneticPr fontId="5"/>
  </si>
  <si>
    <t>収益計</t>
    <rPh sb="0" eb="2">
      <t>シュウエキ</t>
    </rPh>
    <rPh sb="2" eb="3">
      <t>ケイ</t>
    </rPh>
    <phoneticPr fontId="5"/>
  </si>
  <si>
    <t>営業外費用</t>
    <rPh sb="0" eb="2">
      <t>エイギョウ</t>
    </rPh>
    <rPh sb="2" eb="3">
      <t>ガイ</t>
    </rPh>
    <rPh sb="3" eb="5">
      <t>ヒヨウ</t>
    </rPh>
    <phoneticPr fontId="5"/>
  </si>
  <si>
    <t>繰延勘定償却等</t>
    <rPh sb="0" eb="2">
      <t>クリノベ</t>
    </rPh>
    <rPh sb="2" eb="4">
      <t>カンジョウ</t>
    </rPh>
    <rPh sb="4" eb="6">
      <t>ショウキャク</t>
    </rPh>
    <rPh sb="6" eb="7">
      <t>トウ</t>
    </rPh>
    <phoneticPr fontId="5"/>
  </si>
  <si>
    <t>費用計</t>
    <rPh sb="0" eb="2">
      <t>ヒヨウ</t>
    </rPh>
    <rPh sb="2" eb="3">
      <t>ケイ</t>
    </rPh>
    <phoneticPr fontId="5"/>
  </si>
  <si>
    <t>当年度未処分利益剰余金
（△当年度未処理欠損金）</t>
    <rPh sb="0" eb="1">
      <t>トウ</t>
    </rPh>
    <rPh sb="1" eb="3">
      <t>ネンド</t>
    </rPh>
    <rPh sb="3" eb="6">
      <t>ミショブン</t>
    </rPh>
    <rPh sb="6" eb="8">
      <t>リエキ</t>
    </rPh>
    <rPh sb="8" eb="11">
      <t>ジョウヨキン</t>
    </rPh>
    <rPh sb="14" eb="15">
      <t>トウ</t>
    </rPh>
    <rPh sb="15" eb="17">
      <t>ネンド</t>
    </rPh>
    <rPh sb="17" eb="18">
      <t>ミ</t>
    </rPh>
    <rPh sb="18" eb="20">
      <t>ショリ</t>
    </rPh>
    <rPh sb="20" eb="23">
      <t>ケッソンキン</t>
    </rPh>
    <phoneticPr fontId="5"/>
  </si>
  <si>
    <t>営業収益＋</t>
    <rPh sb="0" eb="2">
      <t>エイギョウ</t>
    </rPh>
    <rPh sb="2" eb="4">
      <t>シュウエキ</t>
    </rPh>
    <phoneticPr fontId="5"/>
  </si>
  <si>
    <t>営業費用＋</t>
    <rPh sb="0" eb="2">
      <t>エイギョウ</t>
    </rPh>
    <rPh sb="2" eb="4">
      <t>ヒヨウ</t>
    </rPh>
    <phoneticPr fontId="5"/>
  </si>
  <si>
    <t>資金不足比率</t>
    <rPh sb="0" eb="2">
      <t>シキン</t>
    </rPh>
    <rPh sb="2" eb="4">
      <t>ブソク</t>
    </rPh>
    <rPh sb="4" eb="6">
      <t>ヒリツ</t>
    </rPh>
    <phoneticPr fontId="5"/>
  </si>
  <si>
    <t>支払利息及び
企業債取扱諸費</t>
    <rPh sb="0" eb="2">
      <t>シハライ</t>
    </rPh>
    <rPh sb="2" eb="4">
      <t>リソク</t>
    </rPh>
    <rPh sb="4" eb="5">
      <t>オヨ</t>
    </rPh>
    <rPh sb="7" eb="9">
      <t>キギョウ</t>
    </rPh>
    <rPh sb="9" eb="10">
      <t>サイ</t>
    </rPh>
    <rPh sb="10" eb="12">
      <t>トリアツカ</t>
    </rPh>
    <rPh sb="12" eb="14">
      <t>ショヒ</t>
    </rPh>
    <phoneticPr fontId="5"/>
  </si>
  <si>
    <t>資金剰余額
（△資金不足額）</t>
    <rPh sb="0" eb="2">
      <t>シキン</t>
    </rPh>
    <rPh sb="2" eb="4">
      <t>ジョウヨ</t>
    </rPh>
    <rPh sb="4" eb="5">
      <t>ガク</t>
    </rPh>
    <rPh sb="8" eb="10">
      <t>シキン</t>
    </rPh>
    <rPh sb="10" eb="12">
      <t>ブソク</t>
    </rPh>
    <rPh sb="12" eb="13">
      <t>ガク</t>
    </rPh>
    <phoneticPr fontId="5"/>
  </si>
  <si>
    <t>差引</t>
    <rPh sb="0" eb="2">
      <t>サシヒキ</t>
    </rPh>
    <phoneticPr fontId="5"/>
  </si>
  <si>
    <t>○ 経営収支の推移</t>
    <rPh sb="2" eb="4">
      <t>ケイエイ</t>
    </rPh>
    <rPh sb="4" eb="6">
      <t>シュウシ</t>
    </rPh>
    <rPh sb="7" eb="9">
      <t>スイイ</t>
    </rPh>
    <phoneticPr fontId="3"/>
  </si>
  <si>
    <t>（単位：百万円）</t>
    <rPh sb="1" eb="3">
      <t>タンイ</t>
    </rPh>
    <rPh sb="4" eb="7">
      <t>ヒャクマンエン</t>
    </rPh>
    <phoneticPr fontId="3"/>
  </si>
  <si>
    <t>年度</t>
    <phoneticPr fontId="3"/>
  </si>
  <si>
    <t>収益</t>
    <phoneticPr fontId="3"/>
  </si>
  <si>
    <t>費用</t>
    <phoneticPr fontId="3"/>
  </si>
  <si>
    <t>収支差引</t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</si>
  <si>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</si>
  <si>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</si>
  <si>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</si>
  <si>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</si>
  <si>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○ 企業債等</t>
    <rPh sb="2" eb="4">
      <t>キギョウ</t>
    </rPh>
    <rPh sb="4" eb="5">
      <t>サイ</t>
    </rPh>
    <rPh sb="5" eb="6">
      <t>ナド</t>
    </rPh>
    <phoneticPr fontId="3"/>
  </si>
  <si>
    <t>（単位：百万円）</t>
    <phoneticPr fontId="3"/>
  </si>
  <si>
    <t>備考</t>
    <rPh sb="0" eb="2">
      <t>ビコウ</t>
    </rPh>
    <phoneticPr fontId="3"/>
  </si>
  <si>
    <t>企業債年度末残高</t>
  </si>
  <si>
    <t>企業債利息</t>
    <phoneticPr fontId="3"/>
  </si>
  <si>
    <t>企業債利率</t>
  </si>
  <si>
    <t>一般会計補助金</t>
  </si>
  <si>
    <t>　収益的収入</t>
    <phoneticPr fontId="3"/>
  </si>
  <si>
    <t>　資本的収入</t>
    <phoneticPr fontId="3"/>
  </si>
  <si>
    <t>令和元年度</t>
    <rPh sb="0" eb="2">
      <t>レイワ</t>
    </rPh>
    <rPh sb="2" eb="4">
      <t>ガンネン</t>
    </rPh>
    <rPh sb="3" eb="5">
      <t>ネンド</t>
    </rPh>
    <phoneticPr fontId="3"/>
  </si>
  <si>
    <t>令和２年度</t>
    <rPh sb="0" eb="2">
      <t>レイワ</t>
    </rPh>
    <rPh sb="3" eb="5">
      <t>ネンド</t>
    </rPh>
    <rPh sb="4" eb="5">
      <t>ガンネン</t>
    </rPh>
    <phoneticPr fontId="3"/>
  </si>
  <si>
    <t>令和２年度</t>
    <rPh sb="0" eb="2">
      <t>レイワ</t>
    </rPh>
    <rPh sb="3" eb="5">
      <t>ネンド</t>
    </rPh>
    <rPh sb="4" eb="5">
      <t>ド</t>
    </rPh>
    <phoneticPr fontId="5"/>
  </si>
  <si>
    <t>％</t>
    <phoneticPr fontId="5"/>
  </si>
  <si>
    <t>－</t>
    <phoneticPr fontId="5"/>
  </si>
  <si>
    <t>建設改良費</t>
    <rPh sb="0" eb="1">
      <t>ダテ</t>
    </rPh>
    <rPh sb="1" eb="2">
      <t>セツ</t>
    </rPh>
    <rPh sb="2" eb="3">
      <t>アラタ</t>
    </rPh>
    <rPh sb="3" eb="4">
      <t>リョウ</t>
    </rPh>
    <rPh sb="4" eb="5">
      <t>ヒ</t>
    </rPh>
    <phoneticPr fontId="5"/>
  </si>
  <si>
    <t>企業債</t>
    <rPh sb="0" eb="1">
      <t>クワダ</t>
    </rPh>
    <rPh sb="1" eb="2">
      <t>ギョウ</t>
    </rPh>
    <rPh sb="2" eb="3">
      <t>サイ</t>
    </rPh>
    <phoneticPr fontId="5"/>
  </si>
  <si>
    <t>企業債償還金</t>
    <rPh sb="0" eb="3">
      <t>キギョウサイ</t>
    </rPh>
    <rPh sb="3" eb="5">
      <t>ショウカン</t>
    </rPh>
    <rPh sb="5" eb="6">
      <t>キン</t>
    </rPh>
    <phoneticPr fontId="3"/>
  </si>
  <si>
    <t>補塡財源</t>
    <rPh sb="0" eb="1">
      <t>ホ</t>
    </rPh>
    <rPh sb="2" eb="3">
      <t>ザイ</t>
    </rPh>
    <rPh sb="3" eb="4">
      <t>ミナモト</t>
    </rPh>
    <phoneticPr fontId="5"/>
  </si>
  <si>
    <t>令和３年度</t>
    <rPh sb="0" eb="2">
      <t>レイワ</t>
    </rPh>
    <rPh sb="3" eb="5">
      <t>ネンド</t>
    </rPh>
    <rPh sb="4" eb="5">
      <t>ガンネン</t>
    </rPh>
    <phoneticPr fontId="3"/>
  </si>
  <si>
    <t>令和４年度</t>
    <rPh sb="0" eb="2">
      <t>レイワ</t>
    </rPh>
    <rPh sb="3" eb="5">
      <t>ネンド</t>
    </rPh>
    <rPh sb="4" eb="5">
      <t>ガンネン</t>
    </rPh>
    <phoneticPr fontId="3"/>
  </si>
  <si>
    <t>0.001～4.65％</t>
    <phoneticPr fontId="3"/>
  </si>
  <si>
    <t>直近10年分</t>
    <rPh sb="0" eb="2">
      <t>チョッキン</t>
    </rPh>
    <rPh sb="4" eb="6">
      <t>ネンフン</t>
    </rPh>
    <phoneticPr fontId="3"/>
  </si>
  <si>
    <t>令和５年度</t>
    <rPh sb="0" eb="2">
      <t>レイワ</t>
    </rPh>
    <rPh sb="3" eb="5">
      <t>ネンド</t>
    </rPh>
    <rPh sb="4" eb="5">
      <t>ガンネン</t>
    </rPh>
    <phoneticPr fontId="3"/>
  </si>
  <si>
    <t>0.001～4.65％</t>
  </si>
  <si>
    <t>減価償却費</t>
    <rPh sb="0" eb="2">
      <t>ゲンカ</t>
    </rPh>
    <rPh sb="2" eb="4">
      <t>ショウキャク</t>
    </rPh>
    <rPh sb="4" eb="5">
      <t>ヒ</t>
    </rPh>
    <phoneticPr fontId="5"/>
  </si>
  <si>
    <t>令和６年度</t>
    <rPh sb="0" eb="2">
      <t>レイワ</t>
    </rPh>
    <rPh sb="3" eb="5">
      <t>ネンド</t>
    </rPh>
    <rPh sb="4" eb="5">
      <t>ガンネン</t>
    </rPh>
    <phoneticPr fontId="3"/>
  </si>
  <si>
    <t>令和６年度下水道事業会計の決算概要（参考資料）</t>
    <rPh sb="0" eb="2">
      <t>レイワ</t>
    </rPh>
    <phoneticPr fontId="3"/>
  </si>
  <si>
    <t>令和５年度</t>
  </si>
  <si>
    <t>令和６年度</t>
    <rPh sb="0" eb="2">
      <t>レイワ</t>
    </rPh>
    <phoneticPr fontId="3"/>
  </si>
  <si>
    <t>最　近　５　カ　年　下　水　道　事　業　業　務　量　比　較　表</t>
    <rPh sb="0" eb="1">
      <t>サイ</t>
    </rPh>
    <rPh sb="2" eb="3">
      <t>コン</t>
    </rPh>
    <rPh sb="8" eb="9">
      <t>ネン</t>
    </rPh>
    <rPh sb="10" eb="11">
      <t>シタ</t>
    </rPh>
    <rPh sb="12" eb="13">
      <t>ミズ</t>
    </rPh>
    <rPh sb="14" eb="15">
      <t>ミチ</t>
    </rPh>
    <rPh sb="16" eb="17">
      <t>コト</t>
    </rPh>
    <rPh sb="18" eb="19">
      <t>ゴウ</t>
    </rPh>
    <rPh sb="20" eb="21">
      <t>ゴウ</t>
    </rPh>
    <rPh sb="22" eb="23">
      <t>ツトム</t>
    </rPh>
    <rPh sb="24" eb="25">
      <t>リョウ</t>
    </rPh>
    <rPh sb="26" eb="27">
      <t>ヒ</t>
    </rPh>
    <rPh sb="28" eb="29">
      <t>カク</t>
    </rPh>
    <rPh sb="30" eb="31">
      <t>ヒョウ</t>
    </rPh>
    <phoneticPr fontId="5"/>
  </si>
  <si>
    <t>令和３年度</t>
    <rPh sb="0" eb="2">
      <t>レイワ</t>
    </rPh>
    <rPh sb="3" eb="5">
      <t>ネンド</t>
    </rPh>
    <phoneticPr fontId="5"/>
  </si>
  <si>
    <t>令和４年度</t>
    <phoneticPr fontId="5"/>
  </si>
  <si>
    <t>令和５年度</t>
    <rPh sb="0" eb="2">
      <t>レイワ</t>
    </rPh>
    <rPh sb="3" eb="5">
      <t>ネンド</t>
    </rPh>
    <phoneticPr fontId="5"/>
  </si>
  <si>
    <t>令和６年度</t>
    <rPh sb="0" eb="2">
      <t>レイワ</t>
    </rPh>
    <rPh sb="3" eb="5">
      <t>ネンド</t>
    </rPh>
    <phoneticPr fontId="5"/>
  </si>
  <si>
    <t>m</t>
    <phoneticPr fontId="3"/>
  </si>
  <si>
    <r>
      <t>km</t>
    </r>
    <r>
      <rPr>
        <vertAlign val="superscript"/>
        <sz val="8"/>
        <rFont val="ＭＳ Ｐ明朝"/>
        <family val="1"/>
        <charset val="128"/>
      </rPr>
      <t>2</t>
    </r>
    <phoneticPr fontId="5"/>
  </si>
  <si>
    <t>雨水対策整備率</t>
    <rPh sb="0" eb="1">
      <t>アメ</t>
    </rPh>
    <rPh sb="1" eb="2">
      <t>ミズ</t>
    </rPh>
    <rPh sb="2" eb="3">
      <t>タイ</t>
    </rPh>
    <rPh sb="3" eb="4">
      <t>サク</t>
    </rPh>
    <rPh sb="4" eb="5">
      <t>ヒトシ</t>
    </rPh>
    <rPh sb="5" eb="6">
      <t>ビ</t>
    </rPh>
    <rPh sb="6" eb="7">
      <t>リツ</t>
    </rPh>
    <phoneticPr fontId="5"/>
  </si>
  <si>
    <t>㎥</t>
    <phoneticPr fontId="5"/>
  </si>
  <si>
    <t xml:space="preserve">令和６年度　下水道事業収益的収支決算概要 </t>
    <rPh sb="0" eb="2">
      <t>レイワ</t>
    </rPh>
    <rPh sb="3" eb="5">
      <t>ネンド</t>
    </rPh>
    <rPh sb="6" eb="9">
      <t>ゲスイドウ</t>
    </rPh>
    <rPh sb="9" eb="11">
      <t>ジギョウ</t>
    </rPh>
    <rPh sb="11" eb="13">
      <t>シュウエキ</t>
    </rPh>
    <rPh sb="13" eb="14">
      <t>テキ</t>
    </rPh>
    <rPh sb="14" eb="16">
      <t>シュウシ</t>
    </rPh>
    <rPh sb="16" eb="18">
      <t>ケッサン</t>
    </rPh>
    <rPh sb="18" eb="20">
      <t>ガイヨウ</t>
    </rPh>
    <phoneticPr fontId="5"/>
  </si>
  <si>
    <t>令和６年度決算</t>
    <rPh sb="0" eb="2">
      <t>レイワ</t>
    </rPh>
    <rPh sb="3" eb="5">
      <t>ネンド</t>
    </rPh>
    <rPh sb="5" eb="7">
      <t>ケッサン</t>
    </rPh>
    <phoneticPr fontId="5"/>
  </si>
  <si>
    <t>令和５年度決算</t>
    <rPh sb="0" eb="2">
      <t>レイワ</t>
    </rPh>
    <rPh sb="3" eb="5">
      <t>ネンド</t>
    </rPh>
    <rPh sb="4" eb="5">
      <t>ド</t>
    </rPh>
    <rPh sb="5" eb="7">
      <t>ケッサン</t>
    </rPh>
    <phoneticPr fontId="5"/>
  </si>
  <si>
    <t>令和６年度　 下水道事業資本的収支決算概要</t>
    <rPh sb="0" eb="2">
      <t>レイワ</t>
    </rPh>
    <rPh sb="3" eb="5">
      <t>ネンド</t>
    </rPh>
    <rPh sb="7" eb="10">
      <t>ゲスイドウ</t>
    </rPh>
    <rPh sb="10" eb="12">
      <t>ジギョウ</t>
    </rPh>
    <rPh sb="12" eb="15">
      <t>シホンテキ</t>
    </rPh>
    <rPh sb="15" eb="17">
      <t>シュウシ</t>
    </rPh>
    <rPh sb="17" eb="19">
      <t>ケッサン</t>
    </rPh>
    <rPh sb="19" eb="21">
      <t>ガイヨウ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</si>
</sst>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▲ &quot;#,##0"/>
    <numFmt numFmtId="177" formatCode="0.0_);[Red]\(0.0\)"/>
    <numFmt numFmtId="178" formatCode="#,##0.00;&quot;▲ &quot;#,##0.00"/>
    <numFmt numFmtId="179" formatCode="#,##0.0;&quot;▲ &quot;#,##0.0"/>
    <numFmt numFmtId="183" formatCode="####&quot; 　&quot;####&quot; 　&quot;###0\ ;&quot;△ &quot;####&quot; 　&quot;####&quot; 　&quot;###0\ "/>
    <numFmt numFmtId="184" formatCode="####&quot;　　&quot;####&quot;　　&quot;###0;&quot;△ &quot;####&quot;　　&quot;####&quot;　　&quot;###0"/>
    <numFmt numFmtId="185" formatCode="0.0\ &quot;％&quot;"/>
    <numFmt numFmtId="186" formatCode="#,##0;&quot;△ &quot;#,##0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u val="double"/>
      <vertAlign val="superscript"/>
      <sz val="36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4"/>
      <name val="System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vertAlign val="superscript"/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4" fillId="0" borderId="0">
      <alignment vertical="center"/>
    </xf>
    <xf numFmtId="38" fontId="1" fillId="0" borderId="0" applyFont="0" applyFill="0" applyBorder="0" applyAlignment="0" applyProtection="0"/>
    <xf numFmtId="0" fontId="15" fillId="0" borderId="0"/>
    <xf numFmtId="0" fontId="15" fillId="0" borderId="0"/>
    <xf numFmtId="38" fontId="16" fillId="0" borderId="0" applyFont="0" applyFill="0" applyBorder="0" applyAlignment="0" applyProtection="0">
      <alignment vertical="center"/>
    </xf>
  </cellStyleXfs>
  <cellXfs count="407">
    <xf numFmtId="0" fontId="0" fillId="0" borderId="0" xfId="0">
      <alignment vertical="center"/>
    </xf>
    <xf numFmtId="49" fontId="2" fillId="0" borderId="0" xfId="1" applyNumberFormat="1" applyFont="1"/>
    <xf numFmtId="0" fontId="2" fillId="0" borderId="0" xfId="1" applyFont="1"/>
    <xf numFmtId="0" fontId="6" fillId="0" borderId="0" xfId="1" applyFont="1"/>
    <xf numFmtId="0" fontId="6" fillId="0" borderId="0" xfId="1" applyFont="1" applyAlignment="1">
      <alignment vertical="top"/>
    </xf>
    <xf numFmtId="0" fontId="2" fillId="0" borderId="1" xfId="1" applyFont="1" applyBorder="1"/>
    <xf numFmtId="0" fontId="2" fillId="0" borderId="3" xfId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9" xfId="1" applyFont="1" applyBorder="1"/>
    <xf numFmtId="0" fontId="2" fillId="0" borderId="11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2" xfId="1" applyFont="1" applyBorder="1"/>
    <xf numFmtId="0" fontId="2" fillId="0" borderId="10" xfId="1" applyFont="1" applyBorder="1"/>
    <xf numFmtId="0" fontId="2" fillId="0" borderId="9" xfId="1" applyFont="1" applyBorder="1" applyAlignment="1">
      <alignment horizontal="distributed" vertical="center"/>
    </xf>
    <xf numFmtId="49" fontId="2" fillId="0" borderId="1" xfId="1" applyNumberFormat="1" applyFont="1" applyBorder="1"/>
    <xf numFmtId="49" fontId="2" fillId="0" borderId="13" xfId="1" applyNumberFormat="1" applyFont="1" applyBorder="1"/>
    <xf numFmtId="49" fontId="2" fillId="0" borderId="3" xfId="1" applyNumberFormat="1" applyFont="1" applyBorder="1"/>
    <xf numFmtId="49" fontId="7" fillId="0" borderId="4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2" fillId="0" borderId="9" xfId="1" applyNumberFormat="1" applyFont="1" applyBorder="1"/>
    <xf numFmtId="49" fontId="2" fillId="0" borderId="14" xfId="1" applyNumberFormat="1" applyFont="1" applyBorder="1"/>
    <xf numFmtId="49" fontId="2" fillId="0" borderId="11" xfId="1" applyNumberFormat="1" applyFont="1" applyBorder="1"/>
    <xf numFmtId="49" fontId="7" fillId="0" borderId="12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10" fillId="0" borderId="4" xfId="1" applyNumberFormat="1" applyFont="1" applyBorder="1" applyAlignment="1">
      <alignment horizontal="left"/>
    </xf>
    <xf numFmtId="0" fontId="2" fillId="0" borderId="5" xfId="1" applyFont="1" applyBorder="1"/>
    <xf numFmtId="0" fontId="2" fillId="0" borderId="15" xfId="1" applyFont="1" applyBorder="1"/>
    <xf numFmtId="0" fontId="2" fillId="0" borderId="5" xfId="1" applyFont="1" applyBorder="1" applyAlignment="1">
      <alignment vertical="center"/>
    </xf>
    <xf numFmtId="0" fontId="2" fillId="0" borderId="17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2" fillId="0" borderId="14" xfId="1" applyFont="1" applyBorder="1"/>
    <xf numFmtId="0" fontId="2" fillId="0" borderId="37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49" fontId="2" fillId="0" borderId="2" xfId="1" applyNumberFormat="1" applyFont="1" applyFill="1" applyBorder="1" applyAlignment="1">
      <alignment horizontal="right" vertical="center"/>
    </xf>
    <xf numFmtId="49" fontId="2" fillId="0" borderId="4" xfId="1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49" fontId="2" fillId="0" borderId="0" xfId="1" applyNumberFormat="1" applyFont="1" applyFill="1" applyAlignment="1">
      <alignment horizontal="center" vertical="center"/>
    </xf>
    <xf numFmtId="0" fontId="2" fillId="0" borderId="2" xfId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right" vertical="center"/>
    </xf>
    <xf numFmtId="0" fontId="2" fillId="0" borderId="5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38" xfId="1" applyFont="1" applyFill="1" applyBorder="1" applyAlignment="1">
      <alignment vertical="center"/>
    </xf>
    <xf numFmtId="0" fontId="2" fillId="0" borderId="37" xfId="1" applyFont="1" applyFill="1" applyBorder="1" applyAlignment="1">
      <alignment vertical="center"/>
    </xf>
    <xf numFmtId="183" fontId="2" fillId="0" borderId="1" xfId="1" applyNumberFormat="1" applyFont="1" applyFill="1" applyBorder="1" applyAlignment="1">
      <alignment vertical="center"/>
    </xf>
    <xf numFmtId="183" fontId="2" fillId="0" borderId="2" xfId="1" applyNumberFormat="1" applyFont="1" applyFill="1" applyBorder="1" applyAlignment="1">
      <alignment horizontal="center" vertical="center"/>
    </xf>
    <xf numFmtId="183" fontId="2" fillId="0" borderId="16" xfId="1" applyNumberFormat="1" applyFont="1" applyFill="1" applyBorder="1" applyAlignment="1">
      <alignment horizontal="center" vertical="center"/>
    </xf>
    <xf numFmtId="0" fontId="2" fillId="0" borderId="46" xfId="1" applyFont="1" applyFill="1" applyBorder="1" applyAlignment="1">
      <alignment horizontal="left" vertical="center"/>
    </xf>
    <xf numFmtId="0" fontId="2" fillId="0" borderId="31" xfId="1" applyFont="1" applyFill="1" applyBorder="1" applyAlignment="1">
      <alignment vertical="center"/>
    </xf>
    <xf numFmtId="183" fontId="2" fillId="0" borderId="5" xfId="1" applyNumberFormat="1" applyFont="1" applyFill="1" applyBorder="1" applyAlignment="1">
      <alignment horizontal="center" vertical="center"/>
    </xf>
    <xf numFmtId="183" fontId="2" fillId="0" borderId="0" xfId="1" applyNumberFormat="1" applyFont="1" applyFill="1" applyBorder="1" applyAlignment="1">
      <alignment horizontal="center" vertical="center"/>
    </xf>
    <xf numFmtId="183" fontId="2" fillId="0" borderId="5" xfId="1" applyNumberFormat="1" applyFont="1" applyFill="1" applyBorder="1" applyAlignment="1">
      <alignment vertical="center"/>
    </xf>
    <xf numFmtId="0" fontId="2" fillId="0" borderId="10" xfId="1" applyFont="1" applyFill="1" applyBorder="1" applyAlignment="1">
      <alignment vertical="center"/>
    </xf>
    <xf numFmtId="183" fontId="13" fillId="0" borderId="0" xfId="1" applyNumberFormat="1" applyFont="1" applyFill="1" applyBorder="1" applyAlignment="1">
      <alignment horizontal="center" vertical="center"/>
    </xf>
    <xf numFmtId="183" fontId="13" fillId="0" borderId="16" xfId="1" applyNumberFormat="1" applyFont="1" applyFill="1" applyBorder="1" applyAlignment="1">
      <alignment horizontal="center" vertical="center"/>
    </xf>
    <xf numFmtId="0" fontId="2" fillId="0" borderId="26" xfId="1" applyFont="1" applyFill="1" applyBorder="1" applyAlignment="1">
      <alignment vertical="center"/>
    </xf>
    <xf numFmtId="183" fontId="2" fillId="0" borderId="4" xfId="1" applyNumberFormat="1" applyFont="1" applyFill="1" applyBorder="1" applyAlignment="1">
      <alignment horizontal="center" vertical="center"/>
    </xf>
    <xf numFmtId="183" fontId="2" fillId="0" borderId="9" xfId="1" applyNumberFormat="1" applyFont="1" applyFill="1" applyBorder="1" applyAlignment="1">
      <alignment vertical="center"/>
    </xf>
    <xf numFmtId="183" fontId="2" fillId="0" borderId="10" xfId="1" applyNumberFormat="1" applyFont="1" applyFill="1" applyBorder="1" applyAlignment="1">
      <alignment horizontal="center" vertical="center"/>
    </xf>
    <xf numFmtId="183" fontId="2" fillId="0" borderId="12" xfId="1" applyNumberFormat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vertical="center"/>
    </xf>
    <xf numFmtId="49" fontId="2" fillId="0" borderId="0" xfId="1" applyNumberFormat="1" applyFont="1" applyFill="1" applyBorder="1" applyAlignment="1">
      <alignment horizontal="center" vertical="center"/>
    </xf>
    <xf numFmtId="0" fontId="2" fillId="0" borderId="1" xfId="6" applyFont="1" applyBorder="1" applyAlignment="1">
      <alignment horizontal="center" vertical="center"/>
    </xf>
    <xf numFmtId="0" fontId="2" fillId="0" borderId="4" xfId="6" applyFont="1" applyBorder="1" applyAlignment="1">
      <alignment horizontal="center" vertical="center"/>
    </xf>
    <xf numFmtId="0" fontId="2" fillId="0" borderId="9" xfId="6" applyFont="1" applyBorder="1" applyAlignment="1">
      <alignment horizontal="center" vertical="center"/>
    </xf>
    <xf numFmtId="0" fontId="2" fillId="0" borderId="12" xfId="6" applyFont="1" applyBorder="1" applyAlignment="1">
      <alignment horizontal="center" vertical="center"/>
    </xf>
    <xf numFmtId="0" fontId="2" fillId="0" borderId="5" xfId="6" applyFont="1" applyBorder="1" applyAlignment="1">
      <alignment horizontal="center" vertical="center"/>
    </xf>
    <xf numFmtId="0" fontId="2" fillId="0" borderId="16" xfId="6" applyFont="1" applyBorder="1" applyAlignment="1">
      <alignment horizontal="right" vertical="center"/>
    </xf>
    <xf numFmtId="0" fontId="2" fillId="0" borderId="9" xfId="6" applyFont="1" applyBorder="1" applyAlignment="1">
      <alignment horizontal="distributed" vertical="center"/>
    </xf>
    <xf numFmtId="0" fontId="2" fillId="0" borderId="10" xfId="6" applyFont="1" applyBorder="1" applyAlignment="1">
      <alignment horizontal="distributed" vertical="center"/>
    </xf>
    <xf numFmtId="184" fontId="6" fillId="0" borderId="10" xfId="7" applyNumberFormat="1" applyFont="1" applyBorder="1" applyAlignment="1">
      <alignment horizontal="right" vertical="center"/>
    </xf>
    <xf numFmtId="49" fontId="2" fillId="0" borderId="12" xfId="6" applyNumberFormat="1" applyFont="1" applyBorder="1" applyAlignment="1">
      <alignment horizontal="center" vertical="center"/>
    </xf>
    <xf numFmtId="0" fontId="2" fillId="0" borderId="2" xfId="6" applyFont="1" applyBorder="1" applyAlignment="1">
      <alignment horizontal="center" vertical="center"/>
    </xf>
    <xf numFmtId="184" fontId="6" fillId="0" borderId="2" xfId="7" applyNumberFormat="1" applyFont="1" applyBorder="1" applyAlignment="1">
      <alignment horizontal="right" vertical="center"/>
    </xf>
    <xf numFmtId="49" fontId="2" fillId="0" borderId="4" xfId="6" applyNumberFormat="1" applyFont="1" applyBorder="1" applyAlignment="1">
      <alignment horizontal="center" vertical="center"/>
    </xf>
    <xf numFmtId="0" fontId="2" fillId="0" borderId="20" xfId="6" applyFont="1" applyBorder="1" applyAlignment="1">
      <alignment horizontal="center" vertical="center"/>
    </xf>
    <xf numFmtId="0" fontId="2" fillId="0" borderId="19" xfId="6" applyFont="1" applyBorder="1" applyAlignment="1">
      <alignment horizontal="center" vertical="center"/>
    </xf>
    <xf numFmtId="184" fontId="6" fillId="0" borderId="19" xfId="7" applyNumberFormat="1" applyFont="1" applyBorder="1" applyAlignment="1">
      <alignment horizontal="right" vertical="center"/>
    </xf>
    <xf numFmtId="49" fontId="2" fillId="0" borderId="21" xfId="6" applyNumberFormat="1" applyFont="1" applyBorder="1" applyAlignment="1">
      <alignment horizontal="center" vertical="center"/>
    </xf>
    <xf numFmtId="0" fontId="2" fillId="0" borderId="10" xfId="6" applyFont="1" applyBorder="1" applyAlignment="1">
      <alignment horizontal="center" vertical="center"/>
    </xf>
    <xf numFmtId="49" fontId="2" fillId="0" borderId="16" xfId="6" applyNumberFormat="1" applyFont="1" applyBorder="1" applyAlignment="1">
      <alignment horizontal="center" vertical="center"/>
    </xf>
    <xf numFmtId="49" fontId="7" fillId="0" borderId="12" xfId="6" applyNumberFormat="1" applyFont="1" applyBorder="1" applyAlignment="1">
      <alignment horizontal="center" vertical="center"/>
    </xf>
    <xf numFmtId="0" fontId="2" fillId="0" borderId="27" xfId="6" applyFont="1" applyBorder="1" applyAlignment="1">
      <alignment horizontal="center" vertical="center"/>
    </xf>
    <xf numFmtId="0" fontId="2" fillId="0" borderId="25" xfId="6" applyFont="1" applyBorder="1" applyAlignment="1">
      <alignment horizontal="center" vertical="center"/>
    </xf>
    <xf numFmtId="184" fontId="6" fillId="0" borderId="25" xfId="7" applyNumberFormat="1" applyFont="1" applyBorder="1" applyAlignment="1">
      <alignment horizontal="right" vertical="center"/>
    </xf>
    <xf numFmtId="49" fontId="7" fillId="0" borderId="28" xfId="6" applyNumberFormat="1" applyFont="1" applyBorder="1" applyAlignment="1">
      <alignment horizontal="center" vertical="center"/>
    </xf>
    <xf numFmtId="0" fontId="2" fillId="0" borderId="29" xfId="6" applyFont="1" applyBorder="1" applyAlignment="1">
      <alignment horizontal="center" vertical="center"/>
    </xf>
    <xf numFmtId="0" fontId="2" fillId="0" borderId="18" xfId="6" applyFont="1" applyBorder="1" applyAlignment="1">
      <alignment horizontal="center" vertical="center"/>
    </xf>
    <xf numFmtId="184" fontId="6" fillId="0" borderId="18" xfId="7" applyNumberFormat="1" applyFont="1" applyBorder="1" applyAlignment="1">
      <alignment horizontal="right" vertical="center"/>
    </xf>
    <xf numFmtId="49" fontId="7" fillId="0" borderId="30" xfId="6" applyNumberFormat="1" applyFont="1" applyBorder="1" applyAlignment="1">
      <alignment horizontal="center" vertical="center"/>
    </xf>
    <xf numFmtId="49" fontId="7" fillId="0" borderId="21" xfId="6" applyNumberFormat="1" applyFont="1" applyBorder="1" applyAlignment="1">
      <alignment horizontal="center" vertical="center"/>
    </xf>
    <xf numFmtId="49" fontId="7" fillId="0" borderId="16" xfId="6" applyNumberFormat="1" applyFont="1" applyBorder="1" applyAlignment="1">
      <alignment horizontal="center" vertical="center"/>
    </xf>
    <xf numFmtId="0" fontId="2" fillId="0" borderId="23" xfId="6" applyFont="1" applyBorder="1" applyAlignment="1">
      <alignment horizontal="center" vertical="center"/>
    </xf>
    <xf numFmtId="0" fontId="2" fillId="0" borderId="22" xfId="6" applyFont="1" applyBorder="1" applyAlignment="1">
      <alignment horizontal="center" vertical="center"/>
    </xf>
    <xf numFmtId="184" fontId="6" fillId="0" borderId="22" xfId="6" applyNumberFormat="1" applyFont="1" applyBorder="1" applyAlignment="1">
      <alignment horizontal="right" vertical="center"/>
    </xf>
    <xf numFmtId="49" fontId="7" fillId="0" borderId="24" xfId="6" applyNumberFormat="1" applyFont="1" applyBorder="1" applyAlignment="1">
      <alignment horizontal="center" vertical="center"/>
    </xf>
    <xf numFmtId="0" fontId="2" fillId="0" borderId="31" xfId="6" applyFont="1" applyBorder="1" applyAlignment="1">
      <alignment horizontal="center" vertical="center"/>
    </xf>
    <xf numFmtId="0" fontId="2" fillId="0" borderId="26" xfId="6" applyFont="1" applyBorder="1" applyAlignment="1">
      <alignment horizontal="center" vertical="center"/>
    </xf>
    <xf numFmtId="184" fontId="6" fillId="0" borderId="26" xfId="6" applyNumberFormat="1" applyFont="1" applyBorder="1" applyAlignment="1">
      <alignment horizontal="right" vertical="center"/>
    </xf>
    <xf numFmtId="49" fontId="7" fillId="0" borderId="32" xfId="6" applyNumberFormat="1" applyFont="1" applyBorder="1" applyAlignment="1">
      <alignment horizontal="center" vertical="center"/>
    </xf>
    <xf numFmtId="0" fontId="2" fillId="0" borderId="34" xfId="6" applyFont="1" applyBorder="1" applyAlignment="1">
      <alignment horizontal="center" vertical="center"/>
    </xf>
    <xf numFmtId="0" fontId="2" fillId="0" borderId="33" xfId="6" applyFont="1" applyBorder="1" applyAlignment="1">
      <alignment horizontal="center" vertical="center"/>
    </xf>
    <xf numFmtId="184" fontId="6" fillId="0" borderId="33" xfId="6" applyNumberFormat="1" applyFont="1" applyBorder="1" applyAlignment="1">
      <alignment horizontal="right" vertical="center"/>
    </xf>
    <xf numFmtId="49" fontId="7" fillId="0" borderId="35" xfId="6" applyNumberFormat="1" applyFont="1" applyBorder="1" applyAlignment="1">
      <alignment horizontal="center" vertical="center"/>
    </xf>
    <xf numFmtId="0" fontId="2" fillId="0" borderId="40" xfId="6" applyFont="1" applyBorder="1" applyAlignment="1">
      <alignment horizontal="center" vertical="center"/>
    </xf>
    <xf numFmtId="0" fontId="2" fillId="0" borderId="36" xfId="6" applyFont="1" applyBorder="1" applyAlignment="1">
      <alignment horizontal="center" vertical="center"/>
    </xf>
    <xf numFmtId="184" fontId="6" fillId="0" borderId="36" xfId="6" applyNumberFormat="1" applyFont="1" applyBorder="1" applyAlignment="1">
      <alignment horizontal="right" vertical="center"/>
    </xf>
    <xf numFmtId="49" fontId="7" fillId="0" borderId="41" xfId="6" applyNumberFormat="1" applyFont="1" applyBorder="1" applyAlignment="1">
      <alignment horizontal="center" vertical="center"/>
    </xf>
    <xf numFmtId="0" fontId="7" fillId="0" borderId="16" xfId="6" applyFont="1" applyBorder="1" applyAlignment="1">
      <alignment horizontal="center" vertical="center"/>
    </xf>
    <xf numFmtId="0" fontId="2" fillId="0" borderId="10" xfId="7" applyFont="1" applyBorder="1" applyAlignment="1">
      <alignment horizontal="center" vertical="center"/>
    </xf>
    <xf numFmtId="0" fontId="2" fillId="0" borderId="7" xfId="7" applyFont="1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9" fillId="0" borderId="49" xfId="0" applyFont="1" applyBorder="1" applyAlignment="1">
      <alignment horizontal="distributed" vertical="center" wrapText="1" indent="3"/>
    </xf>
    <xf numFmtId="0" fontId="19" fillId="0" borderId="49" xfId="0" applyFont="1" applyBorder="1" applyAlignment="1">
      <alignment horizontal="distributed" vertical="center" wrapText="1" indent="2"/>
    </xf>
    <xf numFmtId="0" fontId="19" fillId="0" borderId="49" xfId="0" applyFont="1" applyBorder="1" applyAlignment="1">
      <alignment horizontal="center" vertical="center" wrapText="1"/>
    </xf>
    <xf numFmtId="3" fontId="19" fillId="0" borderId="49" xfId="0" applyNumberFormat="1" applyFont="1" applyBorder="1" applyAlignment="1">
      <alignment horizontal="right" vertical="center" wrapText="1" indent="1"/>
    </xf>
    <xf numFmtId="3" fontId="20" fillId="0" borderId="49" xfId="0" applyNumberFormat="1" applyFont="1" applyBorder="1" applyAlignment="1">
      <alignment horizontal="right" vertical="center" wrapText="1" indent="1"/>
    </xf>
    <xf numFmtId="0" fontId="17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distributed" vertical="center" wrapText="1" indent="2"/>
    </xf>
    <xf numFmtId="38" fontId="11" fillId="0" borderId="50" xfId="8" applyFont="1" applyBorder="1" applyAlignment="1">
      <alignment horizontal="right" vertical="center" wrapText="1" indent="2"/>
    </xf>
    <xf numFmtId="38" fontId="21" fillId="0" borderId="50" xfId="8" applyFont="1" applyBorder="1" applyAlignment="1">
      <alignment horizontal="right" vertical="center" wrapText="1" indent="2"/>
    </xf>
    <xf numFmtId="3" fontId="21" fillId="0" borderId="50" xfId="0" applyNumberFormat="1" applyFont="1" applyBorder="1" applyAlignment="1">
      <alignment horizontal="right" vertical="center" wrapText="1" indent="2"/>
    </xf>
    <xf numFmtId="3" fontId="11" fillId="0" borderId="50" xfId="0" applyNumberFormat="1" applyFont="1" applyBorder="1" applyAlignment="1">
      <alignment horizontal="right" vertical="center" wrapText="1" indent="2"/>
    </xf>
    <xf numFmtId="0" fontId="21" fillId="0" borderId="51" xfId="0" applyFont="1" applyBorder="1" applyAlignment="1">
      <alignment horizontal="right" vertical="center" wrapText="1" indent="2"/>
    </xf>
    <xf numFmtId="0" fontId="11" fillId="0" borderId="51" xfId="0" applyFont="1" applyBorder="1" applyAlignment="1">
      <alignment horizontal="right" vertical="center" wrapText="1" indent="2"/>
    </xf>
    <xf numFmtId="0" fontId="21" fillId="0" borderId="52" xfId="0" applyFont="1" applyBorder="1" applyAlignment="1">
      <alignment horizontal="right" vertical="center" wrapText="1" indent="2"/>
    </xf>
    <xf numFmtId="0" fontId="11" fillId="0" borderId="52" xfId="0" applyFont="1" applyBorder="1" applyAlignment="1">
      <alignment horizontal="right" vertical="center" wrapText="1" indent="2"/>
    </xf>
    <xf numFmtId="0" fontId="21" fillId="0" borderId="50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right" vertical="center" wrapText="1" indent="2"/>
    </xf>
    <xf numFmtId="0" fontId="21" fillId="0" borderId="51" xfId="0" applyFont="1" applyBorder="1" applyAlignment="1">
      <alignment horizontal="distributed" vertical="center" wrapText="1"/>
    </xf>
    <xf numFmtId="0" fontId="21" fillId="0" borderId="4" xfId="0" applyFont="1" applyBorder="1" applyAlignment="1">
      <alignment horizontal="right" vertical="center" wrapText="1" indent="2"/>
    </xf>
    <xf numFmtId="0" fontId="21" fillId="0" borderId="50" xfId="0" applyFont="1" applyBorder="1" applyAlignment="1">
      <alignment horizontal="distributed" vertical="center" wrapText="1" indent="1"/>
    </xf>
    <xf numFmtId="0" fontId="22" fillId="0" borderId="16" xfId="0" applyFont="1" applyBorder="1" applyAlignment="1">
      <alignment horizontal="right" vertical="center" wrapText="1" indent="2"/>
    </xf>
    <xf numFmtId="3" fontId="11" fillId="0" borderId="16" xfId="0" applyNumberFormat="1" applyFont="1" applyBorder="1" applyAlignment="1">
      <alignment horizontal="right" vertical="center" wrapText="1" indent="2"/>
    </xf>
    <xf numFmtId="0" fontId="21" fillId="0" borderId="52" xfId="0" applyFont="1" applyBorder="1" applyAlignment="1">
      <alignment horizontal="distributed" vertical="center" wrapText="1"/>
    </xf>
    <xf numFmtId="3" fontId="11" fillId="0" borderId="12" xfId="0" applyNumberFormat="1" applyFont="1" applyBorder="1" applyAlignment="1">
      <alignment horizontal="right" vertical="center" wrapText="1" indent="2"/>
    </xf>
    <xf numFmtId="3" fontId="11" fillId="0" borderId="52" xfId="0" applyNumberFormat="1" applyFont="1" applyBorder="1" applyAlignment="1">
      <alignment horizontal="right" vertical="center" wrapText="1" indent="2"/>
    </xf>
    <xf numFmtId="3" fontId="17" fillId="0" borderId="0" xfId="0" applyNumberFormat="1" applyFont="1">
      <alignment vertical="center"/>
    </xf>
    <xf numFmtId="186" fontId="19" fillId="0" borderId="49" xfId="0" applyNumberFormat="1" applyFont="1" applyBorder="1" applyAlignment="1">
      <alignment horizontal="right" vertical="center" wrapText="1" indent="1"/>
    </xf>
    <xf numFmtId="0" fontId="17" fillId="0" borderId="0" xfId="0" applyFont="1" applyAlignment="1">
      <alignment horizontal="right" vertical="center"/>
    </xf>
    <xf numFmtId="0" fontId="2" fillId="0" borderId="2" xfId="1" applyFont="1" applyFill="1" applyBorder="1" applyAlignment="1">
      <alignment horizontal="distributed" vertical="center"/>
    </xf>
    <xf numFmtId="0" fontId="2" fillId="0" borderId="26" xfId="1" applyFont="1" applyFill="1" applyBorder="1" applyAlignment="1">
      <alignment horizontal="distributed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183" fontId="13" fillId="0" borderId="5" xfId="1" applyNumberFormat="1" applyFont="1" applyFill="1" applyBorder="1" applyAlignment="1">
      <alignment horizontal="right" vertical="center"/>
    </xf>
    <xf numFmtId="183" fontId="13" fillId="0" borderId="0" xfId="1" applyNumberFormat="1" applyFont="1" applyFill="1" applyBorder="1" applyAlignment="1">
      <alignment horizontal="right" vertical="center"/>
    </xf>
    <xf numFmtId="183" fontId="2" fillId="0" borderId="2" xfId="1" applyNumberFormat="1" applyFont="1" applyFill="1" applyBorder="1" applyAlignment="1">
      <alignment horizontal="right" vertical="center"/>
    </xf>
    <xf numFmtId="183" fontId="2" fillId="0" borderId="10" xfId="1" applyNumberFormat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distributed" vertical="center"/>
    </xf>
    <xf numFmtId="0" fontId="2" fillId="0" borderId="37" xfId="1" applyFont="1" applyFill="1" applyBorder="1" applyAlignment="1">
      <alignment horizontal="distributed" vertical="center"/>
    </xf>
    <xf numFmtId="183" fontId="2" fillId="0" borderId="5" xfId="1" applyNumberFormat="1" applyFont="1" applyFill="1" applyBorder="1" applyAlignment="1">
      <alignment horizontal="right" vertical="center"/>
    </xf>
    <xf numFmtId="183" fontId="2" fillId="0" borderId="0" xfId="1" applyNumberFormat="1" applyFont="1" applyFill="1" applyBorder="1" applyAlignment="1">
      <alignment horizontal="right" vertical="center"/>
    </xf>
    <xf numFmtId="0" fontId="2" fillId="0" borderId="37" xfId="1" applyFont="1" applyFill="1" applyBorder="1" applyAlignment="1">
      <alignment horizontal="left" vertical="center"/>
    </xf>
    <xf numFmtId="0" fontId="2" fillId="0" borderId="26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183" fontId="2" fillId="0" borderId="5" xfId="1" quotePrefix="1" applyNumberFormat="1" applyFont="1" applyFill="1" applyBorder="1" applyAlignment="1">
      <alignment vertical="center"/>
    </xf>
    <xf numFmtId="183" fontId="2" fillId="0" borderId="0" xfId="1" quotePrefix="1" applyNumberFormat="1" applyFont="1" applyFill="1" applyBorder="1" applyAlignment="1">
      <alignment vertical="center"/>
    </xf>
    <xf numFmtId="183" fontId="2" fillId="0" borderId="16" xfId="1" quotePrefix="1" applyNumberFormat="1" applyFont="1" applyFill="1" applyBorder="1" applyAlignment="1">
      <alignment vertical="center"/>
    </xf>
    <xf numFmtId="0" fontId="2" fillId="0" borderId="16" xfId="1" applyFont="1" applyFill="1" applyBorder="1" applyAlignment="1">
      <alignment vertical="center"/>
    </xf>
    <xf numFmtId="183" fontId="2" fillId="0" borderId="0" xfId="1" applyNumberFormat="1" applyFont="1" applyFill="1" applyBorder="1" applyAlignment="1">
      <alignment vertical="center"/>
    </xf>
    <xf numFmtId="183" fontId="2" fillId="0" borderId="16" xfId="1" applyNumberFormat="1" applyFont="1" applyFill="1" applyBorder="1" applyAlignment="1">
      <alignment vertical="center"/>
    </xf>
    <xf numFmtId="183" fontId="13" fillId="0" borderId="0" xfId="1" applyNumberFormat="1" applyFont="1" applyFill="1" applyBorder="1" applyAlignment="1">
      <alignment vertical="center"/>
    </xf>
    <xf numFmtId="183" fontId="13" fillId="0" borderId="5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49" fontId="8" fillId="0" borderId="2" xfId="1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/>
    </xf>
    <xf numFmtId="49" fontId="8" fillId="0" borderId="10" xfId="1" applyNumberFormat="1" applyFont="1" applyBorder="1" applyAlignment="1">
      <alignment horizontal="center" vertical="center"/>
    </xf>
    <xf numFmtId="49" fontId="8" fillId="0" borderId="12" xfId="1" applyNumberFormat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9" fillId="0" borderId="1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distributed" vertical="center"/>
    </xf>
    <xf numFmtId="0" fontId="2" fillId="0" borderId="0" xfId="6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4" xfId="1" applyFont="1" applyBorder="1"/>
    <xf numFmtId="0" fontId="2" fillId="0" borderId="2" xfId="1" applyFont="1" applyBorder="1"/>
    <xf numFmtId="0" fontId="2" fillId="0" borderId="49" xfId="1" applyFont="1" applyBorder="1" applyAlignment="1">
      <alignment horizontal="distributed" vertical="center"/>
    </xf>
    <xf numFmtId="0" fontId="1" fillId="0" borderId="12" xfId="1" applyBorder="1" applyAlignment="1">
      <alignment horizontal="center" vertical="top"/>
    </xf>
    <xf numFmtId="0" fontId="1" fillId="0" borderId="0" xfId="1"/>
    <xf numFmtId="0" fontId="1" fillId="0" borderId="16" xfId="1" applyBorder="1"/>
    <xf numFmtId="0" fontId="1" fillId="0" borderId="5" xfId="1" applyBorder="1"/>
    <xf numFmtId="176" fontId="1" fillId="0" borderId="0" xfId="1" applyNumberFormat="1"/>
    <xf numFmtId="0" fontId="2" fillId="0" borderId="50" xfId="1" applyFont="1" applyBorder="1"/>
    <xf numFmtId="0" fontId="7" fillId="0" borderId="0" xfId="1" applyFont="1"/>
    <xf numFmtId="0" fontId="7" fillId="0" borderId="16" xfId="1" applyFont="1" applyBorder="1"/>
    <xf numFmtId="0" fontId="1" fillId="0" borderId="17" xfId="1" applyBorder="1"/>
    <xf numFmtId="0" fontId="2" fillId="0" borderId="0" xfId="1" applyFont="1" applyAlignment="1">
      <alignment horizontal="center" vertical="center"/>
    </xf>
    <xf numFmtId="0" fontId="1" fillId="0" borderId="9" xfId="1" applyBorder="1"/>
    <xf numFmtId="0" fontId="1" fillId="0" borderId="10" xfId="1" applyBorder="1"/>
    <xf numFmtId="0" fontId="2" fillId="0" borderId="52" xfId="1" applyFont="1" applyBorder="1"/>
    <xf numFmtId="0" fontId="4" fillId="0" borderId="0" xfId="1" applyFont="1"/>
    <xf numFmtId="0" fontId="2" fillId="0" borderId="10" xfId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16" xfId="1" applyFont="1" applyBorder="1" applyAlignment="1">
      <alignment horizontal="right" vertical="center"/>
    </xf>
    <xf numFmtId="0" fontId="2" fillId="0" borderId="0" xfId="6" applyFont="1" applyAlignment="1">
      <alignment horizontal="right" vertical="center"/>
    </xf>
    <xf numFmtId="49" fontId="2" fillId="0" borderId="12" xfId="1" applyNumberFormat="1" applyFont="1" applyBorder="1" applyAlignment="1">
      <alignment horizontal="center" vertical="center"/>
    </xf>
    <xf numFmtId="184" fontId="6" fillId="0" borderId="2" xfId="1" applyNumberFormat="1" applyFont="1" applyBorder="1" applyAlignment="1">
      <alignment horizontal="right" vertical="center"/>
    </xf>
    <xf numFmtId="49" fontId="2" fillId="0" borderId="4" xfId="1" applyNumberFormat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184" fontId="6" fillId="0" borderId="19" xfId="1" applyNumberFormat="1" applyFont="1" applyBorder="1" applyAlignment="1">
      <alignment horizontal="right" vertical="center"/>
    </xf>
    <xf numFmtId="49" fontId="2" fillId="0" borderId="21" xfId="1" applyNumberFormat="1" applyFont="1" applyBorder="1" applyAlignment="1">
      <alignment horizontal="center" vertical="center"/>
    </xf>
    <xf numFmtId="0" fontId="2" fillId="0" borderId="0" xfId="1" applyFont="1" applyAlignment="1">
      <alignment horizontal="distributed" vertical="center"/>
    </xf>
    <xf numFmtId="0" fontId="1" fillId="0" borderId="0" xfId="1" applyAlignment="1">
      <alignment horizontal="distributed" vertical="center"/>
    </xf>
    <xf numFmtId="184" fontId="6" fillId="0" borderId="0" xfId="1" applyNumberFormat="1" applyFont="1" applyAlignment="1">
      <alignment horizontal="right" vertical="center"/>
    </xf>
    <xf numFmtId="49" fontId="2" fillId="0" borderId="16" xfId="1" applyNumberFormat="1" applyFont="1" applyBorder="1" applyAlignment="1">
      <alignment horizontal="center" vertical="center"/>
    </xf>
    <xf numFmtId="184" fontId="6" fillId="0" borderId="0" xfId="7" applyNumberFormat="1" applyFont="1" applyAlignment="1">
      <alignment horizontal="right" vertical="center"/>
    </xf>
    <xf numFmtId="184" fontId="6" fillId="0" borderId="10" xfId="1" applyNumberFormat="1" applyFont="1" applyBorder="1" applyAlignment="1">
      <alignment horizontal="right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49" fontId="7" fillId="0" borderId="28" xfId="1" applyNumberFormat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184" fontId="6" fillId="0" borderId="18" xfId="1" applyNumberFormat="1" applyFont="1" applyBorder="1" applyAlignment="1">
      <alignment horizontal="right" vertical="center"/>
    </xf>
    <xf numFmtId="49" fontId="7" fillId="0" borderId="30" xfId="1" applyNumberFormat="1" applyFont="1" applyBorder="1" applyAlignment="1">
      <alignment horizontal="center" vertical="center"/>
    </xf>
    <xf numFmtId="49" fontId="7" fillId="0" borderId="21" xfId="1" applyNumberFormat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49" fontId="7" fillId="0" borderId="32" xfId="1" applyNumberFormat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49" fontId="7" fillId="0" borderId="35" xfId="1" applyNumberFormat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184" fontId="6" fillId="0" borderId="37" xfId="1" applyNumberFormat="1" applyFont="1" applyBorder="1" applyAlignment="1">
      <alignment horizontal="right" vertical="center"/>
    </xf>
    <xf numFmtId="49" fontId="7" fillId="0" borderId="39" xfId="1" applyNumberFormat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184" fontId="6" fillId="0" borderId="36" xfId="1" applyNumberFormat="1" applyFont="1" applyBorder="1" applyAlignment="1">
      <alignment horizontal="right" vertical="center"/>
    </xf>
    <xf numFmtId="49" fontId="7" fillId="0" borderId="41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7" fillId="0" borderId="16" xfId="1" applyFont="1" applyBorder="1" applyAlignment="1">
      <alignment horizontal="center" vertical="center"/>
    </xf>
    <xf numFmtId="0" fontId="2" fillId="0" borderId="0" xfId="7" applyFont="1" applyAlignment="1">
      <alignment horizontal="center" vertical="center"/>
    </xf>
    <xf numFmtId="49" fontId="7" fillId="0" borderId="16" xfId="1" applyNumberFormat="1" applyFont="1" applyBorder="1" applyAlignment="1">
      <alignment horizontal="center" vertical="center"/>
    </xf>
    <xf numFmtId="0" fontId="2" fillId="0" borderId="6" xfId="1" applyFont="1" applyBorder="1"/>
    <xf numFmtId="0" fontId="2" fillId="0" borderId="7" xfId="1" applyFont="1" applyBorder="1"/>
    <xf numFmtId="0" fontId="2" fillId="0" borderId="7" xfId="1" applyFont="1" applyBorder="1" applyAlignment="1">
      <alignment horizontal="center" vertical="center"/>
    </xf>
    <xf numFmtId="0" fontId="2" fillId="0" borderId="8" xfId="1" applyFont="1" applyBorder="1"/>
    <xf numFmtId="0" fontId="2" fillId="0" borderId="6" xfId="7" applyFont="1" applyBorder="1"/>
    <xf numFmtId="0" fontId="2" fillId="0" borderId="7" xfId="7" applyFont="1" applyBorder="1"/>
    <xf numFmtId="0" fontId="2" fillId="0" borderId="8" xfId="7" applyFont="1" applyBorder="1"/>
    <xf numFmtId="0" fontId="6" fillId="0" borderId="0" xfId="1" applyFont="1" applyAlignment="1">
      <alignment horizontal="right"/>
    </xf>
    <xf numFmtId="186" fontId="6" fillId="0" borderId="0" xfId="1" applyNumberFormat="1" applyFont="1"/>
    <xf numFmtId="0" fontId="17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distributed" vertical="center" wrapText="1" indent="1"/>
    </xf>
    <xf numFmtId="0" fontId="21" fillId="0" borderId="5" xfId="0" applyFont="1" applyBorder="1" applyAlignment="1">
      <alignment horizontal="distributed" vertical="center" wrapText="1" indent="1"/>
    </xf>
    <xf numFmtId="0" fontId="21" fillId="0" borderId="9" xfId="0" applyFont="1" applyBorder="1" applyAlignment="1">
      <alignment horizontal="distributed" vertical="center" wrapText="1" indent="1"/>
    </xf>
    <xf numFmtId="0" fontId="11" fillId="0" borderId="0" xfId="1" applyFont="1" applyAlignment="1">
      <alignment horizontal="left" vertical="center"/>
    </xf>
    <xf numFmtId="0" fontId="11" fillId="0" borderId="16" xfId="1" applyFont="1" applyBorder="1" applyAlignment="1">
      <alignment horizontal="left" vertical="center"/>
    </xf>
    <xf numFmtId="0" fontId="2" fillId="0" borderId="5" xfId="1" applyFont="1" applyBorder="1"/>
    <xf numFmtId="0" fontId="1" fillId="0" borderId="0" xfId="1"/>
    <xf numFmtId="0" fontId="1" fillId="0" borderId="16" xfId="1" applyBorder="1"/>
    <xf numFmtId="0" fontId="2" fillId="0" borderId="9" xfId="1" applyFont="1" applyBorder="1"/>
    <xf numFmtId="0" fontId="1" fillId="0" borderId="10" xfId="1" applyBorder="1"/>
    <xf numFmtId="0" fontId="1" fillId="0" borderId="12" xfId="1" applyBorder="1"/>
    <xf numFmtId="177" fontId="2" fillId="0" borderId="51" xfId="1" applyNumberFormat="1" applyFont="1" applyBorder="1" applyAlignment="1">
      <alignment horizontal="right" vertical="center"/>
    </xf>
    <xf numFmtId="177" fontId="2" fillId="0" borderId="52" xfId="1" applyNumberFormat="1" applyFont="1" applyBorder="1" applyAlignment="1">
      <alignment horizontal="right" vertical="center"/>
    </xf>
    <xf numFmtId="177" fontId="1" fillId="0" borderId="52" xfId="1" applyNumberFormat="1" applyBorder="1" applyAlignment="1">
      <alignment horizontal="right" vertical="center"/>
    </xf>
    <xf numFmtId="176" fontId="2" fillId="0" borderId="2" xfId="1" applyNumberFormat="1" applyFont="1" applyBorder="1" applyAlignment="1">
      <alignment horizontal="right" vertical="center"/>
    </xf>
    <xf numFmtId="176" fontId="2" fillId="0" borderId="10" xfId="1" applyNumberFormat="1" applyFont="1" applyBorder="1" applyAlignment="1">
      <alignment horizontal="right" vertical="center"/>
    </xf>
    <xf numFmtId="176" fontId="7" fillId="0" borderId="10" xfId="1" applyNumberFormat="1" applyFont="1" applyBorder="1" applyAlignment="1">
      <alignment horizontal="right" vertical="center"/>
    </xf>
    <xf numFmtId="49" fontId="8" fillId="0" borderId="2" xfId="1" applyNumberFormat="1" applyFont="1" applyBorder="1" applyAlignment="1">
      <alignment horizontal="center" vertical="center"/>
    </xf>
    <xf numFmtId="49" fontId="8" fillId="0" borderId="10" xfId="1" applyNumberFormat="1" applyFont="1" applyBorder="1" applyAlignment="1">
      <alignment horizontal="center" vertical="center"/>
    </xf>
    <xf numFmtId="49" fontId="10" fillId="0" borderId="2" xfId="1" applyNumberFormat="1" applyFont="1" applyBorder="1" applyAlignment="1">
      <alignment horizontal="center" vertical="center"/>
    </xf>
    <xf numFmtId="49" fontId="10" fillId="0" borderId="10" xfId="1" applyNumberFormat="1" applyFont="1" applyBorder="1" applyAlignment="1">
      <alignment horizontal="center" vertical="center"/>
    </xf>
    <xf numFmtId="178" fontId="2" fillId="0" borderId="2" xfId="1" applyNumberFormat="1" applyFont="1" applyBorder="1" applyAlignment="1">
      <alignment horizontal="right" vertical="center"/>
    </xf>
    <xf numFmtId="178" fontId="2" fillId="0" borderId="10" xfId="1" applyNumberFormat="1" applyFont="1" applyBorder="1" applyAlignment="1">
      <alignment horizontal="right" vertical="center"/>
    </xf>
    <xf numFmtId="178" fontId="7" fillId="0" borderId="10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2" fillId="0" borderId="2" xfId="1" applyFont="1" applyBorder="1" applyAlignment="1">
      <alignment horizontal="distributed" vertical="center"/>
    </xf>
    <xf numFmtId="0" fontId="7" fillId="0" borderId="6" xfId="1" applyFont="1" applyBorder="1" applyAlignment="1">
      <alignment horizontal="distributed" vertical="center" indent="1"/>
    </xf>
    <xf numFmtId="0" fontId="7" fillId="0" borderId="7" xfId="1" applyFont="1" applyBorder="1" applyAlignment="1">
      <alignment horizontal="distributed" vertical="center" indent="1"/>
    </xf>
    <xf numFmtId="0" fontId="7" fillId="0" borderId="8" xfId="1" applyFont="1" applyBorder="1" applyAlignment="1">
      <alignment horizontal="distributed" vertical="center" indent="1"/>
    </xf>
    <xf numFmtId="0" fontId="2" fillId="0" borderId="10" xfId="1" applyFont="1" applyBorder="1" applyAlignment="1">
      <alignment horizontal="distributed" vertical="center"/>
    </xf>
    <xf numFmtId="0" fontId="2" fillId="0" borderId="11" xfId="1" applyFont="1" applyBorder="1"/>
    <xf numFmtId="0" fontId="2" fillId="0" borderId="10" xfId="1" applyFont="1" applyBorder="1"/>
    <xf numFmtId="0" fontId="2" fillId="0" borderId="12" xfId="1" applyFont="1" applyBorder="1"/>
    <xf numFmtId="0" fontId="7" fillId="0" borderId="0" xfId="1" applyFont="1" applyAlignment="1">
      <alignment horizontal="center" vertical="center"/>
    </xf>
    <xf numFmtId="0" fontId="2" fillId="0" borderId="17" xfId="1" applyFont="1" applyBorder="1"/>
    <xf numFmtId="0" fontId="2" fillId="0" borderId="0" xfId="1" applyFont="1"/>
    <xf numFmtId="0" fontId="2" fillId="0" borderId="16" xfId="1" applyFont="1" applyBorder="1"/>
    <xf numFmtId="0" fontId="11" fillId="0" borderId="5" xfId="1" applyFont="1" applyBorder="1" applyAlignment="1">
      <alignment horizontal="left" vertical="center"/>
    </xf>
    <xf numFmtId="0" fontId="11" fillId="0" borderId="5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1" fillId="0" borderId="16" xfId="1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49" fontId="2" fillId="0" borderId="2" xfId="1" applyNumberFormat="1" applyFont="1" applyBorder="1" applyAlignment="1">
      <alignment horizontal="distributed" vertical="center" indent="2"/>
    </xf>
    <xf numFmtId="0" fontId="1" fillId="0" borderId="10" xfId="1" applyBorder="1" applyAlignment="1">
      <alignment horizontal="distributed" vertical="center" indent="2"/>
    </xf>
    <xf numFmtId="179" fontId="2" fillId="0" borderId="2" xfId="1" applyNumberFormat="1" applyFont="1" applyBorder="1" applyAlignment="1">
      <alignment horizontal="right" vertical="center"/>
    </xf>
    <xf numFmtId="179" fontId="2" fillId="0" borderId="10" xfId="1" applyNumberFormat="1" applyFont="1" applyBorder="1" applyAlignment="1">
      <alignment horizontal="right" vertical="center"/>
    </xf>
    <xf numFmtId="179" fontId="7" fillId="0" borderId="10" xfId="1" applyNumberFormat="1" applyFont="1" applyBorder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0" xfId="6" applyFont="1" applyAlignment="1">
      <alignment horizontal="center" vertical="center"/>
    </xf>
    <xf numFmtId="185" fontId="6" fillId="0" borderId="0" xfId="7" applyNumberFormat="1" applyFont="1" applyAlignment="1">
      <alignment horizontal="center" vertical="center"/>
    </xf>
    <xf numFmtId="0" fontId="1" fillId="0" borderId="0" xfId="3" applyAlignment="1">
      <alignment horizontal="center" vertical="center"/>
    </xf>
    <xf numFmtId="0" fontId="2" fillId="0" borderId="0" xfId="1" applyFont="1" applyAlignment="1">
      <alignment horizontal="left" vertical="center" shrinkToFit="1"/>
    </xf>
    <xf numFmtId="0" fontId="2" fillId="0" borderId="10" xfId="1" applyFont="1" applyBorder="1" applyAlignment="1">
      <alignment horizontal="left" vertical="center" shrinkToFit="1"/>
    </xf>
    <xf numFmtId="0" fontId="2" fillId="0" borderId="0" xfId="1" applyFont="1" applyAlignment="1">
      <alignment horizontal="right" vertical="center" shrinkToFit="1"/>
    </xf>
    <xf numFmtId="0" fontId="2" fillId="0" borderId="10" xfId="1" applyFont="1" applyBorder="1" applyAlignment="1">
      <alignment horizontal="right" vertical="center" shrinkToFit="1"/>
    </xf>
    <xf numFmtId="0" fontId="2" fillId="0" borderId="7" xfId="1" applyFont="1" applyBorder="1" applyAlignment="1">
      <alignment horizontal="distributed" vertical="center"/>
    </xf>
    <xf numFmtId="0" fontId="2" fillId="0" borderId="36" xfId="1" applyFont="1" applyBorder="1" applyAlignment="1">
      <alignment horizontal="distributed" vertical="center" wrapText="1"/>
    </xf>
    <xf numFmtId="0" fontId="2" fillId="0" borderId="36" xfId="1" applyFont="1" applyBorder="1" applyAlignment="1">
      <alignment horizontal="distributed" vertical="center"/>
    </xf>
    <xf numFmtId="0" fontId="2" fillId="0" borderId="2" xfId="1" applyFont="1" applyBorder="1" applyAlignment="1">
      <alignment horizontal="left" vertical="center" shrinkToFit="1"/>
    </xf>
    <xf numFmtId="0" fontId="2" fillId="0" borderId="2" xfId="1" applyFont="1" applyBorder="1" applyAlignment="1">
      <alignment horizontal="right" vertical="center" shrinkToFit="1"/>
    </xf>
    <xf numFmtId="0" fontId="2" fillId="0" borderId="48" xfId="1" applyFont="1" applyBorder="1" applyAlignment="1">
      <alignment horizontal="center" vertical="center"/>
    </xf>
    <xf numFmtId="0" fontId="2" fillId="0" borderId="19" xfId="1" applyFont="1" applyBorder="1" applyAlignment="1">
      <alignment horizontal="distributed" vertical="center"/>
    </xf>
    <xf numFmtId="0" fontId="2" fillId="0" borderId="18" xfId="1" applyFont="1" applyBorder="1" applyAlignment="1">
      <alignment horizontal="distributed" vertical="center" wrapText="1"/>
    </xf>
    <xf numFmtId="0" fontId="2" fillId="0" borderId="18" xfId="1" applyFont="1" applyBorder="1" applyAlignment="1">
      <alignment horizontal="distributed" vertical="center"/>
    </xf>
    <xf numFmtId="0" fontId="2" fillId="0" borderId="26" xfId="1" applyFont="1" applyBorder="1" applyAlignment="1">
      <alignment horizontal="distributed" vertical="center"/>
    </xf>
    <xf numFmtId="0" fontId="2" fillId="0" borderId="33" xfId="1" applyFont="1" applyBorder="1" applyAlignment="1">
      <alignment horizontal="distributed" vertical="center"/>
    </xf>
    <xf numFmtId="0" fontId="1" fillId="0" borderId="10" xfId="1" applyBorder="1" applyAlignment="1">
      <alignment horizontal="distributed" vertical="center"/>
    </xf>
    <xf numFmtId="0" fontId="1" fillId="0" borderId="18" xfId="1" applyBorder="1" applyAlignment="1">
      <alignment vertical="center"/>
    </xf>
    <xf numFmtId="0" fontId="2" fillId="0" borderId="25" xfId="1" applyFont="1" applyBorder="1" applyAlignment="1">
      <alignment horizontal="distributed" vertic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2" xfId="1" applyFont="1" applyBorder="1" applyAlignment="1">
      <alignment horizontal="right" vertical="center"/>
    </xf>
    <xf numFmtId="0" fontId="2" fillId="0" borderId="2" xfId="6" applyFont="1" applyBorder="1" applyAlignment="1">
      <alignment horizontal="distributed" vertical="center" justifyLastLine="1"/>
    </xf>
    <xf numFmtId="0" fontId="2" fillId="0" borderId="10" xfId="6" applyFont="1" applyBorder="1" applyAlignment="1">
      <alignment horizontal="distributed" vertical="center" justifyLastLine="1"/>
    </xf>
    <xf numFmtId="0" fontId="2" fillId="0" borderId="10" xfId="1" applyFont="1" applyBorder="1" applyAlignment="1">
      <alignment horizontal="left" vertical="center"/>
    </xf>
    <xf numFmtId="0" fontId="2" fillId="0" borderId="12" xfId="1" applyFont="1" applyBorder="1" applyAlignment="1">
      <alignment horizontal="center" vertical="center"/>
    </xf>
    <xf numFmtId="0" fontId="2" fillId="0" borderId="10" xfId="1" applyFont="1" applyFill="1" applyBorder="1" applyAlignment="1">
      <alignment horizontal="distributed" vertical="center"/>
    </xf>
    <xf numFmtId="0" fontId="2" fillId="0" borderId="2" xfId="1" applyFont="1" applyFill="1" applyBorder="1" applyAlignment="1">
      <alignment horizontal="distributed" vertical="center"/>
    </xf>
    <xf numFmtId="183" fontId="2" fillId="0" borderId="1" xfId="1" applyNumberFormat="1" applyFont="1" applyFill="1" applyBorder="1" applyAlignment="1">
      <alignment horizontal="right" vertical="center"/>
    </xf>
    <xf numFmtId="183" fontId="2" fillId="0" borderId="2" xfId="1" applyNumberFormat="1" applyFont="1" applyFill="1" applyBorder="1" applyAlignment="1">
      <alignment horizontal="right" vertical="center"/>
    </xf>
    <xf numFmtId="183" fontId="2" fillId="0" borderId="4" xfId="1" applyNumberFormat="1" applyFont="1" applyFill="1" applyBorder="1" applyAlignment="1">
      <alignment horizontal="right" vertical="center"/>
    </xf>
    <xf numFmtId="183" fontId="2" fillId="0" borderId="9" xfId="1" applyNumberFormat="1" applyFont="1" applyFill="1" applyBorder="1" applyAlignment="1">
      <alignment horizontal="right" vertical="center"/>
    </xf>
    <xf numFmtId="183" fontId="2" fillId="0" borderId="10" xfId="1" applyNumberFormat="1" applyFont="1" applyFill="1" applyBorder="1" applyAlignment="1">
      <alignment horizontal="right" vertical="center"/>
    </xf>
    <xf numFmtId="183" fontId="2" fillId="0" borderId="12" xfId="1" applyNumberFormat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13" fillId="0" borderId="2" xfId="1" applyFont="1" applyFill="1" applyBorder="1" applyAlignment="1">
      <alignment horizontal="distributed" vertical="center"/>
    </xf>
    <xf numFmtId="0" fontId="13" fillId="0" borderId="10" xfId="1" applyFont="1" applyFill="1" applyBorder="1" applyAlignment="1">
      <alignment horizontal="distributed" vertical="center"/>
    </xf>
    <xf numFmtId="0" fontId="1" fillId="0" borderId="2" xfId="1" applyFont="1" applyFill="1" applyBorder="1" applyAlignment="1">
      <alignment vertical="center"/>
    </xf>
    <xf numFmtId="0" fontId="1" fillId="0" borderId="4" xfId="1" applyFont="1" applyFill="1" applyBorder="1" applyAlignment="1">
      <alignment vertical="center"/>
    </xf>
    <xf numFmtId="0" fontId="1" fillId="0" borderId="9" xfId="1" applyFont="1" applyFill="1" applyBorder="1" applyAlignment="1">
      <alignment vertical="center"/>
    </xf>
    <xf numFmtId="0" fontId="1" fillId="0" borderId="10" xfId="1" applyFont="1" applyFill="1" applyBorder="1" applyAlignment="1">
      <alignment vertical="center"/>
    </xf>
    <xf numFmtId="0" fontId="1" fillId="0" borderId="12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0" fontId="2" fillId="0" borderId="26" xfId="1" applyFont="1" applyFill="1" applyBorder="1" applyAlignment="1">
      <alignment horizontal="left" vertical="center"/>
    </xf>
    <xf numFmtId="183" fontId="2" fillId="0" borderId="5" xfId="1" applyNumberFormat="1" applyFont="1" applyFill="1" applyBorder="1" applyAlignment="1">
      <alignment horizontal="right" vertical="center"/>
    </xf>
    <xf numFmtId="183" fontId="2" fillId="0" borderId="0" xfId="1" applyNumberFormat="1" applyFont="1" applyFill="1" applyBorder="1" applyAlignment="1">
      <alignment horizontal="right" vertical="center"/>
    </xf>
    <xf numFmtId="183" fontId="2" fillId="0" borderId="16" xfId="1" applyNumberFormat="1" applyFont="1" applyFill="1" applyBorder="1" applyAlignment="1">
      <alignment horizontal="right" vertical="center"/>
    </xf>
    <xf numFmtId="183" fontId="2" fillId="0" borderId="31" xfId="1" applyNumberFormat="1" applyFont="1" applyFill="1" applyBorder="1" applyAlignment="1">
      <alignment horizontal="right" vertical="center"/>
    </xf>
    <xf numFmtId="183" fontId="2" fillId="0" borderId="26" xfId="1" applyNumberFormat="1" applyFont="1" applyFill="1" applyBorder="1" applyAlignment="1">
      <alignment horizontal="right" vertical="center"/>
    </xf>
    <xf numFmtId="183" fontId="2" fillId="0" borderId="32" xfId="1" applyNumberFormat="1" applyFont="1" applyFill="1" applyBorder="1" applyAlignment="1">
      <alignment horizontal="right" vertical="center"/>
    </xf>
    <xf numFmtId="0" fontId="2" fillId="0" borderId="37" xfId="1" applyFont="1" applyFill="1" applyBorder="1" applyAlignment="1">
      <alignment horizontal="left" vertical="center"/>
    </xf>
    <xf numFmtId="183" fontId="2" fillId="0" borderId="38" xfId="1" applyNumberFormat="1" applyFont="1" applyFill="1" applyBorder="1" applyAlignment="1">
      <alignment horizontal="center" vertical="center"/>
    </xf>
    <xf numFmtId="183" fontId="2" fillId="0" borderId="31" xfId="1" applyNumberFormat="1" applyFont="1" applyFill="1" applyBorder="1" applyAlignment="1">
      <alignment horizontal="center" vertical="center"/>
    </xf>
    <xf numFmtId="183" fontId="2" fillId="0" borderId="37" xfId="1" applyNumberFormat="1" applyFont="1" applyFill="1" applyBorder="1" applyAlignment="1">
      <alignment horizontal="right" vertical="center"/>
    </xf>
    <xf numFmtId="183" fontId="2" fillId="0" borderId="39" xfId="1" applyNumberFormat="1" applyFont="1" applyFill="1" applyBorder="1" applyAlignment="1">
      <alignment horizontal="right" vertical="center"/>
    </xf>
    <xf numFmtId="0" fontId="2" fillId="0" borderId="37" xfId="0" applyFont="1" applyFill="1" applyBorder="1" applyAlignment="1">
      <alignment horizontal="distributed" vertical="center"/>
    </xf>
    <xf numFmtId="0" fontId="2" fillId="0" borderId="26" xfId="0" applyFont="1" applyFill="1" applyBorder="1" applyAlignment="1">
      <alignment horizontal="distributed" vertical="center"/>
    </xf>
    <xf numFmtId="183" fontId="2" fillId="0" borderId="38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distributed" vertical="center"/>
    </xf>
    <xf numFmtId="0" fontId="2" fillId="0" borderId="37" xfId="1" applyFont="1" applyFill="1" applyBorder="1" applyAlignment="1">
      <alignment horizontal="distributed" vertical="center"/>
    </xf>
    <xf numFmtId="0" fontId="13" fillId="0" borderId="0" xfId="1" applyFont="1" applyFill="1" applyBorder="1" applyAlignment="1">
      <alignment horizontal="distributed" vertical="center"/>
    </xf>
    <xf numFmtId="0" fontId="1" fillId="0" borderId="0" xfId="1" applyFont="1" applyFill="1" applyAlignment="1">
      <alignment vertical="center"/>
    </xf>
    <xf numFmtId="0" fontId="1" fillId="0" borderId="16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10" xfId="1" applyFont="1" applyFill="1" applyBorder="1" applyAlignment="1">
      <alignment vertical="center"/>
    </xf>
    <xf numFmtId="183" fontId="2" fillId="0" borderId="38" xfId="1" quotePrefix="1" applyNumberFormat="1" applyFont="1" applyFill="1" applyBorder="1" applyAlignment="1">
      <alignment horizontal="right" vertical="center"/>
    </xf>
    <xf numFmtId="183" fontId="2" fillId="0" borderId="37" xfId="1" quotePrefix="1" applyNumberFormat="1" applyFont="1" applyFill="1" applyBorder="1" applyAlignment="1">
      <alignment horizontal="right" vertical="center"/>
    </xf>
    <xf numFmtId="183" fontId="2" fillId="0" borderId="39" xfId="1" quotePrefix="1" applyNumberFormat="1" applyFont="1" applyFill="1" applyBorder="1" applyAlignment="1">
      <alignment horizontal="right" vertical="center"/>
    </xf>
    <xf numFmtId="183" fontId="2" fillId="0" borderId="9" xfId="1" quotePrefix="1" applyNumberFormat="1" applyFont="1" applyFill="1" applyBorder="1" applyAlignment="1">
      <alignment horizontal="right" vertical="center"/>
    </xf>
    <xf numFmtId="183" fontId="2" fillId="0" borderId="10" xfId="1" quotePrefix="1" applyNumberFormat="1" applyFont="1" applyFill="1" applyBorder="1" applyAlignment="1">
      <alignment horizontal="right" vertical="center"/>
    </xf>
    <xf numFmtId="183" fontId="2" fillId="0" borderId="12" xfId="1" quotePrefix="1" applyNumberFormat="1" applyFont="1" applyFill="1" applyBorder="1" applyAlignment="1">
      <alignment horizontal="right" vertical="center"/>
    </xf>
    <xf numFmtId="183" fontId="2" fillId="0" borderId="5" xfId="1" quotePrefix="1" applyNumberFormat="1" applyFont="1" applyFill="1" applyBorder="1" applyAlignment="1">
      <alignment horizontal="right" vertical="center"/>
    </xf>
    <xf numFmtId="183" fontId="2" fillId="0" borderId="0" xfId="1" quotePrefix="1" applyNumberFormat="1" applyFont="1" applyFill="1" applyBorder="1" applyAlignment="1">
      <alignment horizontal="right" vertical="center"/>
    </xf>
    <xf numFmtId="183" fontId="2" fillId="0" borderId="16" xfId="1" quotePrefix="1" applyNumberFormat="1" applyFont="1" applyFill="1" applyBorder="1" applyAlignment="1">
      <alignment horizontal="right" vertical="center"/>
    </xf>
    <xf numFmtId="0" fontId="2" fillId="0" borderId="26" xfId="1" applyFont="1" applyFill="1" applyBorder="1" applyAlignment="1">
      <alignment horizontal="distributed" vertical="center"/>
    </xf>
    <xf numFmtId="183" fontId="2" fillId="0" borderId="31" xfId="1" quotePrefix="1" applyNumberFormat="1" applyFont="1" applyFill="1" applyBorder="1" applyAlignment="1">
      <alignment horizontal="right" vertical="center"/>
    </xf>
    <xf numFmtId="183" fontId="2" fillId="0" borderId="26" xfId="1" quotePrefix="1" applyNumberFormat="1" applyFont="1" applyFill="1" applyBorder="1" applyAlignment="1">
      <alignment horizontal="right" vertical="center"/>
    </xf>
    <xf numFmtId="183" fontId="2" fillId="0" borderId="32" xfId="1" quotePrefix="1" applyNumberFormat="1" applyFont="1" applyFill="1" applyBorder="1" applyAlignment="1">
      <alignment horizontal="right" vertical="center"/>
    </xf>
    <xf numFmtId="183" fontId="2" fillId="0" borderId="44" xfId="1" applyNumberFormat="1" applyFont="1" applyFill="1" applyBorder="1" applyAlignment="1">
      <alignment horizontal="right" vertical="center"/>
    </xf>
    <xf numFmtId="183" fontId="2" fillId="0" borderId="42" xfId="1" applyNumberFormat="1" applyFont="1" applyFill="1" applyBorder="1" applyAlignment="1">
      <alignment horizontal="right" vertical="center"/>
    </xf>
    <xf numFmtId="183" fontId="2" fillId="0" borderId="43" xfId="1" applyNumberFormat="1" applyFont="1" applyFill="1" applyBorder="1" applyAlignment="1">
      <alignment horizontal="right" vertical="center"/>
    </xf>
    <xf numFmtId="0" fontId="2" fillId="0" borderId="46" xfId="1" applyFont="1" applyFill="1" applyBorder="1" applyAlignment="1">
      <alignment horizontal="distributed" vertical="center"/>
    </xf>
    <xf numFmtId="183" fontId="2" fillId="0" borderId="45" xfId="1" applyNumberFormat="1" applyFont="1" applyFill="1" applyBorder="1" applyAlignment="1">
      <alignment horizontal="right" vertical="center"/>
    </xf>
    <xf numFmtId="183" fontId="2" fillId="0" borderId="46" xfId="1" applyNumberFormat="1" applyFont="1" applyFill="1" applyBorder="1" applyAlignment="1">
      <alignment horizontal="right" vertical="center"/>
    </xf>
    <xf numFmtId="183" fontId="2" fillId="0" borderId="47" xfId="1" applyNumberFormat="1" applyFont="1" applyFill="1" applyBorder="1" applyAlignment="1">
      <alignment horizontal="right" vertical="center"/>
    </xf>
    <xf numFmtId="0" fontId="12" fillId="0" borderId="2" xfId="1" applyFont="1" applyFill="1" applyBorder="1"/>
    <xf numFmtId="0" fontId="12" fillId="0" borderId="26" xfId="1" applyFont="1" applyFill="1" applyBorder="1"/>
    <xf numFmtId="49" fontId="4" fillId="0" borderId="0" xfId="1" applyNumberFormat="1" applyFont="1" applyFill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49" fontId="2" fillId="0" borderId="6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8" xfId="1" applyNumberFormat="1" applyFont="1" applyFill="1" applyBorder="1" applyAlignment="1">
      <alignment horizontal="center" vertical="center"/>
    </xf>
  </cellXfs>
  <cellStyles count="9">
    <cellStyle name="oft Excel]_x000d__x000a_Comment=open=/f を指定すると、ユーザー定義関数を関数貼り付けの一覧に登録することができます。_x000d__x000a_Maximized" xfId="1" xr:uid="{00000000-0005-0000-0000-000000000000}"/>
    <cellStyle name="oft Excel]_x000d__x000a_Comment=open=/f を指定すると、ユーザー定義関数を関数貼り付けの一覧に登録することができます。_x000d__x000a_Maximized 2" xfId="7" xr:uid="{00000000-0005-0000-0000-000001000000}"/>
    <cellStyle name="oft Excel]_x000d__x000a_Comment=open=/f を指定すると、ユーザー定義関数を関数貼り付けの一覧に登録することができます。_x000d__x000a_Maximized_下水決算委員会資料（２．収支概要、３．収支内訳）植田（済）山田チェック済" xfId="2" xr:uid="{00000000-0005-0000-0000-000002000000}"/>
    <cellStyle name="桁区切り" xfId="8" builtinId="6"/>
    <cellStyle name="桁区切り 2" xfId="5" xr:uid="{00000000-0005-0000-0000-000004000000}"/>
    <cellStyle name="標準" xfId="0" builtinId="0"/>
    <cellStyle name="標準 2" xfId="3" xr:uid="{00000000-0005-0000-0000-000006000000}"/>
    <cellStyle name="標準 3" xfId="4" xr:uid="{00000000-0005-0000-0000-000007000000}"/>
    <cellStyle name="標準_下水決算委員会資料⑲" xfId="6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1076884</xdr:colOff>
      <xdr:row>5</xdr:row>
      <xdr:rowOff>9525</xdr:rowOff>
    </xdr:from>
    <xdr:to>
      <xdr:col>16</xdr:col>
      <xdr:colOff>1076884</xdr:colOff>
      <xdr:row>31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1BF7B64-3828-4DAF-A508-B5B6D6F5D5F0}"/>
            </a:ext>
          </a:extLst>
        </xdr:cNvPr>
        <xdr:cNvSpPr>
          <a:spLocks noChangeShapeType="1"/>
        </xdr:cNvSpPr>
      </xdr:nvSpPr>
      <xdr:spPr bwMode="auto">
        <a:xfrm flipH="1">
          <a:off x="5679364" y="2074545"/>
          <a:ext cx="0" cy="9843135"/>
        </a:xfrm>
        <a:prstGeom prst="line">
          <a:avLst/>
        </a:prstGeom>
        <a:noFill/>
        <a:ln w="127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466723</xdr:colOff>
      <xdr:row>5</xdr:row>
      <xdr:rowOff>0</xdr:rowOff>
    </xdr:from>
    <xdr:to>
      <xdr:col>16</xdr:col>
      <xdr:colOff>466723</xdr:colOff>
      <xdr:row>31</xdr:row>
      <xdr:rowOff>9525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AB2792C-8B37-4281-A5B4-534F0404ED12}"/>
            </a:ext>
          </a:extLst>
        </xdr:cNvPr>
        <xdr:cNvSpPr>
          <a:spLocks noChangeShapeType="1"/>
        </xdr:cNvSpPr>
      </xdr:nvSpPr>
      <xdr:spPr bwMode="auto">
        <a:xfrm flipH="1">
          <a:off x="5069203" y="2065020"/>
          <a:ext cx="0" cy="9862185"/>
        </a:xfrm>
        <a:prstGeom prst="line">
          <a:avLst/>
        </a:prstGeom>
        <a:noFill/>
        <a:ln w="127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1076884</xdr:colOff>
      <xdr:row>5</xdr:row>
      <xdr:rowOff>9525</xdr:rowOff>
    </xdr:from>
    <xdr:to>
      <xdr:col>20</xdr:col>
      <xdr:colOff>1076884</xdr:colOff>
      <xdr:row>31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B60A1CA5-3667-4C15-81B0-25FC5B6FADBA}"/>
            </a:ext>
          </a:extLst>
        </xdr:cNvPr>
        <xdr:cNvSpPr>
          <a:spLocks noChangeShapeType="1"/>
        </xdr:cNvSpPr>
      </xdr:nvSpPr>
      <xdr:spPr bwMode="auto">
        <a:xfrm flipH="1">
          <a:off x="7599604" y="2074545"/>
          <a:ext cx="0" cy="9843135"/>
        </a:xfrm>
        <a:prstGeom prst="line">
          <a:avLst/>
        </a:prstGeom>
        <a:noFill/>
        <a:ln w="127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466723</xdr:colOff>
      <xdr:row>5</xdr:row>
      <xdr:rowOff>0</xdr:rowOff>
    </xdr:from>
    <xdr:to>
      <xdr:col>20</xdr:col>
      <xdr:colOff>466723</xdr:colOff>
      <xdr:row>31</xdr:row>
      <xdr:rowOff>9525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794AB3AA-1891-4E7A-A5F2-AAAFDB16FF16}"/>
            </a:ext>
          </a:extLst>
        </xdr:cNvPr>
        <xdr:cNvSpPr>
          <a:spLocks noChangeShapeType="1"/>
        </xdr:cNvSpPr>
      </xdr:nvSpPr>
      <xdr:spPr bwMode="auto">
        <a:xfrm flipH="1">
          <a:off x="6989443" y="2065020"/>
          <a:ext cx="0" cy="9862185"/>
        </a:xfrm>
        <a:prstGeom prst="line">
          <a:avLst/>
        </a:prstGeom>
        <a:noFill/>
        <a:ln w="127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1061190</xdr:colOff>
      <xdr:row>5</xdr:row>
      <xdr:rowOff>7574</xdr:rowOff>
    </xdr:from>
    <xdr:to>
      <xdr:col>12</xdr:col>
      <xdr:colOff>1061190</xdr:colOff>
      <xdr:row>31</xdr:row>
      <xdr:rowOff>3743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4CF81A96-D982-4A91-B598-2B2BE1587B19}"/>
            </a:ext>
          </a:extLst>
        </xdr:cNvPr>
        <xdr:cNvSpPr>
          <a:spLocks noChangeShapeType="1"/>
        </xdr:cNvSpPr>
      </xdr:nvSpPr>
      <xdr:spPr bwMode="auto">
        <a:xfrm flipH="1">
          <a:off x="3743430" y="2072594"/>
          <a:ext cx="0" cy="9848829"/>
        </a:xfrm>
        <a:prstGeom prst="line">
          <a:avLst/>
        </a:prstGeom>
        <a:noFill/>
        <a:ln w="127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459414</xdr:colOff>
      <xdr:row>5</xdr:row>
      <xdr:rowOff>1948</xdr:rowOff>
    </xdr:from>
    <xdr:to>
      <xdr:col>12</xdr:col>
      <xdr:colOff>459414</xdr:colOff>
      <xdr:row>31</xdr:row>
      <xdr:rowOff>7575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87B7F690-BC1C-44BB-BDF6-B8CEC342C8D4}"/>
            </a:ext>
          </a:extLst>
        </xdr:cNvPr>
        <xdr:cNvSpPr>
          <a:spLocks noChangeShapeType="1"/>
        </xdr:cNvSpPr>
      </xdr:nvSpPr>
      <xdr:spPr bwMode="auto">
        <a:xfrm flipH="1">
          <a:off x="3141654" y="2066968"/>
          <a:ext cx="0" cy="9858287"/>
        </a:xfrm>
        <a:prstGeom prst="line">
          <a:avLst/>
        </a:prstGeom>
        <a:noFill/>
        <a:ln w="127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</xdr:row>
      <xdr:rowOff>9525</xdr:rowOff>
    </xdr:from>
    <xdr:to>
      <xdr:col>22</xdr:col>
      <xdr:colOff>0</xdr:colOff>
      <xdr:row>56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8124825" y="2009775"/>
          <a:ext cx="0" cy="9867900"/>
        </a:xfrm>
        <a:prstGeom prst="line">
          <a:avLst/>
        </a:prstGeom>
        <a:noFill/>
        <a:ln w="12700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21</xdr:col>
      <xdr:colOff>0</xdr:colOff>
      <xdr:row>7</xdr:row>
      <xdr:rowOff>9525</xdr:rowOff>
    </xdr:from>
    <xdr:to>
      <xdr:col>21</xdr:col>
      <xdr:colOff>0</xdr:colOff>
      <xdr:row>55</xdr:row>
      <xdr:rowOff>209550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7648575" y="2009775"/>
          <a:ext cx="0" cy="9858375"/>
        </a:xfrm>
        <a:prstGeom prst="line">
          <a:avLst/>
        </a:prstGeom>
        <a:noFill/>
        <a:ln w="12700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11</xdr:col>
      <xdr:colOff>0</xdr:colOff>
      <xdr:row>7</xdr:row>
      <xdr:rowOff>9525</xdr:rowOff>
    </xdr:from>
    <xdr:to>
      <xdr:col>11</xdr:col>
      <xdr:colOff>0</xdr:colOff>
      <xdr:row>55</xdr:row>
      <xdr:rowOff>209550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3962400" y="2009775"/>
          <a:ext cx="0" cy="9858375"/>
        </a:xfrm>
        <a:prstGeom prst="line">
          <a:avLst/>
        </a:prstGeom>
        <a:noFill/>
        <a:ln w="12700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12</xdr:col>
      <xdr:colOff>0</xdr:colOff>
      <xdr:row>7</xdr:row>
      <xdr:rowOff>28575</xdr:rowOff>
    </xdr:from>
    <xdr:to>
      <xdr:col>12</xdr:col>
      <xdr:colOff>0</xdr:colOff>
      <xdr:row>56</xdr:row>
      <xdr:rowOff>9525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3886200" y="2025015"/>
          <a:ext cx="0" cy="9620250"/>
        </a:xfrm>
        <a:prstGeom prst="line">
          <a:avLst/>
        </a:prstGeom>
        <a:noFill/>
        <a:ln w="12700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"/>
  <sheetViews>
    <sheetView tabSelected="1" view="pageBreakPreview" zoomScaleNormal="130" zoomScaleSheetLayoutView="100" workbookViewId="0"/>
  </sheetViews>
  <sheetFormatPr defaultColWidth="9" defaultRowHeight="38.25" customHeight="1" x14ac:dyDescent="0.2"/>
  <cols>
    <col min="1" max="1" width="2.21875" style="117" customWidth="1"/>
    <col min="2" max="5" width="18.77734375" style="117" customWidth="1"/>
    <col min="6" max="16384" width="9" style="117"/>
  </cols>
  <sheetData>
    <row r="2" spans="1:9" ht="38.25" customHeight="1" x14ac:dyDescent="0.2">
      <c r="A2" s="260" t="s">
        <v>103</v>
      </c>
      <c r="B2" s="260"/>
      <c r="C2" s="260"/>
      <c r="D2" s="260"/>
      <c r="E2" s="260"/>
    </row>
    <row r="4" spans="1:9" ht="38.25" customHeight="1" x14ac:dyDescent="0.2">
      <c r="A4" s="118" t="s">
        <v>67</v>
      </c>
    </row>
    <row r="5" spans="1:9" ht="38.25" customHeight="1" x14ac:dyDescent="0.2">
      <c r="B5" s="118"/>
      <c r="E5" s="119" t="s">
        <v>68</v>
      </c>
    </row>
    <row r="6" spans="1:9" ht="38.25" customHeight="1" x14ac:dyDescent="0.2">
      <c r="B6" s="120" t="s">
        <v>69</v>
      </c>
      <c r="C6" s="120" t="s">
        <v>70</v>
      </c>
      <c r="D6" s="120" t="s">
        <v>71</v>
      </c>
      <c r="E6" s="121" t="s">
        <v>72</v>
      </c>
      <c r="F6" s="117" t="s">
        <v>98</v>
      </c>
    </row>
    <row r="7" spans="1:9" ht="38.25" customHeight="1" x14ac:dyDescent="0.2">
      <c r="B7" s="122" t="s">
        <v>73</v>
      </c>
      <c r="C7" s="123">
        <v>82447</v>
      </c>
      <c r="D7" s="123">
        <v>79346</v>
      </c>
      <c r="E7" s="148">
        <f t="shared" ref="E7:E15" si="0">C7-D7</f>
        <v>3101</v>
      </c>
      <c r="F7" s="149"/>
      <c r="G7" s="147"/>
      <c r="H7" s="147"/>
      <c r="I7" s="147"/>
    </row>
    <row r="8" spans="1:9" ht="38.25" customHeight="1" x14ac:dyDescent="0.2">
      <c r="B8" s="122" t="s">
        <v>74</v>
      </c>
      <c r="C8" s="123">
        <v>84371</v>
      </c>
      <c r="D8" s="123">
        <v>81628</v>
      </c>
      <c r="E8" s="148">
        <f t="shared" si="0"/>
        <v>2743</v>
      </c>
      <c r="F8" s="149"/>
      <c r="G8" s="147"/>
      <c r="H8" s="147"/>
      <c r="I8" s="147"/>
    </row>
    <row r="9" spans="1:9" ht="38.25" customHeight="1" x14ac:dyDescent="0.2">
      <c r="B9" s="122" t="s">
        <v>75</v>
      </c>
      <c r="C9" s="123">
        <v>82917</v>
      </c>
      <c r="D9" s="123">
        <v>78749</v>
      </c>
      <c r="E9" s="148">
        <f t="shared" si="0"/>
        <v>4168</v>
      </c>
      <c r="F9" s="149"/>
      <c r="G9" s="147"/>
      <c r="H9" s="147"/>
    </row>
    <row r="10" spans="1:9" ht="38.25" customHeight="1" x14ac:dyDescent="0.2">
      <c r="B10" s="122" t="s">
        <v>76</v>
      </c>
      <c r="C10" s="124">
        <v>81550</v>
      </c>
      <c r="D10" s="124">
        <v>76675</v>
      </c>
      <c r="E10" s="148">
        <f t="shared" si="0"/>
        <v>4875</v>
      </c>
      <c r="F10" s="149"/>
      <c r="G10" s="147"/>
      <c r="H10" s="147"/>
      <c r="I10" s="147"/>
    </row>
    <row r="11" spans="1:9" ht="38.25" customHeight="1" x14ac:dyDescent="0.2">
      <c r="B11" s="122" t="s">
        <v>86</v>
      </c>
      <c r="C11" s="124">
        <v>80835</v>
      </c>
      <c r="D11" s="124">
        <v>75877</v>
      </c>
      <c r="E11" s="148">
        <f t="shared" si="0"/>
        <v>4958</v>
      </c>
      <c r="F11" s="149"/>
      <c r="G11" s="147"/>
      <c r="H11" s="147"/>
      <c r="I11" s="147"/>
    </row>
    <row r="12" spans="1:9" ht="38.25" customHeight="1" x14ac:dyDescent="0.2">
      <c r="B12" s="122" t="s">
        <v>87</v>
      </c>
      <c r="C12" s="124">
        <v>74063</v>
      </c>
      <c r="D12" s="124">
        <v>74392</v>
      </c>
      <c r="E12" s="148">
        <f t="shared" si="0"/>
        <v>-329</v>
      </c>
      <c r="F12" s="149"/>
      <c r="G12" s="147"/>
      <c r="H12" s="147"/>
      <c r="I12" s="147"/>
    </row>
    <row r="13" spans="1:9" ht="38.25" customHeight="1" x14ac:dyDescent="0.2">
      <c r="B13" s="122" t="s">
        <v>95</v>
      </c>
      <c r="C13" s="124">
        <v>75955</v>
      </c>
      <c r="D13" s="124">
        <v>73299</v>
      </c>
      <c r="E13" s="148">
        <f t="shared" si="0"/>
        <v>2656</v>
      </c>
      <c r="F13" s="149"/>
      <c r="G13" s="147"/>
      <c r="H13" s="147"/>
      <c r="I13" s="147"/>
    </row>
    <row r="14" spans="1:9" ht="38.25" customHeight="1" x14ac:dyDescent="0.2">
      <c r="B14" s="122" t="s">
        <v>96</v>
      </c>
      <c r="C14" s="124">
        <v>76984</v>
      </c>
      <c r="D14" s="124">
        <v>73866</v>
      </c>
      <c r="E14" s="148">
        <f t="shared" si="0"/>
        <v>3118</v>
      </c>
      <c r="F14" s="149"/>
      <c r="G14" s="147"/>
      <c r="H14" s="147"/>
      <c r="I14" s="147"/>
    </row>
    <row r="15" spans="1:9" ht="38.25" customHeight="1" x14ac:dyDescent="0.2">
      <c r="B15" s="122" t="s">
        <v>99</v>
      </c>
      <c r="C15" s="124">
        <v>78276</v>
      </c>
      <c r="D15" s="124">
        <v>75172</v>
      </c>
      <c r="E15" s="148">
        <f t="shared" si="0"/>
        <v>3104</v>
      </c>
      <c r="F15" s="149"/>
      <c r="G15" s="147"/>
      <c r="H15" s="147"/>
      <c r="I15" s="147"/>
    </row>
    <row r="16" spans="1:9" ht="38.25" customHeight="1" x14ac:dyDescent="0.2">
      <c r="B16" s="122" t="s">
        <v>102</v>
      </c>
      <c r="C16" s="124">
        <v>79186</v>
      </c>
      <c r="D16" s="124">
        <v>76436</v>
      </c>
      <c r="E16" s="148">
        <f>C16-D16</f>
        <v>2750</v>
      </c>
    </row>
  </sheetData>
  <mergeCells count="1">
    <mergeCell ref="A2:E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Ｐ明朝,標準"&amp;14－&amp;P－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20"/>
  <sheetViews>
    <sheetView view="pageBreakPreview" zoomScaleNormal="130" zoomScaleSheetLayoutView="100" workbookViewId="0">
      <selection activeCell="C20" sqref="C20"/>
    </sheetView>
  </sheetViews>
  <sheetFormatPr defaultColWidth="9" defaultRowHeight="25.5" customHeight="1" x14ac:dyDescent="0.2"/>
  <cols>
    <col min="1" max="1" width="2.109375" style="117" customWidth="1"/>
    <col min="2" max="2" width="22.44140625" style="117" customWidth="1"/>
    <col min="3" max="5" width="18.77734375" style="117" customWidth="1"/>
    <col min="6" max="16384" width="9" style="117"/>
  </cols>
  <sheetData>
    <row r="3" spans="1:5" ht="25.5" customHeight="1" x14ac:dyDescent="0.2">
      <c r="A3" s="117" t="s">
        <v>77</v>
      </c>
    </row>
    <row r="5" spans="1:5" ht="25.5" customHeight="1" x14ac:dyDescent="0.2">
      <c r="E5" s="125" t="s">
        <v>78</v>
      </c>
    </row>
    <row r="6" spans="1:5" ht="25.5" customHeight="1" x14ac:dyDescent="0.2">
      <c r="B6" s="126"/>
      <c r="C6" s="127" t="s">
        <v>105</v>
      </c>
      <c r="D6" s="127" t="s">
        <v>104</v>
      </c>
      <c r="E6" s="128" t="s">
        <v>79</v>
      </c>
    </row>
    <row r="7" spans="1:5" ht="25.5" customHeight="1" x14ac:dyDescent="0.2">
      <c r="B7" s="261" t="s">
        <v>80</v>
      </c>
      <c r="C7" s="129"/>
      <c r="D7" s="129"/>
      <c r="E7" s="129"/>
    </row>
    <row r="8" spans="1:5" ht="25.5" customHeight="1" x14ac:dyDescent="0.2">
      <c r="B8" s="262"/>
      <c r="C8" s="130">
        <v>438910</v>
      </c>
      <c r="D8" s="130">
        <v>444154</v>
      </c>
      <c r="E8" s="129"/>
    </row>
    <row r="9" spans="1:5" ht="25.5" customHeight="1" x14ac:dyDescent="0.2">
      <c r="B9" s="263"/>
      <c r="C9" s="131"/>
      <c r="D9" s="131"/>
      <c r="E9" s="132"/>
    </row>
    <row r="10" spans="1:5" ht="25.5" customHeight="1" x14ac:dyDescent="0.2">
      <c r="B10" s="261" t="s">
        <v>81</v>
      </c>
      <c r="C10" s="133"/>
      <c r="D10" s="133"/>
      <c r="E10" s="134"/>
    </row>
    <row r="11" spans="1:5" ht="25.5" customHeight="1" x14ac:dyDescent="0.2">
      <c r="B11" s="262"/>
      <c r="C11" s="130">
        <v>3369</v>
      </c>
      <c r="D11" s="130">
        <v>3525</v>
      </c>
      <c r="E11" s="129"/>
    </row>
    <row r="12" spans="1:5" ht="25.5" customHeight="1" x14ac:dyDescent="0.2">
      <c r="B12" s="262"/>
      <c r="C12" s="135"/>
      <c r="D12" s="135"/>
      <c r="E12" s="136"/>
    </row>
    <row r="13" spans="1:5" ht="25.5" customHeight="1" x14ac:dyDescent="0.2">
      <c r="B13" s="261" t="s">
        <v>82</v>
      </c>
      <c r="C13" s="133"/>
      <c r="D13" s="133"/>
      <c r="E13" s="134"/>
    </row>
    <row r="14" spans="1:5" ht="25.5" customHeight="1" x14ac:dyDescent="0.2">
      <c r="B14" s="262"/>
      <c r="C14" s="137" t="s">
        <v>97</v>
      </c>
      <c r="D14" s="137" t="s">
        <v>100</v>
      </c>
      <c r="E14" s="138"/>
    </row>
    <row r="15" spans="1:5" ht="25.5" customHeight="1" x14ac:dyDescent="0.2">
      <c r="B15" s="262"/>
      <c r="C15" s="135"/>
      <c r="D15" s="135"/>
      <c r="E15" s="136"/>
    </row>
    <row r="16" spans="1:5" ht="25.5" customHeight="1" x14ac:dyDescent="0.2">
      <c r="B16" s="139"/>
      <c r="C16" s="140"/>
      <c r="D16" s="140"/>
      <c r="E16" s="134"/>
    </row>
    <row r="17" spans="2:5" ht="25.5" customHeight="1" x14ac:dyDescent="0.2">
      <c r="B17" s="141" t="s">
        <v>83</v>
      </c>
      <c r="C17" s="142"/>
      <c r="D17" s="142"/>
      <c r="E17" s="138"/>
    </row>
    <row r="18" spans="2:5" ht="25.5" customHeight="1" x14ac:dyDescent="0.2">
      <c r="B18" s="141" t="s">
        <v>84</v>
      </c>
      <c r="C18" s="143">
        <v>23836</v>
      </c>
      <c r="D18" s="143">
        <v>23922</v>
      </c>
      <c r="E18" s="132"/>
    </row>
    <row r="19" spans="2:5" ht="25.5" customHeight="1" x14ac:dyDescent="0.2">
      <c r="B19" s="141" t="s">
        <v>85</v>
      </c>
      <c r="C19" s="143">
        <v>441</v>
      </c>
      <c r="D19" s="143">
        <v>121</v>
      </c>
      <c r="E19" s="132"/>
    </row>
    <row r="20" spans="2:5" ht="25.5" customHeight="1" x14ac:dyDescent="0.2">
      <c r="B20" s="144"/>
      <c r="C20" s="145"/>
      <c r="D20" s="145"/>
      <c r="E20" s="146"/>
    </row>
  </sheetData>
  <mergeCells count="3">
    <mergeCell ref="B7:B9"/>
    <mergeCell ref="B10:B12"/>
    <mergeCell ref="B13:B1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Ｐ明朝,標準"&amp;14－2－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43"/>
  <sheetViews>
    <sheetView view="pageBreakPreview" topLeftCell="A10" zoomScale="85" zoomScaleNormal="70" zoomScaleSheetLayoutView="85" workbookViewId="0">
      <selection activeCell="A21" sqref="A21"/>
    </sheetView>
  </sheetViews>
  <sheetFormatPr defaultColWidth="9" defaultRowHeight="14.4" x14ac:dyDescent="0.2"/>
  <cols>
    <col min="1" max="1" width="1.6640625" style="2" customWidth="1"/>
    <col min="2" max="2" width="0.6640625" style="2" customWidth="1"/>
    <col min="3" max="3" width="16.88671875" style="2" customWidth="1"/>
    <col min="4" max="5" width="0.6640625" style="2" customWidth="1"/>
    <col min="6" max="6" width="14.21875" style="2" customWidth="1"/>
    <col min="7" max="7" width="0.6640625" style="2" customWidth="1"/>
    <col min="8" max="8" width="1.109375" style="2" customWidth="1"/>
    <col min="9" max="9" width="16.6640625" style="2" bestFit="1" customWidth="1"/>
    <col min="10" max="10" width="4.33203125" style="2" customWidth="1"/>
    <col min="11" max="11" width="0.88671875" style="2" customWidth="1"/>
    <col min="12" max="12" width="1.109375" style="2" customWidth="1"/>
    <col min="13" max="13" width="16.6640625" style="2" customWidth="1"/>
    <col min="14" max="14" width="4.33203125" style="2" customWidth="1"/>
    <col min="15" max="15" width="0.88671875" style="2" customWidth="1"/>
    <col min="16" max="16" width="1.109375" style="2" customWidth="1"/>
    <col min="17" max="17" width="16.6640625" style="2" customWidth="1"/>
    <col min="18" max="18" width="4.33203125" style="2" customWidth="1"/>
    <col min="19" max="19" width="0.88671875" style="2" customWidth="1"/>
    <col min="20" max="20" width="1.109375" style="2" customWidth="1"/>
    <col min="21" max="21" width="16.6640625" style="2" customWidth="1"/>
    <col min="22" max="22" width="4.33203125" style="2" customWidth="1"/>
    <col min="23" max="23" width="0.88671875" style="2" customWidth="1"/>
    <col min="24" max="24" width="1.109375" style="2" customWidth="1"/>
    <col min="25" max="25" width="16.6640625" style="2" customWidth="1"/>
    <col min="26" max="26" width="4.33203125" style="2" customWidth="1"/>
    <col min="27" max="27" width="0.88671875" style="2" customWidth="1"/>
    <col min="28" max="30" width="13.109375" style="2" bestFit="1" customWidth="1"/>
    <col min="31" max="31" width="13" style="2" bestFit="1" customWidth="1"/>
    <col min="32" max="32" width="1.6640625" style="2" customWidth="1"/>
    <col min="33" max="16384" width="9" style="2"/>
  </cols>
  <sheetData>
    <row r="1" spans="1:31" x14ac:dyDescent="0.2">
      <c r="A1" s="1"/>
    </row>
    <row r="2" spans="1:31" ht="48.6" x14ac:dyDescent="0.45">
      <c r="I2" s="285" t="s">
        <v>106</v>
      </c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</row>
    <row r="3" spans="1:31" ht="35.25" customHeight="1" x14ac:dyDescent="0.2"/>
    <row r="4" spans="1:31" s="3" customFormat="1" ht="35.25" customHeight="1" x14ac:dyDescent="0.2">
      <c r="B4" s="4"/>
    </row>
    <row r="5" spans="1:31" ht="35.25" customHeight="1" x14ac:dyDescent="0.2">
      <c r="B5" s="5"/>
      <c r="C5" s="308" t="s">
        <v>0</v>
      </c>
      <c r="D5" s="308"/>
      <c r="E5" s="308"/>
      <c r="F5" s="308"/>
      <c r="G5" s="182"/>
      <c r="H5" s="6"/>
      <c r="I5" s="286" t="s">
        <v>88</v>
      </c>
      <c r="J5" s="286" t="s">
        <v>12</v>
      </c>
      <c r="K5" s="182"/>
      <c r="L5" s="186"/>
      <c r="M5" s="286" t="s">
        <v>107</v>
      </c>
      <c r="N5" s="286"/>
      <c r="O5" s="182"/>
      <c r="P5" s="186"/>
      <c r="Q5" s="286" t="s">
        <v>108</v>
      </c>
      <c r="R5" s="286"/>
      <c r="S5" s="187"/>
      <c r="T5" s="186"/>
      <c r="U5" s="286" t="s">
        <v>109</v>
      </c>
      <c r="V5" s="286"/>
      <c r="W5" s="188"/>
      <c r="X5" s="182"/>
      <c r="Y5" s="286" t="s">
        <v>110</v>
      </c>
      <c r="Z5" s="286"/>
      <c r="AA5" s="189"/>
      <c r="AB5" s="287" t="s">
        <v>1</v>
      </c>
      <c r="AC5" s="288"/>
      <c r="AD5" s="288"/>
      <c r="AE5" s="289"/>
    </row>
    <row r="6" spans="1:31" ht="35.25" customHeight="1" x14ac:dyDescent="0.2">
      <c r="B6" s="8"/>
      <c r="C6" s="309"/>
      <c r="D6" s="309"/>
      <c r="E6" s="309"/>
      <c r="F6" s="309"/>
      <c r="G6" s="183"/>
      <c r="H6" s="9"/>
      <c r="I6" s="290" t="s">
        <v>2</v>
      </c>
      <c r="J6" s="290"/>
      <c r="K6" s="183"/>
      <c r="L6" s="10"/>
      <c r="M6" s="290" t="s">
        <v>2</v>
      </c>
      <c r="N6" s="290"/>
      <c r="O6" s="183"/>
      <c r="P6" s="10"/>
      <c r="Q6" s="290" t="s">
        <v>2</v>
      </c>
      <c r="R6" s="290"/>
      <c r="S6" s="11"/>
      <c r="T6" s="10"/>
      <c r="U6" s="290" t="s">
        <v>2</v>
      </c>
      <c r="V6" s="290"/>
      <c r="W6" s="12"/>
      <c r="X6" s="183"/>
      <c r="Y6" s="290" t="s">
        <v>2</v>
      </c>
      <c r="Z6" s="290"/>
      <c r="AA6" s="13"/>
      <c r="AB6" s="190" t="str">
        <f>+M5</f>
        <v>令和３年度</v>
      </c>
      <c r="AC6" s="190" t="str">
        <f>+Q5</f>
        <v>令和４年度</v>
      </c>
      <c r="AD6" s="190" t="str">
        <f>+U5</f>
        <v>令和５年度</v>
      </c>
      <c r="AE6" s="190" t="str">
        <f>+Y5</f>
        <v>令和６年度</v>
      </c>
    </row>
    <row r="7" spans="1:31" s="1" customFormat="1" ht="35.25" customHeight="1" x14ac:dyDescent="0.2">
      <c r="B7" s="15"/>
      <c r="C7" s="303" t="s">
        <v>3</v>
      </c>
      <c r="D7" s="303"/>
      <c r="E7" s="303"/>
      <c r="F7" s="303"/>
      <c r="G7" s="16"/>
      <c r="H7" s="17"/>
      <c r="I7" s="275">
        <v>4967170</v>
      </c>
      <c r="J7" s="278" t="s">
        <v>111</v>
      </c>
      <c r="K7" s="177"/>
      <c r="L7" s="19"/>
      <c r="M7" s="275">
        <v>4971337</v>
      </c>
      <c r="N7" s="278" t="s">
        <v>111</v>
      </c>
      <c r="O7" s="18"/>
      <c r="P7" s="19"/>
      <c r="Q7" s="275">
        <v>4973868</v>
      </c>
      <c r="R7" s="278" t="s">
        <v>111</v>
      </c>
      <c r="S7" s="18"/>
      <c r="T7" s="19"/>
      <c r="U7" s="275">
        <v>4974755</v>
      </c>
      <c r="V7" s="278" t="s">
        <v>111</v>
      </c>
      <c r="W7" s="18"/>
      <c r="X7" s="20"/>
      <c r="Y7" s="275">
        <v>4993393</v>
      </c>
      <c r="Z7" s="278" t="s">
        <v>111</v>
      </c>
      <c r="AA7" s="18"/>
      <c r="AB7" s="272">
        <f>ROUND(M7/I7*100,1)</f>
        <v>100.1</v>
      </c>
      <c r="AC7" s="272">
        <f>ROUND(Q7/M7*100,1)</f>
        <v>100.1</v>
      </c>
      <c r="AD7" s="272">
        <f>ROUND(U7/Q7*100,1)</f>
        <v>100</v>
      </c>
      <c r="AE7" s="272">
        <f>ROUND(Y7/U7*100,1)</f>
        <v>100.4</v>
      </c>
    </row>
    <row r="8" spans="1:31" s="1" customFormat="1" ht="35.25" customHeight="1" x14ac:dyDescent="0.2">
      <c r="B8" s="21"/>
      <c r="C8" s="304"/>
      <c r="D8" s="304"/>
      <c r="E8" s="304"/>
      <c r="F8" s="304"/>
      <c r="G8" s="22"/>
      <c r="H8" s="23"/>
      <c r="I8" s="277"/>
      <c r="J8" s="279"/>
      <c r="K8" s="179"/>
      <c r="L8" s="25"/>
      <c r="M8" s="276"/>
      <c r="N8" s="279"/>
      <c r="O8" s="24"/>
      <c r="P8" s="25"/>
      <c r="Q8" s="276"/>
      <c r="R8" s="279"/>
      <c r="S8" s="24"/>
      <c r="T8" s="25"/>
      <c r="U8" s="277"/>
      <c r="V8" s="279"/>
      <c r="W8" s="24"/>
      <c r="X8" s="26"/>
      <c r="Y8" s="276"/>
      <c r="Z8" s="279"/>
      <c r="AA8" s="24"/>
      <c r="AB8" s="273"/>
      <c r="AC8" s="273"/>
      <c r="AD8" s="273"/>
      <c r="AE8" s="274"/>
    </row>
    <row r="9" spans="1:31" s="1" customFormat="1" ht="35.25" customHeight="1" x14ac:dyDescent="0.2">
      <c r="B9" s="15"/>
      <c r="C9" s="303" t="s">
        <v>4</v>
      </c>
      <c r="D9" s="303"/>
      <c r="E9" s="303"/>
      <c r="F9" s="303"/>
      <c r="G9" s="16"/>
      <c r="H9" s="17"/>
      <c r="I9" s="282">
        <v>190.62</v>
      </c>
      <c r="J9" s="280" t="s">
        <v>112</v>
      </c>
      <c r="K9" s="180"/>
      <c r="L9" s="19"/>
      <c r="M9" s="282">
        <v>190.74</v>
      </c>
      <c r="N9" s="280" t="s">
        <v>112</v>
      </c>
      <c r="O9" s="18"/>
      <c r="P9" s="19"/>
      <c r="Q9" s="282">
        <v>190.74</v>
      </c>
      <c r="R9" s="280" t="s">
        <v>112</v>
      </c>
      <c r="S9" s="18"/>
      <c r="T9" s="19"/>
      <c r="U9" s="282">
        <v>190.74</v>
      </c>
      <c r="V9" s="280" t="s">
        <v>112</v>
      </c>
      <c r="W9" s="18"/>
      <c r="X9" s="20"/>
      <c r="Y9" s="282">
        <v>193.8</v>
      </c>
      <c r="Z9" s="280" t="s">
        <v>112</v>
      </c>
      <c r="AA9" s="18"/>
      <c r="AB9" s="272">
        <f>ROUND(M9/I9*100,1)</f>
        <v>100.1</v>
      </c>
      <c r="AC9" s="272">
        <f>ROUND(Q9/M9*100,1)</f>
        <v>100</v>
      </c>
      <c r="AD9" s="272">
        <f>ROUND(U9/Q9*100,1)</f>
        <v>100</v>
      </c>
      <c r="AE9" s="272">
        <f>ROUND(Y9/U9*100,1)</f>
        <v>101.6</v>
      </c>
    </row>
    <row r="10" spans="1:31" s="1" customFormat="1" ht="35.25" customHeight="1" x14ac:dyDescent="0.2">
      <c r="B10" s="21"/>
      <c r="C10" s="304"/>
      <c r="D10" s="304"/>
      <c r="E10" s="304"/>
      <c r="F10" s="304"/>
      <c r="G10" s="22"/>
      <c r="H10" s="23"/>
      <c r="I10" s="284"/>
      <c r="J10" s="281"/>
      <c r="K10" s="181"/>
      <c r="L10" s="25"/>
      <c r="M10" s="283"/>
      <c r="N10" s="281"/>
      <c r="O10" s="24"/>
      <c r="P10" s="25"/>
      <c r="Q10" s="283"/>
      <c r="R10" s="281"/>
      <c r="S10" s="24"/>
      <c r="T10" s="25"/>
      <c r="U10" s="284"/>
      <c r="V10" s="281"/>
      <c r="W10" s="24"/>
      <c r="X10" s="26"/>
      <c r="Y10" s="283"/>
      <c r="Z10" s="281"/>
      <c r="AA10" s="24"/>
      <c r="AB10" s="273"/>
      <c r="AC10" s="273"/>
      <c r="AD10" s="273"/>
      <c r="AE10" s="274"/>
    </row>
    <row r="11" spans="1:31" s="1" customFormat="1" ht="35.25" customHeight="1" x14ac:dyDescent="0.2">
      <c r="B11" s="15"/>
      <c r="C11" s="303" t="s">
        <v>113</v>
      </c>
      <c r="D11" s="303"/>
      <c r="E11" s="303"/>
      <c r="F11" s="303"/>
      <c r="G11" s="16"/>
      <c r="H11" s="17"/>
      <c r="I11" s="305">
        <v>80.099999999999994</v>
      </c>
      <c r="J11" s="278" t="s">
        <v>89</v>
      </c>
      <c r="K11" s="177"/>
      <c r="L11" s="19"/>
      <c r="M11" s="305">
        <v>80.099999999999994</v>
      </c>
      <c r="N11" s="278" t="s">
        <v>89</v>
      </c>
      <c r="O11" s="18"/>
      <c r="P11" s="19"/>
      <c r="Q11" s="305">
        <v>80.099999999999994</v>
      </c>
      <c r="R11" s="278" t="s">
        <v>89</v>
      </c>
      <c r="S11" s="18"/>
      <c r="T11" s="19"/>
      <c r="U11" s="305">
        <v>80.400000000000006</v>
      </c>
      <c r="V11" s="278" t="s">
        <v>89</v>
      </c>
      <c r="W11" s="18"/>
      <c r="X11" s="20"/>
      <c r="Y11" s="305">
        <v>82.4</v>
      </c>
      <c r="Z11" s="278" t="s">
        <v>89</v>
      </c>
      <c r="AA11" s="18"/>
      <c r="AB11" s="272">
        <f>ROUND(M11/I11*100,1)</f>
        <v>100</v>
      </c>
      <c r="AC11" s="272">
        <f>ROUND(Q11/M11*100,1)</f>
        <v>100</v>
      </c>
      <c r="AD11" s="272">
        <f>ROUND(U11/Q11*100,1)</f>
        <v>100.4</v>
      </c>
      <c r="AE11" s="272">
        <f>ROUND(Y11/U11*100,1)</f>
        <v>102.5</v>
      </c>
    </row>
    <row r="12" spans="1:31" s="1" customFormat="1" ht="35.25" customHeight="1" x14ac:dyDescent="0.2">
      <c r="B12" s="21"/>
      <c r="C12" s="304"/>
      <c r="D12" s="304"/>
      <c r="E12" s="304"/>
      <c r="F12" s="304"/>
      <c r="G12" s="22"/>
      <c r="H12" s="23"/>
      <c r="I12" s="307"/>
      <c r="J12" s="279"/>
      <c r="K12" s="179"/>
      <c r="L12" s="25"/>
      <c r="M12" s="306"/>
      <c r="N12" s="279"/>
      <c r="O12" s="24"/>
      <c r="P12" s="25"/>
      <c r="Q12" s="306"/>
      <c r="R12" s="279"/>
      <c r="S12" s="24"/>
      <c r="T12" s="25"/>
      <c r="U12" s="307"/>
      <c r="V12" s="279"/>
      <c r="W12" s="24"/>
      <c r="X12" s="26"/>
      <c r="Y12" s="306"/>
      <c r="Z12" s="279"/>
      <c r="AA12" s="24"/>
      <c r="AB12" s="273"/>
      <c r="AC12" s="273"/>
      <c r="AD12" s="273"/>
      <c r="AE12" s="274"/>
    </row>
    <row r="13" spans="1:31" s="1" customFormat="1" ht="35.25" hidden="1" customHeight="1" x14ac:dyDescent="0.2">
      <c r="B13" s="15"/>
      <c r="C13" s="303" t="s">
        <v>5</v>
      </c>
      <c r="D13" s="303"/>
      <c r="E13" s="303"/>
      <c r="F13" s="303"/>
      <c r="G13" s="16"/>
      <c r="H13" s="17"/>
      <c r="I13" s="275"/>
      <c r="J13" s="176" t="s">
        <v>6</v>
      </c>
      <c r="K13" s="177"/>
      <c r="L13" s="19"/>
      <c r="M13" s="275"/>
      <c r="N13" s="176" t="s">
        <v>6</v>
      </c>
      <c r="O13" s="18"/>
      <c r="P13" s="19"/>
      <c r="Q13" s="275"/>
      <c r="R13" s="176" t="s">
        <v>6</v>
      </c>
      <c r="S13" s="18"/>
      <c r="T13" s="19"/>
      <c r="U13" s="275"/>
      <c r="V13" s="176" t="s">
        <v>6</v>
      </c>
      <c r="W13" s="18"/>
      <c r="X13" s="20"/>
      <c r="Y13" s="275"/>
      <c r="Z13" s="176" t="s">
        <v>6</v>
      </c>
      <c r="AA13" s="18"/>
      <c r="AB13" s="272" t="e">
        <f>ROUND(M13/I13*100,1)</f>
        <v>#DIV/0!</v>
      </c>
      <c r="AC13" s="272" t="e">
        <f>ROUND(Q13/M13*100,1)</f>
        <v>#DIV/0!</v>
      </c>
      <c r="AD13" s="272" t="e">
        <f>ROUND(U13/Q13*100,1)</f>
        <v>#DIV/0!</v>
      </c>
      <c r="AE13" s="272" t="e">
        <f>ROUND(Y13/U13*100,1)</f>
        <v>#DIV/0!</v>
      </c>
    </row>
    <row r="14" spans="1:31" s="1" customFormat="1" ht="35.25" hidden="1" customHeight="1" x14ac:dyDescent="0.2">
      <c r="B14" s="21"/>
      <c r="C14" s="304"/>
      <c r="D14" s="304"/>
      <c r="E14" s="304"/>
      <c r="F14" s="304"/>
      <c r="G14" s="22"/>
      <c r="H14" s="23"/>
      <c r="I14" s="277"/>
      <c r="J14" s="178"/>
      <c r="K14" s="179"/>
      <c r="L14" s="25"/>
      <c r="M14" s="276"/>
      <c r="N14" s="178"/>
      <c r="O14" s="24"/>
      <c r="P14" s="25"/>
      <c r="Q14" s="276"/>
      <c r="R14" s="178"/>
      <c r="S14" s="24"/>
      <c r="T14" s="25"/>
      <c r="U14" s="277"/>
      <c r="V14" s="178"/>
      <c r="W14" s="24"/>
      <c r="X14" s="26"/>
      <c r="Y14" s="276"/>
      <c r="Z14" s="178"/>
      <c r="AA14" s="24"/>
      <c r="AB14" s="273"/>
      <c r="AC14" s="273"/>
      <c r="AD14" s="273"/>
      <c r="AE14" s="274"/>
    </row>
    <row r="15" spans="1:31" s="1" customFormat="1" ht="35.25" customHeight="1" x14ac:dyDescent="0.2">
      <c r="B15" s="15"/>
      <c r="C15" s="303" t="s">
        <v>7</v>
      </c>
      <c r="D15" s="303"/>
      <c r="E15" s="303"/>
      <c r="F15" s="303"/>
      <c r="G15" s="16"/>
      <c r="H15" s="17"/>
      <c r="I15" s="275">
        <v>615547135</v>
      </c>
      <c r="J15" s="278" t="s">
        <v>114</v>
      </c>
      <c r="K15" s="27"/>
      <c r="L15" s="19"/>
      <c r="M15" s="275">
        <v>623397019</v>
      </c>
      <c r="N15" s="278" t="s">
        <v>114</v>
      </c>
      <c r="O15" s="18"/>
      <c r="P15" s="19"/>
      <c r="Q15" s="275">
        <v>583707095</v>
      </c>
      <c r="R15" s="278" t="s">
        <v>114</v>
      </c>
      <c r="S15" s="18"/>
      <c r="T15" s="19"/>
      <c r="U15" s="275">
        <v>612218859</v>
      </c>
      <c r="V15" s="278" t="s">
        <v>114</v>
      </c>
      <c r="W15" s="18"/>
      <c r="X15" s="20"/>
      <c r="Y15" s="275">
        <v>608491922</v>
      </c>
      <c r="Z15" s="278" t="s">
        <v>114</v>
      </c>
      <c r="AA15" s="18"/>
      <c r="AB15" s="272">
        <f>ROUND(M15/I15*100,1)</f>
        <v>101.3</v>
      </c>
      <c r="AC15" s="272">
        <f>ROUND(Q15/M15*100,1)</f>
        <v>93.6</v>
      </c>
      <c r="AD15" s="272">
        <f>ROUND(U15/Q15*100,1)</f>
        <v>104.9</v>
      </c>
      <c r="AE15" s="272">
        <f>ROUND(Y15/U15*100,1)</f>
        <v>99.4</v>
      </c>
    </row>
    <row r="16" spans="1:31" s="1" customFormat="1" ht="35.25" customHeight="1" x14ac:dyDescent="0.2">
      <c r="B16" s="21"/>
      <c r="C16" s="304"/>
      <c r="D16" s="304"/>
      <c r="E16" s="304"/>
      <c r="F16" s="304"/>
      <c r="G16" s="22"/>
      <c r="H16" s="23"/>
      <c r="I16" s="277"/>
      <c r="J16" s="279"/>
      <c r="K16" s="191"/>
      <c r="L16" s="25"/>
      <c r="M16" s="276"/>
      <c r="N16" s="279"/>
      <c r="O16" s="24"/>
      <c r="P16" s="25"/>
      <c r="Q16" s="276"/>
      <c r="R16" s="279"/>
      <c r="S16" s="24"/>
      <c r="T16" s="25"/>
      <c r="U16" s="277"/>
      <c r="V16" s="279"/>
      <c r="W16" s="24"/>
      <c r="X16" s="26"/>
      <c r="Y16" s="276"/>
      <c r="Z16" s="279"/>
      <c r="AA16" s="24"/>
      <c r="AB16" s="273"/>
      <c r="AC16" s="273"/>
      <c r="AD16" s="273"/>
      <c r="AE16" s="274"/>
    </row>
    <row r="17" spans="2:31" s="1" customFormat="1" ht="35.25" customHeight="1" x14ac:dyDescent="0.2">
      <c r="B17" s="15"/>
      <c r="C17" s="303" t="s">
        <v>8</v>
      </c>
      <c r="D17" s="303"/>
      <c r="E17" s="303"/>
      <c r="F17" s="303"/>
      <c r="G17" s="16"/>
      <c r="H17" s="17"/>
      <c r="I17" s="275">
        <v>371614957</v>
      </c>
      <c r="J17" s="278" t="s">
        <v>114</v>
      </c>
      <c r="K17" s="27"/>
      <c r="L17" s="19"/>
      <c r="M17" s="275">
        <v>370624228</v>
      </c>
      <c r="N17" s="278" t="s">
        <v>114</v>
      </c>
      <c r="O17" s="18"/>
      <c r="P17" s="19"/>
      <c r="Q17" s="275">
        <v>373528709</v>
      </c>
      <c r="R17" s="278" t="s">
        <v>114</v>
      </c>
      <c r="S17" s="18"/>
      <c r="T17" s="19"/>
      <c r="U17" s="275">
        <v>377971298</v>
      </c>
      <c r="V17" s="278" t="s">
        <v>114</v>
      </c>
      <c r="W17" s="18"/>
      <c r="X17" s="20"/>
      <c r="Y17" s="275">
        <v>381194561</v>
      </c>
      <c r="Z17" s="278" t="s">
        <v>114</v>
      </c>
      <c r="AA17" s="18"/>
      <c r="AB17" s="272">
        <f>ROUND(M17/I17*100,1)</f>
        <v>99.7</v>
      </c>
      <c r="AC17" s="272">
        <f>ROUND(Q17/M17*100,1)</f>
        <v>100.8</v>
      </c>
      <c r="AD17" s="272">
        <f>ROUND(U17/Q17*100,1)</f>
        <v>101.2</v>
      </c>
      <c r="AE17" s="272">
        <f>ROUND(Y17/U17*100,1)</f>
        <v>100.9</v>
      </c>
    </row>
    <row r="18" spans="2:31" s="1" customFormat="1" ht="35.25" customHeight="1" x14ac:dyDescent="0.2">
      <c r="B18" s="21"/>
      <c r="C18" s="304"/>
      <c r="D18" s="304"/>
      <c r="E18" s="304"/>
      <c r="F18" s="304"/>
      <c r="G18" s="22"/>
      <c r="H18" s="23"/>
      <c r="I18" s="277"/>
      <c r="J18" s="279"/>
      <c r="K18" s="191"/>
      <c r="L18" s="25"/>
      <c r="M18" s="276"/>
      <c r="N18" s="279"/>
      <c r="O18" s="24"/>
      <c r="P18" s="25"/>
      <c r="Q18" s="276"/>
      <c r="R18" s="279"/>
      <c r="S18" s="24"/>
      <c r="T18" s="25"/>
      <c r="U18" s="277"/>
      <c r="V18" s="279"/>
      <c r="W18" s="24"/>
      <c r="X18" s="26"/>
      <c r="Y18" s="276"/>
      <c r="Z18" s="279"/>
      <c r="AA18" s="24"/>
      <c r="AB18" s="273"/>
      <c r="AC18" s="273"/>
      <c r="AD18" s="273"/>
      <c r="AE18" s="274"/>
    </row>
    <row r="19" spans="2:31" s="1" customFormat="1" ht="35.25" customHeight="1" x14ac:dyDescent="0.2">
      <c r="B19" s="15"/>
      <c r="C19" s="303" t="s">
        <v>9</v>
      </c>
      <c r="D19" s="303"/>
      <c r="E19" s="303"/>
      <c r="F19" s="303"/>
      <c r="G19" s="16"/>
      <c r="H19" s="17"/>
      <c r="I19" s="275">
        <v>31829733717</v>
      </c>
      <c r="J19" s="278" t="s">
        <v>10</v>
      </c>
      <c r="K19" s="177"/>
      <c r="L19" s="19"/>
      <c r="M19" s="275">
        <v>34770894314</v>
      </c>
      <c r="N19" s="278" t="s">
        <v>10</v>
      </c>
      <c r="O19" s="18"/>
      <c r="P19" s="19"/>
      <c r="Q19" s="275">
        <v>33261267831</v>
      </c>
      <c r="R19" s="278" t="s">
        <v>10</v>
      </c>
      <c r="S19" s="18"/>
      <c r="T19" s="19"/>
      <c r="U19" s="275">
        <v>34129369826</v>
      </c>
      <c r="V19" s="278" t="s">
        <v>10</v>
      </c>
      <c r="W19" s="18"/>
      <c r="X19" s="20"/>
      <c r="Y19" s="275">
        <v>37544626463</v>
      </c>
      <c r="Z19" s="278" t="s">
        <v>10</v>
      </c>
      <c r="AA19" s="18"/>
      <c r="AB19" s="272">
        <f>ROUND(M19/I19*100,1)</f>
        <v>109.2</v>
      </c>
      <c r="AC19" s="272">
        <f>ROUND(Q19/M19*100,1)</f>
        <v>95.7</v>
      </c>
      <c r="AD19" s="272">
        <f>ROUND(U19/Q19*100,1)</f>
        <v>102.6</v>
      </c>
      <c r="AE19" s="272">
        <f>ROUND(Y19/U19*100,1)</f>
        <v>110</v>
      </c>
    </row>
    <row r="20" spans="2:31" s="1" customFormat="1" ht="35.25" customHeight="1" x14ac:dyDescent="0.2">
      <c r="B20" s="21"/>
      <c r="C20" s="304"/>
      <c r="D20" s="304"/>
      <c r="E20" s="304"/>
      <c r="F20" s="304"/>
      <c r="G20" s="22"/>
      <c r="H20" s="23"/>
      <c r="I20" s="277"/>
      <c r="J20" s="279"/>
      <c r="K20" s="179"/>
      <c r="L20" s="25"/>
      <c r="M20" s="277"/>
      <c r="N20" s="279"/>
      <c r="O20" s="24"/>
      <c r="P20" s="25"/>
      <c r="Q20" s="276"/>
      <c r="R20" s="279"/>
      <c r="S20" s="24"/>
      <c r="T20" s="25"/>
      <c r="U20" s="277"/>
      <c r="V20" s="279"/>
      <c r="W20" s="24"/>
      <c r="X20" s="26"/>
      <c r="Y20" s="276"/>
      <c r="Z20" s="279"/>
      <c r="AA20" s="24"/>
      <c r="AB20" s="273"/>
      <c r="AC20" s="273"/>
      <c r="AD20" s="273"/>
      <c r="AE20" s="274"/>
    </row>
    <row r="21" spans="2:31" ht="35.25" customHeight="1" x14ac:dyDescent="0.2">
      <c r="B21" s="28"/>
      <c r="G21" s="29"/>
      <c r="H21" s="30"/>
      <c r="I21" s="192"/>
      <c r="J21" s="192"/>
      <c r="K21" s="193"/>
      <c r="L21" s="28"/>
      <c r="M21" s="192"/>
      <c r="N21" s="192"/>
      <c r="O21" s="193"/>
      <c r="P21" s="194"/>
      <c r="Q21" s="192"/>
      <c r="R21" s="192"/>
      <c r="S21" s="193"/>
      <c r="T21" s="194"/>
      <c r="U21" s="195"/>
      <c r="V21" s="195"/>
      <c r="W21" s="193"/>
      <c r="X21" s="192"/>
      <c r="Y21" s="195"/>
      <c r="Z21" s="195"/>
      <c r="AA21" s="193"/>
      <c r="AB21" s="196"/>
      <c r="AC21" s="196"/>
      <c r="AD21" s="196"/>
      <c r="AE21" s="196"/>
    </row>
    <row r="22" spans="2:31" ht="35.25" customHeight="1" x14ac:dyDescent="0.2">
      <c r="B22" s="28"/>
      <c r="G22" s="29"/>
      <c r="H22" s="30"/>
      <c r="I22" s="192"/>
      <c r="J22" s="192"/>
      <c r="K22" s="193"/>
      <c r="L22" s="28"/>
      <c r="M22" s="192"/>
      <c r="N22" s="192"/>
      <c r="O22" s="193"/>
      <c r="P22" s="194"/>
      <c r="Q22" s="192"/>
      <c r="R22" s="192"/>
      <c r="S22" s="193"/>
      <c r="T22" s="194"/>
      <c r="U22" s="192"/>
      <c r="V22" s="192"/>
      <c r="W22" s="193"/>
      <c r="X22" s="192"/>
      <c r="Y22" s="192"/>
      <c r="Z22" s="192"/>
      <c r="AA22" s="193"/>
      <c r="AB22" s="196"/>
      <c r="AC22" s="196"/>
      <c r="AD22" s="196"/>
      <c r="AE22" s="196"/>
    </row>
    <row r="23" spans="2:31" ht="35.25" customHeight="1" x14ac:dyDescent="0.2">
      <c r="B23" s="28"/>
      <c r="G23" s="29"/>
      <c r="H23" s="31"/>
      <c r="I23" s="32"/>
      <c r="J23" s="197"/>
      <c r="K23" s="198"/>
      <c r="L23" s="298"/>
      <c r="M23" s="264"/>
      <c r="N23" s="264"/>
      <c r="O23" s="265"/>
      <c r="P23" s="298"/>
      <c r="Q23" s="264"/>
      <c r="R23" s="264"/>
      <c r="S23" s="265"/>
      <c r="T23" s="298"/>
      <c r="U23" s="264"/>
      <c r="V23" s="264"/>
      <c r="W23" s="265"/>
      <c r="X23" s="264"/>
      <c r="Y23" s="264"/>
      <c r="Z23" s="264"/>
      <c r="AA23" s="265"/>
      <c r="AB23" s="196"/>
      <c r="AC23" s="196"/>
      <c r="AD23" s="196"/>
      <c r="AE23" s="196"/>
    </row>
    <row r="24" spans="2:31" ht="35.25" customHeight="1" x14ac:dyDescent="0.2">
      <c r="B24" s="28"/>
      <c r="C24" s="302" t="s">
        <v>11</v>
      </c>
      <c r="D24" s="302"/>
      <c r="E24" s="302"/>
      <c r="F24" s="302"/>
      <c r="G24" s="29"/>
      <c r="H24" s="199"/>
      <c r="I24" s="33"/>
      <c r="J24" s="197"/>
      <c r="K24" s="198"/>
      <c r="L24" s="299"/>
      <c r="M24" s="300"/>
      <c r="N24" s="300"/>
      <c r="O24" s="301"/>
      <c r="P24" s="299"/>
      <c r="Q24" s="300"/>
      <c r="R24" s="300"/>
      <c r="S24" s="301"/>
      <c r="T24" s="299"/>
      <c r="U24" s="300"/>
      <c r="V24" s="300"/>
      <c r="W24" s="301"/>
      <c r="X24" s="300"/>
      <c r="Y24" s="300"/>
      <c r="Z24" s="300"/>
      <c r="AA24" s="301"/>
      <c r="AB24" s="196"/>
      <c r="AC24" s="196"/>
      <c r="AD24" s="196"/>
      <c r="AE24" s="196"/>
    </row>
    <row r="25" spans="2:31" ht="35.25" customHeight="1" x14ac:dyDescent="0.2">
      <c r="B25" s="28"/>
      <c r="C25" s="200"/>
      <c r="D25" s="200"/>
      <c r="E25" s="200"/>
      <c r="F25" s="200"/>
      <c r="G25" s="29"/>
      <c r="H25" s="199"/>
      <c r="I25" s="294"/>
      <c r="J25" s="294"/>
      <c r="K25" s="198"/>
      <c r="L25" s="298"/>
      <c r="M25" s="264"/>
      <c r="N25" s="264"/>
      <c r="O25" s="265"/>
      <c r="P25" s="298"/>
      <c r="Q25" s="264"/>
      <c r="R25" s="264"/>
      <c r="S25" s="265"/>
      <c r="T25" s="298"/>
      <c r="U25" s="264"/>
      <c r="V25" s="264"/>
      <c r="W25" s="265"/>
      <c r="X25" s="264"/>
      <c r="Y25" s="264"/>
      <c r="Z25" s="264"/>
      <c r="AA25" s="265"/>
      <c r="AB25" s="196"/>
      <c r="AC25" s="196"/>
      <c r="AD25" s="196"/>
      <c r="AE25" s="196"/>
    </row>
    <row r="26" spans="2:31" ht="35.25" customHeight="1" x14ac:dyDescent="0.2">
      <c r="B26" s="28"/>
      <c r="C26" s="200"/>
      <c r="D26" s="200"/>
      <c r="E26" s="200"/>
      <c r="F26" s="200"/>
      <c r="G26" s="29"/>
      <c r="H26" s="295"/>
      <c r="I26" s="296"/>
      <c r="J26" s="296"/>
      <c r="K26" s="297"/>
      <c r="L26" s="266"/>
      <c r="M26" s="267"/>
      <c r="N26" s="267"/>
      <c r="O26" s="268"/>
      <c r="P26" s="194"/>
      <c r="Q26" s="267"/>
      <c r="R26" s="267"/>
      <c r="S26" s="268"/>
      <c r="T26" s="194"/>
      <c r="U26" s="267"/>
      <c r="V26" s="267"/>
      <c r="W26" s="268"/>
      <c r="X26" s="192"/>
      <c r="Y26" s="267"/>
      <c r="Z26" s="267"/>
      <c r="AA26" s="268"/>
      <c r="AB26" s="196"/>
      <c r="AC26" s="196"/>
      <c r="AD26" s="196"/>
      <c r="AE26" s="196"/>
    </row>
    <row r="27" spans="2:31" ht="35.25" customHeight="1" x14ac:dyDescent="0.2">
      <c r="B27" s="8"/>
      <c r="C27" s="13"/>
      <c r="D27" s="13"/>
      <c r="E27" s="13"/>
      <c r="F27" s="13"/>
      <c r="G27" s="34"/>
      <c r="H27" s="291"/>
      <c r="I27" s="292"/>
      <c r="J27" s="292"/>
      <c r="K27" s="293"/>
      <c r="L27" s="269"/>
      <c r="M27" s="270"/>
      <c r="N27" s="270"/>
      <c r="O27" s="271"/>
      <c r="P27" s="201"/>
      <c r="Q27" s="270"/>
      <c r="R27" s="270"/>
      <c r="S27" s="271"/>
      <c r="T27" s="201"/>
      <c r="U27" s="270"/>
      <c r="V27" s="270"/>
      <c r="W27" s="271"/>
      <c r="X27" s="202"/>
      <c r="Y27" s="270"/>
      <c r="Z27" s="270"/>
      <c r="AA27" s="271"/>
      <c r="AB27" s="203"/>
      <c r="AC27" s="203"/>
      <c r="AD27" s="203"/>
      <c r="AE27" s="203"/>
    </row>
    <row r="28" spans="2:31" ht="35.25" customHeight="1" x14ac:dyDescent="0.2"/>
    <row r="29" spans="2:31" ht="30" customHeight="1" x14ac:dyDescent="0.2"/>
    <row r="30" spans="2:31" ht="15" customHeight="1" x14ac:dyDescent="0.2"/>
    <row r="31" spans="2:31" ht="15" customHeight="1" x14ac:dyDescent="0.2"/>
    <row r="32" spans="2:31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</sheetData>
  <mergeCells count="137">
    <mergeCell ref="C5:F6"/>
    <mergeCell ref="I5:J5"/>
    <mergeCell ref="I6:J6"/>
    <mergeCell ref="C7:F8"/>
    <mergeCell ref="I7:I8"/>
    <mergeCell ref="M7:M8"/>
    <mergeCell ref="V9:V10"/>
    <mergeCell ref="AD9:AD10"/>
    <mergeCell ref="V7:V8"/>
    <mergeCell ref="J11:J12"/>
    <mergeCell ref="N11:N12"/>
    <mergeCell ref="Q11:Q12"/>
    <mergeCell ref="R11:R12"/>
    <mergeCell ref="N15:N16"/>
    <mergeCell ref="Q15:Q16"/>
    <mergeCell ref="R15:R16"/>
    <mergeCell ref="AD7:AD8"/>
    <mergeCell ref="C13:F14"/>
    <mergeCell ref="I13:I14"/>
    <mergeCell ref="M13:M14"/>
    <mergeCell ref="C11:F12"/>
    <mergeCell ref="I11:I12"/>
    <mergeCell ref="M11:M12"/>
    <mergeCell ref="AD13:AD14"/>
    <mergeCell ref="V11:V12"/>
    <mergeCell ref="AD11:AD12"/>
    <mergeCell ref="C9:F10"/>
    <mergeCell ref="I9:I10"/>
    <mergeCell ref="M9:M10"/>
    <mergeCell ref="U11:U12"/>
    <mergeCell ref="Y11:Y12"/>
    <mergeCell ref="Z11:Z12"/>
    <mergeCell ref="AB11:AB12"/>
    <mergeCell ref="AE19:AE20"/>
    <mergeCell ref="C17:F18"/>
    <mergeCell ref="I17:I18"/>
    <mergeCell ref="J17:J18"/>
    <mergeCell ref="M17:M18"/>
    <mergeCell ref="C15:F16"/>
    <mergeCell ref="I15:I16"/>
    <mergeCell ref="J15:J16"/>
    <mergeCell ref="M15:M16"/>
    <mergeCell ref="C19:F20"/>
    <mergeCell ref="I19:I20"/>
    <mergeCell ref="M19:M20"/>
    <mergeCell ref="J19:J20"/>
    <mergeCell ref="N19:N20"/>
    <mergeCell ref="Q19:Q20"/>
    <mergeCell ref="R19:R20"/>
    <mergeCell ref="N17:N18"/>
    <mergeCell ref="Q17:Q18"/>
    <mergeCell ref="R17:R18"/>
    <mergeCell ref="AE17:AE18"/>
    <mergeCell ref="X23:AA23"/>
    <mergeCell ref="T24:W24"/>
    <mergeCell ref="X24:AA24"/>
    <mergeCell ref="AD17:AD18"/>
    <mergeCell ref="V15:V16"/>
    <mergeCell ref="AD15:AD16"/>
    <mergeCell ref="AD19:AD20"/>
    <mergeCell ref="Y19:Y20"/>
    <mergeCell ref="Z19:Z20"/>
    <mergeCell ref="AB19:AB20"/>
    <mergeCell ref="AC19:AC20"/>
    <mergeCell ref="V19:V20"/>
    <mergeCell ref="U19:U20"/>
    <mergeCell ref="U17:U18"/>
    <mergeCell ref="Y17:Y18"/>
    <mergeCell ref="Z17:Z18"/>
    <mergeCell ref="AB17:AB18"/>
    <mergeCell ref="AC17:AC18"/>
    <mergeCell ref="V17:V18"/>
    <mergeCell ref="H27:K27"/>
    <mergeCell ref="I25:J25"/>
    <mergeCell ref="H26:K26"/>
    <mergeCell ref="L23:O23"/>
    <mergeCell ref="P23:S23"/>
    <mergeCell ref="T23:W23"/>
    <mergeCell ref="L24:O24"/>
    <mergeCell ref="P24:S24"/>
    <mergeCell ref="C24:F24"/>
    <mergeCell ref="L25:O25"/>
    <mergeCell ref="P25:S25"/>
    <mergeCell ref="T25:W25"/>
    <mergeCell ref="I2:AB2"/>
    <mergeCell ref="M5:N5"/>
    <mergeCell ref="Q5:R5"/>
    <mergeCell ref="U5:V5"/>
    <mergeCell ref="Y5:Z5"/>
    <mergeCell ref="AB5:AE5"/>
    <mergeCell ref="M6:N6"/>
    <mergeCell ref="Q6:R6"/>
    <mergeCell ref="U6:V6"/>
    <mergeCell ref="Y6:Z6"/>
    <mergeCell ref="AE7:AE8"/>
    <mergeCell ref="J9:J10"/>
    <mergeCell ref="N9:N10"/>
    <mergeCell ref="Q9:Q10"/>
    <mergeCell ref="R9:R10"/>
    <mergeCell ref="U9:U10"/>
    <mergeCell ref="Y9:Y10"/>
    <mergeCell ref="Z9:Z10"/>
    <mergeCell ref="AB9:AB10"/>
    <mergeCell ref="AC9:AC10"/>
    <mergeCell ref="AE9:AE10"/>
    <mergeCell ref="J7:J8"/>
    <mergeCell ref="N7:N8"/>
    <mergeCell ref="Q7:Q8"/>
    <mergeCell ref="R7:R8"/>
    <mergeCell ref="U7:U8"/>
    <mergeCell ref="Y7:Y8"/>
    <mergeCell ref="Z7:Z8"/>
    <mergeCell ref="AB7:AB8"/>
    <mergeCell ref="AC7:AC8"/>
    <mergeCell ref="AC11:AC12"/>
    <mergeCell ref="AE11:AE12"/>
    <mergeCell ref="Q13:Q14"/>
    <mergeCell ref="U13:U14"/>
    <mergeCell ref="Y13:Y14"/>
    <mergeCell ref="AB13:AB14"/>
    <mergeCell ref="AC13:AC14"/>
    <mergeCell ref="AE13:AE14"/>
    <mergeCell ref="U15:U16"/>
    <mergeCell ref="Y15:Y16"/>
    <mergeCell ref="Z15:Z16"/>
    <mergeCell ref="AB15:AB16"/>
    <mergeCell ref="AC15:AC16"/>
    <mergeCell ref="AE15:AE16"/>
    <mergeCell ref="X25:AA25"/>
    <mergeCell ref="L26:O26"/>
    <mergeCell ref="Q26:S26"/>
    <mergeCell ref="U26:W26"/>
    <mergeCell ref="Y26:AA26"/>
    <mergeCell ref="L27:O27"/>
    <mergeCell ref="Q27:S27"/>
    <mergeCell ref="U27:W27"/>
    <mergeCell ref="Y27:AA27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scale="56" orientation="landscape" r:id="rId1"/>
  <headerFooter alignWithMargins="0">
    <oddFooter>&amp;C&amp;"ＭＳ 明朝,標準"&amp;14－ 3 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AAAF1-A511-47CC-AEC9-12967C02CBD5}">
  <dimension ref="A1:Y38"/>
  <sheetViews>
    <sheetView view="pageBreakPreview" zoomScale="80" zoomScaleNormal="85" zoomScaleSheetLayoutView="80" workbookViewId="0">
      <selection activeCell="Q10" sqref="Q10"/>
    </sheetView>
  </sheetViews>
  <sheetFormatPr defaultRowHeight="14.4" x14ac:dyDescent="0.2"/>
  <cols>
    <col min="1" max="1" width="1.21875" style="2" customWidth="1"/>
    <col min="2" max="3" width="3.109375" style="2" customWidth="1"/>
    <col min="4" max="8" width="4.6640625" style="2" customWidth="1"/>
    <col min="9" max="9" width="2.21875" style="2" customWidth="1"/>
    <col min="10" max="11" width="1.21875" style="2" customWidth="1"/>
    <col min="12" max="12" width="3.6640625" style="2" customWidth="1"/>
    <col min="13" max="13" width="21.88671875" style="2" customWidth="1"/>
    <col min="14" max="15" width="1.21875" style="2" customWidth="1"/>
    <col min="16" max="16" width="3.6640625" style="2" customWidth="1"/>
    <col min="17" max="17" width="21.88671875" style="2" customWidth="1"/>
    <col min="18" max="19" width="1.21875" style="2" customWidth="1"/>
    <col min="20" max="20" width="3.6640625" style="2" customWidth="1"/>
    <col min="21" max="21" width="21.88671875" style="2" customWidth="1"/>
    <col min="22" max="22" width="1.21875" style="2" customWidth="1"/>
    <col min="23" max="23" width="8.88671875" style="2"/>
    <col min="24" max="24" width="20.77734375" style="2" customWidth="1"/>
    <col min="25" max="25" width="15.88671875" style="2" customWidth="1"/>
    <col min="26" max="243" width="8.88671875" style="2"/>
    <col min="244" max="244" width="1.6640625" style="2" customWidth="1"/>
    <col min="245" max="245" width="0.6640625" style="2" customWidth="1"/>
    <col min="246" max="251" width="5.33203125" style="2" customWidth="1"/>
    <col min="252" max="254" width="10" style="2" customWidth="1"/>
    <col min="255" max="255" width="1.88671875" style="2" customWidth="1"/>
    <col min="256" max="256" width="1.6640625" style="2" customWidth="1"/>
    <col min="257" max="257" width="3.6640625" style="2" customWidth="1"/>
    <col min="258" max="258" width="23.88671875" style="2" customWidth="1"/>
    <col min="259" max="260" width="1.6640625" style="2" customWidth="1"/>
    <col min="261" max="262" width="8.88671875" style="2"/>
    <col min="263" max="263" width="15.6640625" style="2" bestFit="1" customWidth="1"/>
    <col min="264" max="499" width="8.88671875" style="2"/>
    <col min="500" max="500" width="1.6640625" style="2" customWidth="1"/>
    <col min="501" max="501" width="0.6640625" style="2" customWidth="1"/>
    <col min="502" max="507" width="5.33203125" style="2" customWidth="1"/>
    <col min="508" max="510" width="10" style="2" customWidth="1"/>
    <col min="511" max="511" width="1.88671875" style="2" customWidth="1"/>
    <col min="512" max="512" width="1.6640625" style="2" customWidth="1"/>
    <col min="513" max="513" width="3.6640625" style="2" customWidth="1"/>
    <col min="514" max="514" width="23.88671875" style="2" customWidth="1"/>
    <col min="515" max="516" width="1.6640625" style="2" customWidth="1"/>
    <col min="517" max="518" width="8.88671875" style="2"/>
    <col min="519" max="519" width="15.6640625" style="2" bestFit="1" customWidth="1"/>
    <col min="520" max="755" width="8.88671875" style="2"/>
    <col min="756" max="756" width="1.6640625" style="2" customWidth="1"/>
    <col min="757" max="757" width="0.6640625" style="2" customWidth="1"/>
    <col min="758" max="763" width="5.33203125" style="2" customWidth="1"/>
    <col min="764" max="766" width="10" style="2" customWidth="1"/>
    <col min="767" max="767" width="1.88671875" style="2" customWidth="1"/>
    <col min="768" max="768" width="1.6640625" style="2" customWidth="1"/>
    <col min="769" max="769" width="3.6640625" style="2" customWidth="1"/>
    <col min="770" max="770" width="23.88671875" style="2" customWidth="1"/>
    <col min="771" max="772" width="1.6640625" style="2" customWidth="1"/>
    <col min="773" max="774" width="8.88671875" style="2"/>
    <col min="775" max="775" width="15.6640625" style="2" bestFit="1" customWidth="1"/>
    <col min="776" max="1011" width="8.88671875" style="2"/>
    <col min="1012" max="1012" width="1.6640625" style="2" customWidth="1"/>
    <col min="1013" max="1013" width="0.6640625" style="2" customWidth="1"/>
    <col min="1014" max="1019" width="5.33203125" style="2" customWidth="1"/>
    <col min="1020" max="1022" width="10" style="2" customWidth="1"/>
    <col min="1023" max="1023" width="1.88671875" style="2" customWidth="1"/>
    <col min="1024" max="1024" width="1.6640625" style="2" customWidth="1"/>
    <col min="1025" max="1025" width="3.6640625" style="2" customWidth="1"/>
    <col min="1026" max="1026" width="23.88671875" style="2" customWidth="1"/>
    <col min="1027" max="1028" width="1.6640625" style="2" customWidth="1"/>
    <col min="1029" max="1030" width="8.88671875" style="2"/>
    <col min="1031" max="1031" width="15.6640625" style="2" bestFit="1" customWidth="1"/>
    <col min="1032" max="1267" width="8.88671875" style="2"/>
    <col min="1268" max="1268" width="1.6640625" style="2" customWidth="1"/>
    <col min="1269" max="1269" width="0.6640625" style="2" customWidth="1"/>
    <col min="1270" max="1275" width="5.33203125" style="2" customWidth="1"/>
    <col min="1276" max="1278" width="10" style="2" customWidth="1"/>
    <col min="1279" max="1279" width="1.88671875" style="2" customWidth="1"/>
    <col min="1280" max="1280" width="1.6640625" style="2" customWidth="1"/>
    <col min="1281" max="1281" width="3.6640625" style="2" customWidth="1"/>
    <col min="1282" max="1282" width="23.88671875" style="2" customWidth="1"/>
    <col min="1283" max="1284" width="1.6640625" style="2" customWidth="1"/>
    <col min="1285" max="1286" width="8.88671875" style="2"/>
    <col min="1287" max="1287" width="15.6640625" style="2" bestFit="1" customWidth="1"/>
    <col min="1288" max="1523" width="8.88671875" style="2"/>
    <col min="1524" max="1524" width="1.6640625" style="2" customWidth="1"/>
    <col min="1525" max="1525" width="0.6640625" style="2" customWidth="1"/>
    <col min="1526" max="1531" width="5.33203125" style="2" customWidth="1"/>
    <col min="1532" max="1534" width="10" style="2" customWidth="1"/>
    <col min="1535" max="1535" width="1.88671875" style="2" customWidth="1"/>
    <col min="1536" max="1536" width="1.6640625" style="2" customWidth="1"/>
    <col min="1537" max="1537" width="3.6640625" style="2" customWidth="1"/>
    <col min="1538" max="1538" width="23.88671875" style="2" customWidth="1"/>
    <col min="1539" max="1540" width="1.6640625" style="2" customWidth="1"/>
    <col min="1541" max="1542" width="8.88671875" style="2"/>
    <col min="1543" max="1543" width="15.6640625" style="2" bestFit="1" customWidth="1"/>
    <col min="1544" max="1779" width="8.88671875" style="2"/>
    <col min="1780" max="1780" width="1.6640625" style="2" customWidth="1"/>
    <col min="1781" max="1781" width="0.6640625" style="2" customWidth="1"/>
    <col min="1782" max="1787" width="5.33203125" style="2" customWidth="1"/>
    <col min="1788" max="1790" width="10" style="2" customWidth="1"/>
    <col min="1791" max="1791" width="1.88671875" style="2" customWidth="1"/>
    <col min="1792" max="1792" width="1.6640625" style="2" customWidth="1"/>
    <col min="1793" max="1793" width="3.6640625" style="2" customWidth="1"/>
    <col min="1794" max="1794" width="23.88671875" style="2" customWidth="1"/>
    <col min="1795" max="1796" width="1.6640625" style="2" customWidth="1"/>
    <col min="1797" max="1798" width="8.88671875" style="2"/>
    <col min="1799" max="1799" width="15.6640625" style="2" bestFit="1" customWidth="1"/>
    <col min="1800" max="2035" width="8.88671875" style="2"/>
    <col min="2036" max="2036" width="1.6640625" style="2" customWidth="1"/>
    <col min="2037" max="2037" width="0.6640625" style="2" customWidth="1"/>
    <col min="2038" max="2043" width="5.33203125" style="2" customWidth="1"/>
    <col min="2044" max="2046" width="10" style="2" customWidth="1"/>
    <col min="2047" max="2047" width="1.88671875" style="2" customWidth="1"/>
    <col min="2048" max="2048" width="1.6640625" style="2" customWidth="1"/>
    <col min="2049" max="2049" width="3.6640625" style="2" customWidth="1"/>
    <col min="2050" max="2050" width="23.88671875" style="2" customWidth="1"/>
    <col min="2051" max="2052" width="1.6640625" style="2" customWidth="1"/>
    <col min="2053" max="2054" width="8.88671875" style="2"/>
    <col min="2055" max="2055" width="15.6640625" style="2" bestFit="1" customWidth="1"/>
    <col min="2056" max="2291" width="8.88671875" style="2"/>
    <col min="2292" max="2292" width="1.6640625" style="2" customWidth="1"/>
    <col min="2293" max="2293" width="0.6640625" style="2" customWidth="1"/>
    <col min="2294" max="2299" width="5.33203125" style="2" customWidth="1"/>
    <col min="2300" max="2302" width="10" style="2" customWidth="1"/>
    <col min="2303" max="2303" width="1.88671875" style="2" customWidth="1"/>
    <col min="2304" max="2304" width="1.6640625" style="2" customWidth="1"/>
    <col min="2305" max="2305" width="3.6640625" style="2" customWidth="1"/>
    <col min="2306" max="2306" width="23.88671875" style="2" customWidth="1"/>
    <col min="2307" max="2308" width="1.6640625" style="2" customWidth="1"/>
    <col min="2309" max="2310" width="8.88671875" style="2"/>
    <col min="2311" max="2311" width="15.6640625" style="2" bestFit="1" customWidth="1"/>
    <col min="2312" max="2547" width="8.88671875" style="2"/>
    <col min="2548" max="2548" width="1.6640625" style="2" customWidth="1"/>
    <col min="2549" max="2549" width="0.6640625" style="2" customWidth="1"/>
    <col min="2550" max="2555" width="5.33203125" style="2" customWidth="1"/>
    <col min="2556" max="2558" width="10" style="2" customWidth="1"/>
    <col min="2559" max="2559" width="1.88671875" style="2" customWidth="1"/>
    <col min="2560" max="2560" width="1.6640625" style="2" customWidth="1"/>
    <col min="2561" max="2561" width="3.6640625" style="2" customWidth="1"/>
    <col min="2562" max="2562" width="23.88671875" style="2" customWidth="1"/>
    <col min="2563" max="2564" width="1.6640625" style="2" customWidth="1"/>
    <col min="2565" max="2566" width="8.88671875" style="2"/>
    <col min="2567" max="2567" width="15.6640625" style="2" bestFit="1" customWidth="1"/>
    <col min="2568" max="2803" width="8.88671875" style="2"/>
    <col min="2804" max="2804" width="1.6640625" style="2" customWidth="1"/>
    <col min="2805" max="2805" width="0.6640625" style="2" customWidth="1"/>
    <col min="2806" max="2811" width="5.33203125" style="2" customWidth="1"/>
    <col min="2812" max="2814" width="10" style="2" customWidth="1"/>
    <col min="2815" max="2815" width="1.88671875" style="2" customWidth="1"/>
    <col min="2816" max="2816" width="1.6640625" style="2" customWidth="1"/>
    <col min="2817" max="2817" width="3.6640625" style="2" customWidth="1"/>
    <col min="2818" max="2818" width="23.88671875" style="2" customWidth="1"/>
    <col min="2819" max="2820" width="1.6640625" style="2" customWidth="1"/>
    <col min="2821" max="2822" width="8.88671875" style="2"/>
    <col min="2823" max="2823" width="15.6640625" style="2" bestFit="1" customWidth="1"/>
    <col min="2824" max="3059" width="8.88671875" style="2"/>
    <col min="3060" max="3060" width="1.6640625" style="2" customWidth="1"/>
    <col min="3061" max="3061" width="0.6640625" style="2" customWidth="1"/>
    <col min="3062" max="3067" width="5.33203125" style="2" customWidth="1"/>
    <col min="3068" max="3070" width="10" style="2" customWidth="1"/>
    <col min="3071" max="3071" width="1.88671875" style="2" customWidth="1"/>
    <col min="3072" max="3072" width="1.6640625" style="2" customWidth="1"/>
    <col min="3073" max="3073" width="3.6640625" style="2" customWidth="1"/>
    <col min="3074" max="3074" width="23.88671875" style="2" customWidth="1"/>
    <col min="3075" max="3076" width="1.6640625" style="2" customWidth="1"/>
    <col min="3077" max="3078" width="8.88671875" style="2"/>
    <col min="3079" max="3079" width="15.6640625" style="2" bestFit="1" customWidth="1"/>
    <col min="3080" max="3315" width="8.88671875" style="2"/>
    <col min="3316" max="3316" width="1.6640625" style="2" customWidth="1"/>
    <col min="3317" max="3317" width="0.6640625" style="2" customWidth="1"/>
    <col min="3318" max="3323" width="5.33203125" style="2" customWidth="1"/>
    <col min="3324" max="3326" width="10" style="2" customWidth="1"/>
    <col min="3327" max="3327" width="1.88671875" style="2" customWidth="1"/>
    <col min="3328" max="3328" width="1.6640625" style="2" customWidth="1"/>
    <col min="3329" max="3329" width="3.6640625" style="2" customWidth="1"/>
    <col min="3330" max="3330" width="23.88671875" style="2" customWidth="1"/>
    <col min="3331" max="3332" width="1.6640625" style="2" customWidth="1"/>
    <col min="3333" max="3334" width="8.88671875" style="2"/>
    <col min="3335" max="3335" width="15.6640625" style="2" bestFit="1" customWidth="1"/>
    <col min="3336" max="3571" width="8.88671875" style="2"/>
    <col min="3572" max="3572" width="1.6640625" style="2" customWidth="1"/>
    <col min="3573" max="3573" width="0.6640625" style="2" customWidth="1"/>
    <col min="3574" max="3579" width="5.33203125" style="2" customWidth="1"/>
    <col min="3580" max="3582" width="10" style="2" customWidth="1"/>
    <col min="3583" max="3583" width="1.88671875" style="2" customWidth="1"/>
    <col min="3584" max="3584" width="1.6640625" style="2" customWidth="1"/>
    <col min="3585" max="3585" width="3.6640625" style="2" customWidth="1"/>
    <col min="3586" max="3586" width="23.88671875" style="2" customWidth="1"/>
    <col min="3587" max="3588" width="1.6640625" style="2" customWidth="1"/>
    <col min="3589" max="3590" width="8.88671875" style="2"/>
    <col min="3591" max="3591" width="15.6640625" style="2" bestFit="1" customWidth="1"/>
    <col min="3592" max="3827" width="8.88671875" style="2"/>
    <col min="3828" max="3828" width="1.6640625" style="2" customWidth="1"/>
    <col min="3829" max="3829" width="0.6640625" style="2" customWidth="1"/>
    <col min="3830" max="3835" width="5.33203125" style="2" customWidth="1"/>
    <col min="3836" max="3838" width="10" style="2" customWidth="1"/>
    <col min="3839" max="3839" width="1.88671875" style="2" customWidth="1"/>
    <col min="3840" max="3840" width="1.6640625" style="2" customWidth="1"/>
    <col min="3841" max="3841" width="3.6640625" style="2" customWidth="1"/>
    <col min="3842" max="3842" width="23.88671875" style="2" customWidth="1"/>
    <col min="3843" max="3844" width="1.6640625" style="2" customWidth="1"/>
    <col min="3845" max="3846" width="8.88671875" style="2"/>
    <col min="3847" max="3847" width="15.6640625" style="2" bestFit="1" customWidth="1"/>
    <col min="3848" max="4083" width="8.88671875" style="2"/>
    <col min="4084" max="4084" width="1.6640625" style="2" customWidth="1"/>
    <col min="4085" max="4085" width="0.6640625" style="2" customWidth="1"/>
    <col min="4086" max="4091" width="5.33203125" style="2" customWidth="1"/>
    <col min="4092" max="4094" width="10" style="2" customWidth="1"/>
    <col min="4095" max="4095" width="1.88671875" style="2" customWidth="1"/>
    <col min="4096" max="4096" width="1.6640625" style="2" customWidth="1"/>
    <col min="4097" max="4097" width="3.6640625" style="2" customWidth="1"/>
    <col min="4098" max="4098" width="23.88671875" style="2" customWidth="1"/>
    <col min="4099" max="4100" width="1.6640625" style="2" customWidth="1"/>
    <col min="4101" max="4102" width="8.88671875" style="2"/>
    <col min="4103" max="4103" width="15.6640625" style="2" bestFit="1" customWidth="1"/>
    <col min="4104" max="4339" width="8.88671875" style="2"/>
    <col min="4340" max="4340" width="1.6640625" style="2" customWidth="1"/>
    <col min="4341" max="4341" width="0.6640625" style="2" customWidth="1"/>
    <col min="4342" max="4347" width="5.33203125" style="2" customWidth="1"/>
    <col min="4348" max="4350" width="10" style="2" customWidth="1"/>
    <col min="4351" max="4351" width="1.88671875" style="2" customWidth="1"/>
    <col min="4352" max="4352" width="1.6640625" style="2" customWidth="1"/>
    <col min="4353" max="4353" width="3.6640625" style="2" customWidth="1"/>
    <col min="4354" max="4354" width="23.88671875" style="2" customWidth="1"/>
    <col min="4355" max="4356" width="1.6640625" style="2" customWidth="1"/>
    <col min="4357" max="4358" width="8.88671875" style="2"/>
    <col min="4359" max="4359" width="15.6640625" style="2" bestFit="1" customWidth="1"/>
    <col min="4360" max="4595" width="8.88671875" style="2"/>
    <col min="4596" max="4596" width="1.6640625" style="2" customWidth="1"/>
    <col min="4597" max="4597" width="0.6640625" style="2" customWidth="1"/>
    <col min="4598" max="4603" width="5.33203125" style="2" customWidth="1"/>
    <col min="4604" max="4606" width="10" style="2" customWidth="1"/>
    <col min="4607" max="4607" width="1.88671875" style="2" customWidth="1"/>
    <col min="4608" max="4608" width="1.6640625" style="2" customWidth="1"/>
    <col min="4609" max="4609" width="3.6640625" style="2" customWidth="1"/>
    <col min="4610" max="4610" width="23.88671875" style="2" customWidth="1"/>
    <col min="4611" max="4612" width="1.6640625" style="2" customWidth="1"/>
    <col min="4613" max="4614" width="8.88671875" style="2"/>
    <col min="4615" max="4615" width="15.6640625" style="2" bestFit="1" customWidth="1"/>
    <col min="4616" max="4851" width="8.88671875" style="2"/>
    <col min="4852" max="4852" width="1.6640625" style="2" customWidth="1"/>
    <col min="4853" max="4853" width="0.6640625" style="2" customWidth="1"/>
    <col min="4854" max="4859" width="5.33203125" style="2" customWidth="1"/>
    <col min="4860" max="4862" width="10" style="2" customWidth="1"/>
    <col min="4863" max="4863" width="1.88671875" style="2" customWidth="1"/>
    <col min="4864" max="4864" width="1.6640625" style="2" customWidth="1"/>
    <col min="4865" max="4865" width="3.6640625" style="2" customWidth="1"/>
    <col min="4866" max="4866" width="23.88671875" style="2" customWidth="1"/>
    <col min="4867" max="4868" width="1.6640625" style="2" customWidth="1"/>
    <col min="4869" max="4870" width="8.88671875" style="2"/>
    <col min="4871" max="4871" width="15.6640625" style="2" bestFit="1" customWidth="1"/>
    <col min="4872" max="5107" width="8.88671875" style="2"/>
    <col min="5108" max="5108" width="1.6640625" style="2" customWidth="1"/>
    <col min="5109" max="5109" width="0.6640625" style="2" customWidth="1"/>
    <col min="5110" max="5115" width="5.33203125" style="2" customWidth="1"/>
    <col min="5116" max="5118" width="10" style="2" customWidth="1"/>
    <col min="5119" max="5119" width="1.88671875" style="2" customWidth="1"/>
    <col min="5120" max="5120" width="1.6640625" style="2" customWidth="1"/>
    <col min="5121" max="5121" width="3.6640625" style="2" customWidth="1"/>
    <col min="5122" max="5122" width="23.88671875" style="2" customWidth="1"/>
    <col min="5123" max="5124" width="1.6640625" style="2" customWidth="1"/>
    <col min="5125" max="5126" width="8.88671875" style="2"/>
    <col min="5127" max="5127" width="15.6640625" style="2" bestFit="1" customWidth="1"/>
    <col min="5128" max="5363" width="8.88671875" style="2"/>
    <col min="5364" max="5364" width="1.6640625" style="2" customWidth="1"/>
    <col min="5365" max="5365" width="0.6640625" style="2" customWidth="1"/>
    <col min="5366" max="5371" width="5.33203125" style="2" customWidth="1"/>
    <col min="5372" max="5374" width="10" style="2" customWidth="1"/>
    <col min="5375" max="5375" width="1.88671875" style="2" customWidth="1"/>
    <col min="5376" max="5376" width="1.6640625" style="2" customWidth="1"/>
    <col min="5377" max="5377" width="3.6640625" style="2" customWidth="1"/>
    <col min="5378" max="5378" width="23.88671875" style="2" customWidth="1"/>
    <col min="5379" max="5380" width="1.6640625" style="2" customWidth="1"/>
    <col min="5381" max="5382" width="8.88671875" style="2"/>
    <col min="5383" max="5383" width="15.6640625" style="2" bestFit="1" customWidth="1"/>
    <col min="5384" max="5619" width="8.88671875" style="2"/>
    <col min="5620" max="5620" width="1.6640625" style="2" customWidth="1"/>
    <col min="5621" max="5621" width="0.6640625" style="2" customWidth="1"/>
    <col min="5622" max="5627" width="5.33203125" style="2" customWidth="1"/>
    <col min="5628" max="5630" width="10" style="2" customWidth="1"/>
    <col min="5631" max="5631" width="1.88671875" style="2" customWidth="1"/>
    <col min="5632" max="5632" width="1.6640625" style="2" customWidth="1"/>
    <col min="5633" max="5633" width="3.6640625" style="2" customWidth="1"/>
    <col min="5634" max="5634" width="23.88671875" style="2" customWidth="1"/>
    <col min="5635" max="5636" width="1.6640625" style="2" customWidth="1"/>
    <col min="5637" max="5638" width="8.88671875" style="2"/>
    <col min="5639" max="5639" width="15.6640625" style="2" bestFit="1" customWidth="1"/>
    <col min="5640" max="5875" width="8.88671875" style="2"/>
    <col min="5876" max="5876" width="1.6640625" style="2" customWidth="1"/>
    <col min="5877" max="5877" width="0.6640625" style="2" customWidth="1"/>
    <col min="5878" max="5883" width="5.33203125" style="2" customWidth="1"/>
    <col min="5884" max="5886" width="10" style="2" customWidth="1"/>
    <col min="5887" max="5887" width="1.88671875" style="2" customWidth="1"/>
    <col min="5888" max="5888" width="1.6640625" style="2" customWidth="1"/>
    <col min="5889" max="5889" width="3.6640625" style="2" customWidth="1"/>
    <col min="5890" max="5890" width="23.88671875" style="2" customWidth="1"/>
    <col min="5891" max="5892" width="1.6640625" style="2" customWidth="1"/>
    <col min="5893" max="5894" width="8.88671875" style="2"/>
    <col min="5895" max="5895" width="15.6640625" style="2" bestFit="1" customWidth="1"/>
    <col min="5896" max="6131" width="8.88671875" style="2"/>
    <col min="6132" max="6132" width="1.6640625" style="2" customWidth="1"/>
    <col min="6133" max="6133" width="0.6640625" style="2" customWidth="1"/>
    <col min="6134" max="6139" width="5.33203125" style="2" customWidth="1"/>
    <col min="6140" max="6142" width="10" style="2" customWidth="1"/>
    <col min="6143" max="6143" width="1.88671875" style="2" customWidth="1"/>
    <col min="6144" max="6144" width="1.6640625" style="2" customWidth="1"/>
    <col min="6145" max="6145" width="3.6640625" style="2" customWidth="1"/>
    <col min="6146" max="6146" width="23.88671875" style="2" customWidth="1"/>
    <col min="6147" max="6148" width="1.6640625" style="2" customWidth="1"/>
    <col min="6149" max="6150" width="8.88671875" style="2"/>
    <col min="6151" max="6151" width="15.6640625" style="2" bestFit="1" customWidth="1"/>
    <col min="6152" max="6387" width="8.88671875" style="2"/>
    <col min="6388" max="6388" width="1.6640625" style="2" customWidth="1"/>
    <col min="6389" max="6389" width="0.6640625" style="2" customWidth="1"/>
    <col min="6390" max="6395" width="5.33203125" style="2" customWidth="1"/>
    <col min="6396" max="6398" width="10" style="2" customWidth="1"/>
    <col min="6399" max="6399" width="1.88671875" style="2" customWidth="1"/>
    <col min="6400" max="6400" width="1.6640625" style="2" customWidth="1"/>
    <col min="6401" max="6401" width="3.6640625" style="2" customWidth="1"/>
    <col min="6402" max="6402" width="23.88671875" style="2" customWidth="1"/>
    <col min="6403" max="6404" width="1.6640625" style="2" customWidth="1"/>
    <col min="6405" max="6406" width="8.88671875" style="2"/>
    <col min="6407" max="6407" width="15.6640625" style="2" bestFit="1" customWidth="1"/>
    <col min="6408" max="6643" width="8.88671875" style="2"/>
    <col min="6644" max="6644" width="1.6640625" style="2" customWidth="1"/>
    <col min="6645" max="6645" width="0.6640625" style="2" customWidth="1"/>
    <col min="6646" max="6651" width="5.33203125" style="2" customWidth="1"/>
    <col min="6652" max="6654" width="10" style="2" customWidth="1"/>
    <col min="6655" max="6655" width="1.88671875" style="2" customWidth="1"/>
    <col min="6656" max="6656" width="1.6640625" style="2" customWidth="1"/>
    <col min="6657" max="6657" width="3.6640625" style="2" customWidth="1"/>
    <col min="6658" max="6658" width="23.88671875" style="2" customWidth="1"/>
    <col min="6659" max="6660" width="1.6640625" style="2" customWidth="1"/>
    <col min="6661" max="6662" width="8.88671875" style="2"/>
    <col min="6663" max="6663" width="15.6640625" style="2" bestFit="1" customWidth="1"/>
    <col min="6664" max="6899" width="8.88671875" style="2"/>
    <col min="6900" max="6900" width="1.6640625" style="2" customWidth="1"/>
    <col min="6901" max="6901" width="0.6640625" style="2" customWidth="1"/>
    <col min="6902" max="6907" width="5.33203125" style="2" customWidth="1"/>
    <col min="6908" max="6910" width="10" style="2" customWidth="1"/>
    <col min="6911" max="6911" width="1.88671875" style="2" customWidth="1"/>
    <col min="6912" max="6912" width="1.6640625" style="2" customWidth="1"/>
    <col min="6913" max="6913" width="3.6640625" style="2" customWidth="1"/>
    <col min="6914" max="6914" width="23.88671875" style="2" customWidth="1"/>
    <col min="6915" max="6916" width="1.6640625" style="2" customWidth="1"/>
    <col min="6917" max="6918" width="8.88671875" style="2"/>
    <col min="6919" max="6919" width="15.6640625" style="2" bestFit="1" customWidth="1"/>
    <col min="6920" max="7155" width="8.88671875" style="2"/>
    <col min="7156" max="7156" width="1.6640625" style="2" customWidth="1"/>
    <col min="7157" max="7157" width="0.6640625" style="2" customWidth="1"/>
    <col min="7158" max="7163" width="5.33203125" style="2" customWidth="1"/>
    <col min="7164" max="7166" width="10" style="2" customWidth="1"/>
    <col min="7167" max="7167" width="1.88671875" style="2" customWidth="1"/>
    <col min="7168" max="7168" width="1.6640625" style="2" customWidth="1"/>
    <col min="7169" max="7169" width="3.6640625" style="2" customWidth="1"/>
    <col min="7170" max="7170" width="23.88671875" style="2" customWidth="1"/>
    <col min="7171" max="7172" width="1.6640625" style="2" customWidth="1"/>
    <col min="7173" max="7174" width="8.88671875" style="2"/>
    <col min="7175" max="7175" width="15.6640625" style="2" bestFit="1" customWidth="1"/>
    <col min="7176" max="7411" width="8.88671875" style="2"/>
    <col min="7412" max="7412" width="1.6640625" style="2" customWidth="1"/>
    <col min="7413" max="7413" width="0.6640625" style="2" customWidth="1"/>
    <col min="7414" max="7419" width="5.33203125" style="2" customWidth="1"/>
    <col min="7420" max="7422" width="10" style="2" customWidth="1"/>
    <col min="7423" max="7423" width="1.88671875" style="2" customWidth="1"/>
    <col min="7424" max="7424" width="1.6640625" style="2" customWidth="1"/>
    <col min="7425" max="7425" width="3.6640625" style="2" customWidth="1"/>
    <col min="7426" max="7426" width="23.88671875" style="2" customWidth="1"/>
    <col min="7427" max="7428" width="1.6640625" style="2" customWidth="1"/>
    <col min="7429" max="7430" width="8.88671875" style="2"/>
    <col min="7431" max="7431" width="15.6640625" style="2" bestFit="1" customWidth="1"/>
    <col min="7432" max="7667" width="8.88671875" style="2"/>
    <col min="7668" max="7668" width="1.6640625" style="2" customWidth="1"/>
    <col min="7669" max="7669" width="0.6640625" style="2" customWidth="1"/>
    <col min="7670" max="7675" width="5.33203125" style="2" customWidth="1"/>
    <col min="7676" max="7678" width="10" style="2" customWidth="1"/>
    <col min="7679" max="7679" width="1.88671875" style="2" customWidth="1"/>
    <col min="7680" max="7680" width="1.6640625" style="2" customWidth="1"/>
    <col min="7681" max="7681" width="3.6640625" style="2" customWidth="1"/>
    <col min="7682" max="7682" width="23.88671875" style="2" customWidth="1"/>
    <col min="7683" max="7684" width="1.6640625" style="2" customWidth="1"/>
    <col min="7685" max="7686" width="8.88671875" style="2"/>
    <col min="7687" max="7687" width="15.6640625" style="2" bestFit="1" customWidth="1"/>
    <col min="7688" max="7923" width="8.88671875" style="2"/>
    <col min="7924" max="7924" width="1.6640625" style="2" customWidth="1"/>
    <col min="7925" max="7925" width="0.6640625" style="2" customWidth="1"/>
    <col min="7926" max="7931" width="5.33203125" style="2" customWidth="1"/>
    <col min="7932" max="7934" width="10" style="2" customWidth="1"/>
    <col min="7935" max="7935" width="1.88671875" style="2" customWidth="1"/>
    <col min="7936" max="7936" width="1.6640625" style="2" customWidth="1"/>
    <col min="7937" max="7937" width="3.6640625" style="2" customWidth="1"/>
    <col min="7938" max="7938" width="23.88671875" style="2" customWidth="1"/>
    <col min="7939" max="7940" width="1.6640625" style="2" customWidth="1"/>
    <col min="7941" max="7942" width="8.88671875" style="2"/>
    <col min="7943" max="7943" width="15.6640625" style="2" bestFit="1" customWidth="1"/>
    <col min="7944" max="8179" width="8.88671875" style="2"/>
    <col min="8180" max="8180" width="1.6640625" style="2" customWidth="1"/>
    <col min="8181" max="8181" width="0.6640625" style="2" customWidth="1"/>
    <col min="8182" max="8187" width="5.33203125" style="2" customWidth="1"/>
    <col min="8188" max="8190" width="10" style="2" customWidth="1"/>
    <col min="8191" max="8191" width="1.88671875" style="2" customWidth="1"/>
    <col min="8192" max="8192" width="1.6640625" style="2" customWidth="1"/>
    <col min="8193" max="8193" width="3.6640625" style="2" customWidth="1"/>
    <col min="8194" max="8194" width="23.88671875" style="2" customWidth="1"/>
    <col min="8195" max="8196" width="1.6640625" style="2" customWidth="1"/>
    <col min="8197" max="8198" width="8.88671875" style="2"/>
    <col min="8199" max="8199" width="15.6640625" style="2" bestFit="1" customWidth="1"/>
    <col min="8200" max="8435" width="8.88671875" style="2"/>
    <col min="8436" max="8436" width="1.6640625" style="2" customWidth="1"/>
    <col min="8437" max="8437" width="0.6640625" style="2" customWidth="1"/>
    <col min="8438" max="8443" width="5.33203125" style="2" customWidth="1"/>
    <col min="8444" max="8446" width="10" style="2" customWidth="1"/>
    <col min="8447" max="8447" width="1.88671875" style="2" customWidth="1"/>
    <col min="8448" max="8448" width="1.6640625" style="2" customWidth="1"/>
    <col min="8449" max="8449" width="3.6640625" style="2" customWidth="1"/>
    <col min="8450" max="8450" width="23.88671875" style="2" customWidth="1"/>
    <col min="8451" max="8452" width="1.6640625" style="2" customWidth="1"/>
    <col min="8453" max="8454" width="8.88671875" style="2"/>
    <col min="8455" max="8455" width="15.6640625" style="2" bestFit="1" customWidth="1"/>
    <col min="8456" max="8691" width="8.88671875" style="2"/>
    <col min="8692" max="8692" width="1.6640625" style="2" customWidth="1"/>
    <col min="8693" max="8693" width="0.6640625" style="2" customWidth="1"/>
    <col min="8694" max="8699" width="5.33203125" style="2" customWidth="1"/>
    <col min="8700" max="8702" width="10" style="2" customWidth="1"/>
    <col min="8703" max="8703" width="1.88671875" style="2" customWidth="1"/>
    <col min="8704" max="8704" width="1.6640625" style="2" customWidth="1"/>
    <col min="8705" max="8705" width="3.6640625" style="2" customWidth="1"/>
    <col min="8706" max="8706" width="23.88671875" style="2" customWidth="1"/>
    <col min="8707" max="8708" width="1.6640625" style="2" customWidth="1"/>
    <col min="8709" max="8710" width="8.88671875" style="2"/>
    <col min="8711" max="8711" width="15.6640625" style="2" bestFit="1" customWidth="1"/>
    <col min="8712" max="8947" width="8.88671875" style="2"/>
    <col min="8948" max="8948" width="1.6640625" style="2" customWidth="1"/>
    <col min="8949" max="8949" width="0.6640625" style="2" customWidth="1"/>
    <col min="8950" max="8955" width="5.33203125" style="2" customWidth="1"/>
    <col min="8956" max="8958" width="10" style="2" customWidth="1"/>
    <col min="8959" max="8959" width="1.88671875" style="2" customWidth="1"/>
    <col min="8960" max="8960" width="1.6640625" style="2" customWidth="1"/>
    <col min="8961" max="8961" width="3.6640625" style="2" customWidth="1"/>
    <col min="8962" max="8962" width="23.88671875" style="2" customWidth="1"/>
    <col min="8963" max="8964" width="1.6640625" style="2" customWidth="1"/>
    <col min="8965" max="8966" width="8.88671875" style="2"/>
    <col min="8967" max="8967" width="15.6640625" style="2" bestFit="1" customWidth="1"/>
    <col min="8968" max="9203" width="8.88671875" style="2"/>
    <col min="9204" max="9204" width="1.6640625" style="2" customWidth="1"/>
    <col min="9205" max="9205" width="0.6640625" style="2" customWidth="1"/>
    <col min="9206" max="9211" width="5.33203125" style="2" customWidth="1"/>
    <col min="9212" max="9214" width="10" style="2" customWidth="1"/>
    <col min="9215" max="9215" width="1.88671875" style="2" customWidth="1"/>
    <col min="9216" max="9216" width="1.6640625" style="2" customWidth="1"/>
    <col min="9217" max="9217" width="3.6640625" style="2" customWidth="1"/>
    <col min="9218" max="9218" width="23.88671875" style="2" customWidth="1"/>
    <col min="9219" max="9220" width="1.6640625" style="2" customWidth="1"/>
    <col min="9221" max="9222" width="8.88671875" style="2"/>
    <col min="9223" max="9223" width="15.6640625" style="2" bestFit="1" customWidth="1"/>
    <col min="9224" max="9459" width="8.88671875" style="2"/>
    <col min="9460" max="9460" width="1.6640625" style="2" customWidth="1"/>
    <col min="9461" max="9461" width="0.6640625" style="2" customWidth="1"/>
    <col min="9462" max="9467" width="5.33203125" style="2" customWidth="1"/>
    <col min="9468" max="9470" width="10" style="2" customWidth="1"/>
    <col min="9471" max="9471" width="1.88671875" style="2" customWidth="1"/>
    <col min="9472" max="9472" width="1.6640625" style="2" customWidth="1"/>
    <col min="9473" max="9473" width="3.6640625" style="2" customWidth="1"/>
    <col min="9474" max="9474" width="23.88671875" style="2" customWidth="1"/>
    <col min="9475" max="9476" width="1.6640625" style="2" customWidth="1"/>
    <col min="9477" max="9478" width="8.88671875" style="2"/>
    <col min="9479" max="9479" width="15.6640625" style="2" bestFit="1" customWidth="1"/>
    <col min="9480" max="9715" width="8.88671875" style="2"/>
    <col min="9716" max="9716" width="1.6640625" style="2" customWidth="1"/>
    <col min="9717" max="9717" width="0.6640625" style="2" customWidth="1"/>
    <col min="9718" max="9723" width="5.33203125" style="2" customWidth="1"/>
    <col min="9724" max="9726" width="10" style="2" customWidth="1"/>
    <col min="9727" max="9727" width="1.88671875" style="2" customWidth="1"/>
    <col min="9728" max="9728" width="1.6640625" style="2" customWidth="1"/>
    <col min="9729" max="9729" width="3.6640625" style="2" customWidth="1"/>
    <col min="9730" max="9730" width="23.88671875" style="2" customWidth="1"/>
    <col min="9731" max="9732" width="1.6640625" style="2" customWidth="1"/>
    <col min="9733" max="9734" width="8.88671875" style="2"/>
    <col min="9735" max="9735" width="15.6640625" style="2" bestFit="1" customWidth="1"/>
    <col min="9736" max="9971" width="8.88671875" style="2"/>
    <col min="9972" max="9972" width="1.6640625" style="2" customWidth="1"/>
    <col min="9973" max="9973" width="0.6640625" style="2" customWidth="1"/>
    <col min="9974" max="9979" width="5.33203125" style="2" customWidth="1"/>
    <col min="9980" max="9982" width="10" style="2" customWidth="1"/>
    <col min="9983" max="9983" width="1.88671875" style="2" customWidth="1"/>
    <col min="9984" max="9984" width="1.6640625" style="2" customWidth="1"/>
    <col min="9985" max="9985" width="3.6640625" style="2" customWidth="1"/>
    <col min="9986" max="9986" width="23.88671875" style="2" customWidth="1"/>
    <col min="9987" max="9988" width="1.6640625" style="2" customWidth="1"/>
    <col min="9989" max="9990" width="8.88671875" style="2"/>
    <col min="9991" max="9991" width="15.6640625" style="2" bestFit="1" customWidth="1"/>
    <col min="9992" max="10227" width="8.88671875" style="2"/>
    <col min="10228" max="10228" width="1.6640625" style="2" customWidth="1"/>
    <col min="10229" max="10229" width="0.6640625" style="2" customWidth="1"/>
    <col min="10230" max="10235" width="5.33203125" style="2" customWidth="1"/>
    <col min="10236" max="10238" width="10" style="2" customWidth="1"/>
    <col min="10239" max="10239" width="1.88671875" style="2" customWidth="1"/>
    <col min="10240" max="10240" width="1.6640625" style="2" customWidth="1"/>
    <col min="10241" max="10241" width="3.6640625" style="2" customWidth="1"/>
    <col min="10242" max="10242" width="23.88671875" style="2" customWidth="1"/>
    <col min="10243" max="10244" width="1.6640625" style="2" customWidth="1"/>
    <col min="10245" max="10246" width="8.88671875" style="2"/>
    <col min="10247" max="10247" width="15.6640625" style="2" bestFit="1" customWidth="1"/>
    <col min="10248" max="10483" width="8.88671875" style="2"/>
    <col min="10484" max="10484" width="1.6640625" style="2" customWidth="1"/>
    <col min="10485" max="10485" width="0.6640625" style="2" customWidth="1"/>
    <col min="10486" max="10491" width="5.33203125" style="2" customWidth="1"/>
    <col min="10492" max="10494" width="10" style="2" customWidth="1"/>
    <col min="10495" max="10495" width="1.88671875" style="2" customWidth="1"/>
    <col min="10496" max="10496" width="1.6640625" style="2" customWidth="1"/>
    <col min="10497" max="10497" width="3.6640625" style="2" customWidth="1"/>
    <col min="10498" max="10498" width="23.88671875" style="2" customWidth="1"/>
    <col min="10499" max="10500" width="1.6640625" style="2" customWidth="1"/>
    <col min="10501" max="10502" width="8.88671875" style="2"/>
    <col min="10503" max="10503" width="15.6640625" style="2" bestFit="1" customWidth="1"/>
    <col min="10504" max="10739" width="8.88671875" style="2"/>
    <col min="10740" max="10740" width="1.6640625" style="2" customWidth="1"/>
    <col min="10741" max="10741" width="0.6640625" style="2" customWidth="1"/>
    <col min="10742" max="10747" width="5.33203125" style="2" customWidth="1"/>
    <col min="10748" max="10750" width="10" style="2" customWidth="1"/>
    <col min="10751" max="10751" width="1.88671875" style="2" customWidth="1"/>
    <col min="10752" max="10752" width="1.6640625" style="2" customWidth="1"/>
    <col min="10753" max="10753" width="3.6640625" style="2" customWidth="1"/>
    <col min="10754" max="10754" width="23.88671875" style="2" customWidth="1"/>
    <col min="10755" max="10756" width="1.6640625" style="2" customWidth="1"/>
    <col min="10757" max="10758" width="8.88671875" style="2"/>
    <col min="10759" max="10759" width="15.6640625" style="2" bestFit="1" customWidth="1"/>
    <col min="10760" max="10995" width="8.88671875" style="2"/>
    <col min="10996" max="10996" width="1.6640625" style="2" customWidth="1"/>
    <col min="10997" max="10997" width="0.6640625" style="2" customWidth="1"/>
    <col min="10998" max="11003" width="5.33203125" style="2" customWidth="1"/>
    <col min="11004" max="11006" width="10" style="2" customWidth="1"/>
    <col min="11007" max="11007" width="1.88671875" style="2" customWidth="1"/>
    <col min="11008" max="11008" width="1.6640625" style="2" customWidth="1"/>
    <col min="11009" max="11009" width="3.6640625" style="2" customWidth="1"/>
    <col min="11010" max="11010" width="23.88671875" style="2" customWidth="1"/>
    <col min="11011" max="11012" width="1.6640625" style="2" customWidth="1"/>
    <col min="11013" max="11014" width="8.88671875" style="2"/>
    <col min="11015" max="11015" width="15.6640625" style="2" bestFit="1" customWidth="1"/>
    <col min="11016" max="11251" width="8.88671875" style="2"/>
    <col min="11252" max="11252" width="1.6640625" style="2" customWidth="1"/>
    <col min="11253" max="11253" width="0.6640625" style="2" customWidth="1"/>
    <col min="11254" max="11259" width="5.33203125" style="2" customWidth="1"/>
    <col min="11260" max="11262" width="10" style="2" customWidth="1"/>
    <col min="11263" max="11263" width="1.88671875" style="2" customWidth="1"/>
    <col min="11264" max="11264" width="1.6640625" style="2" customWidth="1"/>
    <col min="11265" max="11265" width="3.6640625" style="2" customWidth="1"/>
    <col min="11266" max="11266" width="23.88671875" style="2" customWidth="1"/>
    <col min="11267" max="11268" width="1.6640625" style="2" customWidth="1"/>
    <col min="11269" max="11270" width="8.88671875" style="2"/>
    <col min="11271" max="11271" width="15.6640625" style="2" bestFit="1" customWidth="1"/>
    <col min="11272" max="11507" width="8.88671875" style="2"/>
    <col min="11508" max="11508" width="1.6640625" style="2" customWidth="1"/>
    <col min="11509" max="11509" width="0.6640625" style="2" customWidth="1"/>
    <col min="11510" max="11515" width="5.33203125" style="2" customWidth="1"/>
    <col min="11516" max="11518" width="10" style="2" customWidth="1"/>
    <col min="11519" max="11519" width="1.88671875" style="2" customWidth="1"/>
    <col min="11520" max="11520" width="1.6640625" style="2" customWidth="1"/>
    <col min="11521" max="11521" width="3.6640625" style="2" customWidth="1"/>
    <col min="11522" max="11522" width="23.88671875" style="2" customWidth="1"/>
    <col min="11523" max="11524" width="1.6640625" style="2" customWidth="1"/>
    <col min="11525" max="11526" width="8.88671875" style="2"/>
    <col min="11527" max="11527" width="15.6640625" style="2" bestFit="1" customWidth="1"/>
    <col min="11528" max="11763" width="8.88671875" style="2"/>
    <col min="11764" max="11764" width="1.6640625" style="2" customWidth="1"/>
    <col min="11765" max="11765" width="0.6640625" style="2" customWidth="1"/>
    <col min="11766" max="11771" width="5.33203125" style="2" customWidth="1"/>
    <col min="11772" max="11774" width="10" style="2" customWidth="1"/>
    <col min="11775" max="11775" width="1.88671875" style="2" customWidth="1"/>
    <col min="11776" max="11776" width="1.6640625" style="2" customWidth="1"/>
    <col min="11777" max="11777" width="3.6640625" style="2" customWidth="1"/>
    <col min="11778" max="11778" width="23.88671875" style="2" customWidth="1"/>
    <col min="11779" max="11780" width="1.6640625" style="2" customWidth="1"/>
    <col min="11781" max="11782" width="8.88671875" style="2"/>
    <col min="11783" max="11783" width="15.6640625" style="2" bestFit="1" customWidth="1"/>
    <col min="11784" max="12019" width="8.88671875" style="2"/>
    <col min="12020" max="12020" width="1.6640625" style="2" customWidth="1"/>
    <col min="12021" max="12021" width="0.6640625" style="2" customWidth="1"/>
    <col min="12022" max="12027" width="5.33203125" style="2" customWidth="1"/>
    <col min="12028" max="12030" width="10" style="2" customWidth="1"/>
    <col min="12031" max="12031" width="1.88671875" style="2" customWidth="1"/>
    <col min="12032" max="12032" width="1.6640625" style="2" customWidth="1"/>
    <col min="12033" max="12033" width="3.6640625" style="2" customWidth="1"/>
    <col min="12034" max="12034" width="23.88671875" style="2" customWidth="1"/>
    <col min="12035" max="12036" width="1.6640625" style="2" customWidth="1"/>
    <col min="12037" max="12038" width="8.88671875" style="2"/>
    <col min="12039" max="12039" width="15.6640625" style="2" bestFit="1" customWidth="1"/>
    <col min="12040" max="12275" width="8.88671875" style="2"/>
    <col min="12276" max="12276" width="1.6640625" style="2" customWidth="1"/>
    <col min="12277" max="12277" width="0.6640625" style="2" customWidth="1"/>
    <col min="12278" max="12283" width="5.33203125" style="2" customWidth="1"/>
    <col min="12284" max="12286" width="10" style="2" customWidth="1"/>
    <col min="12287" max="12287" width="1.88671875" style="2" customWidth="1"/>
    <col min="12288" max="12288" width="1.6640625" style="2" customWidth="1"/>
    <col min="12289" max="12289" width="3.6640625" style="2" customWidth="1"/>
    <col min="12290" max="12290" width="23.88671875" style="2" customWidth="1"/>
    <col min="12291" max="12292" width="1.6640625" style="2" customWidth="1"/>
    <col min="12293" max="12294" width="8.88671875" style="2"/>
    <col min="12295" max="12295" width="15.6640625" style="2" bestFit="1" customWidth="1"/>
    <col min="12296" max="12531" width="8.88671875" style="2"/>
    <col min="12532" max="12532" width="1.6640625" style="2" customWidth="1"/>
    <col min="12533" max="12533" width="0.6640625" style="2" customWidth="1"/>
    <col min="12534" max="12539" width="5.33203125" style="2" customWidth="1"/>
    <col min="12540" max="12542" width="10" style="2" customWidth="1"/>
    <col min="12543" max="12543" width="1.88671875" style="2" customWidth="1"/>
    <col min="12544" max="12544" width="1.6640625" style="2" customWidth="1"/>
    <col min="12545" max="12545" width="3.6640625" style="2" customWidth="1"/>
    <col min="12546" max="12546" width="23.88671875" style="2" customWidth="1"/>
    <col min="12547" max="12548" width="1.6640625" style="2" customWidth="1"/>
    <col min="12549" max="12550" width="8.88671875" style="2"/>
    <col min="12551" max="12551" width="15.6640625" style="2" bestFit="1" customWidth="1"/>
    <col min="12552" max="12787" width="8.88671875" style="2"/>
    <col min="12788" max="12788" width="1.6640625" style="2" customWidth="1"/>
    <col min="12789" max="12789" width="0.6640625" style="2" customWidth="1"/>
    <col min="12790" max="12795" width="5.33203125" style="2" customWidth="1"/>
    <col min="12796" max="12798" width="10" style="2" customWidth="1"/>
    <col min="12799" max="12799" width="1.88671875" style="2" customWidth="1"/>
    <col min="12800" max="12800" width="1.6640625" style="2" customWidth="1"/>
    <col min="12801" max="12801" width="3.6640625" style="2" customWidth="1"/>
    <col min="12802" max="12802" width="23.88671875" style="2" customWidth="1"/>
    <col min="12803" max="12804" width="1.6640625" style="2" customWidth="1"/>
    <col min="12805" max="12806" width="8.88671875" style="2"/>
    <col min="12807" max="12807" width="15.6640625" style="2" bestFit="1" customWidth="1"/>
    <col min="12808" max="13043" width="8.88671875" style="2"/>
    <col min="13044" max="13044" width="1.6640625" style="2" customWidth="1"/>
    <col min="13045" max="13045" width="0.6640625" style="2" customWidth="1"/>
    <col min="13046" max="13051" width="5.33203125" style="2" customWidth="1"/>
    <col min="13052" max="13054" width="10" style="2" customWidth="1"/>
    <col min="13055" max="13055" width="1.88671875" style="2" customWidth="1"/>
    <col min="13056" max="13056" width="1.6640625" style="2" customWidth="1"/>
    <col min="13057" max="13057" width="3.6640625" style="2" customWidth="1"/>
    <col min="13058" max="13058" width="23.88671875" style="2" customWidth="1"/>
    <col min="13059" max="13060" width="1.6640625" style="2" customWidth="1"/>
    <col min="13061" max="13062" width="8.88671875" style="2"/>
    <col min="13063" max="13063" width="15.6640625" style="2" bestFit="1" customWidth="1"/>
    <col min="13064" max="13299" width="8.88671875" style="2"/>
    <col min="13300" max="13300" width="1.6640625" style="2" customWidth="1"/>
    <col min="13301" max="13301" width="0.6640625" style="2" customWidth="1"/>
    <col min="13302" max="13307" width="5.33203125" style="2" customWidth="1"/>
    <col min="13308" max="13310" width="10" style="2" customWidth="1"/>
    <col min="13311" max="13311" width="1.88671875" style="2" customWidth="1"/>
    <col min="13312" max="13312" width="1.6640625" style="2" customWidth="1"/>
    <col min="13313" max="13313" width="3.6640625" style="2" customWidth="1"/>
    <col min="13314" max="13314" width="23.88671875" style="2" customWidth="1"/>
    <col min="13315" max="13316" width="1.6640625" style="2" customWidth="1"/>
    <col min="13317" max="13318" width="8.88671875" style="2"/>
    <col min="13319" max="13319" width="15.6640625" style="2" bestFit="1" customWidth="1"/>
    <col min="13320" max="13555" width="8.88671875" style="2"/>
    <col min="13556" max="13556" width="1.6640625" style="2" customWidth="1"/>
    <col min="13557" max="13557" width="0.6640625" style="2" customWidth="1"/>
    <col min="13558" max="13563" width="5.33203125" style="2" customWidth="1"/>
    <col min="13564" max="13566" width="10" style="2" customWidth="1"/>
    <col min="13567" max="13567" width="1.88671875" style="2" customWidth="1"/>
    <col min="13568" max="13568" width="1.6640625" style="2" customWidth="1"/>
    <col min="13569" max="13569" width="3.6640625" style="2" customWidth="1"/>
    <col min="13570" max="13570" width="23.88671875" style="2" customWidth="1"/>
    <col min="13571" max="13572" width="1.6640625" style="2" customWidth="1"/>
    <col min="13573" max="13574" width="8.88671875" style="2"/>
    <col min="13575" max="13575" width="15.6640625" style="2" bestFit="1" customWidth="1"/>
    <col min="13576" max="13811" width="8.88671875" style="2"/>
    <col min="13812" max="13812" width="1.6640625" style="2" customWidth="1"/>
    <col min="13813" max="13813" width="0.6640625" style="2" customWidth="1"/>
    <col min="13814" max="13819" width="5.33203125" style="2" customWidth="1"/>
    <col min="13820" max="13822" width="10" style="2" customWidth="1"/>
    <col min="13823" max="13823" width="1.88671875" style="2" customWidth="1"/>
    <col min="13824" max="13824" width="1.6640625" style="2" customWidth="1"/>
    <col min="13825" max="13825" width="3.6640625" style="2" customWidth="1"/>
    <col min="13826" max="13826" width="23.88671875" style="2" customWidth="1"/>
    <col min="13827" max="13828" width="1.6640625" style="2" customWidth="1"/>
    <col min="13829" max="13830" width="8.88671875" style="2"/>
    <col min="13831" max="13831" width="15.6640625" style="2" bestFit="1" customWidth="1"/>
    <col min="13832" max="14067" width="8.88671875" style="2"/>
    <col min="14068" max="14068" width="1.6640625" style="2" customWidth="1"/>
    <col min="14069" max="14069" width="0.6640625" style="2" customWidth="1"/>
    <col min="14070" max="14075" width="5.33203125" style="2" customWidth="1"/>
    <col min="14076" max="14078" width="10" style="2" customWidth="1"/>
    <col min="14079" max="14079" width="1.88671875" style="2" customWidth="1"/>
    <col min="14080" max="14080" width="1.6640625" style="2" customWidth="1"/>
    <col min="14081" max="14081" width="3.6640625" style="2" customWidth="1"/>
    <col min="14082" max="14082" width="23.88671875" style="2" customWidth="1"/>
    <col min="14083" max="14084" width="1.6640625" style="2" customWidth="1"/>
    <col min="14085" max="14086" width="8.88671875" style="2"/>
    <col min="14087" max="14087" width="15.6640625" style="2" bestFit="1" customWidth="1"/>
    <col min="14088" max="14323" width="8.88671875" style="2"/>
    <col min="14324" max="14324" width="1.6640625" style="2" customWidth="1"/>
    <col min="14325" max="14325" width="0.6640625" style="2" customWidth="1"/>
    <col min="14326" max="14331" width="5.33203125" style="2" customWidth="1"/>
    <col min="14332" max="14334" width="10" style="2" customWidth="1"/>
    <col min="14335" max="14335" width="1.88671875" style="2" customWidth="1"/>
    <col min="14336" max="14336" width="1.6640625" style="2" customWidth="1"/>
    <col min="14337" max="14337" width="3.6640625" style="2" customWidth="1"/>
    <col min="14338" max="14338" width="23.88671875" style="2" customWidth="1"/>
    <col min="14339" max="14340" width="1.6640625" style="2" customWidth="1"/>
    <col min="14341" max="14342" width="8.88671875" style="2"/>
    <col min="14343" max="14343" width="15.6640625" style="2" bestFit="1" customWidth="1"/>
    <col min="14344" max="14579" width="8.88671875" style="2"/>
    <col min="14580" max="14580" width="1.6640625" style="2" customWidth="1"/>
    <col min="14581" max="14581" width="0.6640625" style="2" customWidth="1"/>
    <col min="14582" max="14587" width="5.33203125" style="2" customWidth="1"/>
    <col min="14588" max="14590" width="10" style="2" customWidth="1"/>
    <col min="14591" max="14591" width="1.88671875" style="2" customWidth="1"/>
    <col min="14592" max="14592" width="1.6640625" style="2" customWidth="1"/>
    <col min="14593" max="14593" width="3.6640625" style="2" customWidth="1"/>
    <col min="14594" max="14594" width="23.88671875" style="2" customWidth="1"/>
    <col min="14595" max="14596" width="1.6640625" style="2" customWidth="1"/>
    <col min="14597" max="14598" width="8.88671875" style="2"/>
    <col min="14599" max="14599" width="15.6640625" style="2" bestFit="1" customWidth="1"/>
    <col min="14600" max="14835" width="8.88671875" style="2"/>
    <col min="14836" max="14836" width="1.6640625" style="2" customWidth="1"/>
    <col min="14837" max="14837" width="0.6640625" style="2" customWidth="1"/>
    <col min="14838" max="14843" width="5.33203125" style="2" customWidth="1"/>
    <col min="14844" max="14846" width="10" style="2" customWidth="1"/>
    <col min="14847" max="14847" width="1.88671875" style="2" customWidth="1"/>
    <col min="14848" max="14848" width="1.6640625" style="2" customWidth="1"/>
    <col min="14849" max="14849" width="3.6640625" style="2" customWidth="1"/>
    <col min="14850" max="14850" width="23.88671875" style="2" customWidth="1"/>
    <col min="14851" max="14852" width="1.6640625" style="2" customWidth="1"/>
    <col min="14853" max="14854" width="8.88671875" style="2"/>
    <col min="14855" max="14855" width="15.6640625" style="2" bestFit="1" customWidth="1"/>
    <col min="14856" max="15091" width="8.88671875" style="2"/>
    <col min="15092" max="15092" width="1.6640625" style="2" customWidth="1"/>
    <col min="15093" max="15093" width="0.6640625" style="2" customWidth="1"/>
    <col min="15094" max="15099" width="5.33203125" style="2" customWidth="1"/>
    <col min="15100" max="15102" width="10" style="2" customWidth="1"/>
    <col min="15103" max="15103" width="1.88671875" style="2" customWidth="1"/>
    <col min="15104" max="15104" width="1.6640625" style="2" customWidth="1"/>
    <col min="15105" max="15105" width="3.6640625" style="2" customWidth="1"/>
    <col min="15106" max="15106" width="23.88671875" style="2" customWidth="1"/>
    <col min="15107" max="15108" width="1.6640625" style="2" customWidth="1"/>
    <col min="15109" max="15110" width="8.88671875" style="2"/>
    <col min="15111" max="15111" width="15.6640625" style="2" bestFit="1" customWidth="1"/>
    <col min="15112" max="15347" width="8.88671875" style="2"/>
    <col min="15348" max="15348" width="1.6640625" style="2" customWidth="1"/>
    <col min="15349" max="15349" width="0.6640625" style="2" customWidth="1"/>
    <col min="15350" max="15355" width="5.33203125" style="2" customWidth="1"/>
    <col min="15356" max="15358" width="10" style="2" customWidth="1"/>
    <col min="15359" max="15359" width="1.88671875" style="2" customWidth="1"/>
    <col min="15360" max="15360" width="1.6640625" style="2" customWidth="1"/>
    <col min="15361" max="15361" width="3.6640625" style="2" customWidth="1"/>
    <col min="15362" max="15362" width="23.88671875" style="2" customWidth="1"/>
    <col min="15363" max="15364" width="1.6640625" style="2" customWidth="1"/>
    <col min="15365" max="15366" width="8.88671875" style="2"/>
    <col min="15367" max="15367" width="15.6640625" style="2" bestFit="1" customWidth="1"/>
    <col min="15368" max="15603" width="8.88671875" style="2"/>
    <col min="15604" max="15604" width="1.6640625" style="2" customWidth="1"/>
    <col min="15605" max="15605" width="0.6640625" style="2" customWidth="1"/>
    <col min="15606" max="15611" width="5.33203125" style="2" customWidth="1"/>
    <col min="15612" max="15614" width="10" style="2" customWidth="1"/>
    <col min="15615" max="15615" width="1.88671875" style="2" customWidth="1"/>
    <col min="15616" max="15616" width="1.6640625" style="2" customWidth="1"/>
    <col min="15617" max="15617" width="3.6640625" style="2" customWidth="1"/>
    <col min="15618" max="15618" width="23.88671875" style="2" customWidth="1"/>
    <col min="15619" max="15620" width="1.6640625" style="2" customWidth="1"/>
    <col min="15621" max="15622" width="8.88671875" style="2"/>
    <col min="15623" max="15623" width="15.6640625" style="2" bestFit="1" customWidth="1"/>
    <col min="15624" max="15859" width="8.88671875" style="2"/>
    <col min="15860" max="15860" width="1.6640625" style="2" customWidth="1"/>
    <col min="15861" max="15861" width="0.6640625" style="2" customWidth="1"/>
    <col min="15862" max="15867" width="5.33203125" style="2" customWidth="1"/>
    <col min="15868" max="15870" width="10" style="2" customWidth="1"/>
    <col min="15871" max="15871" width="1.88671875" style="2" customWidth="1"/>
    <col min="15872" max="15872" width="1.6640625" style="2" customWidth="1"/>
    <col min="15873" max="15873" width="3.6640625" style="2" customWidth="1"/>
    <col min="15874" max="15874" width="23.88671875" style="2" customWidth="1"/>
    <col min="15875" max="15876" width="1.6640625" style="2" customWidth="1"/>
    <col min="15877" max="15878" width="8.88671875" style="2"/>
    <col min="15879" max="15879" width="15.6640625" style="2" bestFit="1" customWidth="1"/>
    <col min="15880" max="16115" width="8.88671875" style="2"/>
    <col min="16116" max="16116" width="1.6640625" style="2" customWidth="1"/>
    <col min="16117" max="16117" width="0.6640625" style="2" customWidth="1"/>
    <col min="16118" max="16123" width="5.33203125" style="2" customWidth="1"/>
    <col min="16124" max="16126" width="10" style="2" customWidth="1"/>
    <col min="16127" max="16127" width="1.88671875" style="2" customWidth="1"/>
    <col min="16128" max="16128" width="1.6640625" style="2" customWidth="1"/>
    <col min="16129" max="16129" width="3.6640625" style="2" customWidth="1"/>
    <col min="16130" max="16130" width="23.88671875" style="2" customWidth="1"/>
    <col min="16131" max="16132" width="1.6640625" style="2" customWidth="1"/>
    <col min="16133" max="16134" width="8.88671875" style="2"/>
    <col min="16135" max="16135" width="15.6640625" style="2" bestFit="1" customWidth="1"/>
    <col min="16136" max="16384" width="8.88671875" style="2"/>
  </cols>
  <sheetData>
    <row r="1" spans="1:25" ht="48.6" x14ac:dyDescent="0.45">
      <c r="B1" s="285" t="s">
        <v>115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</row>
    <row r="2" spans="1:25" ht="18" customHeight="1" x14ac:dyDescent="0.45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</row>
    <row r="3" spans="1:25" ht="18" customHeight="1" x14ac:dyDescent="0.2"/>
    <row r="4" spans="1:25" ht="39" customHeight="1" x14ac:dyDescent="0.2">
      <c r="A4" s="331"/>
      <c r="B4" s="332"/>
      <c r="C4" s="332"/>
      <c r="D4" s="332"/>
      <c r="E4" s="332"/>
      <c r="F4" s="332"/>
      <c r="G4" s="333"/>
      <c r="H4" s="333"/>
      <c r="I4" s="333"/>
      <c r="J4" s="187"/>
      <c r="K4" s="186"/>
      <c r="L4" s="334" t="s">
        <v>116</v>
      </c>
      <c r="M4" s="334"/>
      <c r="N4" s="187"/>
      <c r="O4" s="68"/>
      <c r="P4" s="334" t="s">
        <v>117</v>
      </c>
      <c r="Q4" s="334"/>
      <c r="R4" s="69"/>
      <c r="S4" s="68"/>
      <c r="T4" s="334" t="s">
        <v>66</v>
      </c>
      <c r="U4" s="334"/>
      <c r="V4" s="69"/>
    </row>
    <row r="5" spans="1:25" ht="39" customHeight="1" x14ac:dyDescent="0.2">
      <c r="A5" s="8"/>
      <c r="B5" s="336"/>
      <c r="C5" s="336"/>
      <c r="D5" s="336"/>
      <c r="E5" s="205"/>
      <c r="F5" s="205"/>
      <c r="G5" s="309"/>
      <c r="H5" s="309"/>
      <c r="I5" s="309"/>
      <c r="J5" s="337"/>
      <c r="K5" s="10"/>
      <c r="L5" s="335"/>
      <c r="M5" s="335"/>
      <c r="N5" s="11"/>
      <c r="O5" s="70"/>
      <c r="P5" s="335"/>
      <c r="Q5" s="335"/>
      <c r="R5" s="71"/>
      <c r="S5" s="70"/>
      <c r="T5" s="335"/>
      <c r="U5" s="335"/>
      <c r="V5" s="71"/>
    </row>
    <row r="6" spans="1:25" ht="17.25" customHeight="1" x14ac:dyDescent="0.2">
      <c r="A6" s="28"/>
      <c r="B6" s="206"/>
      <c r="C6" s="206"/>
      <c r="D6" s="206"/>
      <c r="E6" s="206"/>
      <c r="F6" s="206"/>
      <c r="G6" s="206"/>
      <c r="H6" s="200"/>
      <c r="I6" s="200"/>
      <c r="J6" s="207"/>
      <c r="K6" s="208"/>
      <c r="L6" s="200"/>
      <c r="M6" s="209" t="s">
        <v>55</v>
      </c>
      <c r="N6" s="210"/>
      <c r="O6" s="72"/>
      <c r="P6" s="185"/>
      <c r="Q6" s="211" t="s">
        <v>55</v>
      </c>
      <c r="R6" s="73"/>
      <c r="S6" s="72"/>
      <c r="T6" s="185"/>
      <c r="U6" s="211" t="s">
        <v>55</v>
      </c>
      <c r="V6" s="73"/>
    </row>
    <row r="7" spans="1:25" ht="33" customHeight="1" x14ac:dyDescent="0.2">
      <c r="A7" s="28"/>
      <c r="B7" s="290" t="s">
        <v>13</v>
      </c>
      <c r="C7" s="328"/>
      <c r="D7" s="328"/>
      <c r="E7" s="328"/>
      <c r="F7" s="328"/>
      <c r="G7" s="328"/>
      <c r="H7" s="328"/>
      <c r="I7" s="184"/>
      <c r="J7" s="184"/>
      <c r="K7" s="14"/>
      <c r="L7" s="184"/>
      <c r="M7" s="76">
        <f>SUM(M8:M10)</f>
        <v>61800995745</v>
      </c>
      <c r="N7" s="212"/>
      <c r="O7" s="74"/>
      <c r="P7" s="75"/>
      <c r="Q7" s="76">
        <f>SUM(Q8:Q10)</f>
        <v>61423231696</v>
      </c>
      <c r="R7" s="77"/>
      <c r="S7" s="74"/>
      <c r="T7" s="75" t="str">
        <f t="shared" ref="T7:T29" si="0">IF(M7-Q7&lt;0,"△","")</f>
        <v/>
      </c>
      <c r="U7" s="76">
        <f t="shared" ref="U7:U29" si="1">ABS(M7-Q7)</f>
        <v>377764049</v>
      </c>
      <c r="V7" s="77"/>
    </row>
    <row r="8" spans="1:25" ht="33" customHeight="1" x14ac:dyDescent="0.2">
      <c r="A8" s="28"/>
      <c r="B8" s="200"/>
      <c r="C8" s="182"/>
      <c r="D8" s="325" t="s">
        <v>9</v>
      </c>
      <c r="E8" s="329"/>
      <c r="F8" s="329"/>
      <c r="G8" s="329"/>
      <c r="H8" s="329"/>
      <c r="I8" s="329"/>
      <c r="J8" s="182"/>
      <c r="K8" s="186"/>
      <c r="L8" s="182"/>
      <c r="M8" s="213">
        <v>37544626463</v>
      </c>
      <c r="N8" s="214"/>
      <c r="O8" s="68"/>
      <c r="P8" s="78"/>
      <c r="Q8" s="213">
        <v>34129369826</v>
      </c>
      <c r="R8" s="80"/>
      <c r="S8" s="68"/>
      <c r="T8" s="78" t="str">
        <f t="shared" si="0"/>
        <v/>
      </c>
      <c r="U8" s="79">
        <f t="shared" si="1"/>
        <v>3415256637</v>
      </c>
      <c r="V8" s="80"/>
      <c r="W8" s="209"/>
      <c r="X8"/>
      <c r="Y8"/>
    </row>
    <row r="9" spans="1:25" ht="33" customHeight="1" x14ac:dyDescent="0.2">
      <c r="A9" s="28"/>
      <c r="B9" s="200"/>
      <c r="C9" s="200"/>
      <c r="D9" s="323" t="s">
        <v>14</v>
      </c>
      <c r="E9" s="323"/>
      <c r="F9" s="323"/>
      <c r="G9" s="323"/>
      <c r="H9" s="323"/>
      <c r="I9" s="323"/>
      <c r="J9" s="215"/>
      <c r="K9" s="216"/>
      <c r="L9" s="215"/>
      <c r="M9" s="217">
        <v>23302627283</v>
      </c>
      <c r="N9" s="218"/>
      <c r="O9" s="81"/>
      <c r="P9" s="82"/>
      <c r="Q9" s="217">
        <v>23265230660</v>
      </c>
      <c r="R9" s="84"/>
      <c r="S9" s="81"/>
      <c r="T9" s="82" t="str">
        <f t="shared" si="0"/>
        <v/>
      </c>
      <c r="U9" s="83">
        <f t="shared" si="1"/>
        <v>37396623</v>
      </c>
      <c r="V9" s="84"/>
      <c r="W9" s="209"/>
      <c r="X9"/>
      <c r="Y9"/>
    </row>
    <row r="10" spans="1:25" ht="33" customHeight="1" x14ac:dyDescent="0.2">
      <c r="A10" s="28"/>
      <c r="B10" s="200"/>
      <c r="C10" s="200"/>
      <c r="D10" s="323" t="s">
        <v>15</v>
      </c>
      <c r="E10" s="323"/>
      <c r="F10" s="323"/>
      <c r="G10" s="323"/>
      <c r="H10" s="323"/>
      <c r="I10" s="323"/>
      <c r="J10" s="215"/>
      <c r="K10" s="216"/>
      <c r="L10" s="215"/>
      <c r="M10" s="217">
        <v>953741999</v>
      </c>
      <c r="N10" s="218"/>
      <c r="O10" s="81"/>
      <c r="P10" s="82"/>
      <c r="Q10" s="217">
        <v>4028631210</v>
      </c>
      <c r="R10" s="84"/>
      <c r="S10" s="81"/>
      <c r="T10" s="82" t="str">
        <f t="shared" si="0"/>
        <v>△</v>
      </c>
      <c r="U10" s="83">
        <f t="shared" si="1"/>
        <v>3074889211</v>
      </c>
      <c r="V10" s="84"/>
      <c r="X10"/>
      <c r="Y10"/>
    </row>
    <row r="11" spans="1:25" ht="33" customHeight="1" x14ac:dyDescent="0.2">
      <c r="A11" s="28"/>
      <c r="B11" s="290" t="s">
        <v>16</v>
      </c>
      <c r="C11" s="328"/>
      <c r="D11" s="328"/>
      <c r="E11" s="328"/>
      <c r="F11" s="328"/>
      <c r="G11" s="328"/>
      <c r="H11" s="328"/>
      <c r="I11" s="184"/>
      <c r="J11" s="183"/>
      <c r="K11" s="10"/>
      <c r="L11" s="183"/>
      <c r="M11" s="76">
        <f>SUM(M12:M14)</f>
        <v>17288450104</v>
      </c>
      <c r="N11" s="212"/>
      <c r="O11" s="70"/>
      <c r="P11" s="85"/>
      <c r="Q11" s="76">
        <f>SUM(Q12:Q14)</f>
        <v>16817857478</v>
      </c>
      <c r="R11" s="77"/>
      <c r="S11" s="70"/>
      <c r="T11" s="85" t="str">
        <f t="shared" si="0"/>
        <v/>
      </c>
      <c r="U11" s="76">
        <f t="shared" si="1"/>
        <v>470592626</v>
      </c>
      <c r="V11" s="77"/>
      <c r="W11" s="209"/>
      <c r="X11"/>
      <c r="Y11"/>
    </row>
    <row r="12" spans="1:25" ht="33" customHeight="1" x14ac:dyDescent="0.2">
      <c r="A12" s="28"/>
      <c r="B12" s="219"/>
      <c r="C12" s="220"/>
      <c r="D12" s="325" t="s">
        <v>14</v>
      </c>
      <c r="E12" s="325"/>
      <c r="F12" s="325"/>
      <c r="G12" s="325"/>
      <c r="H12" s="325"/>
      <c r="I12" s="325"/>
      <c r="J12" s="200"/>
      <c r="K12" s="208"/>
      <c r="L12" s="200"/>
      <c r="M12" s="221">
        <v>533573000</v>
      </c>
      <c r="N12" s="222"/>
      <c r="O12" s="72"/>
      <c r="P12" s="185"/>
      <c r="Q12" s="221">
        <v>656873000</v>
      </c>
      <c r="R12" s="86"/>
      <c r="S12" s="72"/>
      <c r="T12" s="185" t="str">
        <f t="shared" si="0"/>
        <v>△</v>
      </c>
      <c r="U12" s="223">
        <f t="shared" si="1"/>
        <v>123300000</v>
      </c>
      <c r="V12" s="86"/>
      <c r="W12" s="209"/>
      <c r="X12"/>
      <c r="Y12"/>
    </row>
    <row r="13" spans="1:25" ht="33" customHeight="1" x14ac:dyDescent="0.2">
      <c r="A13" s="28"/>
      <c r="B13" s="200"/>
      <c r="C13" s="200"/>
      <c r="D13" s="323" t="s">
        <v>17</v>
      </c>
      <c r="E13" s="323"/>
      <c r="F13" s="323"/>
      <c r="G13" s="323"/>
      <c r="H13" s="323"/>
      <c r="I13" s="323"/>
      <c r="J13" s="215"/>
      <c r="K13" s="216"/>
      <c r="L13" s="215"/>
      <c r="M13" s="217">
        <v>15937492244</v>
      </c>
      <c r="N13" s="218"/>
      <c r="O13" s="81"/>
      <c r="P13" s="82"/>
      <c r="Q13" s="217">
        <v>15389094669</v>
      </c>
      <c r="R13" s="84"/>
      <c r="S13" s="81"/>
      <c r="T13" s="82" t="str">
        <f t="shared" si="0"/>
        <v/>
      </c>
      <c r="U13" s="83">
        <f t="shared" si="1"/>
        <v>548397575</v>
      </c>
      <c r="V13" s="84"/>
      <c r="X13"/>
      <c r="Y13"/>
    </row>
    <row r="14" spans="1:25" ht="33" customHeight="1" x14ac:dyDescent="0.2">
      <c r="A14" s="28"/>
      <c r="B14" s="200"/>
      <c r="C14" s="200"/>
      <c r="D14" s="323" t="s">
        <v>15</v>
      </c>
      <c r="E14" s="323"/>
      <c r="F14" s="323"/>
      <c r="G14" s="323"/>
      <c r="H14" s="323"/>
      <c r="I14" s="323"/>
      <c r="J14" s="215"/>
      <c r="K14" s="216"/>
      <c r="L14" s="215"/>
      <c r="M14" s="217">
        <v>817384860</v>
      </c>
      <c r="N14" s="218"/>
      <c r="O14" s="81"/>
      <c r="P14" s="82"/>
      <c r="Q14" s="217">
        <v>771889809</v>
      </c>
      <c r="R14" s="84"/>
      <c r="S14" s="81"/>
      <c r="T14" s="82" t="str">
        <f t="shared" si="0"/>
        <v/>
      </c>
      <c r="U14" s="83">
        <f t="shared" si="1"/>
        <v>45495051</v>
      </c>
      <c r="V14" s="84"/>
      <c r="X14"/>
      <c r="Y14"/>
    </row>
    <row r="15" spans="1:25" ht="33" customHeight="1" x14ac:dyDescent="0.2">
      <c r="A15" s="28"/>
      <c r="B15" s="290" t="s">
        <v>18</v>
      </c>
      <c r="C15" s="290"/>
      <c r="D15" s="290"/>
      <c r="E15" s="290"/>
      <c r="F15" s="290"/>
      <c r="G15" s="290"/>
      <c r="H15" s="290"/>
      <c r="I15" s="183"/>
      <c r="J15" s="183"/>
      <c r="K15" s="10"/>
      <c r="L15" s="183"/>
      <c r="M15" s="224">
        <v>96700073</v>
      </c>
      <c r="N15" s="24"/>
      <c r="O15" s="70"/>
      <c r="P15" s="85"/>
      <c r="Q15" s="224">
        <v>34656206</v>
      </c>
      <c r="R15" s="87"/>
      <c r="S15" s="70"/>
      <c r="T15" s="85" t="str">
        <f t="shared" si="0"/>
        <v/>
      </c>
      <c r="U15" s="76">
        <f t="shared" si="1"/>
        <v>62043867</v>
      </c>
      <c r="V15" s="87"/>
      <c r="X15"/>
      <c r="Y15"/>
    </row>
    <row r="16" spans="1:25" ht="33" customHeight="1" thickBot="1" x14ac:dyDescent="0.25">
      <c r="A16" s="28"/>
      <c r="B16" s="200"/>
      <c r="C16" s="330" t="s">
        <v>56</v>
      </c>
      <c r="D16" s="330"/>
      <c r="E16" s="330"/>
      <c r="F16" s="330"/>
      <c r="G16" s="330"/>
      <c r="H16" s="330"/>
      <c r="I16" s="225"/>
      <c r="J16" s="225"/>
      <c r="K16" s="226"/>
      <c r="L16" s="227"/>
      <c r="M16" s="90">
        <f>SUM(M7,M11,M15)</f>
        <v>79186145922</v>
      </c>
      <c r="N16" s="228"/>
      <c r="O16" s="88"/>
      <c r="P16" s="89"/>
      <c r="Q16" s="90">
        <f>SUM(Q7,Q11,Q15)</f>
        <v>78275745380</v>
      </c>
      <c r="R16" s="91"/>
      <c r="S16" s="88"/>
      <c r="T16" s="89" t="str">
        <f t="shared" si="0"/>
        <v/>
      </c>
      <c r="U16" s="90">
        <f t="shared" si="1"/>
        <v>910400542</v>
      </c>
      <c r="V16" s="91"/>
    </row>
    <row r="17" spans="1:25" ht="33" customHeight="1" thickTop="1" x14ac:dyDescent="0.2">
      <c r="A17" s="28"/>
      <c r="B17" s="290" t="s">
        <v>19</v>
      </c>
      <c r="C17" s="290"/>
      <c r="D17" s="290"/>
      <c r="E17" s="290"/>
      <c r="F17" s="290"/>
      <c r="G17" s="290"/>
      <c r="H17" s="290"/>
      <c r="I17" s="183"/>
      <c r="J17" s="183"/>
      <c r="K17" s="10"/>
      <c r="L17" s="183"/>
      <c r="M17" s="76">
        <f>SUM(M18:M20)</f>
        <v>72762930592</v>
      </c>
      <c r="N17" s="24"/>
      <c r="O17" s="70"/>
      <c r="P17" s="85"/>
      <c r="Q17" s="76">
        <f>SUM(Q18:Q20)</f>
        <v>71320742839</v>
      </c>
      <c r="R17" s="87"/>
      <c r="S17" s="70"/>
      <c r="T17" s="85" t="str">
        <f t="shared" si="0"/>
        <v/>
      </c>
      <c r="U17" s="76">
        <f t="shared" si="1"/>
        <v>1442187753</v>
      </c>
      <c r="V17" s="87"/>
    </row>
    <row r="18" spans="1:25" ht="33" customHeight="1" x14ac:dyDescent="0.2">
      <c r="A18" s="28"/>
      <c r="B18" s="200"/>
      <c r="C18" s="200"/>
      <c r="D18" s="325" t="s">
        <v>20</v>
      </c>
      <c r="E18" s="325"/>
      <c r="F18" s="325"/>
      <c r="G18" s="325"/>
      <c r="H18" s="325"/>
      <c r="I18" s="325"/>
      <c r="J18" s="229"/>
      <c r="K18" s="230"/>
      <c r="L18" s="229"/>
      <c r="M18" s="231">
        <v>2143078477</v>
      </c>
      <c r="N18" s="232"/>
      <c r="O18" s="92"/>
      <c r="P18" s="93"/>
      <c r="Q18" s="231">
        <v>2148101987</v>
      </c>
      <c r="R18" s="95"/>
      <c r="S18" s="92"/>
      <c r="T18" s="93" t="str">
        <f t="shared" si="0"/>
        <v>△</v>
      </c>
      <c r="U18" s="94">
        <f t="shared" si="1"/>
        <v>5023510</v>
      </c>
      <c r="V18" s="95"/>
    </row>
    <row r="19" spans="1:25" ht="33" customHeight="1" x14ac:dyDescent="0.2">
      <c r="A19" s="28"/>
      <c r="B19" s="200"/>
      <c r="C19" s="200"/>
      <c r="D19" s="323" t="s">
        <v>21</v>
      </c>
      <c r="E19" s="323"/>
      <c r="F19" s="323"/>
      <c r="G19" s="323"/>
      <c r="H19" s="323"/>
      <c r="I19" s="323"/>
      <c r="J19" s="215"/>
      <c r="K19" s="216"/>
      <c r="L19" s="215"/>
      <c r="M19" s="217">
        <v>29124446239</v>
      </c>
      <c r="N19" s="233"/>
      <c r="O19" s="81"/>
      <c r="P19" s="82"/>
      <c r="Q19" s="217">
        <v>27974260025</v>
      </c>
      <c r="R19" s="96"/>
      <c r="S19" s="81"/>
      <c r="T19" s="82" t="str">
        <f t="shared" si="0"/>
        <v/>
      </c>
      <c r="U19" s="83">
        <f t="shared" si="1"/>
        <v>1150186214</v>
      </c>
      <c r="V19" s="96"/>
    </row>
    <row r="20" spans="1:25" ht="33" customHeight="1" x14ac:dyDescent="0.2">
      <c r="A20" s="28"/>
      <c r="B20" s="200"/>
      <c r="C20" s="200"/>
      <c r="D20" s="323" t="s">
        <v>101</v>
      </c>
      <c r="E20" s="323"/>
      <c r="F20" s="323"/>
      <c r="G20" s="323"/>
      <c r="H20" s="323"/>
      <c r="I20" s="323"/>
      <c r="J20" s="215"/>
      <c r="K20" s="216"/>
      <c r="L20" s="215"/>
      <c r="M20" s="217">
        <v>41495405876</v>
      </c>
      <c r="N20" s="233"/>
      <c r="O20" s="81"/>
      <c r="P20" s="82"/>
      <c r="Q20" s="217">
        <v>41198380827</v>
      </c>
      <c r="R20" s="96"/>
      <c r="S20" s="81"/>
      <c r="T20" s="82" t="str">
        <f t="shared" si="0"/>
        <v/>
      </c>
      <c r="U20" s="83">
        <f t="shared" si="1"/>
        <v>297025049</v>
      </c>
      <c r="V20" s="96"/>
    </row>
    <row r="21" spans="1:25" ht="33" customHeight="1" x14ac:dyDescent="0.2">
      <c r="A21" s="28"/>
      <c r="B21" s="290" t="s">
        <v>57</v>
      </c>
      <c r="C21" s="290"/>
      <c r="D21" s="290"/>
      <c r="E21" s="290"/>
      <c r="F21" s="290"/>
      <c r="G21" s="290"/>
      <c r="H21" s="290"/>
      <c r="I21" s="183"/>
      <c r="J21" s="183"/>
      <c r="K21" s="10"/>
      <c r="L21" s="183"/>
      <c r="M21" s="76">
        <f>SUM(M22:M23)</f>
        <v>3673345467</v>
      </c>
      <c r="N21" s="24"/>
      <c r="O21" s="70"/>
      <c r="P21" s="85"/>
      <c r="Q21" s="76">
        <f>SUM(Q22:Q23)</f>
        <v>3851234131</v>
      </c>
      <c r="R21" s="87"/>
      <c r="S21" s="70"/>
      <c r="T21" s="85" t="str">
        <f t="shared" si="0"/>
        <v>△</v>
      </c>
      <c r="U21" s="76">
        <f t="shared" si="1"/>
        <v>177888664</v>
      </c>
      <c r="V21" s="87"/>
      <c r="W21" s="209"/>
      <c r="X21"/>
      <c r="Y21"/>
    </row>
    <row r="22" spans="1:25" ht="33" customHeight="1" x14ac:dyDescent="0.2">
      <c r="A22" s="28"/>
      <c r="B22" s="200"/>
      <c r="C22" s="200"/>
      <c r="D22" s="324" t="s">
        <v>64</v>
      </c>
      <c r="E22" s="325"/>
      <c r="F22" s="325"/>
      <c r="G22" s="325"/>
      <c r="H22" s="325"/>
      <c r="I22" s="325"/>
      <c r="J22" s="229"/>
      <c r="K22" s="230"/>
      <c r="L22" s="229"/>
      <c r="M22" s="231">
        <v>3015408122</v>
      </c>
      <c r="N22" s="232"/>
      <c r="O22" s="92"/>
      <c r="P22" s="93"/>
      <c r="Q22" s="231">
        <v>3097424082</v>
      </c>
      <c r="R22" s="95"/>
      <c r="S22" s="92"/>
      <c r="T22" s="93" t="str">
        <f t="shared" si="0"/>
        <v>△</v>
      </c>
      <c r="U22" s="94">
        <f t="shared" si="1"/>
        <v>82015960</v>
      </c>
      <c r="V22" s="95"/>
      <c r="W22" s="209"/>
      <c r="X22"/>
      <c r="Y22"/>
    </row>
    <row r="23" spans="1:25" ht="33" customHeight="1" x14ac:dyDescent="0.2">
      <c r="A23" s="28"/>
      <c r="B23" s="200"/>
      <c r="C23" s="200"/>
      <c r="D23" s="323" t="s">
        <v>58</v>
      </c>
      <c r="E23" s="323"/>
      <c r="F23" s="323"/>
      <c r="G23" s="323"/>
      <c r="H23" s="323"/>
      <c r="I23" s="323"/>
      <c r="J23" s="215"/>
      <c r="K23" s="216"/>
      <c r="L23" s="215"/>
      <c r="M23" s="217">
        <v>657937345</v>
      </c>
      <c r="N23" s="233"/>
      <c r="O23" s="81"/>
      <c r="P23" s="82"/>
      <c r="Q23" s="217">
        <v>753810049</v>
      </c>
      <c r="R23" s="96"/>
      <c r="S23" s="81"/>
      <c r="T23" s="82" t="str">
        <f t="shared" si="0"/>
        <v>△</v>
      </c>
      <c r="U23" s="83">
        <f t="shared" si="1"/>
        <v>95872704</v>
      </c>
      <c r="V23" s="96"/>
      <c r="X23"/>
      <c r="Y23"/>
    </row>
    <row r="24" spans="1:25" ht="33" hidden="1" customHeight="1" x14ac:dyDescent="0.2">
      <c r="A24" s="28"/>
      <c r="B24" s="290" t="s">
        <v>22</v>
      </c>
      <c r="C24" s="290"/>
      <c r="D24" s="290"/>
      <c r="E24" s="290"/>
      <c r="F24" s="290"/>
      <c r="G24" s="290"/>
      <c r="H24" s="290"/>
      <c r="I24" s="183"/>
      <c r="J24" s="183"/>
      <c r="K24" s="10"/>
      <c r="L24" s="183"/>
      <c r="M24" s="224">
        <v>0</v>
      </c>
      <c r="N24" s="24"/>
      <c r="O24" s="98"/>
      <c r="P24" s="99"/>
      <c r="Q24" s="224">
        <v>0</v>
      </c>
      <c r="R24" s="101"/>
      <c r="S24" s="98"/>
      <c r="T24" s="99" t="str">
        <f t="shared" si="0"/>
        <v/>
      </c>
      <c r="U24" s="100">
        <f t="shared" si="1"/>
        <v>0</v>
      </c>
      <c r="V24" s="101"/>
    </row>
    <row r="25" spans="1:25" ht="33" customHeight="1" thickBot="1" x14ac:dyDescent="0.25">
      <c r="A25" s="28"/>
      <c r="B25" s="200"/>
      <c r="C25" s="326" t="s">
        <v>59</v>
      </c>
      <c r="D25" s="326"/>
      <c r="E25" s="326"/>
      <c r="F25" s="326"/>
      <c r="G25" s="326"/>
      <c r="H25" s="326"/>
      <c r="I25" s="225"/>
      <c r="J25" s="225"/>
      <c r="K25" s="234"/>
      <c r="L25" s="225"/>
      <c r="M25" s="104">
        <f>SUM(M17,M21,M24)</f>
        <v>76436276059</v>
      </c>
      <c r="N25" s="235"/>
      <c r="O25" s="102"/>
      <c r="P25" s="103"/>
      <c r="Q25" s="104">
        <f>SUM(Q17,Q21,Q24)</f>
        <v>75171976970</v>
      </c>
      <c r="R25" s="105"/>
      <c r="S25" s="102"/>
      <c r="T25" s="103" t="str">
        <f t="shared" si="0"/>
        <v/>
      </c>
      <c r="U25" s="104">
        <f t="shared" si="1"/>
        <v>1264299089</v>
      </c>
      <c r="V25" s="105"/>
    </row>
    <row r="26" spans="1:25" ht="33" customHeight="1" thickTop="1" thickBot="1" x14ac:dyDescent="0.25">
      <c r="A26" s="28"/>
      <c r="B26" s="200"/>
      <c r="C26" s="327" t="s">
        <v>23</v>
      </c>
      <c r="D26" s="327"/>
      <c r="E26" s="327"/>
      <c r="F26" s="327"/>
      <c r="G26" s="327"/>
      <c r="H26" s="327"/>
      <c r="I26" s="236"/>
      <c r="J26" s="236"/>
      <c r="K26" s="237"/>
      <c r="L26" s="236" t="str">
        <f>IF(M16-M25&lt;0,"△","")</f>
        <v/>
      </c>
      <c r="M26" s="108">
        <f>ABS(M16-M25)</f>
        <v>2749869863</v>
      </c>
      <c r="N26" s="238"/>
      <c r="O26" s="106"/>
      <c r="P26" s="107" t="str">
        <f>IF(Q16-Q25&lt;0,"△","")</f>
        <v/>
      </c>
      <c r="Q26" s="108">
        <f>ABS(Q16-Q25)</f>
        <v>3103768410</v>
      </c>
      <c r="R26" s="109"/>
      <c r="S26" s="106"/>
      <c r="T26" s="107" t="str">
        <f>IF((M16-M25)-(Q16-Q25)&lt;0,"△","")</f>
        <v>△</v>
      </c>
      <c r="U26" s="108">
        <f>ABS((M16-M25)-(Q16-Q25))</f>
        <v>353898547</v>
      </c>
      <c r="V26" s="109"/>
    </row>
    <row r="27" spans="1:25" ht="33" customHeight="1" thickTop="1" thickBot="1" x14ac:dyDescent="0.25">
      <c r="A27" s="28"/>
      <c r="B27" s="200"/>
      <c r="C27" s="327" t="s">
        <v>24</v>
      </c>
      <c r="D27" s="327"/>
      <c r="E27" s="327"/>
      <c r="F27" s="327"/>
      <c r="G27" s="327"/>
      <c r="H27" s="327"/>
      <c r="I27" s="236"/>
      <c r="J27" s="236"/>
      <c r="K27" s="237"/>
      <c r="L27" s="236" t="str">
        <f>IF(M26-M15&lt;0,"△","")</f>
        <v/>
      </c>
      <c r="M27" s="108">
        <f>ABS(-M26+M15-M24)</f>
        <v>2653169790</v>
      </c>
      <c r="N27" s="238"/>
      <c r="O27" s="106"/>
      <c r="P27" s="107" t="str">
        <f>IF(Q7+Q11-Q17-Q21&lt;0,"△","")</f>
        <v/>
      </c>
      <c r="Q27" s="108">
        <f>ABS(Q7+Q11-Q17-Q21)</f>
        <v>3069112204</v>
      </c>
      <c r="R27" s="109"/>
      <c r="S27" s="106"/>
      <c r="T27" s="107" t="str">
        <f>IF((M7+M11-M17-M21)-(Q7+Q11-Q17-Q21)&lt;0,"△","")</f>
        <v>△</v>
      </c>
      <c r="U27" s="108">
        <f>ABS((M7+M11-M17-M21)-(Q7+Q11-Q17-Q21))</f>
        <v>415942414</v>
      </c>
      <c r="V27" s="109"/>
    </row>
    <row r="28" spans="1:25" ht="33" hidden="1" customHeight="1" thickTop="1" thickBot="1" x14ac:dyDescent="0.25">
      <c r="A28" s="28"/>
      <c r="B28" s="200"/>
      <c r="C28" s="318" t="s">
        <v>25</v>
      </c>
      <c r="D28" s="319"/>
      <c r="E28" s="319"/>
      <c r="F28" s="319"/>
      <c r="G28" s="319"/>
      <c r="H28" s="319"/>
      <c r="I28" s="239"/>
      <c r="J28" s="239"/>
      <c r="K28" s="240"/>
      <c r="L28" s="239"/>
      <c r="M28" s="241">
        <v>0</v>
      </c>
      <c r="N28" s="242"/>
      <c r="O28" s="110"/>
      <c r="P28" s="111"/>
      <c r="Q28" s="241"/>
      <c r="R28" s="113"/>
      <c r="S28" s="110"/>
      <c r="T28" s="111" t="str">
        <f t="shared" si="0"/>
        <v/>
      </c>
      <c r="U28" s="112">
        <f t="shared" si="1"/>
        <v>0</v>
      </c>
      <c r="V28" s="113"/>
    </row>
    <row r="29" spans="1:25" ht="33" customHeight="1" thickTop="1" thickBot="1" x14ac:dyDescent="0.25">
      <c r="A29" s="28"/>
      <c r="B29" s="200"/>
      <c r="C29" s="318" t="s">
        <v>25</v>
      </c>
      <c r="D29" s="319"/>
      <c r="E29" s="319"/>
      <c r="F29" s="319"/>
      <c r="G29" s="319"/>
      <c r="H29" s="319"/>
      <c r="I29" s="239"/>
      <c r="J29" s="239"/>
      <c r="K29" s="240"/>
      <c r="L29" s="239"/>
      <c r="M29" s="241">
        <v>3103768410</v>
      </c>
      <c r="N29" s="242"/>
      <c r="O29" s="110"/>
      <c r="P29" s="111"/>
      <c r="Q29" s="241">
        <v>3117929468</v>
      </c>
      <c r="R29" s="113"/>
      <c r="S29" s="110"/>
      <c r="T29" s="111" t="str">
        <f t="shared" si="0"/>
        <v>△</v>
      </c>
      <c r="U29" s="112">
        <f t="shared" si="1"/>
        <v>14161058</v>
      </c>
      <c r="V29" s="113"/>
    </row>
    <row r="30" spans="1:25" ht="33" customHeight="1" thickTop="1" thickBot="1" x14ac:dyDescent="0.25">
      <c r="A30" s="28"/>
      <c r="B30" s="200"/>
      <c r="C30" s="318" t="s">
        <v>60</v>
      </c>
      <c r="D30" s="319"/>
      <c r="E30" s="319"/>
      <c r="F30" s="319"/>
      <c r="G30" s="319"/>
      <c r="H30" s="319"/>
      <c r="I30" s="239"/>
      <c r="J30" s="239"/>
      <c r="K30" s="240"/>
      <c r="L30" s="239" t="str">
        <f>IF(M29&lt;0,"△","")</f>
        <v/>
      </c>
      <c r="M30" s="112">
        <f>ABS(SUM(M16-M25,M29))</f>
        <v>5853638273</v>
      </c>
      <c r="N30" s="242"/>
      <c r="O30" s="110"/>
      <c r="P30" s="111" t="str">
        <f>IF(SUM(Q16-Q25,Q29)&lt;0,"△","")</f>
        <v/>
      </c>
      <c r="Q30" s="112">
        <f>ABS(SUM(Q16-Q25,Q29))</f>
        <v>6221697878</v>
      </c>
      <c r="R30" s="113"/>
      <c r="S30" s="110"/>
      <c r="T30" s="111" t="str">
        <f>IF((SUM(M16-M25,M29))-(SUM(Q16-Q25,Q29))&lt;0,"△","")</f>
        <v>△</v>
      </c>
      <c r="U30" s="112">
        <f>ABS((SUM(M16-M25,M29))-(SUM(Q16-Q25,Q29)))</f>
        <v>368059605</v>
      </c>
      <c r="V30" s="113"/>
    </row>
    <row r="31" spans="1:25" ht="33" customHeight="1" thickTop="1" x14ac:dyDescent="0.2">
      <c r="A31" s="8"/>
      <c r="B31" s="183"/>
      <c r="C31" s="318" t="s">
        <v>65</v>
      </c>
      <c r="D31" s="319"/>
      <c r="E31" s="319"/>
      <c r="F31" s="319"/>
      <c r="G31" s="319"/>
      <c r="H31" s="319"/>
      <c r="I31" s="243"/>
      <c r="J31" s="243"/>
      <c r="K31" s="244"/>
      <c r="L31" s="243"/>
      <c r="M31" s="245">
        <v>38973021569</v>
      </c>
      <c r="N31" s="246"/>
      <c r="O31" s="110"/>
      <c r="P31" s="111"/>
      <c r="Q31" s="245">
        <v>40424584254</v>
      </c>
      <c r="R31" s="113"/>
      <c r="S31" s="110"/>
      <c r="T31" s="111" t="str">
        <f>IF(M31-Q31&lt;0,"△","")</f>
        <v>△</v>
      </c>
      <c r="U31" s="112">
        <f>ABS(M31-Q31)</f>
        <v>1451562685</v>
      </c>
      <c r="V31" s="113"/>
    </row>
    <row r="32" spans="1:25" ht="12" customHeight="1" x14ac:dyDescent="0.2">
      <c r="A32" s="28"/>
      <c r="B32" s="320" t="s">
        <v>61</v>
      </c>
      <c r="C32" s="320"/>
      <c r="D32" s="320"/>
      <c r="E32" s="247"/>
      <c r="F32" s="219"/>
      <c r="G32" s="321" t="s">
        <v>62</v>
      </c>
      <c r="H32" s="321"/>
      <c r="I32" s="321"/>
      <c r="J32" s="200"/>
      <c r="K32" s="208"/>
      <c r="L32" s="200"/>
      <c r="M32" s="200"/>
      <c r="N32" s="248"/>
      <c r="O32" s="72"/>
      <c r="P32" s="185"/>
      <c r="Q32" s="249"/>
      <c r="R32" s="114"/>
      <c r="S32" s="72"/>
      <c r="T32" s="185"/>
      <c r="U32" s="249"/>
      <c r="V32" s="114"/>
    </row>
    <row r="33" spans="1:22" ht="18" customHeight="1" x14ac:dyDescent="0.2">
      <c r="A33" s="28"/>
      <c r="B33" s="313"/>
      <c r="C33" s="313"/>
      <c r="D33" s="313"/>
      <c r="E33" s="322"/>
      <c r="F33" s="322"/>
      <c r="G33" s="315"/>
      <c r="H33" s="315"/>
      <c r="I33" s="315"/>
      <c r="J33" s="200"/>
      <c r="K33" s="208"/>
      <c r="L33" s="200"/>
      <c r="M33" s="311">
        <f>(M7+M11)/(M17+M21)*100</f>
        <v>103.47108719419045</v>
      </c>
      <c r="N33" s="248"/>
      <c r="O33" s="72"/>
      <c r="P33" s="185"/>
      <c r="Q33" s="311">
        <f>(Q7+Q11)/(Q17+Q21)*100</f>
        <v>104.08278766597402</v>
      </c>
      <c r="R33" s="114"/>
      <c r="S33" s="72"/>
      <c r="T33" s="310" t="str">
        <f>IF(M33-Q33&lt;0,"△","")</f>
        <v>△</v>
      </c>
      <c r="U33" s="311">
        <f>ABS(M33-Q33)</f>
        <v>0.61170047178357834</v>
      </c>
      <c r="V33" s="114"/>
    </row>
    <row r="34" spans="1:22" ht="18" customHeight="1" x14ac:dyDescent="0.2">
      <c r="A34" s="28"/>
      <c r="B34" s="313" t="s">
        <v>16</v>
      </c>
      <c r="C34" s="313"/>
      <c r="D34" s="313"/>
      <c r="E34" s="322"/>
      <c r="F34" s="322"/>
      <c r="G34" s="315" t="s">
        <v>57</v>
      </c>
      <c r="H34" s="315"/>
      <c r="I34" s="315"/>
      <c r="J34" s="200"/>
      <c r="K34" s="208"/>
      <c r="L34" s="200"/>
      <c r="M34" s="312"/>
      <c r="N34" s="250"/>
      <c r="O34" s="72"/>
      <c r="P34" s="185"/>
      <c r="Q34" s="312"/>
      <c r="R34" s="97"/>
      <c r="S34" s="72"/>
      <c r="T34" s="310" t="str">
        <f t="shared" ref="T34" si="2">IF(M34-Q34&lt;0,"△","")</f>
        <v/>
      </c>
      <c r="U34" s="312"/>
      <c r="V34" s="97"/>
    </row>
    <row r="35" spans="1:22" ht="12" customHeight="1" x14ac:dyDescent="0.2">
      <c r="A35" s="8"/>
      <c r="B35" s="314"/>
      <c r="C35" s="314"/>
      <c r="D35" s="314"/>
      <c r="E35" s="205"/>
      <c r="F35" s="183"/>
      <c r="G35" s="316"/>
      <c r="H35" s="316"/>
      <c r="I35" s="316"/>
      <c r="J35" s="183"/>
      <c r="K35" s="10"/>
      <c r="L35" s="183"/>
      <c r="M35" s="183"/>
      <c r="N35" s="24"/>
      <c r="O35" s="70"/>
      <c r="P35" s="85"/>
      <c r="Q35" s="115"/>
      <c r="R35" s="87"/>
      <c r="S35" s="70"/>
      <c r="T35" s="85"/>
      <c r="U35" s="115"/>
      <c r="V35" s="87"/>
    </row>
    <row r="36" spans="1:22" ht="30" customHeight="1" x14ac:dyDescent="0.2">
      <c r="A36" s="251"/>
      <c r="B36" s="317" t="s">
        <v>63</v>
      </c>
      <c r="C36" s="317"/>
      <c r="D36" s="317"/>
      <c r="E36" s="317"/>
      <c r="F36" s="317"/>
      <c r="G36" s="317"/>
      <c r="H36" s="317"/>
      <c r="I36" s="317"/>
      <c r="J36" s="252"/>
      <c r="K36" s="251"/>
      <c r="L36" s="252"/>
      <c r="M36" s="253" t="s">
        <v>90</v>
      </c>
      <c r="N36" s="254"/>
      <c r="O36" s="255"/>
      <c r="P36" s="256"/>
      <c r="Q36" s="116" t="s">
        <v>90</v>
      </c>
      <c r="R36" s="257"/>
      <c r="S36" s="255"/>
      <c r="T36" s="256"/>
      <c r="U36" s="116" t="s">
        <v>90</v>
      </c>
      <c r="V36" s="257"/>
    </row>
    <row r="37" spans="1:22" ht="30" customHeight="1" x14ac:dyDescent="0.2">
      <c r="H37" s="3"/>
      <c r="I37" s="3"/>
      <c r="J37" s="3"/>
      <c r="K37" s="3"/>
      <c r="L37" s="258"/>
      <c r="M37" s="259"/>
    </row>
    <row r="38" spans="1:22" ht="30" customHeight="1" x14ac:dyDescent="0.2"/>
  </sheetData>
  <mergeCells count="43">
    <mergeCell ref="B1:U1"/>
    <mergeCell ref="A4:F4"/>
    <mergeCell ref="G4:I4"/>
    <mergeCell ref="L4:M5"/>
    <mergeCell ref="P4:Q5"/>
    <mergeCell ref="T4:U5"/>
    <mergeCell ref="B5:D5"/>
    <mergeCell ref="G5:J5"/>
    <mergeCell ref="D18:I18"/>
    <mergeCell ref="B7:H7"/>
    <mergeCell ref="D8:I8"/>
    <mergeCell ref="D9:I9"/>
    <mergeCell ref="D10:I10"/>
    <mergeCell ref="B11:H11"/>
    <mergeCell ref="D12:I12"/>
    <mergeCell ref="D13:I13"/>
    <mergeCell ref="D14:I14"/>
    <mergeCell ref="B15:H15"/>
    <mergeCell ref="C16:H16"/>
    <mergeCell ref="B17:H17"/>
    <mergeCell ref="C30:H30"/>
    <mergeCell ref="D19:I19"/>
    <mergeCell ref="D20:I20"/>
    <mergeCell ref="B21:H21"/>
    <mergeCell ref="D22:I22"/>
    <mergeCell ref="D23:I23"/>
    <mergeCell ref="B24:H24"/>
    <mergeCell ref="C25:H25"/>
    <mergeCell ref="C26:H26"/>
    <mergeCell ref="C27:H27"/>
    <mergeCell ref="C28:H28"/>
    <mergeCell ref="C29:H29"/>
    <mergeCell ref="C31:H31"/>
    <mergeCell ref="B32:D33"/>
    <mergeCell ref="G32:I33"/>
    <mergeCell ref="E33:F34"/>
    <mergeCell ref="M33:M34"/>
    <mergeCell ref="T33:T34"/>
    <mergeCell ref="U33:U34"/>
    <mergeCell ref="B34:D35"/>
    <mergeCell ref="G34:I35"/>
    <mergeCell ref="B36:I36"/>
    <mergeCell ref="Q33:Q34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scale="75" firstPageNumber="88" orientation="portrait" r:id="rId1"/>
  <headerFooter alignWithMargins="0">
    <oddFooter>&amp;C&amp;"ＭＳ 明朝,標準"&amp;14－ 4 －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7"/>
  <sheetViews>
    <sheetView view="pageBreakPreview" zoomScaleNormal="70" zoomScaleSheetLayoutView="100" workbookViewId="0">
      <selection activeCell="D16" sqref="D16:G17"/>
    </sheetView>
  </sheetViews>
  <sheetFormatPr defaultColWidth="9" defaultRowHeight="14.4" x14ac:dyDescent="0.2"/>
  <cols>
    <col min="1" max="1" width="1.6640625" style="41" customWidth="1"/>
    <col min="2" max="2" width="0.77734375" style="41" customWidth="1"/>
    <col min="3" max="4" width="1.6640625" style="41" customWidth="1"/>
    <col min="5" max="5" width="1.77734375" style="41" customWidth="1"/>
    <col min="6" max="6" width="29.77734375" style="41" customWidth="1"/>
    <col min="7" max="8" width="1.6640625" style="41" customWidth="1"/>
    <col min="9" max="9" width="0.6640625" style="41" customWidth="1"/>
    <col min="10" max="10" width="2.6640625" style="41" customWidth="1"/>
    <col min="11" max="13" width="6.33203125" style="42" customWidth="1"/>
    <col min="14" max="14" width="0.6640625" style="41" customWidth="1"/>
    <col min="15" max="16" width="1.6640625" style="41" customWidth="1"/>
    <col min="17" max="17" width="15.77734375" style="41" customWidth="1"/>
    <col min="18" max="18" width="6.44140625" style="41" customWidth="1"/>
    <col min="19" max="19" width="0.6640625" style="41" customWidth="1"/>
    <col min="20" max="20" width="2.6640625" style="41" customWidth="1"/>
    <col min="21" max="23" width="6.21875" style="42" customWidth="1"/>
    <col min="24" max="24" width="2.109375" style="41" customWidth="1"/>
    <col min="25" max="16384" width="9" style="41"/>
  </cols>
  <sheetData>
    <row r="1" spans="1:23" x14ac:dyDescent="0.2">
      <c r="A1" s="38" t="s">
        <v>26</v>
      </c>
      <c r="N1" s="38"/>
    </row>
    <row r="2" spans="1:23" x14ac:dyDescent="0.2">
      <c r="A2" s="38"/>
      <c r="N2" s="38"/>
    </row>
    <row r="3" spans="1:23" ht="51" customHeight="1" x14ac:dyDescent="0.2">
      <c r="A3" s="38"/>
      <c r="F3" s="400" t="s">
        <v>118</v>
      </c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1"/>
    </row>
    <row r="4" spans="1:23" ht="21.75" customHeight="1" x14ac:dyDescent="0.2"/>
    <row r="5" spans="1:23" ht="18.75" customHeight="1" x14ac:dyDescent="0.2">
      <c r="B5" s="401" t="s">
        <v>27</v>
      </c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3"/>
    </row>
    <row r="6" spans="1:23" ht="18.75" customHeight="1" x14ac:dyDescent="0.2">
      <c r="B6" s="401" t="s">
        <v>28</v>
      </c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3"/>
      <c r="N6" s="402" t="s">
        <v>29</v>
      </c>
      <c r="O6" s="402"/>
      <c r="P6" s="402"/>
      <c r="Q6" s="402"/>
      <c r="R6" s="402"/>
      <c r="S6" s="402"/>
      <c r="T6" s="402"/>
      <c r="U6" s="402"/>
      <c r="V6" s="402"/>
      <c r="W6" s="403"/>
    </row>
    <row r="7" spans="1:23" ht="18.75" customHeight="1" x14ac:dyDescent="0.2">
      <c r="B7" s="401" t="s">
        <v>30</v>
      </c>
      <c r="C7" s="402"/>
      <c r="D7" s="402"/>
      <c r="E7" s="402"/>
      <c r="F7" s="402"/>
      <c r="G7" s="402"/>
      <c r="H7" s="402"/>
      <c r="I7" s="402"/>
      <c r="J7" s="404" t="s">
        <v>31</v>
      </c>
      <c r="K7" s="405"/>
      <c r="L7" s="405"/>
      <c r="M7" s="406"/>
      <c r="N7" s="402" t="s">
        <v>32</v>
      </c>
      <c r="O7" s="402"/>
      <c r="P7" s="402"/>
      <c r="Q7" s="402"/>
      <c r="R7" s="402"/>
      <c r="S7" s="43"/>
      <c r="T7" s="404" t="s">
        <v>31</v>
      </c>
      <c r="U7" s="405"/>
      <c r="V7" s="405"/>
      <c r="W7" s="406"/>
    </row>
    <row r="8" spans="1:23" ht="16.5" customHeight="1" x14ac:dyDescent="0.2">
      <c r="B8" s="44"/>
      <c r="C8" s="339" t="s">
        <v>91</v>
      </c>
      <c r="D8" s="398"/>
      <c r="E8" s="398"/>
      <c r="F8" s="398"/>
      <c r="G8" s="159"/>
      <c r="H8" s="159"/>
      <c r="I8" s="159"/>
      <c r="J8" s="45"/>
      <c r="K8" s="39" t="s">
        <v>33</v>
      </c>
      <c r="L8" s="39" t="s">
        <v>34</v>
      </c>
      <c r="M8" s="40" t="s">
        <v>10</v>
      </c>
      <c r="N8" s="36"/>
      <c r="O8" s="339" t="s">
        <v>92</v>
      </c>
      <c r="P8" s="339"/>
      <c r="Q8" s="339"/>
      <c r="R8" s="159"/>
      <c r="S8" s="43"/>
      <c r="T8" s="7"/>
      <c r="U8" s="39" t="s">
        <v>33</v>
      </c>
      <c r="V8" s="39" t="s">
        <v>34</v>
      </c>
      <c r="W8" s="40" t="s">
        <v>10</v>
      </c>
    </row>
    <row r="9" spans="1:23" ht="25.5" customHeight="1" thickBot="1" x14ac:dyDescent="0.25">
      <c r="B9" s="46"/>
      <c r="C9" s="399"/>
      <c r="D9" s="399"/>
      <c r="E9" s="399"/>
      <c r="F9" s="399"/>
      <c r="G9" s="166"/>
      <c r="H9" s="166"/>
      <c r="I9" s="166"/>
      <c r="J9" s="360">
        <f>SUM(J10,J16,J22)</f>
        <v>47051564014</v>
      </c>
      <c r="K9" s="361"/>
      <c r="L9" s="361"/>
      <c r="M9" s="362"/>
      <c r="N9" s="37"/>
      <c r="O9" s="387"/>
      <c r="P9" s="387"/>
      <c r="Q9" s="387"/>
      <c r="R9" s="165"/>
      <c r="S9" s="47"/>
      <c r="T9" s="388">
        <f>T10</f>
        <v>28419000000</v>
      </c>
      <c r="U9" s="389"/>
      <c r="V9" s="389"/>
      <c r="W9" s="390"/>
    </row>
    <row r="10" spans="1:23" ht="17.25" customHeight="1" thickTop="1" x14ac:dyDescent="0.2">
      <c r="B10" s="48"/>
      <c r="C10" s="161"/>
      <c r="D10" s="372" t="s">
        <v>35</v>
      </c>
      <c r="E10" s="372"/>
      <c r="F10" s="372"/>
      <c r="G10" s="372"/>
      <c r="H10" s="164"/>
      <c r="I10" s="164"/>
      <c r="J10" s="370">
        <f>SUM(J12:M15)</f>
        <v>17348279224</v>
      </c>
      <c r="K10" s="366"/>
      <c r="L10" s="366"/>
      <c r="M10" s="367"/>
      <c r="N10" s="49"/>
      <c r="O10" s="49"/>
      <c r="P10" s="372" t="s">
        <v>36</v>
      </c>
      <c r="Q10" s="372"/>
      <c r="R10" s="372"/>
      <c r="S10" s="164"/>
      <c r="T10" s="378">
        <v>28419000000</v>
      </c>
      <c r="U10" s="379"/>
      <c r="V10" s="379"/>
      <c r="W10" s="380"/>
    </row>
    <row r="11" spans="1:23" ht="17.25" customHeight="1" x14ac:dyDescent="0.2">
      <c r="B11" s="46"/>
      <c r="C11" s="160"/>
      <c r="D11" s="338"/>
      <c r="E11" s="338"/>
      <c r="F11" s="338"/>
      <c r="G11" s="338"/>
      <c r="H11" s="166"/>
      <c r="I11" s="166"/>
      <c r="J11" s="343"/>
      <c r="K11" s="344"/>
      <c r="L11" s="344"/>
      <c r="M11" s="345"/>
      <c r="N11" s="47"/>
      <c r="O11" s="47"/>
      <c r="P11" s="338"/>
      <c r="Q11" s="338"/>
      <c r="R11" s="338"/>
      <c r="S11" s="166"/>
      <c r="T11" s="381"/>
      <c r="U11" s="382"/>
      <c r="V11" s="382"/>
      <c r="W11" s="383"/>
    </row>
    <row r="12" spans="1:23" ht="17.25" customHeight="1" x14ac:dyDescent="0.2">
      <c r="B12" s="46"/>
      <c r="C12" s="37"/>
      <c r="D12" s="43"/>
      <c r="E12" s="339" t="s">
        <v>37</v>
      </c>
      <c r="F12" s="339"/>
      <c r="G12" s="339"/>
      <c r="H12" s="339"/>
      <c r="I12" s="150"/>
      <c r="J12" s="340">
        <v>16249879770</v>
      </c>
      <c r="K12" s="341"/>
      <c r="L12" s="341"/>
      <c r="M12" s="342"/>
      <c r="N12" s="47"/>
      <c r="O12" s="47"/>
      <c r="P12" s="43"/>
      <c r="Q12" s="43"/>
      <c r="R12" s="43"/>
      <c r="S12" s="43"/>
      <c r="T12" s="50"/>
      <c r="U12" s="157"/>
      <c r="V12" s="51"/>
      <c r="W12" s="52"/>
    </row>
    <row r="13" spans="1:23" ht="17.25" customHeight="1" x14ac:dyDescent="0.2">
      <c r="B13" s="46"/>
      <c r="C13" s="37"/>
      <c r="D13" s="47"/>
      <c r="E13" s="371"/>
      <c r="F13" s="371"/>
      <c r="G13" s="371"/>
      <c r="H13" s="371"/>
      <c r="I13" s="160"/>
      <c r="J13" s="391"/>
      <c r="K13" s="392"/>
      <c r="L13" s="392"/>
      <c r="M13" s="393"/>
      <c r="N13" s="46"/>
      <c r="O13" s="371" t="s">
        <v>38</v>
      </c>
      <c r="P13" s="371"/>
      <c r="Q13" s="371"/>
      <c r="R13" s="166"/>
      <c r="S13" s="166"/>
      <c r="T13" s="357">
        <f xml:space="preserve"> T15</f>
        <v>4581880</v>
      </c>
      <c r="U13" s="358"/>
      <c r="V13" s="358"/>
      <c r="W13" s="359"/>
    </row>
    <row r="14" spans="1:23" ht="17.25" customHeight="1" thickBot="1" x14ac:dyDescent="0.25">
      <c r="B14" s="46"/>
      <c r="C14" s="47"/>
      <c r="D14" s="47"/>
      <c r="E14" s="394" t="s">
        <v>39</v>
      </c>
      <c r="F14" s="394"/>
      <c r="G14" s="394"/>
      <c r="H14" s="394"/>
      <c r="I14" s="53"/>
      <c r="J14" s="395">
        <v>1098399454</v>
      </c>
      <c r="K14" s="396"/>
      <c r="L14" s="396"/>
      <c r="M14" s="397"/>
      <c r="N14" s="54"/>
      <c r="O14" s="387"/>
      <c r="P14" s="387"/>
      <c r="Q14" s="387"/>
      <c r="R14" s="166"/>
      <c r="S14" s="166"/>
      <c r="T14" s="360"/>
      <c r="U14" s="361"/>
      <c r="V14" s="361"/>
      <c r="W14" s="362"/>
    </row>
    <row r="15" spans="1:23" ht="17.25" customHeight="1" thickTop="1" x14ac:dyDescent="0.2">
      <c r="B15" s="46"/>
      <c r="C15" s="47"/>
      <c r="D15" s="47"/>
      <c r="E15" s="371"/>
      <c r="F15" s="371"/>
      <c r="G15" s="371"/>
      <c r="H15" s="371"/>
      <c r="I15" s="166"/>
      <c r="J15" s="343"/>
      <c r="K15" s="344"/>
      <c r="L15" s="344"/>
      <c r="M15" s="345"/>
      <c r="N15" s="47"/>
      <c r="O15" s="47"/>
      <c r="P15" s="371" t="s">
        <v>38</v>
      </c>
      <c r="Q15" s="371"/>
      <c r="R15" s="372"/>
      <c r="S15" s="35"/>
      <c r="T15" s="370">
        <v>4581880</v>
      </c>
      <c r="U15" s="366"/>
      <c r="V15" s="366"/>
      <c r="W15" s="367"/>
    </row>
    <row r="16" spans="1:23" ht="17.25" customHeight="1" x14ac:dyDescent="0.2">
      <c r="B16" s="46"/>
      <c r="C16" s="47"/>
      <c r="D16" s="339" t="s">
        <v>40</v>
      </c>
      <c r="E16" s="339"/>
      <c r="F16" s="339"/>
      <c r="G16" s="339"/>
      <c r="H16" s="159"/>
      <c r="I16" s="159"/>
      <c r="J16" s="340">
        <f>SUM(J18:M21)</f>
        <v>10373823643</v>
      </c>
      <c r="K16" s="341"/>
      <c r="L16" s="341"/>
      <c r="M16" s="342"/>
      <c r="N16" s="46"/>
      <c r="O16" s="47"/>
      <c r="P16" s="338"/>
      <c r="Q16" s="338"/>
      <c r="R16" s="338"/>
      <c r="S16" s="153"/>
      <c r="T16" s="343"/>
      <c r="U16" s="344"/>
      <c r="V16" s="344"/>
      <c r="W16" s="345"/>
    </row>
    <row r="17" spans="1:23" ht="17.25" customHeight="1" x14ac:dyDescent="0.2">
      <c r="B17" s="46"/>
      <c r="C17" s="47"/>
      <c r="D17" s="338"/>
      <c r="E17" s="338"/>
      <c r="F17" s="338"/>
      <c r="G17" s="338"/>
      <c r="H17" s="152"/>
      <c r="I17" s="152"/>
      <c r="J17" s="343"/>
      <c r="K17" s="344"/>
      <c r="L17" s="344"/>
      <c r="M17" s="345"/>
      <c r="N17" s="47"/>
      <c r="O17" s="47"/>
      <c r="P17" s="160"/>
      <c r="Q17" s="160"/>
      <c r="R17" s="160"/>
      <c r="S17" s="37"/>
      <c r="T17" s="55"/>
      <c r="U17" s="163"/>
      <c r="V17" s="56"/>
      <c r="W17" s="52"/>
    </row>
    <row r="18" spans="1:23" ht="17.25" customHeight="1" x14ac:dyDescent="0.2">
      <c r="B18" s="46"/>
      <c r="C18" s="47"/>
      <c r="D18" s="43"/>
      <c r="E18" s="339" t="s">
        <v>37</v>
      </c>
      <c r="F18" s="339"/>
      <c r="G18" s="339"/>
      <c r="H18" s="339"/>
      <c r="I18" s="150"/>
      <c r="J18" s="340">
        <v>8986083643</v>
      </c>
      <c r="K18" s="341"/>
      <c r="L18" s="341"/>
      <c r="M18" s="342"/>
      <c r="N18" s="46"/>
      <c r="O18" s="371" t="s">
        <v>41</v>
      </c>
      <c r="P18" s="371"/>
      <c r="Q18" s="371"/>
      <c r="R18" s="166"/>
      <c r="S18" s="166"/>
      <c r="T18" s="384">
        <f>T20</f>
        <v>16093551592</v>
      </c>
      <c r="U18" s="385"/>
      <c r="V18" s="385"/>
      <c r="W18" s="386"/>
    </row>
    <row r="19" spans="1:23" ht="17.25" customHeight="1" thickBot="1" x14ac:dyDescent="0.25">
      <c r="B19" s="46"/>
      <c r="C19" s="47"/>
      <c r="D19" s="47"/>
      <c r="E19" s="371"/>
      <c r="F19" s="371"/>
      <c r="G19" s="371"/>
      <c r="H19" s="371"/>
      <c r="I19" s="160"/>
      <c r="J19" s="391"/>
      <c r="K19" s="392"/>
      <c r="L19" s="392"/>
      <c r="M19" s="393"/>
      <c r="N19" s="54"/>
      <c r="O19" s="387"/>
      <c r="P19" s="387"/>
      <c r="Q19" s="387"/>
      <c r="R19" s="166"/>
      <c r="S19" s="166"/>
      <c r="T19" s="388"/>
      <c r="U19" s="389"/>
      <c r="V19" s="389"/>
      <c r="W19" s="390"/>
    </row>
    <row r="20" spans="1:23" ht="17.25" customHeight="1" thickTop="1" x14ac:dyDescent="0.2">
      <c r="B20" s="46"/>
      <c r="C20" s="47"/>
      <c r="D20" s="47"/>
      <c r="E20" s="394" t="s">
        <v>39</v>
      </c>
      <c r="F20" s="394"/>
      <c r="G20" s="394"/>
      <c r="H20" s="394"/>
      <c r="I20" s="53"/>
      <c r="J20" s="395">
        <v>1387740000</v>
      </c>
      <c r="K20" s="396"/>
      <c r="L20" s="396"/>
      <c r="M20" s="397"/>
      <c r="N20" s="47"/>
      <c r="O20" s="47"/>
      <c r="P20" s="371" t="s">
        <v>42</v>
      </c>
      <c r="Q20" s="371"/>
      <c r="R20" s="372"/>
      <c r="S20" s="35"/>
      <c r="T20" s="378">
        <v>16093551592</v>
      </c>
      <c r="U20" s="379"/>
      <c r="V20" s="379"/>
      <c r="W20" s="380"/>
    </row>
    <row r="21" spans="1:23" ht="17.25" customHeight="1" x14ac:dyDescent="0.2">
      <c r="B21" s="46"/>
      <c r="C21" s="47"/>
      <c r="D21" s="47"/>
      <c r="E21" s="371"/>
      <c r="F21" s="371"/>
      <c r="G21" s="371"/>
      <c r="H21" s="371"/>
      <c r="I21" s="166"/>
      <c r="J21" s="343"/>
      <c r="K21" s="344"/>
      <c r="L21" s="344"/>
      <c r="M21" s="345"/>
      <c r="N21" s="47"/>
      <c r="O21" s="47"/>
      <c r="P21" s="338"/>
      <c r="Q21" s="338"/>
      <c r="R21" s="338"/>
      <c r="S21" s="153"/>
      <c r="T21" s="381"/>
      <c r="U21" s="382"/>
      <c r="V21" s="382"/>
      <c r="W21" s="383"/>
    </row>
    <row r="22" spans="1:23" ht="17.25" customHeight="1" x14ac:dyDescent="0.2">
      <c r="B22" s="46"/>
      <c r="C22" s="47"/>
      <c r="D22" s="339" t="s">
        <v>43</v>
      </c>
      <c r="E22" s="339"/>
      <c r="F22" s="339"/>
      <c r="G22" s="339"/>
      <c r="H22" s="159"/>
      <c r="I22" s="159"/>
      <c r="J22" s="340">
        <f>SUM(J24:M27)</f>
        <v>19329461147</v>
      </c>
      <c r="K22" s="341"/>
      <c r="L22" s="341"/>
      <c r="M22" s="342"/>
      <c r="N22" s="47"/>
      <c r="O22" s="47"/>
      <c r="P22" s="160"/>
      <c r="Q22" s="160"/>
      <c r="R22" s="160"/>
      <c r="S22" s="37"/>
      <c r="T22" s="55"/>
      <c r="U22" s="163"/>
      <c r="V22" s="56"/>
      <c r="W22" s="52"/>
    </row>
    <row r="23" spans="1:23" ht="17.25" customHeight="1" x14ac:dyDescent="0.2">
      <c r="A23" s="47"/>
      <c r="B23" s="46"/>
      <c r="C23" s="47"/>
      <c r="D23" s="338"/>
      <c r="E23" s="338"/>
      <c r="F23" s="338"/>
      <c r="G23" s="338"/>
      <c r="H23" s="152"/>
      <c r="I23" s="152"/>
      <c r="J23" s="343"/>
      <c r="K23" s="344"/>
      <c r="L23" s="344"/>
      <c r="M23" s="345"/>
      <c r="N23" s="46"/>
      <c r="O23" s="371" t="s">
        <v>14</v>
      </c>
      <c r="P23" s="371"/>
      <c r="Q23" s="371"/>
      <c r="R23" s="166"/>
      <c r="S23" s="166"/>
      <c r="T23" s="384">
        <f>T25</f>
        <v>440839898</v>
      </c>
      <c r="U23" s="385"/>
      <c r="V23" s="385"/>
      <c r="W23" s="386"/>
    </row>
    <row r="24" spans="1:23" ht="17.25" customHeight="1" thickBot="1" x14ac:dyDescent="0.25">
      <c r="A24" s="47"/>
      <c r="B24" s="46"/>
      <c r="C24" s="47"/>
      <c r="D24" s="43"/>
      <c r="E24" s="339" t="s">
        <v>37</v>
      </c>
      <c r="F24" s="339"/>
      <c r="G24" s="339"/>
      <c r="H24" s="339"/>
      <c r="I24" s="150"/>
      <c r="J24" s="340">
        <v>18418918686</v>
      </c>
      <c r="K24" s="341"/>
      <c r="L24" s="341"/>
      <c r="M24" s="342"/>
      <c r="N24" s="54"/>
      <c r="O24" s="387"/>
      <c r="P24" s="387"/>
      <c r="Q24" s="387"/>
      <c r="R24" s="166"/>
      <c r="S24" s="166"/>
      <c r="T24" s="388"/>
      <c r="U24" s="389"/>
      <c r="V24" s="389"/>
      <c r="W24" s="390"/>
    </row>
    <row r="25" spans="1:23" ht="17.25" customHeight="1" thickTop="1" x14ac:dyDescent="0.2">
      <c r="A25" s="47"/>
      <c r="B25" s="46"/>
      <c r="C25" s="47"/>
      <c r="D25" s="47"/>
      <c r="E25" s="371"/>
      <c r="F25" s="371"/>
      <c r="G25" s="371"/>
      <c r="H25" s="371"/>
      <c r="I25" s="160"/>
      <c r="J25" s="391"/>
      <c r="K25" s="392"/>
      <c r="L25" s="392"/>
      <c r="M25" s="393"/>
      <c r="N25" s="46"/>
      <c r="O25" s="47"/>
      <c r="P25" s="371" t="s">
        <v>42</v>
      </c>
      <c r="Q25" s="371"/>
      <c r="R25" s="372"/>
      <c r="S25" s="35"/>
      <c r="T25" s="378">
        <v>440839898</v>
      </c>
      <c r="U25" s="379"/>
      <c r="V25" s="379"/>
      <c r="W25" s="380"/>
    </row>
    <row r="26" spans="1:23" ht="17.25" customHeight="1" x14ac:dyDescent="0.2">
      <c r="A26" s="47"/>
      <c r="B26" s="46"/>
      <c r="C26" s="47"/>
      <c r="D26" s="47"/>
      <c r="E26" s="394" t="s">
        <v>39</v>
      </c>
      <c r="F26" s="394"/>
      <c r="G26" s="394"/>
      <c r="H26" s="394"/>
      <c r="I26" s="53"/>
      <c r="J26" s="395">
        <v>910542461</v>
      </c>
      <c r="K26" s="396"/>
      <c r="L26" s="396"/>
      <c r="M26" s="397"/>
      <c r="N26" s="46"/>
      <c r="O26" s="47"/>
      <c r="P26" s="338"/>
      <c r="Q26" s="338"/>
      <c r="R26" s="338"/>
      <c r="S26" s="153"/>
      <c r="T26" s="381"/>
      <c r="U26" s="382"/>
      <c r="V26" s="382"/>
      <c r="W26" s="383"/>
    </row>
    <row r="27" spans="1:23" ht="17.25" customHeight="1" x14ac:dyDescent="0.2">
      <c r="A27" s="47"/>
      <c r="B27" s="46"/>
      <c r="C27" s="47"/>
      <c r="D27" s="47"/>
      <c r="E27" s="338"/>
      <c r="F27" s="338"/>
      <c r="G27" s="338"/>
      <c r="H27" s="338"/>
      <c r="I27" s="152"/>
      <c r="J27" s="343"/>
      <c r="K27" s="344"/>
      <c r="L27" s="344"/>
      <c r="M27" s="345"/>
      <c r="N27" s="47"/>
      <c r="O27" s="47"/>
      <c r="P27" s="47"/>
      <c r="Q27" s="47"/>
      <c r="R27" s="47"/>
      <c r="S27" s="47"/>
      <c r="T27" s="57"/>
      <c r="U27" s="163"/>
      <c r="V27" s="56"/>
      <c r="W27" s="52"/>
    </row>
    <row r="28" spans="1:23" ht="17.25" customHeight="1" x14ac:dyDescent="0.2">
      <c r="A28" s="47"/>
      <c r="B28" s="46"/>
      <c r="C28" s="47"/>
      <c r="D28" s="47"/>
      <c r="E28" s="160"/>
      <c r="F28" s="160"/>
      <c r="G28" s="160"/>
      <c r="H28" s="160"/>
      <c r="I28" s="166"/>
      <c r="J28" s="162"/>
      <c r="K28" s="163"/>
      <c r="L28" s="56"/>
      <c r="M28" s="52"/>
      <c r="N28" s="46"/>
      <c r="O28" s="371" t="s">
        <v>44</v>
      </c>
      <c r="P28" s="371"/>
      <c r="Q28" s="371"/>
      <c r="R28" s="166"/>
      <c r="S28" s="166"/>
      <c r="T28" s="384">
        <f>T30</f>
        <v>3019710298</v>
      </c>
      <c r="U28" s="385"/>
      <c r="V28" s="385"/>
      <c r="W28" s="386"/>
    </row>
    <row r="29" spans="1:23" ht="17.25" customHeight="1" thickBot="1" x14ac:dyDescent="0.25">
      <c r="A29" s="47"/>
      <c r="B29" s="46"/>
      <c r="C29" s="47"/>
      <c r="D29" s="47"/>
      <c r="E29" s="160"/>
      <c r="F29" s="160"/>
      <c r="G29" s="160"/>
      <c r="H29" s="160"/>
      <c r="I29" s="166"/>
      <c r="J29" s="162"/>
      <c r="K29" s="163"/>
      <c r="L29" s="56"/>
      <c r="M29" s="52"/>
      <c r="N29" s="54"/>
      <c r="O29" s="387"/>
      <c r="P29" s="387"/>
      <c r="Q29" s="387"/>
      <c r="R29" s="166"/>
      <c r="S29" s="166"/>
      <c r="T29" s="388"/>
      <c r="U29" s="389"/>
      <c r="V29" s="389"/>
      <c r="W29" s="390"/>
    </row>
    <row r="30" spans="1:23" ht="17.25" customHeight="1" thickTop="1" x14ac:dyDescent="0.2">
      <c r="A30" s="47"/>
      <c r="B30" s="46"/>
      <c r="C30" s="47"/>
      <c r="D30" s="47"/>
      <c r="E30" s="160"/>
      <c r="F30" s="160"/>
      <c r="G30" s="160"/>
      <c r="H30" s="160"/>
      <c r="I30" s="47"/>
      <c r="J30" s="162"/>
      <c r="K30" s="163"/>
      <c r="L30" s="56"/>
      <c r="M30" s="52"/>
      <c r="N30" s="47"/>
      <c r="O30" s="47"/>
      <c r="P30" s="371" t="s">
        <v>44</v>
      </c>
      <c r="Q30" s="371"/>
      <c r="R30" s="372"/>
      <c r="S30" s="35"/>
      <c r="T30" s="378">
        <v>3019710298</v>
      </c>
      <c r="U30" s="379"/>
      <c r="V30" s="379"/>
      <c r="W30" s="380"/>
    </row>
    <row r="31" spans="1:23" ht="17.25" customHeight="1" x14ac:dyDescent="0.2">
      <c r="A31" s="47"/>
      <c r="B31" s="46"/>
      <c r="C31" s="371" t="s">
        <v>93</v>
      </c>
      <c r="D31" s="371"/>
      <c r="E31" s="371"/>
      <c r="F31" s="371"/>
      <c r="G31" s="160"/>
      <c r="H31" s="160"/>
      <c r="I31" s="47"/>
      <c r="J31" s="384">
        <f>J33</f>
        <v>33663138742</v>
      </c>
      <c r="K31" s="385"/>
      <c r="L31" s="385"/>
      <c r="M31" s="386"/>
      <c r="N31" s="47"/>
      <c r="O31" s="47"/>
      <c r="P31" s="338"/>
      <c r="Q31" s="338"/>
      <c r="R31" s="338"/>
      <c r="S31" s="153"/>
      <c r="T31" s="381"/>
      <c r="U31" s="382"/>
      <c r="V31" s="382"/>
      <c r="W31" s="383"/>
    </row>
    <row r="32" spans="1:23" ht="17.25" customHeight="1" thickBot="1" x14ac:dyDescent="0.25">
      <c r="A32" s="47"/>
      <c r="B32" s="54"/>
      <c r="C32" s="387"/>
      <c r="D32" s="387"/>
      <c r="E32" s="387"/>
      <c r="F32" s="387"/>
      <c r="G32" s="151"/>
      <c r="H32" s="151"/>
      <c r="I32" s="47"/>
      <c r="J32" s="388"/>
      <c r="K32" s="389"/>
      <c r="L32" s="389"/>
      <c r="M32" s="390"/>
      <c r="N32" s="47"/>
      <c r="O32" s="47"/>
      <c r="P32" s="47"/>
      <c r="Q32" s="47"/>
      <c r="R32" s="47"/>
      <c r="S32" s="47"/>
      <c r="T32" s="57"/>
      <c r="U32" s="163"/>
      <c r="V32" s="56"/>
      <c r="W32" s="52"/>
    </row>
    <row r="33" spans="1:23" ht="17.25" customHeight="1" thickTop="1" x14ac:dyDescent="0.2">
      <c r="A33" s="47"/>
      <c r="B33" s="46"/>
      <c r="C33" s="160"/>
      <c r="D33" s="371" t="s">
        <v>45</v>
      </c>
      <c r="E33" s="376"/>
      <c r="F33" s="376"/>
      <c r="G33" s="376"/>
      <c r="H33" s="376"/>
      <c r="I33" s="49"/>
      <c r="J33" s="378">
        <v>33663138742</v>
      </c>
      <c r="K33" s="379"/>
      <c r="L33" s="379"/>
      <c r="M33" s="380"/>
      <c r="N33" s="46"/>
      <c r="O33" s="371"/>
      <c r="P33" s="371"/>
      <c r="Q33" s="371"/>
      <c r="R33" s="175"/>
      <c r="S33" s="175"/>
      <c r="T33" s="384"/>
      <c r="U33" s="385"/>
      <c r="V33" s="385"/>
      <c r="W33" s="386"/>
    </row>
    <row r="34" spans="1:23" ht="17.25" customHeight="1" x14ac:dyDescent="0.2">
      <c r="A34" s="47"/>
      <c r="B34" s="46"/>
      <c r="C34" s="160"/>
      <c r="D34" s="377"/>
      <c r="E34" s="377"/>
      <c r="F34" s="377"/>
      <c r="G34" s="377"/>
      <c r="H34" s="377"/>
      <c r="I34" s="58"/>
      <c r="J34" s="381"/>
      <c r="K34" s="382"/>
      <c r="L34" s="382"/>
      <c r="M34" s="383"/>
      <c r="N34" s="46"/>
      <c r="O34" s="371"/>
      <c r="P34" s="371"/>
      <c r="Q34" s="371"/>
      <c r="R34" s="175"/>
      <c r="S34" s="175"/>
      <c r="T34" s="384"/>
      <c r="U34" s="385"/>
      <c r="V34" s="385"/>
      <c r="W34" s="386"/>
    </row>
    <row r="35" spans="1:23" ht="17.25" customHeight="1" x14ac:dyDescent="0.2">
      <c r="A35" s="47"/>
      <c r="B35" s="46"/>
      <c r="C35" s="160"/>
      <c r="D35" s="154"/>
      <c r="E35" s="154"/>
      <c r="F35" s="154"/>
      <c r="G35" s="154"/>
      <c r="H35" s="154"/>
      <c r="I35" s="47"/>
      <c r="J35" s="155"/>
      <c r="K35" s="156"/>
      <c r="L35" s="59"/>
      <c r="M35" s="60"/>
      <c r="N35" s="47"/>
      <c r="O35" s="47"/>
      <c r="P35" s="371"/>
      <c r="Q35" s="371"/>
      <c r="R35" s="371"/>
      <c r="S35" s="37"/>
      <c r="T35" s="384"/>
      <c r="U35" s="385"/>
      <c r="V35" s="385"/>
      <c r="W35" s="386"/>
    </row>
    <row r="36" spans="1:23" ht="17.25" hidden="1" customHeight="1" x14ac:dyDescent="0.2">
      <c r="A36" s="47"/>
      <c r="B36" s="46"/>
      <c r="C36" s="160"/>
      <c r="D36" s="154"/>
      <c r="E36" s="154"/>
      <c r="F36" s="154"/>
      <c r="G36" s="154"/>
      <c r="H36" s="154"/>
      <c r="I36" s="47"/>
      <c r="J36" s="155"/>
      <c r="K36" s="156"/>
      <c r="L36" s="59"/>
      <c r="M36" s="60"/>
      <c r="N36" s="47"/>
      <c r="O36" s="47"/>
      <c r="P36" s="338"/>
      <c r="Q36" s="338"/>
      <c r="R36" s="338"/>
      <c r="S36" s="153"/>
      <c r="T36" s="381"/>
      <c r="U36" s="382"/>
      <c r="V36" s="382"/>
      <c r="W36" s="383"/>
    </row>
    <row r="37" spans="1:23" ht="17.25" hidden="1" customHeight="1" x14ac:dyDescent="0.2">
      <c r="A37" s="47"/>
      <c r="B37" s="46"/>
      <c r="C37" s="47"/>
      <c r="D37" s="154"/>
      <c r="E37" s="154"/>
      <c r="F37" s="154"/>
      <c r="G37" s="154"/>
      <c r="H37" s="154"/>
      <c r="I37" s="47"/>
      <c r="J37" s="167"/>
      <c r="K37" s="168"/>
      <c r="L37" s="168"/>
      <c r="M37" s="169"/>
      <c r="N37" s="47"/>
      <c r="O37" s="47"/>
      <c r="P37" s="47"/>
      <c r="Q37" s="47"/>
      <c r="R37" s="47"/>
      <c r="S37" s="47"/>
      <c r="T37" s="57"/>
      <c r="U37" s="163"/>
      <c r="V37" s="56"/>
      <c r="W37" s="52"/>
    </row>
    <row r="38" spans="1:23" ht="17.25" hidden="1" customHeight="1" x14ac:dyDescent="0.2">
      <c r="B38" s="46"/>
      <c r="C38" s="154"/>
      <c r="D38" s="154"/>
      <c r="E38" s="154"/>
      <c r="F38" s="154"/>
      <c r="G38" s="154"/>
      <c r="H38" s="154"/>
      <c r="I38" s="47"/>
      <c r="J38" s="167"/>
      <c r="K38" s="168"/>
      <c r="L38" s="168"/>
      <c r="M38" s="169"/>
      <c r="N38" s="47"/>
      <c r="O38" s="47"/>
      <c r="P38" s="160"/>
      <c r="Q38" s="160"/>
      <c r="R38" s="160"/>
      <c r="S38" s="37"/>
      <c r="T38" s="55"/>
      <c r="U38" s="163"/>
      <c r="V38" s="56"/>
      <c r="W38" s="52"/>
    </row>
    <row r="39" spans="1:23" ht="17.25" customHeight="1" x14ac:dyDescent="0.2">
      <c r="B39" s="46"/>
      <c r="C39" s="160"/>
      <c r="D39" s="47"/>
      <c r="E39" s="154"/>
      <c r="F39" s="154"/>
      <c r="G39" s="154"/>
      <c r="H39" s="154"/>
      <c r="I39" s="170"/>
      <c r="J39" s="167"/>
      <c r="K39" s="168"/>
      <c r="L39" s="168"/>
      <c r="M39" s="169"/>
      <c r="N39" s="47"/>
      <c r="O39" s="160"/>
      <c r="P39" s="355" t="s">
        <v>46</v>
      </c>
      <c r="Q39" s="355"/>
      <c r="R39" s="355"/>
      <c r="S39" s="47"/>
      <c r="T39" s="357">
        <f>SUM(T30,T25,T20,T15,T10)</f>
        <v>47977683668</v>
      </c>
      <c r="U39" s="358"/>
      <c r="V39" s="358"/>
      <c r="W39" s="359"/>
    </row>
    <row r="40" spans="1:23" ht="17.25" customHeight="1" thickBot="1" x14ac:dyDescent="0.25">
      <c r="B40" s="46"/>
      <c r="C40" s="160"/>
      <c r="D40" s="154"/>
      <c r="E40" s="154"/>
      <c r="F40" s="154"/>
      <c r="G40" s="154"/>
      <c r="H40" s="154"/>
      <c r="I40" s="47"/>
      <c r="J40" s="167"/>
      <c r="K40" s="168"/>
      <c r="L40" s="168"/>
      <c r="M40" s="169"/>
      <c r="N40" s="47"/>
      <c r="O40" s="160"/>
      <c r="P40" s="356"/>
      <c r="Q40" s="356"/>
      <c r="R40" s="356"/>
      <c r="S40" s="47"/>
      <c r="T40" s="360"/>
      <c r="U40" s="361"/>
      <c r="V40" s="361"/>
      <c r="W40" s="362"/>
    </row>
    <row r="41" spans="1:23" ht="17.25" customHeight="1" thickTop="1" x14ac:dyDescent="0.2">
      <c r="B41" s="46"/>
      <c r="C41" s="47"/>
      <c r="D41" s="154"/>
      <c r="E41" s="154"/>
      <c r="F41" s="154"/>
      <c r="G41" s="154"/>
      <c r="H41" s="154"/>
      <c r="I41" s="47"/>
      <c r="J41" s="57"/>
      <c r="K41" s="171"/>
      <c r="L41" s="171"/>
      <c r="M41" s="172"/>
      <c r="N41" s="49"/>
      <c r="O41" s="161"/>
      <c r="P41" s="363" t="s">
        <v>47</v>
      </c>
      <c r="Q41" s="363"/>
      <c r="R41" s="363"/>
      <c r="S41" s="49"/>
      <c r="T41" s="364" t="str">
        <f>IF(T39-J55&lt;0,"△","")</f>
        <v>△</v>
      </c>
      <c r="U41" s="366">
        <f>ABS(T39-J55)</f>
        <v>32737019088</v>
      </c>
      <c r="V41" s="366"/>
      <c r="W41" s="367"/>
    </row>
    <row r="42" spans="1:23" ht="17.25" customHeight="1" thickBot="1" x14ac:dyDescent="0.25">
      <c r="B42" s="46"/>
      <c r="C42" s="154"/>
      <c r="D42" s="154"/>
      <c r="E42" s="154"/>
      <c r="F42" s="154"/>
      <c r="G42" s="154"/>
      <c r="H42" s="154"/>
      <c r="I42" s="47"/>
      <c r="J42" s="57"/>
      <c r="K42" s="171"/>
      <c r="L42" s="171"/>
      <c r="M42" s="172"/>
      <c r="N42" s="61"/>
      <c r="O42" s="151"/>
      <c r="P42" s="356"/>
      <c r="Q42" s="356"/>
      <c r="R42" s="356"/>
      <c r="S42" s="61"/>
      <c r="T42" s="365"/>
      <c r="U42" s="361"/>
      <c r="V42" s="361"/>
      <c r="W42" s="362"/>
    </row>
    <row r="43" spans="1:23" ht="17.25" customHeight="1" thickTop="1" x14ac:dyDescent="0.2">
      <c r="B43" s="46"/>
      <c r="C43" s="160"/>
      <c r="D43" s="47"/>
      <c r="E43" s="154"/>
      <c r="F43" s="154"/>
      <c r="G43" s="154"/>
      <c r="H43" s="154"/>
      <c r="I43" s="47"/>
      <c r="J43" s="57"/>
      <c r="K43" s="171"/>
      <c r="L43" s="171"/>
      <c r="M43" s="172"/>
      <c r="N43" s="48"/>
      <c r="O43" s="368" t="s">
        <v>94</v>
      </c>
      <c r="P43" s="368"/>
      <c r="Q43" s="368"/>
      <c r="R43" s="161"/>
      <c r="S43" s="49"/>
      <c r="T43" s="370">
        <f>SUM(U41)</f>
        <v>32737019088</v>
      </c>
      <c r="U43" s="366"/>
      <c r="V43" s="366"/>
      <c r="W43" s="367"/>
    </row>
    <row r="44" spans="1:23" ht="17.25" customHeight="1" thickBot="1" x14ac:dyDescent="0.25">
      <c r="B44" s="46"/>
      <c r="C44" s="160"/>
      <c r="D44" s="154"/>
      <c r="E44" s="154"/>
      <c r="F44" s="154"/>
      <c r="G44" s="154"/>
      <c r="H44" s="154"/>
      <c r="I44" s="47"/>
      <c r="J44" s="57"/>
      <c r="K44" s="171"/>
      <c r="L44" s="171"/>
      <c r="M44" s="172"/>
      <c r="N44" s="54"/>
      <c r="O44" s="369"/>
      <c r="P44" s="369"/>
      <c r="Q44" s="369"/>
      <c r="R44" s="151"/>
      <c r="S44" s="61"/>
      <c r="T44" s="360"/>
      <c r="U44" s="361"/>
      <c r="V44" s="361"/>
      <c r="W44" s="362"/>
    </row>
    <row r="45" spans="1:23" ht="17.25" customHeight="1" thickTop="1" x14ac:dyDescent="0.2">
      <c r="B45" s="46"/>
      <c r="C45" s="160"/>
      <c r="D45" s="154"/>
      <c r="E45" s="154"/>
      <c r="F45" s="154"/>
      <c r="G45" s="154"/>
      <c r="H45" s="154"/>
      <c r="I45" s="47"/>
      <c r="J45" s="155"/>
      <c r="K45" s="156"/>
      <c r="L45" s="59"/>
      <c r="M45" s="60"/>
      <c r="N45" s="46"/>
      <c r="O45" s="47"/>
      <c r="P45" s="371" t="s">
        <v>48</v>
      </c>
      <c r="Q45" s="371"/>
      <c r="R45" s="372"/>
      <c r="S45" s="49"/>
      <c r="T45" s="370">
        <v>2349240584</v>
      </c>
      <c r="U45" s="366"/>
      <c r="V45" s="366"/>
      <c r="W45" s="367"/>
    </row>
    <row r="46" spans="1:23" ht="17.25" customHeight="1" x14ac:dyDescent="0.2">
      <c r="B46" s="46"/>
      <c r="C46" s="47"/>
      <c r="D46" s="154"/>
      <c r="E46" s="154"/>
      <c r="F46" s="154"/>
      <c r="G46" s="154"/>
      <c r="H46" s="154"/>
      <c r="I46" s="47"/>
      <c r="J46" s="57"/>
      <c r="K46" s="173"/>
      <c r="L46" s="56"/>
      <c r="M46" s="52"/>
      <c r="N46" s="47"/>
      <c r="O46" s="47"/>
      <c r="P46" s="338" t="s">
        <v>49</v>
      </c>
      <c r="Q46" s="338"/>
      <c r="R46" s="338"/>
      <c r="S46" s="58"/>
      <c r="T46" s="343"/>
      <c r="U46" s="344"/>
      <c r="V46" s="344"/>
      <c r="W46" s="345"/>
    </row>
    <row r="47" spans="1:23" x14ac:dyDescent="0.2">
      <c r="B47" s="46"/>
      <c r="C47" s="154"/>
      <c r="D47" s="154"/>
      <c r="E47" s="154"/>
      <c r="F47" s="154"/>
      <c r="G47" s="154"/>
      <c r="H47" s="154"/>
      <c r="I47" s="47"/>
      <c r="J47" s="155"/>
      <c r="K47" s="156"/>
      <c r="L47" s="59"/>
      <c r="M47" s="60"/>
      <c r="N47" s="47"/>
      <c r="O47" s="47"/>
      <c r="P47" s="371" t="s">
        <v>50</v>
      </c>
      <c r="Q47" s="373"/>
      <c r="R47" s="373"/>
      <c r="S47" s="47"/>
      <c r="T47" s="357">
        <v>3103768410</v>
      </c>
      <c r="U47" s="374"/>
      <c r="V47" s="374"/>
      <c r="W47" s="375"/>
    </row>
    <row r="48" spans="1:23" x14ac:dyDescent="0.2">
      <c r="B48" s="46"/>
      <c r="C48" s="154"/>
      <c r="D48" s="154"/>
      <c r="E48" s="154"/>
      <c r="F48" s="154"/>
      <c r="G48" s="154"/>
      <c r="H48" s="154"/>
      <c r="I48" s="47"/>
      <c r="J48" s="155"/>
      <c r="K48" s="156"/>
      <c r="L48" s="59"/>
      <c r="M48" s="60"/>
      <c r="N48" s="47"/>
      <c r="O48" s="47"/>
      <c r="P48" s="349"/>
      <c r="Q48" s="349"/>
      <c r="R48" s="349"/>
      <c r="S48" s="58"/>
      <c r="T48" s="352"/>
      <c r="U48" s="353"/>
      <c r="V48" s="353"/>
      <c r="W48" s="354"/>
    </row>
    <row r="49" spans="2:23" ht="17.25" customHeight="1" x14ac:dyDescent="0.2">
      <c r="B49" s="46"/>
      <c r="C49" s="154"/>
      <c r="D49" s="154"/>
      <c r="E49" s="154"/>
      <c r="F49" s="154"/>
      <c r="G49" s="154"/>
      <c r="H49" s="154"/>
      <c r="I49" s="47"/>
      <c r="J49" s="155"/>
      <c r="K49" s="156"/>
      <c r="L49" s="59"/>
      <c r="M49" s="60"/>
      <c r="N49" s="47"/>
      <c r="O49" s="47"/>
      <c r="P49" s="339" t="s">
        <v>51</v>
      </c>
      <c r="Q49" s="348"/>
      <c r="R49" s="348"/>
      <c r="S49" s="47"/>
      <c r="T49" s="340">
        <f>T43-T45-T47</f>
        <v>27284010094</v>
      </c>
      <c r="U49" s="350"/>
      <c r="V49" s="350"/>
      <c r="W49" s="351"/>
    </row>
    <row r="50" spans="2:23" ht="17.25" customHeight="1" x14ac:dyDescent="0.2">
      <c r="B50" s="46"/>
      <c r="C50" s="160"/>
      <c r="D50" s="154"/>
      <c r="E50" s="154"/>
      <c r="F50" s="154"/>
      <c r="G50" s="154"/>
      <c r="H50" s="154"/>
      <c r="I50" s="47"/>
      <c r="J50" s="174"/>
      <c r="K50" s="173"/>
      <c r="L50" s="59"/>
      <c r="M50" s="60"/>
      <c r="N50" s="47"/>
      <c r="O50" s="47"/>
      <c r="P50" s="349"/>
      <c r="Q50" s="349"/>
      <c r="R50" s="349"/>
      <c r="S50" s="47"/>
      <c r="T50" s="352"/>
      <c r="U50" s="353"/>
      <c r="V50" s="353"/>
      <c r="W50" s="354"/>
    </row>
    <row r="51" spans="2:23" ht="17.25" customHeight="1" x14ac:dyDescent="0.2">
      <c r="B51" s="46"/>
      <c r="C51" s="160"/>
      <c r="D51" s="154"/>
      <c r="E51" s="154"/>
      <c r="F51" s="154"/>
      <c r="G51" s="154"/>
      <c r="H51" s="154"/>
      <c r="I51" s="47"/>
      <c r="J51" s="155"/>
      <c r="K51" s="156"/>
      <c r="L51" s="59"/>
      <c r="M51" s="60"/>
      <c r="N51" s="47"/>
      <c r="O51" s="47"/>
      <c r="P51" s="150"/>
      <c r="Q51" s="150"/>
      <c r="R51" s="150"/>
      <c r="S51" s="43"/>
      <c r="T51" s="50"/>
      <c r="U51" s="157"/>
      <c r="V51" s="51"/>
      <c r="W51" s="62"/>
    </row>
    <row r="52" spans="2:23" ht="17.25" customHeight="1" x14ac:dyDescent="0.2">
      <c r="B52" s="46"/>
      <c r="C52" s="160"/>
      <c r="D52" s="154"/>
      <c r="E52" s="154"/>
      <c r="F52" s="154"/>
      <c r="G52" s="154"/>
      <c r="H52" s="154"/>
      <c r="I52" s="47"/>
      <c r="J52" s="155"/>
      <c r="K52" s="156"/>
      <c r="L52" s="59"/>
      <c r="M52" s="60"/>
      <c r="N52" s="47"/>
      <c r="O52" s="47"/>
      <c r="P52" s="160"/>
      <c r="Q52" s="160"/>
      <c r="R52" s="160"/>
      <c r="S52" s="47"/>
      <c r="T52" s="57"/>
      <c r="U52" s="163"/>
      <c r="V52" s="56"/>
      <c r="W52" s="52"/>
    </row>
    <row r="53" spans="2:23" ht="17.25" hidden="1" customHeight="1" x14ac:dyDescent="0.2">
      <c r="B53" s="46"/>
      <c r="C53" s="160"/>
      <c r="D53" s="154"/>
      <c r="E53" s="154"/>
      <c r="F53" s="154"/>
      <c r="G53" s="154"/>
      <c r="H53" s="154"/>
      <c r="I53" s="47"/>
      <c r="J53" s="155"/>
      <c r="K53" s="156"/>
      <c r="L53" s="59"/>
      <c r="M53" s="60"/>
      <c r="N53" s="47"/>
      <c r="O53" s="47"/>
      <c r="P53" s="160"/>
      <c r="Q53" s="160"/>
      <c r="R53" s="160"/>
      <c r="S53" s="47"/>
      <c r="T53" s="57"/>
      <c r="U53" s="163"/>
      <c r="V53" s="56"/>
      <c r="W53" s="52"/>
    </row>
    <row r="54" spans="2:23" ht="17.25" customHeight="1" x14ac:dyDescent="0.2">
      <c r="B54" s="46"/>
      <c r="C54" s="47"/>
      <c r="D54" s="47"/>
      <c r="E54" s="47"/>
      <c r="F54" s="47"/>
      <c r="G54" s="47"/>
      <c r="H54" s="47"/>
      <c r="I54" s="47"/>
      <c r="J54" s="162"/>
      <c r="K54" s="163"/>
      <c r="L54" s="56"/>
      <c r="M54" s="52"/>
      <c r="N54" s="47"/>
      <c r="O54" s="47"/>
      <c r="P54" s="338"/>
      <c r="Q54" s="338"/>
      <c r="R54" s="338"/>
      <c r="S54" s="58"/>
      <c r="T54" s="63"/>
      <c r="U54" s="158"/>
      <c r="V54" s="64"/>
      <c r="W54" s="65"/>
    </row>
    <row r="55" spans="2:23" ht="17.25" customHeight="1" x14ac:dyDescent="0.2">
      <c r="B55" s="44"/>
      <c r="C55" s="43"/>
      <c r="D55" s="43"/>
      <c r="E55" s="339" t="s">
        <v>52</v>
      </c>
      <c r="F55" s="339"/>
      <c r="G55" s="43"/>
      <c r="H55" s="43"/>
      <c r="I55" s="43"/>
      <c r="J55" s="340">
        <f>SUM(J9,J31,J37)</f>
        <v>80714702756</v>
      </c>
      <c r="K55" s="341"/>
      <c r="L55" s="341"/>
      <c r="M55" s="342"/>
      <c r="N55" s="43"/>
      <c r="O55" s="43"/>
      <c r="P55" s="43"/>
      <c r="Q55" s="346" t="s">
        <v>53</v>
      </c>
      <c r="R55" s="346"/>
      <c r="S55" s="43"/>
      <c r="T55" s="340">
        <f>IF(T41="△",T43-U41,T43+U41)</f>
        <v>0</v>
      </c>
      <c r="U55" s="341"/>
      <c r="V55" s="341"/>
      <c r="W55" s="342"/>
    </row>
    <row r="56" spans="2:23" ht="17.25" customHeight="1" x14ac:dyDescent="0.2">
      <c r="B56" s="66"/>
      <c r="C56" s="58"/>
      <c r="D56" s="58"/>
      <c r="E56" s="338"/>
      <c r="F56" s="338"/>
      <c r="G56" s="58"/>
      <c r="H56" s="58"/>
      <c r="I56" s="58"/>
      <c r="J56" s="343"/>
      <c r="K56" s="344"/>
      <c r="L56" s="344"/>
      <c r="M56" s="345"/>
      <c r="N56" s="58"/>
      <c r="O56" s="58"/>
      <c r="P56" s="58"/>
      <c r="Q56" s="347"/>
      <c r="R56" s="347"/>
      <c r="S56" s="58"/>
      <c r="T56" s="343"/>
      <c r="U56" s="344"/>
      <c r="V56" s="344"/>
      <c r="W56" s="345"/>
    </row>
    <row r="57" spans="2:23" ht="20.25" customHeight="1" x14ac:dyDescent="0.2">
      <c r="C57" s="41" t="s">
        <v>54</v>
      </c>
      <c r="U57" s="67"/>
    </row>
  </sheetData>
  <mergeCells count="75">
    <mergeCell ref="F3:V3"/>
    <mergeCell ref="B5:W5"/>
    <mergeCell ref="B6:M6"/>
    <mergeCell ref="N6:W6"/>
    <mergeCell ref="B7:I7"/>
    <mergeCell ref="J7:M7"/>
    <mergeCell ref="N7:R7"/>
    <mergeCell ref="T7:W7"/>
    <mergeCell ref="C8:F9"/>
    <mergeCell ref="O8:Q9"/>
    <mergeCell ref="J9:M9"/>
    <mergeCell ref="T9:W9"/>
    <mergeCell ref="D10:G11"/>
    <mergeCell ref="J10:M11"/>
    <mergeCell ref="P10:R11"/>
    <mergeCell ref="T10:W11"/>
    <mergeCell ref="E12:H13"/>
    <mergeCell ref="J12:M13"/>
    <mergeCell ref="O13:Q14"/>
    <mergeCell ref="T13:W14"/>
    <mergeCell ref="E14:H15"/>
    <mergeCell ref="J14:M15"/>
    <mergeCell ref="P15:R16"/>
    <mergeCell ref="T15:W16"/>
    <mergeCell ref="D16:G17"/>
    <mergeCell ref="J16:M17"/>
    <mergeCell ref="E18:H19"/>
    <mergeCell ref="J18:M19"/>
    <mergeCell ref="O18:Q19"/>
    <mergeCell ref="T18:W19"/>
    <mergeCell ref="E20:H21"/>
    <mergeCell ref="J20:M21"/>
    <mergeCell ref="P20:R21"/>
    <mergeCell ref="T20:W21"/>
    <mergeCell ref="D22:G23"/>
    <mergeCell ref="J22:M23"/>
    <mergeCell ref="O23:Q24"/>
    <mergeCell ref="T23:W24"/>
    <mergeCell ref="E24:H25"/>
    <mergeCell ref="J24:M25"/>
    <mergeCell ref="P25:R26"/>
    <mergeCell ref="T25:W26"/>
    <mergeCell ref="E26:H27"/>
    <mergeCell ref="J26:M27"/>
    <mergeCell ref="O28:Q29"/>
    <mergeCell ref="T28:W29"/>
    <mergeCell ref="P30:R31"/>
    <mergeCell ref="T30:W31"/>
    <mergeCell ref="C31:F32"/>
    <mergeCell ref="J31:M32"/>
    <mergeCell ref="D33:H34"/>
    <mergeCell ref="J33:M34"/>
    <mergeCell ref="O33:Q34"/>
    <mergeCell ref="T33:W34"/>
    <mergeCell ref="P35:R36"/>
    <mergeCell ref="T35:W36"/>
    <mergeCell ref="P49:R50"/>
    <mergeCell ref="T49:W50"/>
    <mergeCell ref="P39:R40"/>
    <mergeCell ref="T39:W40"/>
    <mergeCell ref="P41:R42"/>
    <mergeCell ref="T41:T42"/>
    <mergeCell ref="U41:W42"/>
    <mergeCell ref="O43:Q44"/>
    <mergeCell ref="T43:W44"/>
    <mergeCell ref="P45:R45"/>
    <mergeCell ref="T45:W46"/>
    <mergeCell ref="P46:R46"/>
    <mergeCell ref="P47:R48"/>
    <mergeCell ref="T47:W48"/>
    <mergeCell ref="P54:R54"/>
    <mergeCell ref="E55:F56"/>
    <mergeCell ref="J55:M56"/>
    <mergeCell ref="Q55:R56"/>
    <mergeCell ref="T55:W56"/>
  </mergeCells>
  <phoneticPr fontId="3"/>
  <pageMargins left="0.78740157480314965" right="0.43307086614173229" top="0.43307086614173229" bottom="0.47244094488188981" header="0.35433070866141736" footer="0.31496062992125984"/>
  <pageSetup paperSize="9" scale="76" firstPageNumber="80" orientation="portrait" useFirstPageNumber="1" r:id="rId1"/>
  <headerFooter alignWithMargins="0">
    <oddFooter>&amp;C&amp;"ＭＳ 明朝,標準"&amp;14－ 5 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経営収支の推移</vt:lpstr>
      <vt:lpstr>企業債等</vt:lpstr>
      <vt:lpstr>業務量</vt:lpstr>
      <vt:lpstr>収益的収支</vt:lpstr>
      <vt:lpstr>資本的収支</vt:lpstr>
      <vt:lpstr>業務量!Print_Area</vt:lpstr>
      <vt:lpstr>経営収支の推移!Print_Area</vt:lpstr>
      <vt:lpstr>収益的収支!Print_Area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2025-09-30T06:19:36Z</dcterms:created>
  <dcterms:modified xsi:type="dcterms:W3CDTF">2025-10-06T03:24:44Z</dcterms:modified>
</cp:coreProperties>
</file>