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23F73799-7AB2-4C61-AD21-65137D857121}" xr6:coauthVersionLast="47" xr6:coauthVersionMax="47" xr10:uidLastSave="{00000000-0000-0000-0000-000000000000}"/>
  <bookViews>
    <workbookView xWindow="1152" yWindow="24" windowWidth="21732" windowHeight="12216" firstSheet="2" activeTab="2" xr2:uid="{00000000-000D-0000-FFFF-FFFF00000000}"/>
  </bookViews>
  <sheets>
    <sheet name="歳入一覧（0106）" sheetId="1" state="hidden" r:id="rId1"/>
    <sheet name="歳入一覧1110" sheetId="4" state="hidden" r:id="rId2"/>
    <sheet name="R8予算" sheetId="11" r:id="rId3"/>
    <sheet name="歳入一覧 (1227)" sheetId="3" state="hidden" r:id="rId4"/>
    <sheet name="歳入一覧 (1126時点)" sheetId="2" state="hidden" r:id="rId5"/>
  </sheets>
  <definedNames>
    <definedName name="_xlnm._FilterDatabase" localSheetId="2" hidden="1">'R8予算'!$A$6:$EN$26</definedName>
    <definedName name="_xlnm._FilterDatabase" localSheetId="4" hidden="1">'歳入一覧 (1126時点)'!$A$6:$GO$31</definedName>
    <definedName name="_xlnm._FilterDatabase" localSheetId="3" hidden="1">'歳入一覧 (1227)'!$A$6:$GO$32</definedName>
    <definedName name="_xlnm._FilterDatabase" localSheetId="0" hidden="1">'歳入一覧（0106）'!$A$6:$GO$32</definedName>
    <definedName name="_xlnm._FilterDatabase" localSheetId="1" hidden="1">歳入一覧1110!$A$6:$GN$22</definedName>
    <definedName name="_xlnm.Print_Area" localSheetId="2">'R8予算'!$A$1:$K$27</definedName>
    <definedName name="_xlnm.Print_Area" localSheetId="4">'歳入一覧 (1126時点)'!$A$1:$M$32</definedName>
    <definedName name="_xlnm.Print_Area" localSheetId="3">'歳入一覧 (1227)'!$A$1:$M$33</definedName>
    <definedName name="_xlnm.Print_Area" localSheetId="0">'歳入一覧（0106）'!$A$1:$M$33</definedName>
    <definedName name="_xlnm.Print_Area" localSheetId="1">歳入一覧1110!$A$1:$K$23</definedName>
    <definedName name="_xlnm.Print_Titles" localSheetId="2">'R8予算'!$4:$7</definedName>
    <definedName name="_xlnm.Print_Titles" localSheetId="4">'歳入一覧 (1126時点)'!$4:$7</definedName>
    <definedName name="_xlnm.Print_Titles" localSheetId="3">'歳入一覧 (1227)'!$4:$7</definedName>
    <definedName name="_xlnm.Print_Titles" localSheetId="0">'歳入一覧（0106）'!$4:$7</definedName>
    <definedName name="_xlnm.Print_Titles" localSheetId="1">歳入一覧1110!$4:$7</definedName>
    <definedName name="Z_01EAA192_030B_4B32_8504_E8B9ACF08987_.wvu.FilterData" localSheetId="2" hidden="1">'R8予算'!$A$6:$K$26</definedName>
    <definedName name="Z_01EAA192_030B_4B32_8504_E8B9ACF08987_.wvu.FilterData" localSheetId="4" hidden="1">'歳入一覧 (1126時点)'!$A$6:$AS$31</definedName>
    <definedName name="Z_01EAA192_030B_4B32_8504_E8B9ACF08987_.wvu.FilterData" localSheetId="3" hidden="1">'歳入一覧 (1227)'!$A$6:$AS$32</definedName>
    <definedName name="Z_01EAA192_030B_4B32_8504_E8B9ACF08987_.wvu.FilterData" localSheetId="0" hidden="1">'歳入一覧（0106）'!$A$6:$AS$32</definedName>
    <definedName name="Z_01EAA192_030B_4B32_8504_E8B9ACF08987_.wvu.FilterData" localSheetId="1" hidden="1">歳入一覧1110!$A$6:$AR$22</definedName>
    <definedName name="Z_03AE82A1_1BE2_4ECA_87A2_03B930490FC4_.wvu.FilterData" localSheetId="2" hidden="1">'R8予算'!$A$6:$EN$26</definedName>
    <definedName name="Z_03AE82A1_1BE2_4ECA_87A2_03B930490FC4_.wvu.FilterData" localSheetId="4" hidden="1">'歳入一覧 (1126時点)'!$A$6:$GO$31</definedName>
    <definedName name="Z_03AE82A1_1BE2_4ECA_87A2_03B930490FC4_.wvu.FilterData" localSheetId="3" hidden="1">'歳入一覧 (1227)'!$A$6:$GO$32</definedName>
    <definedName name="Z_03AE82A1_1BE2_4ECA_87A2_03B930490FC4_.wvu.FilterData" localSheetId="0" hidden="1">'歳入一覧（0106）'!$A$6:$GO$32</definedName>
    <definedName name="Z_03AE82A1_1BE2_4ECA_87A2_03B930490FC4_.wvu.FilterData" localSheetId="1" hidden="1">歳入一覧1110!$A$6:$GN$22</definedName>
    <definedName name="Z_04C8A1BA_9D22_46C9_9CEB_2BC0004FC685_.wvu.FilterData" localSheetId="2" hidden="1">'R8予算'!$B$6:$K$26</definedName>
    <definedName name="Z_04C8A1BA_9D22_46C9_9CEB_2BC0004FC685_.wvu.FilterData" localSheetId="4" hidden="1">'歳入一覧 (1126時点)'!$B$6:$U$31</definedName>
    <definedName name="Z_04C8A1BA_9D22_46C9_9CEB_2BC0004FC685_.wvu.FilterData" localSheetId="3" hidden="1">'歳入一覧 (1227)'!$B$6:$U$32</definedName>
    <definedName name="Z_04C8A1BA_9D22_46C9_9CEB_2BC0004FC685_.wvu.FilterData" localSheetId="0" hidden="1">'歳入一覧（0106）'!$B$6:$U$32</definedName>
    <definedName name="Z_04C8A1BA_9D22_46C9_9CEB_2BC0004FC685_.wvu.FilterData" localSheetId="1" hidden="1">歳入一覧1110!$B$6:$T$22</definedName>
    <definedName name="Z_04D09D8C_94A5_461B_8EBD_462A08259C45_.wvu.FilterData" localSheetId="2" hidden="1">'R8予算'!$A$6:$EN$26</definedName>
    <definedName name="Z_04D09D8C_94A5_461B_8EBD_462A08259C45_.wvu.FilterData" localSheetId="4" hidden="1">'歳入一覧 (1126時点)'!$A$6:$GO$31</definedName>
    <definedName name="Z_04D09D8C_94A5_461B_8EBD_462A08259C45_.wvu.FilterData" localSheetId="3" hidden="1">'歳入一覧 (1227)'!$A$6:$GO$32</definedName>
    <definedName name="Z_04D09D8C_94A5_461B_8EBD_462A08259C45_.wvu.FilterData" localSheetId="0" hidden="1">'歳入一覧（0106）'!$A$6:$GO$32</definedName>
    <definedName name="Z_04D09D8C_94A5_461B_8EBD_462A08259C45_.wvu.FilterData" localSheetId="1" hidden="1">歳入一覧1110!$A$6:$GN$22</definedName>
    <definedName name="Z_052F3F11_C124_459E_99F9_1A701D48C614_.wvu.Cols" localSheetId="2" hidden="1">'R8予算'!#REF!</definedName>
    <definedName name="Z_052F3F11_C124_459E_99F9_1A701D48C614_.wvu.Cols" localSheetId="4" hidden="1">'歳入一覧 (1126時点)'!$S:$T</definedName>
    <definedName name="Z_052F3F11_C124_459E_99F9_1A701D48C614_.wvu.Cols" localSheetId="3" hidden="1">'歳入一覧 (1227)'!$S:$T</definedName>
    <definedName name="Z_052F3F11_C124_459E_99F9_1A701D48C614_.wvu.Cols" localSheetId="1" hidden="1">歳入一覧1110!$R:$S</definedName>
    <definedName name="Z_052F3F11_C124_459E_99F9_1A701D48C614_.wvu.FilterData" localSheetId="2" hidden="1">'R8予算'!$A$6:$EN$26</definedName>
    <definedName name="Z_052F3F11_C124_459E_99F9_1A701D48C614_.wvu.FilterData" localSheetId="4" hidden="1">'歳入一覧 (1126時点)'!$A$6:$GO$31</definedName>
    <definedName name="Z_052F3F11_C124_459E_99F9_1A701D48C614_.wvu.FilterData" localSheetId="3" hidden="1">'歳入一覧 (1227)'!$A$6:$GO$32</definedName>
    <definedName name="Z_052F3F11_C124_459E_99F9_1A701D48C614_.wvu.FilterData" localSheetId="1" hidden="1">歳入一覧1110!$A$6:$GN$22</definedName>
    <definedName name="Z_052F3F11_C124_459E_99F9_1A701D48C614_.wvu.PrintArea" localSheetId="2" hidden="1">'R8予算'!$A$1:$K$27</definedName>
    <definedName name="Z_052F3F11_C124_459E_99F9_1A701D48C614_.wvu.PrintArea" localSheetId="4" hidden="1">'歳入一覧 (1126時点)'!$A$1:$L$33</definedName>
    <definedName name="Z_052F3F11_C124_459E_99F9_1A701D48C614_.wvu.PrintArea" localSheetId="3" hidden="1">'歳入一覧 (1227)'!$A$1:$L$34</definedName>
    <definedName name="Z_052F3F11_C124_459E_99F9_1A701D48C614_.wvu.PrintArea" localSheetId="1" hidden="1">歳入一覧1110!$A$1:$K$24</definedName>
    <definedName name="Z_052F3F11_C124_459E_99F9_1A701D48C614_.wvu.PrintTitles" localSheetId="2" hidden="1">'R8予算'!$4:$7</definedName>
    <definedName name="Z_052F3F11_C124_459E_99F9_1A701D48C614_.wvu.PrintTitles" localSheetId="4" hidden="1">'歳入一覧 (1126時点)'!$4:$7</definedName>
    <definedName name="Z_052F3F11_C124_459E_99F9_1A701D48C614_.wvu.PrintTitles" localSheetId="3" hidden="1">'歳入一覧 (1227)'!$4:$7</definedName>
    <definedName name="Z_052F3F11_C124_459E_99F9_1A701D48C614_.wvu.PrintTitles" localSheetId="1" hidden="1">歳入一覧1110!$4:$7</definedName>
    <definedName name="Z_06B37801_B90C_4714_B129_94818EB4F65E_.wvu.Cols" localSheetId="2" hidden="1">'R8予算'!#REF!</definedName>
    <definedName name="Z_06B37801_B90C_4714_B129_94818EB4F65E_.wvu.Cols" localSheetId="4" hidden="1">'歳入一覧 (1126時点)'!$N:$T</definedName>
    <definedName name="Z_06B37801_B90C_4714_B129_94818EB4F65E_.wvu.Cols" localSheetId="3" hidden="1">'歳入一覧 (1227)'!$N:$T</definedName>
    <definedName name="Z_06B37801_B90C_4714_B129_94818EB4F65E_.wvu.Cols" localSheetId="1" hidden="1">歳入一覧1110!$M:$S</definedName>
    <definedName name="Z_06B37801_B90C_4714_B129_94818EB4F65E_.wvu.FilterData" localSheetId="2" hidden="1">'R8予算'!$A$6:$EN$26</definedName>
    <definedName name="Z_06B37801_B90C_4714_B129_94818EB4F65E_.wvu.FilterData" localSheetId="4" hidden="1">'歳入一覧 (1126時点)'!$A$6:$GO$31</definedName>
    <definedName name="Z_06B37801_B90C_4714_B129_94818EB4F65E_.wvu.FilterData" localSheetId="3" hidden="1">'歳入一覧 (1227)'!$A$6:$GO$32</definedName>
    <definedName name="Z_06B37801_B90C_4714_B129_94818EB4F65E_.wvu.FilterData" localSheetId="1" hidden="1">歳入一覧1110!$A$6:$GN$22</definedName>
    <definedName name="Z_06B37801_B90C_4714_B129_94818EB4F65E_.wvu.PrintArea" localSheetId="2" hidden="1">'R8予算'!$A$1:$K$27</definedName>
    <definedName name="Z_06B37801_B90C_4714_B129_94818EB4F65E_.wvu.PrintArea" localSheetId="4" hidden="1">'歳入一覧 (1126時点)'!$A$1:$L$32</definedName>
    <definedName name="Z_06B37801_B90C_4714_B129_94818EB4F65E_.wvu.PrintArea" localSheetId="3" hidden="1">'歳入一覧 (1227)'!$A$1:$L$33</definedName>
    <definedName name="Z_06B37801_B90C_4714_B129_94818EB4F65E_.wvu.PrintArea" localSheetId="1" hidden="1">歳入一覧1110!$A$1:$K$23</definedName>
    <definedName name="Z_06B37801_B90C_4714_B129_94818EB4F65E_.wvu.PrintTitles" localSheetId="2" hidden="1">'R8予算'!$4:$7</definedName>
    <definedName name="Z_06B37801_B90C_4714_B129_94818EB4F65E_.wvu.PrintTitles" localSheetId="4" hidden="1">'歳入一覧 (1126時点)'!$4:$7</definedName>
    <definedName name="Z_06B37801_B90C_4714_B129_94818EB4F65E_.wvu.PrintTitles" localSheetId="3" hidden="1">'歳入一覧 (1227)'!$4:$7</definedName>
    <definedName name="Z_06B37801_B90C_4714_B129_94818EB4F65E_.wvu.PrintTitles" localSheetId="1" hidden="1">歳入一覧1110!$4:$7</definedName>
    <definedName name="Z_0984F2AA_60F2_4912_A9FF_2F9A955D5FE3_.wvu.FilterData" localSheetId="2" hidden="1">'R8予算'!$A$7:$EN$26</definedName>
    <definedName name="Z_0984F2AA_60F2_4912_A9FF_2F9A955D5FE3_.wvu.FilterData" localSheetId="4" hidden="1">'歳入一覧 (1126時点)'!$A$7:$GO$31</definedName>
    <definedName name="Z_0984F2AA_60F2_4912_A9FF_2F9A955D5FE3_.wvu.FilterData" localSheetId="3" hidden="1">'歳入一覧 (1227)'!$A$7:$GO$32</definedName>
    <definedName name="Z_0984F2AA_60F2_4912_A9FF_2F9A955D5FE3_.wvu.FilterData" localSheetId="0" hidden="1">'歳入一覧（0106）'!$A$7:$GO$32</definedName>
    <definedName name="Z_0984F2AA_60F2_4912_A9FF_2F9A955D5FE3_.wvu.FilterData" localSheetId="1" hidden="1">歳入一覧1110!$A$7:$GN$22</definedName>
    <definedName name="Z_0C68AD9F_EAAC_4D8C_8595_325E5145CCC9_.wvu.FilterData" localSheetId="2" hidden="1">'R8予算'!$B$6:$K$26</definedName>
    <definedName name="Z_0C68AD9F_EAAC_4D8C_8595_325E5145CCC9_.wvu.FilterData" localSheetId="4" hidden="1">'歳入一覧 (1126時点)'!$B$6:$U$31</definedName>
    <definedName name="Z_0C68AD9F_EAAC_4D8C_8595_325E5145CCC9_.wvu.FilterData" localSheetId="3" hidden="1">'歳入一覧 (1227)'!$B$6:$U$32</definedName>
    <definedName name="Z_0C68AD9F_EAAC_4D8C_8595_325E5145CCC9_.wvu.FilterData" localSheetId="0" hidden="1">'歳入一覧（0106）'!$B$6:$U$32</definedName>
    <definedName name="Z_0C68AD9F_EAAC_4D8C_8595_325E5145CCC9_.wvu.FilterData" localSheetId="1" hidden="1">歳入一覧1110!$B$6:$T$22</definedName>
    <definedName name="Z_0EC137BB_4649_439E_A306_A2900F1F636A_.wvu.FilterData" localSheetId="2" hidden="1">'R8予算'!$B$6:$K$26</definedName>
    <definedName name="Z_0EC137BB_4649_439E_A306_A2900F1F636A_.wvu.FilterData" localSheetId="4" hidden="1">'歳入一覧 (1126時点)'!$B$6:$U$31</definedName>
    <definedName name="Z_0EC137BB_4649_439E_A306_A2900F1F636A_.wvu.FilterData" localSheetId="3" hidden="1">'歳入一覧 (1227)'!$B$6:$U$32</definedName>
    <definedName name="Z_0EC137BB_4649_439E_A306_A2900F1F636A_.wvu.FilterData" localSheetId="0" hidden="1">'歳入一覧（0106）'!$B$6:$U$32</definedName>
    <definedName name="Z_0EC137BB_4649_439E_A306_A2900F1F636A_.wvu.FilterData" localSheetId="1" hidden="1">歳入一覧1110!$B$6:$T$22</definedName>
    <definedName name="Z_1199D24E_5AB2_4E7F_AA3B_409733D51AC4_.wvu.FilterData" localSheetId="2" hidden="1">'R8予算'!$A$6:$EN$26</definedName>
    <definedName name="Z_1199D24E_5AB2_4E7F_AA3B_409733D51AC4_.wvu.FilterData" localSheetId="4" hidden="1">'歳入一覧 (1126時点)'!$A$6:$GO$31</definedName>
    <definedName name="Z_1199D24E_5AB2_4E7F_AA3B_409733D51AC4_.wvu.FilterData" localSheetId="3" hidden="1">'歳入一覧 (1227)'!$A$6:$GO$32</definedName>
    <definedName name="Z_1199D24E_5AB2_4E7F_AA3B_409733D51AC4_.wvu.FilterData" localSheetId="0" hidden="1">'歳入一覧（0106）'!$A$6:$GO$32</definedName>
    <definedName name="Z_1199D24E_5AB2_4E7F_AA3B_409733D51AC4_.wvu.FilterData" localSheetId="1" hidden="1">歳入一覧1110!$A$6:$GN$22</definedName>
    <definedName name="Z_1E7D5732_EF56_415D_8F2A_A9A6136A4DC3_.wvu.FilterData" localSheetId="2" hidden="1">'R8予算'!$B$6:$K$26</definedName>
    <definedName name="Z_1E7D5732_EF56_415D_8F2A_A9A6136A4DC3_.wvu.FilterData" localSheetId="4" hidden="1">'歳入一覧 (1126時点)'!$B$6:$U$31</definedName>
    <definedName name="Z_1E7D5732_EF56_415D_8F2A_A9A6136A4DC3_.wvu.FilterData" localSheetId="3" hidden="1">'歳入一覧 (1227)'!$B$6:$U$32</definedName>
    <definedName name="Z_1E7D5732_EF56_415D_8F2A_A9A6136A4DC3_.wvu.FilterData" localSheetId="0" hidden="1">'歳入一覧（0106）'!$B$6:$U$32</definedName>
    <definedName name="Z_1E7D5732_EF56_415D_8F2A_A9A6136A4DC3_.wvu.FilterData" localSheetId="1" hidden="1">歳入一覧1110!$B$6:$T$22</definedName>
    <definedName name="Z_20E8B0EC_118D_49EF_9836_FFD168BFA307_.wvu.FilterData" localSheetId="2" hidden="1">'R8予算'!$A$6:$K$26</definedName>
    <definedName name="Z_20E8B0EC_118D_49EF_9836_FFD168BFA307_.wvu.FilterData" localSheetId="4" hidden="1">'歳入一覧 (1126時点)'!$A$6:$AT$31</definedName>
    <definedName name="Z_20E8B0EC_118D_49EF_9836_FFD168BFA307_.wvu.FilterData" localSheetId="3" hidden="1">'歳入一覧 (1227)'!$A$6:$AT$32</definedName>
    <definedName name="Z_20E8B0EC_118D_49EF_9836_FFD168BFA307_.wvu.FilterData" localSheetId="0" hidden="1">'歳入一覧（0106）'!$A$6:$AT$32</definedName>
    <definedName name="Z_20E8B0EC_118D_49EF_9836_FFD168BFA307_.wvu.FilterData" localSheetId="1" hidden="1">歳入一覧1110!$A$6:$AS$22</definedName>
    <definedName name="Z_22995149_BE93_441E_A433_BD1625B87C24_.wvu.Cols" localSheetId="2" hidden="1">'R8予算'!#REF!</definedName>
    <definedName name="Z_22995149_BE93_441E_A433_BD1625B87C24_.wvu.Cols" localSheetId="4" hidden="1">'歳入一覧 (1126時点)'!$S:$T</definedName>
    <definedName name="Z_22995149_BE93_441E_A433_BD1625B87C24_.wvu.Cols" localSheetId="3" hidden="1">'歳入一覧 (1227)'!$S:$T</definedName>
    <definedName name="Z_22995149_BE93_441E_A433_BD1625B87C24_.wvu.Cols" localSheetId="1" hidden="1">歳入一覧1110!$R:$S</definedName>
    <definedName name="Z_22995149_BE93_441E_A433_BD1625B87C24_.wvu.FilterData" localSheetId="2" hidden="1">'R8予算'!$A$6:$EN$26</definedName>
    <definedName name="Z_22995149_BE93_441E_A433_BD1625B87C24_.wvu.FilterData" localSheetId="4" hidden="1">'歳入一覧 (1126時点)'!$A$6:$GO$31</definedName>
    <definedName name="Z_22995149_BE93_441E_A433_BD1625B87C24_.wvu.FilterData" localSheetId="3" hidden="1">'歳入一覧 (1227)'!$A$6:$GO$32</definedName>
    <definedName name="Z_22995149_BE93_441E_A433_BD1625B87C24_.wvu.FilterData" localSheetId="1" hidden="1">歳入一覧1110!$A$6:$GN$22</definedName>
    <definedName name="Z_22995149_BE93_441E_A433_BD1625B87C24_.wvu.PrintArea" localSheetId="2" hidden="1">'R8予算'!$A$1:$K$27</definedName>
    <definedName name="Z_22995149_BE93_441E_A433_BD1625B87C24_.wvu.PrintArea" localSheetId="4" hidden="1">'歳入一覧 (1126時点)'!$A$1:$L$33</definedName>
    <definedName name="Z_22995149_BE93_441E_A433_BD1625B87C24_.wvu.PrintArea" localSheetId="3" hidden="1">'歳入一覧 (1227)'!$A$1:$L$34</definedName>
    <definedName name="Z_22995149_BE93_441E_A433_BD1625B87C24_.wvu.PrintArea" localSheetId="1" hidden="1">歳入一覧1110!$A$1:$K$24</definedName>
    <definedName name="Z_22995149_BE93_441E_A433_BD1625B87C24_.wvu.PrintTitles" localSheetId="2" hidden="1">'R8予算'!$4:$7</definedName>
    <definedName name="Z_22995149_BE93_441E_A433_BD1625B87C24_.wvu.PrintTitles" localSheetId="4" hidden="1">'歳入一覧 (1126時点)'!$4:$7</definedName>
    <definedName name="Z_22995149_BE93_441E_A433_BD1625B87C24_.wvu.PrintTitles" localSheetId="3" hidden="1">'歳入一覧 (1227)'!$4:$7</definedName>
    <definedName name="Z_22995149_BE93_441E_A433_BD1625B87C24_.wvu.PrintTitles" localSheetId="1" hidden="1">歳入一覧1110!$4:$7</definedName>
    <definedName name="Z_22CA7278_0BB0_43BE_B164_268A2E7E7747_.wvu.Cols" localSheetId="2" hidden="1">'R8予算'!#REF!</definedName>
    <definedName name="Z_22CA7278_0BB0_43BE_B164_268A2E7E7747_.wvu.Cols" localSheetId="4" hidden="1">'歳入一覧 (1126時点)'!$S:$T</definedName>
    <definedName name="Z_22CA7278_0BB0_43BE_B164_268A2E7E7747_.wvu.Cols" localSheetId="3" hidden="1">'歳入一覧 (1227)'!$S:$T</definedName>
    <definedName name="Z_22CA7278_0BB0_43BE_B164_268A2E7E7747_.wvu.Cols" localSheetId="1" hidden="1">歳入一覧1110!$R:$S</definedName>
    <definedName name="Z_22CA7278_0BB0_43BE_B164_268A2E7E7747_.wvu.FilterData" localSheetId="2" hidden="1">'R8予算'!$A$6:$EN$26</definedName>
    <definedName name="Z_22CA7278_0BB0_43BE_B164_268A2E7E7747_.wvu.FilterData" localSheetId="4" hidden="1">'歳入一覧 (1126時点)'!$A$6:$GO$31</definedName>
    <definedName name="Z_22CA7278_0BB0_43BE_B164_268A2E7E7747_.wvu.FilterData" localSheetId="3" hidden="1">'歳入一覧 (1227)'!$A$6:$GO$32</definedName>
    <definedName name="Z_22CA7278_0BB0_43BE_B164_268A2E7E7747_.wvu.FilterData" localSheetId="1" hidden="1">歳入一覧1110!$A$6:$GN$22</definedName>
    <definedName name="Z_22CA7278_0BB0_43BE_B164_268A2E7E7747_.wvu.PrintArea" localSheetId="2" hidden="1">'R8予算'!$A$1:$K$27</definedName>
    <definedName name="Z_22CA7278_0BB0_43BE_B164_268A2E7E7747_.wvu.PrintArea" localSheetId="4" hidden="1">'歳入一覧 (1126時点)'!$A$1:$L$33</definedName>
    <definedName name="Z_22CA7278_0BB0_43BE_B164_268A2E7E7747_.wvu.PrintArea" localSheetId="3" hidden="1">'歳入一覧 (1227)'!$A$1:$L$34</definedName>
    <definedName name="Z_22CA7278_0BB0_43BE_B164_268A2E7E7747_.wvu.PrintArea" localSheetId="1" hidden="1">歳入一覧1110!$A$1:$K$24</definedName>
    <definedName name="Z_22CA7278_0BB0_43BE_B164_268A2E7E7747_.wvu.PrintTitles" localSheetId="2" hidden="1">'R8予算'!$4:$7</definedName>
    <definedName name="Z_22CA7278_0BB0_43BE_B164_268A2E7E7747_.wvu.PrintTitles" localSheetId="4" hidden="1">'歳入一覧 (1126時点)'!$4:$7</definedName>
    <definedName name="Z_22CA7278_0BB0_43BE_B164_268A2E7E7747_.wvu.PrintTitles" localSheetId="3" hidden="1">'歳入一覧 (1227)'!$4:$7</definedName>
    <definedName name="Z_22CA7278_0BB0_43BE_B164_268A2E7E7747_.wvu.PrintTitles" localSheetId="1" hidden="1">歳入一覧1110!$4:$7</definedName>
    <definedName name="Z_23F43B3A_3258_499E_84AA_5934348FFA54_.wvu.FilterData" localSheetId="2" hidden="1">'R8予算'!$A$6:$EN$26</definedName>
    <definedName name="Z_23F43B3A_3258_499E_84AA_5934348FFA54_.wvu.FilterData" localSheetId="4" hidden="1">'歳入一覧 (1126時点)'!$A$6:$GO$31</definedName>
    <definedName name="Z_23F43B3A_3258_499E_84AA_5934348FFA54_.wvu.FilterData" localSheetId="3" hidden="1">'歳入一覧 (1227)'!$A$6:$GO$32</definedName>
    <definedName name="Z_23F43B3A_3258_499E_84AA_5934348FFA54_.wvu.FilterData" localSheetId="0" hidden="1">'歳入一覧（0106）'!$A$6:$GO$32</definedName>
    <definedName name="Z_23F43B3A_3258_499E_84AA_5934348FFA54_.wvu.FilterData" localSheetId="1" hidden="1">歳入一覧1110!$A$6:$GN$22</definedName>
    <definedName name="Z_24D4AB45_3A64_4C2A_93AD_95EA6B944657_.wvu.FilterData" localSheetId="2" hidden="1">'R8予算'!$B$6:$K$26</definedName>
    <definedName name="Z_24D4AB45_3A64_4C2A_93AD_95EA6B944657_.wvu.FilterData" localSheetId="4" hidden="1">'歳入一覧 (1126時点)'!$B$6:$U$31</definedName>
    <definedName name="Z_24D4AB45_3A64_4C2A_93AD_95EA6B944657_.wvu.FilterData" localSheetId="3" hidden="1">'歳入一覧 (1227)'!$B$6:$U$32</definedName>
    <definedName name="Z_24D4AB45_3A64_4C2A_93AD_95EA6B944657_.wvu.FilterData" localSheetId="0" hidden="1">'歳入一覧（0106）'!$B$6:$U$32</definedName>
    <definedName name="Z_24D4AB45_3A64_4C2A_93AD_95EA6B944657_.wvu.FilterData" localSheetId="1" hidden="1">歳入一覧1110!$B$6:$T$22</definedName>
    <definedName name="Z_27FE125A_CAC0_4187_BAC1_FA85A21F8068_.wvu.FilterData" localSheetId="2" hidden="1">'R8予算'!$A$6:$EN$26</definedName>
    <definedName name="Z_27FE125A_CAC0_4187_BAC1_FA85A21F8068_.wvu.FilterData" localSheetId="4" hidden="1">'歳入一覧 (1126時点)'!$A$6:$GO$31</definedName>
    <definedName name="Z_27FE125A_CAC0_4187_BAC1_FA85A21F8068_.wvu.FilterData" localSheetId="3" hidden="1">'歳入一覧 (1227)'!$A$6:$GO$32</definedName>
    <definedName name="Z_27FE125A_CAC0_4187_BAC1_FA85A21F8068_.wvu.FilterData" localSheetId="0" hidden="1">'歳入一覧（0106）'!$A$6:$GO$32</definedName>
    <definedName name="Z_27FE125A_CAC0_4187_BAC1_FA85A21F8068_.wvu.FilterData" localSheetId="1" hidden="1">歳入一覧1110!$A$6:$GN$22</definedName>
    <definedName name="Z_291BEBD1_3E67_44D7_B7E4_9799E8B2AEED_.wvu.FilterData" localSheetId="2" hidden="1">'R8予算'!$B$6:$K$26</definedName>
    <definedName name="Z_291BEBD1_3E67_44D7_B7E4_9799E8B2AEED_.wvu.FilterData" localSheetId="4" hidden="1">'歳入一覧 (1126時点)'!$B$6:$U$31</definedName>
    <definedName name="Z_291BEBD1_3E67_44D7_B7E4_9799E8B2AEED_.wvu.FilterData" localSheetId="3" hidden="1">'歳入一覧 (1227)'!$B$6:$U$32</definedName>
    <definedName name="Z_291BEBD1_3E67_44D7_B7E4_9799E8B2AEED_.wvu.FilterData" localSheetId="0" hidden="1">'歳入一覧（0106）'!$B$6:$U$32</definedName>
    <definedName name="Z_291BEBD1_3E67_44D7_B7E4_9799E8B2AEED_.wvu.FilterData" localSheetId="1" hidden="1">歳入一覧1110!$B$6:$T$22</definedName>
    <definedName name="Z_2AC5AF6D_E947_4E06_81E5_FE5E3908C039_.wvu.Cols" localSheetId="2" hidden="1">'R8予算'!#REF!</definedName>
    <definedName name="Z_2AC5AF6D_E947_4E06_81E5_FE5E3908C039_.wvu.Cols" localSheetId="4" hidden="1">'歳入一覧 (1126時点)'!$S:$T</definedName>
    <definedName name="Z_2AC5AF6D_E947_4E06_81E5_FE5E3908C039_.wvu.Cols" localSheetId="3" hidden="1">'歳入一覧 (1227)'!$S:$T</definedName>
    <definedName name="Z_2AC5AF6D_E947_4E06_81E5_FE5E3908C039_.wvu.Cols" localSheetId="1" hidden="1">歳入一覧1110!$R:$S</definedName>
    <definedName name="Z_2AC5AF6D_E947_4E06_81E5_FE5E3908C039_.wvu.FilterData" localSheetId="2" hidden="1">'R8予算'!$A$6:$EN$26</definedName>
    <definedName name="Z_2AC5AF6D_E947_4E06_81E5_FE5E3908C039_.wvu.FilterData" localSheetId="4" hidden="1">'歳入一覧 (1126時点)'!$A$6:$GO$31</definedName>
    <definedName name="Z_2AC5AF6D_E947_4E06_81E5_FE5E3908C039_.wvu.FilterData" localSheetId="3" hidden="1">'歳入一覧 (1227)'!$A$6:$GO$32</definedName>
    <definedName name="Z_2AC5AF6D_E947_4E06_81E5_FE5E3908C039_.wvu.FilterData" localSheetId="1" hidden="1">歳入一覧1110!$A$6:$GN$22</definedName>
    <definedName name="Z_2AC5AF6D_E947_4E06_81E5_FE5E3908C039_.wvu.PrintArea" localSheetId="2" hidden="1">'R8予算'!$A$1:$K$27</definedName>
    <definedName name="Z_2AC5AF6D_E947_4E06_81E5_FE5E3908C039_.wvu.PrintArea" localSheetId="4" hidden="1">'歳入一覧 (1126時点)'!$A$1:$L$33</definedName>
    <definedName name="Z_2AC5AF6D_E947_4E06_81E5_FE5E3908C039_.wvu.PrintArea" localSheetId="3" hidden="1">'歳入一覧 (1227)'!$A$1:$L$34</definedName>
    <definedName name="Z_2AC5AF6D_E947_4E06_81E5_FE5E3908C039_.wvu.PrintArea" localSheetId="1" hidden="1">歳入一覧1110!$A$1:$K$24</definedName>
    <definedName name="Z_2AC5AF6D_E947_4E06_81E5_FE5E3908C039_.wvu.PrintTitles" localSheetId="2" hidden="1">'R8予算'!$4:$7</definedName>
    <definedName name="Z_2AC5AF6D_E947_4E06_81E5_FE5E3908C039_.wvu.PrintTitles" localSheetId="4" hidden="1">'歳入一覧 (1126時点)'!$4:$7</definedName>
    <definedName name="Z_2AC5AF6D_E947_4E06_81E5_FE5E3908C039_.wvu.PrintTitles" localSheetId="3" hidden="1">'歳入一覧 (1227)'!$4:$7</definedName>
    <definedName name="Z_2AC5AF6D_E947_4E06_81E5_FE5E3908C039_.wvu.PrintTitles" localSheetId="1" hidden="1">歳入一覧1110!$4:$7</definedName>
    <definedName name="Z_2C82E193_3E09_4CE3_80B4_E2A9361A46F4_.wvu.FilterData" localSheetId="2" hidden="1">'R8予算'!$B$6:$K$26</definedName>
    <definedName name="Z_2C82E193_3E09_4CE3_80B4_E2A9361A46F4_.wvu.FilterData" localSheetId="4" hidden="1">'歳入一覧 (1126時点)'!$B$6:$U$31</definedName>
    <definedName name="Z_2C82E193_3E09_4CE3_80B4_E2A9361A46F4_.wvu.FilterData" localSheetId="3" hidden="1">'歳入一覧 (1227)'!$B$6:$U$32</definedName>
    <definedName name="Z_2C82E193_3E09_4CE3_80B4_E2A9361A46F4_.wvu.FilterData" localSheetId="0" hidden="1">'歳入一覧（0106）'!$B$6:$U$32</definedName>
    <definedName name="Z_2C82E193_3E09_4CE3_80B4_E2A9361A46F4_.wvu.FilterData" localSheetId="1" hidden="1">歳入一覧1110!$B$6:$T$22</definedName>
    <definedName name="Z_300532A4_C979_47B6_AE96_7529D1452A32_.wvu.FilterData" localSheetId="2" hidden="1">'R8予算'!$A$6:$EN$26</definedName>
    <definedName name="Z_300532A4_C979_47B6_AE96_7529D1452A32_.wvu.FilterData" localSheetId="4" hidden="1">'歳入一覧 (1126時点)'!$A$6:$GO$31</definedName>
    <definedName name="Z_300532A4_C979_47B6_AE96_7529D1452A32_.wvu.FilterData" localSheetId="3" hidden="1">'歳入一覧 (1227)'!$A$6:$GO$32</definedName>
    <definedName name="Z_300532A4_C979_47B6_AE96_7529D1452A32_.wvu.FilterData" localSheetId="0" hidden="1">'歳入一覧（0106）'!$A$6:$GO$32</definedName>
    <definedName name="Z_300532A4_C979_47B6_AE96_7529D1452A32_.wvu.FilterData" localSheetId="1" hidden="1">歳入一覧1110!$A$6:$GN$22</definedName>
    <definedName name="Z_340A5395_F3C0_4C00_AD4A_45ABD0096A3A_.wvu.FilterData" localSheetId="2" hidden="1">'R8予算'!$A$7:$EN$26</definedName>
    <definedName name="Z_340A5395_F3C0_4C00_AD4A_45ABD0096A3A_.wvu.FilterData" localSheetId="4" hidden="1">'歳入一覧 (1126時点)'!$A$7:$GO$31</definedName>
    <definedName name="Z_340A5395_F3C0_4C00_AD4A_45ABD0096A3A_.wvu.FilterData" localSheetId="3" hidden="1">'歳入一覧 (1227)'!$A$7:$GO$32</definedName>
    <definedName name="Z_340A5395_F3C0_4C00_AD4A_45ABD0096A3A_.wvu.FilterData" localSheetId="0" hidden="1">'歳入一覧（0106）'!$A$7:$GO$32</definedName>
    <definedName name="Z_340A5395_F3C0_4C00_AD4A_45ABD0096A3A_.wvu.FilterData" localSheetId="1" hidden="1">歳入一覧1110!$A$7:$GN$22</definedName>
    <definedName name="Z_366D8082_4247_4BD2_8EA9_CB5780D5FB7B_.wvu.Cols" localSheetId="2" hidden="1">'R8予算'!#REF!</definedName>
    <definedName name="Z_366D8082_4247_4BD2_8EA9_CB5780D5FB7B_.wvu.Cols" localSheetId="4" hidden="1">'歳入一覧 (1126時点)'!$S:$T</definedName>
    <definedName name="Z_366D8082_4247_4BD2_8EA9_CB5780D5FB7B_.wvu.Cols" localSheetId="3" hidden="1">'歳入一覧 (1227)'!$S:$T</definedName>
    <definedName name="Z_366D8082_4247_4BD2_8EA9_CB5780D5FB7B_.wvu.Cols" localSheetId="1" hidden="1">歳入一覧1110!$R:$S</definedName>
    <definedName name="Z_366D8082_4247_4BD2_8EA9_CB5780D5FB7B_.wvu.FilterData" localSheetId="2" hidden="1">'R8予算'!$A$6:$EN$26</definedName>
    <definedName name="Z_366D8082_4247_4BD2_8EA9_CB5780D5FB7B_.wvu.FilterData" localSheetId="4" hidden="1">'歳入一覧 (1126時点)'!$A$6:$GO$31</definedName>
    <definedName name="Z_366D8082_4247_4BD2_8EA9_CB5780D5FB7B_.wvu.FilterData" localSheetId="3" hidden="1">'歳入一覧 (1227)'!$A$6:$GO$32</definedName>
    <definedName name="Z_366D8082_4247_4BD2_8EA9_CB5780D5FB7B_.wvu.FilterData" localSheetId="1" hidden="1">歳入一覧1110!$A$6:$GN$22</definedName>
    <definedName name="Z_366D8082_4247_4BD2_8EA9_CB5780D5FB7B_.wvu.PrintArea" localSheetId="2" hidden="1">'R8予算'!$A$1:$K$27</definedName>
    <definedName name="Z_366D8082_4247_4BD2_8EA9_CB5780D5FB7B_.wvu.PrintArea" localSheetId="4" hidden="1">'歳入一覧 (1126時点)'!$A$1:$L$33</definedName>
    <definedName name="Z_366D8082_4247_4BD2_8EA9_CB5780D5FB7B_.wvu.PrintArea" localSheetId="3" hidden="1">'歳入一覧 (1227)'!$A$1:$L$34</definedName>
    <definedName name="Z_366D8082_4247_4BD2_8EA9_CB5780D5FB7B_.wvu.PrintArea" localSheetId="1" hidden="1">歳入一覧1110!$A$1:$K$24</definedName>
    <definedName name="Z_366D8082_4247_4BD2_8EA9_CB5780D5FB7B_.wvu.PrintTitles" localSheetId="2" hidden="1">'R8予算'!$4:$7</definedName>
    <definedName name="Z_366D8082_4247_4BD2_8EA9_CB5780D5FB7B_.wvu.PrintTitles" localSheetId="4" hidden="1">'歳入一覧 (1126時点)'!$4:$7</definedName>
    <definedName name="Z_366D8082_4247_4BD2_8EA9_CB5780D5FB7B_.wvu.PrintTitles" localSheetId="3" hidden="1">'歳入一覧 (1227)'!$4:$7</definedName>
    <definedName name="Z_366D8082_4247_4BD2_8EA9_CB5780D5FB7B_.wvu.PrintTitles" localSheetId="1" hidden="1">歳入一覧1110!$4:$7</definedName>
    <definedName name="Z_374AF662_332C_4305_9FF2_82EBDABE1ECA_.wvu.FilterData" localSheetId="2" hidden="1">'R8予算'!$B$6:$K$26</definedName>
    <definedName name="Z_374AF662_332C_4305_9FF2_82EBDABE1ECA_.wvu.FilterData" localSheetId="4" hidden="1">'歳入一覧 (1126時点)'!$B$6:$U$31</definedName>
    <definedName name="Z_374AF662_332C_4305_9FF2_82EBDABE1ECA_.wvu.FilterData" localSheetId="3" hidden="1">'歳入一覧 (1227)'!$B$6:$U$32</definedName>
    <definedName name="Z_374AF662_332C_4305_9FF2_82EBDABE1ECA_.wvu.FilterData" localSheetId="0" hidden="1">'歳入一覧（0106）'!$B$6:$U$32</definedName>
    <definedName name="Z_374AF662_332C_4305_9FF2_82EBDABE1ECA_.wvu.FilterData" localSheetId="1" hidden="1">歳入一覧1110!$B$6:$T$22</definedName>
    <definedName name="Z_38677CFC_38FD_428F_B2E6_28D6556AF30E_.wvu.FilterData" localSheetId="2" hidden="1">'R8予算'!$A$6:$K$26</definedName>
    <definedName name="Z_38677CFC_38FD_428F_B2E6_28D6556AF30E_.wvu.FilterData" localSheetId="4" hidden="1">'歳入一覧 (1126時点)'!$A$6:$AS$31</definedName>
    <definedName name="Z_38677CFC_38FD_428F_B2E6_28D6556AF30E_.wvu.FilterData" localSheetId="3" hidden="1">'歳入一覧 (1227)'!$A$6:$AS$32</definedName>
    <definedName name="Z_38677CFC_38FD_428F_B2E6_28D6556AF30E_.wvu.FilterData" localSheetId="0" hidden="1">'歳入一覧（0106）'!$A$6:$AS$32</definedName>
    <definedName name="Z_38677CFC_38FD_428F_B2E6_28D6556AF30E_.wvu.FilterData" localSheetId="1" hidden="1">歳入一覧1110!$A$6:$AR$22</definedName>
    <definedName name="Z_3EED8F5F_471C_4B50_994D_BB7BEF016969_.wvu.FilterData" localSheetId="2" hidden="1">'R8予算'!$B$6:$K$26</definedName>
    <definedName name="Z_3EED8F5F_471C_4B50_994D_BB7BEF016969_.wvu.FilterData" localSheetId="4" hidden="1">'歳入一覧 (1126時点)'!$B$6:$U$31</definedName>
    <definedName name="Z_3EED8F5F_471C_4B50_994D_BB7BEF016969_.wvu.FilterData" localSheetId="3" hidden="1">'歳入一覧 (1227)'!$B$6:$U$32</definedName>
    <definedName name="Z_3EED8F5F_471C_4B50_994D_BB7BEF016969_.wvu.FilterData" localSheetId="0" hidden="1">'歳入一覧（0106）'!$B$6:$U$32</definedName>
    <definedName name="Z_3EED8F5F_471C_4B50_994D_BB7BEF016969_.wvu.FilterData" localSheetId="1" hidden="1">歳入一覧1110!$B$6:$T$22</definedName>
    <definedName name="Z_44110B35_593F_4B4A_A409_C3E96DF3A694_.wvu.Cols" localSheetId="2" hidden="1">'R8予算'!#REF!</definedName>
    <definedName name="Z_44110B35_593F_4B4A_A409_C3E96DF3A694_.wvu.Cols" localSheetId="4" hidden="1">'歳入一覧 (1126時点)'!$S:$T</definedName>
    <definedName name="Z_44110B35_593F_4B4A_A409_C3E96DF3A694_.wvu.Cols" localSheetId="3" hidden="1">'歳入一覧 (1227)'!$S:$T</definedName>
    <definedName name="Z_44110B35_593F_4B4A_A409_C3E96DF3A694_.wvu.Cols" localSheetId="1" hidden="1">歳入一覧1110!$R:$S</definedName>
    <definedName name="Z_44110B35_593F_4B4A_A409_C3E96DF3A694_.wvu.FilterData" localSheetId="2" hidden="1">'R8予算'!$A$7:$EN$26</definedName>
    <definedName name="Z_44110B35_593F_4B4A_A409_C3E96DF3A694_.wvu.FilterData" localSheetId="4" hidden="1">'歳入一覧 (1126時点)'!$A$7:$GO$31</definedName>
    <definedName name="Z_44110B35_593F_4B4A_A409_C3E96DF3A694_.wvu.FilterData" localSheetId="3" hidden="1">'歳入一覧 (1227)'!$A$7:$GO$32</definedName>
    <definedName name="Z_44110B35_593F_4B4A_A409_C3E96DF3A694_.wvu.FilterData" localSheetId="1" hidden="1">歳入一覧1110!$A$7:$GN$22</definedName>
    <definedName name="Z_44110B35_593F_4B4A_A409_C3E96DF3A694_.wvu.PrintArea" localSheetId="2" hidden="1">'R8予算'!$A$1:$K$27</definedName>
    <definedName name="Z_44110B35_593F_4B4A_A409_C3E96DF3A694_.wvu.PrintArea" localSheetId="4" hidden="1">'歳入一覧 (1126時点)'!$A$1:$L$33</definedName>
    <definedName name="Z_44110B35_593F_4B4A_A409_C3E96DF3A694_.wvu.PrintArea" localSheetId="3" hidden="1">'歳入一覧 (1227)'!$A$1:$L$34</definedName>
    <definedName name="Z_44110B35_593F_4B4A_A409_C3E96DF3A694_.wvu.PrintArea" localSheetId="1" hidden="1">歳入一覧1110!$A$1:$K$24</definedName>
    <definedName name="Z_44110B35_593F_4B4A_A409_C3E96DF3A694_.wvu.PrintTitles" localSheetId="2" hidden="1">'R8予算'!$4:$7</definedName>
    <definedName name="Z_44110B35_593F_4B4A_A409_C3E96DF3A694_.wvu.PrintTitles" localSheetId="4" hidden="1">'歳入一覧 (1126時点)'!$4:$7</definedName>
    <definedName name="Z_44110B35_593F_4B4A_A409_C3E96DF3A694_.wvu.PrintTitles" localSheetId="3" hidden="1">'歳入一覧 (1227)'!$4:$7</definedName>
    <definedName name="Z_44110B35_593F_4B4A_A409_C3E96DF3A694_.wvu.PrintTitles" localSheetId="1" hidden="1">歳入一覧1110!$4:$7</definedName>
    <definedName name="Z_443FC1F6_4EB0_4043_84B4_EA880B09B87F_.wvu.FilterData" localSheetId="2" hidden="1">'R8予算'!$A$6:$K$26</definedName>
    <definedName name="Z_443FC1F6_4EB0_4043_84B4_EA880B09B87F_.wvu.FilterData" localSheetId="4" hidden="1">'歳入一覧 (1126時点)'!$A$6:$AT$31</definedName>
    <definedName name="Z_443FC1F6_4EB0_4043_84B4_EA880B09B87F_.wvu.FilterData" localSheetId="3" hidden="1">'歳入一覧 (1227)'!$A$6:$AT$32</definedName>
    <definedName name="Z_443FC1F6_4EB0_4043_84B4_EA880B09B87F_.wvu.FilterData" localSheetId="0" hidden="1">'歳入一覧（0106）'!$A$6:$AT$32</definedName>
    <definedName name="Z_443FC1F6_4EB0_4043_84B4_EA880B09B87F_.wvu.FilterData" localSheetId="1" hidden="1">歳入一覧1110!$A$6:$AS$22</definedName>
    <definedName name="Z_444B054F_1122_4B41_9106_F9A119111E6C_.wvu.Cols" localSheetId="2" hidden="1">'R8予算'!#REF!</definedName>
    <definedName name="Z_444B054F_1122_4B41_9106_F9A119111E6C_.wvu.Cols" localSheetId="4" hidden="1">'歳入一覧 (1126時点)'!$S:$T</definedName>
    <definedName name="Z_444B054F_1122_4B41_9106_F9A119111E6C_.wvu.Cols" localSheetId="3" hidden="1">'歳入一覧 (1227)'!$S:$T</definedName>
    <definedName name="Z_444B054F_1122_4B41_9106_F9A119111E6C_.wvu.Cols" localSheetId="1" hidden="1">歳入一覧1110!$R:$S</definedName>
    <definedName name="Z_444B054F_1122_4B41_9106_F9A119111E6C_.wvu.FilterData" localSheetId="2" hidden="1">'R8予算'!$A$6:$EN$26</definedName>
    <definedName name="Z_444B054F_1122_4B41_9106_F9A119111E6C_.wvu.FilterData" localSheetId="4" hidden="1">'歳入一覧 (1126時点)'!$A$6:$GO$31</definedName>
    <definedName name="Z_444B054F_1122_4B41_9106_F9A119111E6C_.wvu.FilterData" localSheetId="3" hidden="1">'歳入一覧 (1227)'!$A$6:$GO$32</definedName>
    <definedName name="Z_444B054F_1122_4B41_9106_F9A119111E6C_.wvu.FilterData" localSheetId="1" hidden="1">歳入一覧1110!$A$6:$GN$22</definedName>
    <definedName name="Z_444B054F_1122_4B41_9106_F9A119111E6C_.wvu.PrintArea" localSheetId="2" hidden="1">'R8予算'!$A$1:$K$27</definedName>
    <definedName name="Z_444B054F_1122_4B41_9106_F9A119111E6C_.wvu.PrintArea" localSheetId="4" hidden="1">'歳入一覧 (1126時点)'!$A$1:$L$33</definedName>
    <definedName name="Z_444B054F_1122_4B41_9106_F9A119111E6C_.wvu.PrintArea" localSheetId="3" hidden="1">'歳入一覧 (1227)'!$A$1:$L$34</definedName>
    <definedName name="Z_444B054F_1122_4B41_9106_F9A119111E6C_.wvu.PrintArea" localSheetId="1" hidden="1">歳入一覧1110!$A$1:$K$24</definedName>
    <definedName name="Z_444B054F_1122_4B41_9106_F9A119111E6C_.wvu.PrintTitles" localSheetId="2" hidden="1">'R8予算'!$4:$7</definedName>
    <definedName name="Z_444B054F_1122_4B41_9106_F9A119111E6C_.wvu.PrintTitles" localSheetId="4" hidden="1">'歳入一覧 (1126時点)'!$4:$7</definedName>
    <definedName name="Z_444B054F_1122_4B41_9106_F9A119111E6C_.wvu.PrintTitles" localSheetId="3" hidden="1">'歳入一覧 (1227)'!$4:$7</definedName>
    <definedName name="Z_444B054F_1122_4B41_9106_F9A119111E6C_.wvu.PrintTitles" localSheetId="1" hidden="1">歳入一覧1110!$4:$7</definedName>
    <definedName name="Z_45D004E6_D125_4BDB_B604_8C7F9987A296_.wvu.Cols" localSheetId="2" hidden="1">'R8予算'!#REF!</definedName>
    <definedName name="Z_45D004E6_D125_4BDB_B604_8C7F9987A296_.wvu.Cols" localSheetId="4" hidden="1">'歳入一覧 (1126時点)'!$S:$T</definedName>
    <definedName name="Z_45D004E6_D125_4BDB_B604_8C7F9987A296_.wvu.Cols" localSheetId="3" hidden="1">'歳入一覧 (1227)'!$S:$T</definedName>
    <definedName name="Z_45D004E6_D125_4BDB_B604_8C7F9987A296_.wvu.Cols" localSheetId="1" hidden="1">歳入一覧1110!$R:$S</definedName>
    <definedName name="Z_45D004E6_D125_4BDB_B604_8C7F9987A296_.wvu.FilterData" localSheetId="2" hidden="1">'R8予算'!$A$6:$EN$26</definedName>
    <definedName name="Z_45D004E6_D125_4BDB_B604_8C7F9987A296_.wvu.FilterData" localSheetId="4" hidden="1">'歳入一覧 (1126時点)'!$A$6:$GO$31</definedName>
    <definedName name="Z_45D004E6_D125_4BDB_B604_8C7F9987A296_.wvu.FilterData" localSheetId="3" hidden="1">'歳入一覧 (1227)'!$A$6:$GO$32</definedName>
    <definedName name="Z_45D004E6_D125_4BDB_B604_8C7F9987A296_.wvu.FilterData" localSheetId="1" hidden="1">歳入一覧1110!$A$6:$GN$22</definedName>
    <definedName name="Z_45D004E6_D125_4BDB_B604_8C7F9987A296_.wvu.PrintArea" localSheetId="2" hidden="1">'R8予算'!$A$1:$K$27</definedName>
    <definedName name="Z_45D004E6_D125_4BDB_B604_8C7F9987A296_.wvu.PrintArea" localSheetId="4" hidden="1">'歳入一覧 (1126時点)'!$A$1:$L$33</definedName>
    <definedName name="Z_45D004E6_D125_4BDB_B604_8C7F9987A296_.wvu.PrintArea" localSheetId="3" hidden="1">'歳入一覧 (1227)'!$A$1:$L$34</definedName>
    <definedName name="Z_45D004E6_D125_4BDB_B604_8C7F9987A296_.wvu.PrintArea" localSheetId="1" hidden="1">歳入一覧1110!$A$1:$K$24</definedName>
    <definedName name="Z_45D004E6_D125_4BDB_B604_8C7F9987A296_.wvu.PrintTitles" localSheetId="2" hidden="1">'R8予算'!$4:$7</definedName>
    <definedName name="Z_45D004E6_D125_4BDB_B604_8C7F9987A296_.wvu.PrintTitles" localSheetId="4" hidden="1">'歳入一覧 (1126時点)'!$4:$7</definedName>
    <definedName name="Z_45D004E6_D125_4BDB_B604_8C7F9987A296_.wvu.PrintTitles" localSheetId="3" hidden="1">'歳入一覧 (1227)'!$4:$7</definedName>
    <definedName name="Z_45D004E6_D125_4BDB_B604_8C7F9987A296_.wvu.PrintTitles" localSheetId="1" hidden="1">歳入一覧1110!$4:$7</definedName>
    <definedName name="Z_4697FA6B_DE17_44B8_B6B3_A9559B9E7087_.wvu.Cols" localSheetId="2" hidden="1">'R8予算'!#REF!</definedName>
    <definedName name="Z_4697FA6B_DE17_44B8_B6B3_A9559B9E7087_.wvu.Cols" localSheetId="4" hidden="1">'歳入一覧 (1126時点)'!$S:$T</definedName>
    <definedName name="Z_4697FA6B_DE17_44B8_B6B3_A9559B9E7087_.wvu.Cols" localSheetId="3" hidden="1">'歳入一覧 (1227)'!$S:$T</definedName>
    <definedName name="Z_4697FA6B_DE17_44B8_B6B3_A9559B9E7087_.wvu.Cols" localSheetId="1" hidden="1">歳入一覧1110!$R:$S</definedName>
    <definedName name="Z_4697FA6B_DE17_44B8_B6B3_A9559B9E7087_.wvu.FilterData" localSheetId="2" hidden="1">'R8予算'!$A$6:$EN$26</definedName>
    <definedName name="Z_4697FA6B_DE17_44B8_B6B3_A9559B9E7087_.wvu.FilterData" localSheetId="4" hidden="1">'歳入一覧 (1126時点)'!$A$6:$GO$31</definedName>
    <definedName name="Z_4697FA6B_DE17_44B8_B6B3_A9559B9E7087_.wvu.FilterData" localSheetId="3" hidden="1">'歳入一覧 (1227)'!$A$6:$GO$32</definedName>
    <definedName name="Z_4697FA6B_DE17_44B8_B6B3_A9559B9E7087_.wvu.FilterData" localSheetId="1" hidden="1">歳入一覧1110!$A$6:$GN$22</definedName>
    <definedName name="Z_4697FA6B_DE17_44B8_B6B3_A9559B9E7087_.wvu.PrintArea" localSheetId="2" hidden="1">'R8予算'!$A$1:$K$27</definedName>
    <definedName name="Z_4697FA6B_DE17_44B8_B6B3_A9559B9E7087_.wvu.PrintArea" localSheetId="4" hidden="1">'歳入一覧 (1126時点)'!$A$1:$L$33</definedName>
    <definedName name="Z_4697FA6B_DE17_44B8_B6B3_A9559B9E7087_.wvu.PrintArea" localSheetId="3" hidden="1">'歳入一覧 (1227)'!$A$1:$L$34</definedName>
    <definedName name="Z_4697FA6B_DE17_44B8_B6B3_A9559B9E7087_.wvu.PrintArea" localSheetId="1" hidden="1">歳入一覧1110!$A$1:$K$24</definedName>
    <definedName name="Z_4697FA6B_DE17_44B8_B6B3_A9559B9E7087_.wvu.PrintTitles" localSheetId="2" hidden="1">'R8予算'!$4:$7</definedName>
    <definedName name="Z_4697FA6B_DE17_44B8_B6B3_A9559B9E7087_.wvu.PrintTitles" localSheetId="4" hidden="1">'歳入一覧 (1126時点)'!$4:$7</definedName>
    <definedName name="Z_4697FA6B_DE17_44B8_B6B3_A9559B9E7087_.wvu.PrintTitles" localSheetId="3" hidden="1">'歳入一覧 (1227)'!$4:$7</definedName>
    <definedName name="Z_4697FA6B_DE17_44B8_B6B3_A9559B9E7087_.wvu.PrintTitles" localSheetId="1" hidden="1">歳入一覧1110!$4:$7</definedName>
    <definedName name="Z_4FA438CA_84A7_4E4A_B647_D9C724313A30_.wvu.FilterData" localSheetId="2" hidden="1">'R8予算'!$A$6:$K$26</definedName>
    <definedName name="Z_4FA438CA_84A7_4E4A_B647_D9C724313A30_.wvu.FilterData" localSheetId="4" hidden="1">'歳入一覧 (1126時点)'!$A$6:$AS$31</definedName>
    <definedName name="Z_4FA438CA_84A7_4E4A_B647_D9C724313A30_.wvu.FilterData" localSheetId="3" hidden="1">'歳入一覧 (1227)'!$A$6:$AS$32</definedName>
    <definedName name="Z_4FA438CA_84A7_4E4A_B647_D9C724313A30_.wvu.FilterData" localSheetId="0" hidden="1">'歳入一覧（0106）'!$A$6:$AS$32</definedName>
    <definedName name="Z_4FA438CA_84A7_4E4A_B647_D9C724313A30_.wvu.FilterData" localSheetId="1" hidden="1">歳入一覧1110!$A$6:$AR$22</definedName>
    <definedName name="Z_50AC8F9C_2188_4C12_A141_8BE304C786F0_.wvu.Cols" localSheetId="2" hidden="1">'R8予算'!#REF!</definedName>
    <definedName name="Z_50AC8F9C_2188_4C12_A141_8BE304C786F0_.wvu.Cols" localSheetId="4" hidden="1">'歳入一覧 (1126時点)'!$S:$T</definedName>
    <definedName name="Z_50AC8F9C_2188_4C12_A141_8BE304C786F0_.wvu.Cols" localSheetId="3" hidden="1">'歳入一覧 (1227)'!$S:$T</definedName>
    <definedName name="Z_50AC8F9C_2188_4C12_A141_8BE304C786F0_.wvu.Cols" localSheetId="1" hidden="1">歳入一覧1110!$R:$S</definedName>
    <definedName name="Z_50AC8F9C_2188_4C12_A141_8BE304C786F0_.wvu.FilterData" localSheetId="2" hidden="1">'R8予算'!$A$6:$EN$26</definedName>
    <definedName name="Z_50AC8F9C_2188_4C12_A141_8BE304C786F0_.wvu.FilterData" localSheetId="4" hidden="1">'歳入一覧 (1126時点)'!$A$6:$GO$31</definedName>
    <definedName name="Z_50AC8F9C_2188_4C12_A141_8BE304C786F0_.wvu.FilterData" localSheetId="3" hidden="1">'歳入一覧 (1227)'!$A$6:$GO$32</definedName>
    <definedName name="Z_50AC8F9C_2188_4C12_A141_8BE304C786F0_.wvu.FilterData" localSheetId="1" hidden="1">歳入一覧1110!$A$6:$GN$22</definedName>
    <definedName name="Z_50AC8F9C_2188_4C12_A141_8BE304C786F0_.wvu.PrintArea" localSheetId="2" hidden="1">'R8予算'!$A$1:$K$27</definedName>
    <definedName name="Z_50AC8F9C_2188_4C12_A141_8BE304C786F0_.wvu.PrintArea" localSheetId="4" hidden="1">'歳入一覧 (1126時点)'!$A$1:$L$32</definedName>
    <definedName name="Z_50AC8F9C_2188_4C12_A141_8BE304C786F0_.wvu.PrintArea" localSheetId="3" hidden="1">'歳入一覧 (1227)'!$A$1:$L$33</definedName>
    <definedName name="Z_50AC8F9C_2188_4C12_A141_8BE304C786F0_.wvu.PrintArea" localSheetId="1" hidden="1">歳入一覧1110!$A$1:$K$23</definedName>
    <definedName name="Z_50AC8F9C_2188_4C12_A141_8BE304C786F0_.wvu.PrintTitles" localSheetId="2" hidden="1">'R8予算'!$4:$7</definedName>
    <definedName name="Z_50AC8F9C_2188_4C12_A141_8BE304C786F0_.wvu.PrintTitles" localSheetId="4" hidden="1">'歳入一覧 (1126時点)'!$4:$7</definedName>
    <definedName name="Z_50AC8F9C_2188_4C12_A141_8BE304C786F0_.wvu.PrintTitles" localSheetId="3" hidden="1">'歳入一覧 (1227)'!$4:$7</definedName>
    <definedName name="Z_50AC8F9C_2188_4C12_A141_8BE304C786F0_.wvu.PrintTitles" localSheetId="1" hidden="1">歳入一覧1110!$4:$7</definedName>
    <definedName name="Z_554CCE7A_C6CE_47E9_833C_4F6A16FE021F_.wvu.FilterData" localSheetId="2" hidden="1">'R8予算'!$A$6:$EN$26</definedName>
    <definedName name="Z_554CCE7A_C6CE_47E9_833C_4F6A16FE021F_.wvu.FilterData" localSheetId="4" hidden="1">'歳入一覧 (1126時点)'!$A$6:$GO$31</definedName>
    <definedName name="Z_554CCE7A_C6CE_47E9_833C_4F6A16FE021F_.wvu.FilterData" localSheetId="3" hidden="1">'歳入一覧 (1227)'!$A$6:$GO$32</definedName>
    <definedName name="Z_554CCE7A_C6CE_47E9_833C_4F6A16FE021F_.wvu.FilterData" localSheetId="0" hidden="1">'歳入一覧（0106）'!$A$6:$GO$32</definedName>
    <definedName name="Z_554CCE7A_C6CE_47E9_833C_4F6A16FE021F_.wvu.FilterData" localSheetId="1" hidden="1">歳入一覧1110!$A$6:$GN$22</definedName>
    <definedName name="Z_5668B71E_8807_468B_9970_38F9A9F9382A_.wvu.FilterData" localSheetId="2" hidden="1">'R8予算'!$B$6:$K$26</definedName>
    <definedName name="Z_5668B71E_8807_468B_9970_38F9A9F9382A_.wvu.FilterData" localSheetId="4" hidden="1">'歳入一覧 (1126時点)'!$B$6:$U$31</definedName>
    <definedName name="Z_5668B71E_8807_468B_9970_38F9A9F9382A_.wvu.FilterData" localSheetId="3" hidden="1">'歳入一覧 (1227)'!$B$6:$U$32</definedName>
    <definedName name="Z_5668B71E_8807_468B_9970_38F9A9F9382A_.wvu.FilterData" localSheetId="0" hidden="1">'歳入一覧（0106）'!$B$6:$U$32</definedName>
    <definedName name="Z_5668B71E_8807_468B_9970_38F9A9F9382A_.wvu.FilterData" localSheetId="1" hidden="1">歳入一覧1110!$B$6:$T$22</definedName>
    <definedName name="Z_56C3E958_62F0_4D5E_80EF_1B0A7490DD11_.wvu.FilterData" localSheetId="2" hidden="1">'R8予算'!$A$6:$EN$26</definedName>
    <definedName name="Z_56C3E958_62F0_4D5E_80EF_1B0A7490DD11_.wvu.FilterData" localSheetId="4" hidden="1">'歳入一覧 (1126時点)'!$A$6:$GO$31</definedName>
    <definedName name="Z_56C3E958_62F0_4D5E_80EF_1B0A7490DD11_.wvu.FilterData" localSheetId="3" hidden="1">'歳入一覧 (1227)'!$A$6:$GO$32</definedName>
    <definedName name="Z_56C3E958_62F0_4D5E_80EF_1B0A7490DD11_.wvu.FilterData" localSheetId="0" hidden="1">'歳入一覧（0106）'!$A$6:$GO$32</definedName>
    <definedName name="Z_56C3E958_62F0_4D5E_80EF_1B0A7490DD11_.wvu.FilterData" localSheetId="1" hidden="1">歳入一覧1110!$A$6:$GN$22</definedName>
    <definedName name="Z_571E855B_8DA1_45D3_B25A_CFB379B91A2B_.wvu.FilterData" localSheetId="2" hidden="1">'R8予算'!$A$7:$K$26</definedName>
    <definedName name="Z_571E855B_8DA1_45D3_B25A_CFB379B91A2B_.wvu.FilterData" localSheetId="4" hidden="1">'歳入一覧 (1126時点)'!$A$7:$AX$31</definedName>
    <definedName name="Z_571E855B_8DA1_45D3_B25A_CFB379B91A2B_.wvu.FilterData" localSheetId="3" hidden="1">'歳入一覧 (1227)'!$A$7:$AX$32</definedName>
    <definedName name="Z_571E855B_8DA1_45D3_B25A_CFB379B91A2B_.wvu.FilterData" localSheetId="0" hidden="1">'歳入一覧（0106）'!$A$7:$AX$32</definedName>
    <definedName name="Z_571E855B_8DA1_45D3_B25A_CFB379B91A2B_.wvu.FilterData" localSheetId="1" hidden="1">歳入一覧1110!$A$7:$AW$22</definedName>
    <definedName name="Z_57745067_BF0B_4087_B5A6_8A5691A551DD_.wvu.FilterData" localSheetId="2" hidden="1">'R8予算'!$A$6:$K$26</definedName>
    <definedName name="Z_57745067_BF0B_4087_B5A6_8A5691A551DD_.wvu.FilterData" localSheetId="4" hidden="1">'歳入一覧 (1126時点)'!$A$6:$AT$31</definedName>
    <definedName name="Z_57745067_BF0B_4087_B5A6_8A5691A551DD_.wvu.FilterData" localSheetId="3" hidden="1">'歳入一覧 (1227)'!$A$6:$AT$32</definedName>
    <definedName name="Z_57745067_BF0B_4087_B5A6_8A5691A551DD_.wvu.FilterData" localSheetId="0" hidden="1">'歳入一覧（0106）'!$A$6:$AT$32</definedName>
    <definedName name="Z_57745067_BF0B_4087_B5A6_8A5691A551DD_.wvu.FilterData" localSheetId="1" hidden="1">歳入一覧1110!$A$6:$AS$22</definedName>
    <definedName name="Z_581BD237_B078_4701_B24C_0BFF302F5B2F_.wvu.Cols" localSheetId="2" hidden="1">'R8予算'!#REF!</definedName>
    <definedName name="Z_581BD237_B078_4701_B24C_0BFF302F5B2F_.wvu.Cols" localSheetId="4" hidden="1">'歳入一覧 (1126時点)'!$S:$T</definedName>
    <definedName name="Z_581BD237_B078_4701_B24C_0BFF302F5B2F_.wvu.Cols" localSheetId="3" hidden="1">'歳入一覧 (1227)'!$S:$T</definedName>
    <definedName name="Z_581BD237_B078_4701_B24C_0BFF302F5B2F_.wvu.Cols" localSheetId="1" hidden="1">歳入一覧1110!$R:$S</definedName>
    <definedName name="Z_581BD237_B078_4701_B24C_0BFF302F5B2F_.wvu.FilterData" localSheetId="2" hidden="1">'R8予算'!$A$6:$EN$26</definedName>
    <definedName name="Z_581BD237_B078_4701_B24C_0BFF302F5B2F_.wvu.FilterData" localSheetId="4" hidden="1">'歳入一覧 (1126時点)'!$A$6:$GO$31</definedName>
    <definedName name="Z_581BD237_B078_4701_B24C_0BFF302F5B2F_.wvu.FilterData" localSheetId="3" hidden="1">'歳入一覧 (1227)'!$A$6:$GO$32</definedName>
    <definedName name="Z_581BD237_B078_4701_B24C_0BFF302F5B2F_.wvu.FilterData" localSheetId="1" hidden="1">歳入一覧1110!$A$6:$GN$22</definedName>
    <definedName name="Z_581BD237_B078_4701_B24C_0BFF302F5B2F_.wvu.PrintArea" localSheetId="2" hidden="1">'R8予算'!$A$1:$K$27</definedName>
    <definedName name="Z_581BD237_B078_4701_B24C_0BFF302F5B2F_.wvu.PrintArea" localSheetId="4" hidden="1">'歳入一覧 (1126時点)'!$A$1:$L$33</definedName>
    <definedName name="Z_581BD237_B078_4701_B24C_0BFF302F5B2F_.wvu.PrintArea" localSheetId="3" hidden="1">'歳入一覧 (1227)'!$A$1:$L$34</definedName>
    <definedName name="Z_581BD237_B078_4701_B24C_0BFF302F5B2F_.wvu.PrintArea" localSheetId="1" hidden="1">歳入一覧1110!$A$1:$K$24</definedName>
    <definedName name="Z_581BD237_B078_4701_B24C_0BFF302F5B2F_.wvu.PrintTitles" localSheetId="2" hidden="1">'R8予算'!$4:$7</definedName>
    <definedName name="Z_581BD237_B078_4701_B24C_0BFF302F5B2F_.wvu.PrintTitles" localSheetId="4" hidden="1">'歳入一覧 (1126時点)'!$4:$7</definedName>
    <definedName name="Z_581BD237_B078_4701_B24C_0BFF302F5B2F_.wvu.PrintTitles" localSheetId="3" hidden="1">'歳入一覧 (1227)'!$4:$7</definedName>
    <definedName name="Z_581BD237_B078_4701_B24C_0BFF302F5B2F_.wvu.PrintTitles" localSheetId="1" hidden="1">歳入一覧1110!$4:$7</definedName>
    <definedName name="Z_593CF9A4_75B1_449B_AD6A_05BC18F73933_.wvu.FilterData" localSheetId="2" hidden="1">'R8予算'!$A$6:$EN$26</definedName>
    <definedName name="Z_593CF9A4_75B1_449B_AD6A_05BC18F73933_.wvu.FilterData" localSheetId="4" hidden="1">'歳入一覧 (1126時点)'!$A$6:$GO$31</definedName>
    <definedName name="Z_593CF9A4_75B1_449B_AD6A_05BC18F73933_.wvu.FilterData" localSheetId="3" hidden="1">'歳入一覧 (1227)'!$A$6:$GO$32</definedName>
    <definedName name="Z_593CF9A4_75B1_449B_AD6A_05BC18F73933_.wvu.FilterData" localSheetId="0" hidden="1">'歳入一覧（0106）'!$A$6:$GO$32</definedName>
    <definedName name="Z_593CF9A4_75B1_449B_AD6A_05BC18F73933_.wvu.FilterData" localSheetId="1" hidden="1">歳入一覧1110!$A$6:$GN$22</definedName>
    <definedName name="Z_5F0F1A79_0791_4C2C_8D13_6CD22FD0499B_.wvu.Cols" localSheetId="2" hidden="1">'R8予算'!#REF!</definedName>
    <definedName name="Z_5F0F1A79_0791_4C2C_8D13_6CD22FD0499B_.wvu.Cols" localSheetId="4" hidden="1">'歳入一覧 (1126時点)'!$S:$T</definedName>
    <definedName name="Z_5F0F1A79_0791_4C2C_8D13_6CD22FD0499B_.wvu.Cols" localSheetId="3" hidden="1">'歳入一覧 (1227)'!$S:$T</definedName>
    <definedName name="Z_5F0F1A79_0791_4C2C_8D13_6CD22FD0499B_.wvu.Cols" localSheetId="1" hidden="1">歳入一覧1110!$R:$S</definedName>
    <definedName name="Z_5F0F1A79_0791_4C2C_8D13_6CD22FD0499B_.wvu.FilterData" localSheetId="2" hidden="1">'R8予算'!$A$6:$K$26</definedName>
    <definedName name="Z_5F0F1A79_0791_4C2C_8D13_6CD22FD0499B_.wvu.FilterData" localSheetId="4" hidden="1">'歳入一覧 (1126時点)'!$A$6:$AT$31</definedName>
    <definedName name="Z_5F0F1A79_0791_4C2C_8D13_6CD22FD0499B_.wvu.FilterData" localSheetId="3" hidden="1">'歳入一覧 (1227)'!$A$6:$AT$32</definedName>
    <definedName name="Z_5F0F1A79_0791_4C2C_8D13_6CD22FD0499B_.wvu.FilterData" localSheetId="1" hidden="1">歳入一覧1110!$A$6:$AS$22</definedName>
    <definedName name="Z_5F0F1A79_0791_4C2C_8D13_6CD22FD0499B_.wvu.PrintArea" localSheetId="2" hidden="1">'R8予算'!$A$1:$K$27</definedName>
    <definedName name="Z_5F0F1A79_0791_4C2C_8D13_6CD22FD0499B_.wvu.PrintArea" localSheetId="4" hidden="1">'歳入一覧 (1126時点)'!$A$1:$L$33</definedName>
    <definedName name="Z_5F0F1A79_0791_4C2C_8D13_6CD22FD0499B_.wvu.PrintArea" localSheetId="3" hidden="1">'歳入一覧 (1227)'!$A$1:$L$34</definedName>
    <definedName name="Z_5F0F1A79_0791_4C2C_8D13_6CD22FD0499B_.wvu.PrintArea" localSheetId="1" hidden="1">歳入一覧1110!$A$1:$K$24</definedName>
    <definedName name="Z_5F0F1A79_0791_4C2C_8D13_6CD22FD0499B_.wvu.PrintTitles" localSheetId="2" hidden="1">'R8予算'!$4:$7</definedName>
    <definedName name="Z_5F0F1A79_0791_4C2C_8D13_6CD22FD0499B_.wvu.PrintTitles" localSheetId="4" hidden="1">'歳入一覧 (1126時点)'!$4:$7</definedName>
    <definedName name="Z_5F0F1A79_0791_4C2C_8D13_6CD22FD0499B_.wvu.PrintTitles" localSheetId="3" hidden="1">'歳入一覧 (1227)'!$4:$7</definedName>
    <definedName name="Z_5F0F1A79_0791_4C2C_8D13_6CD22FD0499B_.wvu.PrintTitles" localSheetId="1" hidden="1">歳入一覧1110!$4:$7</definedName>
    <definedName name="Z_5F6E0A5B_1F3F_4878_8986_ED55F9EE06F4_.wvu.Cols" localSheetId="2" hidden="1">'R8予算'!#REF!</definedName>
    <definedName name="Z_5F6E0A5B_1F3F_4878_8986_ED55F9EE06F4_.wvu.Cols" localSheetId="4" hidden="1">'歳入一覧 (1126時点)'!$S:$T</definedName>
    <definedName name="Z_5F6E0A5B_1F3F_4878_8986_ED55F9EE06F4_.wvu.Cols" localSheetId="3" hidden="1">'歳入一覧 (1227)'!$S:$T</definedName>
    <definedName name="Z_5F6E0A5B_1F3F_4878_8986_ED55F9EE06F4_.wvu.Cols" localSheetId="1" hidden="1">歳入一覧1110!$R:$S</definedName>
    <definedName name="Z_5F6E0A5B_1F3F_4878_8986_ED55F9EE06F4_.wvu.FilterData" localSheetId="2" hidden="1">'R8予算'!$A$6:$EN$26</definedName>
    <definedName name="Z_5F6E0A5B_1F3F_4878_8986_ED55F9EE06F4_.wvu.FilterData" localSheetId="4" hidden="1">'歳入一覧 (1126時点)'!$A$6:$GO$31</definedName>
    <definedName name="Z_5F6E0A5B_1F3F_4878_8986_ED55F9EE06F4_.wvu.FilterData" localSheetId="3" hidden="1">'歳入一覧 (1227)'!$A$6:$GO$32</definedName>
    <definedName name="Z_5F6E0A5B_1F3F_4878_8986_ED55F9EE06F4_.wvu.FilterData" localSheetId="1" hidden="1">歳入一覧1110!$A$6:$GN$22</definedName>
    <definedName name="Z_5F6E0A5B_1F3F_4878_8986_ED55F9EE06F4_.wvu.PrintArea" localSheetId="2" hidden="1">'R8予算'!$A$1:$K$27</definedName>
    <definedName name="Z_5F6E0A5B_1F3F_4878_8986_ED55F9EE06F4_.wvu.PrintArea" localSheetId="4" hidden="1">'歳入一覧 (1126時点)'!$A$1:$L$33</definedName>
    <definedName name="Z_5F6E0A5B_1F3F_4878_8986_ED55F9EE06F4_.wvu.PrintArea" localSheetId="3" hidden="1">'歳入一覧 (1227)'!$A$1:$L$34</definedName>
    <definedName name="Z_5F6E0A5B_1F3F_4878_8986_ED55F9EE06F4_.wvu.PrintArea" localSheetId="1" hidden="1">歳入一覧1110!$A$1:$K$24</definedName>
    <definedName name="Z_5F6E0A5B_1F3F_4878_8986_ED55F9EE06F4_.wvu.PrintTitles" localSheetId="2" hidden="1">'R8予算'!$4:$7</definedName>
    <definedName name="Z_5F6E0A5B_1F3F_4878_8986_ED55F9EE06F4_.wvu.PrintTitles" localSheetId="4" hidden="1">'歳入一覧 (1126時点)'!$4:$7</definedName>
    <definedName name="Z_5F6E0A5B_1F3F_4878_8986_ED55F9EE06F4_.wvu.PrintTitles" localSheetId="3" hidden="1">'歳入一覧 (1227)'!$4:$7</definedName>
    <definedName name="Z_5F6E0A5B_1F3F_4878_8986_ED55F9EE06F4_.wvu.PrintTitles" localSheetId="1" hidden="1">歳入一覧1110!$4:$7</definedName>
    <definedName name="Z_640D24A1_F93A_49AE_989A_09EA35DB6178_.wvu.FilterData" localSheetId="2" hidden="1">'R8予算'!$A$7:$EN$26</definedName>
    <definedName name="Z_640D24A1_F93A_49AE_989A_09EA35DB6178_.wvu.FilterData" localSheetId="4" hidden="1">'歳入一覧 (1126時点)'!$A$7:$GO$31</definedName>
    <definedName name="Z_640D24A1_F93A_49AE_989A_09EA35DB6178_.wvu.FilterData" localSheetId="3" hidden="1">'歳入一覧 (1227)'!$A$7:$GO$32</definedName>
    <definedName name="Z_640D24A1_F93A_49AE_989A_09EA35DB6178_.wvu.FilterData" localSheetId="0" hidden="1">'歳入一覧（0106）'!$A$7:$GO$32</definedName>
    <definedName name="Z_640D24A1_F93A_49AE_989A_09EA35DB6178_.wvu.FilterData" localSheetId="1" hidden="1">歳入一覧1110!$A$7:$GN$22</definedName>
    <definedName name="Z_64D5DF4B_9089_4084_958D_1D0FB5779114_.wvu.Cols" localSheetId="2" hidden="1">'R8予算'!#REF!</definedName>
    <definedName name="Z_64D5DF4B_9089_4084_958D_1D0FB5779114_.wvu.Cols" localSheetId="4" hidden="1">'歳入一覧 (1126時点)'!$S:$T</definedName>
    <definedName name="Z_64D5DF4B_9089_4084_958D_1D0FB5779114_.wvu.Cols" localSheetId="3" hidden="1">'歳入一覧 (1227)'!$S:$T</definedName>
    <definedName name="Z_64D5DF4B_9089_4084_958D_1D0FB5779114_.wvu.Cols" localSheetId="1" hidden="1">歳入一覧1110!$R:$S</definedName>
    <definedName name="Z_64D5DF4B_9089_4084_958D_1D0FB5779114_.wvu.FilterData" localSheetId="2" hidden="1">'R8予算'!$A$6:$EN$26</definedName>
    <definedName name="Z_64D5DF4B_9089_4084_958D_1D0FB5779114_.wvu.FilterData" localSheetId="4" hidden="1">'歳入一覧 (1126時点)'!$A$6:$GO$31</definedName>
    <definedName name="Z_64D5DF4B_9089_4084_958D_1D0FB5779114_.wvu.FilterData" localSheetId="3" hidden="1">'歳入一覧 (1227)'!$A$6:$GO$32</definedName>
    <definedName name="Z_64D5DF4B_9089_4084_958D_1D0FB5779114_.wvu.FilterData" localSheetId="1" hidden="1">歳入一覧1110!$A$6:$GN$22</definedName>
    <definedName name="Z_64D5DF4B_9089_4084_958D_1D0FB5779114_.wvu.PrintArea" localSheetId="2" hidden="1">'R8予算'!$A$1:$K$27</definedName>
    <definedName name="Z_64D5DF4B_9089_4084_958D_1D0FB5779114_.wvu.PrintArea" localSheetId="4" hidden="1">'歳入一覧 (1126時点)'!$A$1:$L$33</definedName>
    <definedName name="Z_64D5DF4B_9089_4084_958D_1D0FB5779114_.wvu.PrintArea" localSheetId="3" hidden="1">'歳入一覧 (1227)'!$A$1:$L$34</definedName>
    <definedName name="Z_64D5DF4B_9089_4084_958D_1D0FB5779114_.wvu.PrintArea" localSheetId="1" hidden="1">歳入一覧1110!$A$1:$K$24</definedName>
    <definedName name="Z_64D5DF4B_9089_4084_958D_1D0FB5779114_.wvu.PrintTitles" localSheetId="2" hidden="1">'R8予算'!$4:$7</definedName>
    <definedName name="Z_64D5DF4B_9089_4084_958D_1D0FB5779114_.wvu.PrintTitles" localSheetId="4" hidden="1">'歳入一覧 (1126時点)'!$4:$7</definedName>
    <definedName name="Z_64D5DF4B_9089_4084_958D_1D0FB5779114_.wvu.PrintTitles" localSheetId="3" hidden="1">'歳入一覧 (1227)'!$4:$7</definedName>
    <definedName name="Z_64D5DF4B_9089_4084_958D_1D0FB5779114_.wvu.PrintTitles" localSheetId="1" hidden="1">歳入一覧1110!$4:$7</definedName>
    <definedName name="Z_66224404_EA19_4356_92BE_A2F395931004_.wvu.FilterData" localSheetId="2" hidden="1">'R8予算'!$A$6:$K$26</definedName>
    <definedName name="Z_66224404_EA19_4356_92BE_A2F395931004_.wvu.FilterData" localSheetId="4" hidden="1">'歳入一覧 (1126時点)'!$A$6:$AS$31</definedName>
    <definedName name="Z_66224404_EA19_4356_92BE_A2F395931004_.wvu.FilterData" localSheetId="3" hidden="1">'歳入一覧 (1227)'!$A$6:$AS$32</definedName>
    <definedName name="Z_66224404_EA19_4356_92BE_A2F395931004_.wvu.FilterData" localSheetId="0" hidden="1">'歳入一覧（0106）'!$A$6:$AS$32</definedName>
    <definedName name="Z_66224404_EA19_4356_92BE_A2F395931004_.wvu.FilterData" localSheetId="1" hidden="1">歳入一覧1110!$A$6:$AR$22</definedName>
    <definedName name="Z_665488CF_8ABE_4275_9644_48E5F5043390_.wvu.FilterData" localSheetId="2" hidden="1">'R8予算'!$B$6:$K$26</definedName>
    <definedName name="Z_665488CF_8ABE_4275_9644_48E5F5043390_.wvu.FilterData" localSheetId="4" hidden="1">'歳入一覧 (1126時点)'!$B$6:$U$31</definedName>
    <definedName name="Z_665488CF_8ABE_4275_9644_48E5F5043390_.wvu.FilterData" localSheetId="3" hidden="1">'歳入一覧 (1227)'!$B$6:$U$32</definedName>
    <definedName name="Z_665488CF_8ABE_4275_9644_48E5F5043390_.wvu.FilterData" localSheetId="0" hidden="1">'歳入一覧（0106）'!$B$6:$U$32</definedName>
    <definedName name="Z_665488CF_8ABE_4275_9644_48E5F5043390_.wvu.FilterData" localSheetId="1" hidden="1">歳入一覧1110!$B$6:$T$22</definedName>
    <definedName name="Z_6989C8E8_DF8B_443A_A0DC_63D85A87347B_.wvu.Cols" localSheetId="2" hidden="1">'R8予算'!#REF!</definedName>
    <definedName name="Z_6989C8E8_DF8B_443A_A0DC_63D85A87347B_.wvu.Cols" localSheetId="4" hidden="1">'歳入一覧 (1126時点)'!$S:$T</definedName>
    <definedName name="Z_6989C8E8_DF8B_443A_A0DC_63D85A87347B_.wvu.Cols" localSheetId="3" hidden="1">'歳入一覧 (1227)'!$S:$T</definedName>
    <definedName name="Z_6989C8E8_DF8B_443A_A0DC_63D85A87347B_.wvu.Cols" localSheetId="1" hidden="1">歳入一覧1110!$R:$S</definedName>
    <definedName name="Z_6989C8E8_DF8B_443A_A0DC_63D85A87347B_.wvu.FilterData" localSheetId="2" hidden="1">'R8予算'!$A$6:$EN$26</definedName>
    <definedName name="Z_6989C8E8_DF8B_443A_A0DC_63D85A87347B_.wvu.FilterData" localSheetId="4" hidden="1">'歳入一覧 (1126時点)'!$A$6:$GO$31</definedName>
    <definedName name="Z_6989C8E8_DF8B_443A_A0DC_63D85A87347B_.wvu.FilterData" localSheetId="3" hidden="1">'歳入一覧 (1227)'!$A$6:$GO$32</definedName>
    <definedName name="Z_6989C8E8_DF8B_443A_A0DC_63D85A87347B_.wvu.FilterData" localSheetId="1" hidden="1">歳入一覧1110!$A$6:$GN$22</definedName>
    <definedName name="Z_6989C8E8_DF8B_443A_A0DC_63D85A87347B_.wvu.PrintArea" localSheetId="2" hidden="1">'R8予算'!$A$1:$K$27</definedName>
    <definedName name="Z_6989C8E8_DF8B_443A_A0DC_63D85A87347B_.wvu.PrintArea" localSheetId="4" hidden="1">'歳入一覧 (1126時点)'!$A$1:$L$33</definedName>
    <definedName name="Z_6989C8E8_DF8B_443A_A0DC_63D85A87347B_.wvu.PrintArea" localSheetId="3" hidden="1">'歳入一覧 (1227)'!$A$1:$L$34</definedName>
    <definedName name="Z_6989C8E8_DF8B_443A_A0DC_63D85A87347B_.wvu.PrintArea" localSheetId="1" hidden="1">歳入一覧1110!$A$1:$K$24</definedName>
    <definedName name="Z_6989C8E8_DF8B_443A_A0DC_63D85A87347B_.wvu.PrintTitles" localSheetId="2" hidden="1">'R8予算'!$4:$7</definedName>
    <definedName name="Z_6989C8E8_DF8B_443A_A0DC_63D85A87347B_.wvu.PrintTitles" localSheetId="4" hidden="1">'歳入一覧 (1126時点)'!$4:$7</definedName>
    <definedName name="Z_6989C8E8_DF8B_443A_A0DC_63D85A87347B_.wvu.PrintTitles" localSheetId="3" hidden="1">'歳入一覧 (1227)'!$4:$7</definedName>
    <definedName name="Z_6989C8E8_DF8B_443A_A0DC_63D85A87347B_.wvu.PrintTitles" localSheetId="1" hidden="1">歳入一覧1110!$4:$7</definedName>
    <definedName name="Z_70837B7F_EB31_4D6D_B20E_5962F6B0E27E_.wvu.Cols" localSheetId="2" hidden="1">'R8予算'!#REF!</definedName>
    <definedName name="Z_70837B7F_EB31_4D6D_B20E_5962F6B0E27E_.wvu.Cols" localSheetId="4" hidden="1">'歳入一覧 (1126時点)'!$S:$T</definedName>
    <definedName name="Z_70837B7F_EB31_4D6D_B20E_5962F6B0E27E_.wvu.Cols" localSheetId="3" hidden="1">'歳入一覧 (1227)'!$S:$T</definedName>
    <definedName name="Z_70837B7F_EB31_4D6D_B20E_5962F6B0E27E_.wvu.Cols" localSheetId="1" hidden="1">歳入一覧1110!$R:$S</definedName>
    <definedName name="Z_70837B7F_EB31_4D6D_B20E_5962F6B0E27E_.wvu.FilterData" localSheetId="2" hidden="1">'R8予算'!$A$6:$EN$26</definedName>
    <definedName name="Z_70837B7F_EB31_4D6D_B20E_5962F6B0E27E_.wvu.FilterData" localSheetId="4" hidden="1">'歳入一覧 (1126時点)'!$A$6:$GO$31</definedName>
    <definedName name="Z_70837B7F_EB31_4D6D_B20E_5962F6B0E27E_.wvu.FilterData" localSheetId="3" hidden="1">'歳入一覧 (1227)'!$A$6:$GO$32</definedName>
    <definedName name="Z_70837B7F_EB31_4D6D_B20E_5962F6B0E27E_.wvu.FilterData" localSheetId="1" hidden="1">歳入一覧1110!$A$6:$GN$22</definedName>
    <definedName name="Z_70837B7F_EB31_4D6D_B20E_5962F6B0E27E_.wvu.PrintArea" localSheetId="2" hidden="1">'R8予算'!$A$1:$K$27</definedName>
    <definedName name="Z_70837B7F_EB31_4D6D_B20E_5962F6B0E27E_.wvu.PrintArea" localSheetId="4" hidden="1">'歳入一覧 (1126時点)'!$A$1:$L$33</definedName>
    <definedName name="Z_70837B7F_EB31_4D6D_B20E_5962F6B0E27E_.wvu.PrintArea" localSheetId="3" hidden="1">'歳入一覧 (1227)'!$A$1:$L$34</definedName>
    <definedName name="Z_70837B7F_EB31_4D6D_B20E_5962F6B0E27E_.wvu.PrintArea" localSheetId="1" hidden="1">歳入一覧1110!$A$1:$K$24</definedName>
    <definedName name="Z_70837B7F_EB31_4D6D_B20E_5962F6B0E27E_.wvu.PrintTitles" localSheetId="2" hidden="1">'R8予算'!$4:$7</definedName>
    <definedName name="Z_70837B7F_EB31_4D6D_B20E_5962F6B0E27E_.wvu.PrintTitles" localSheetId="4" hidden="1">'歳入一覧 (1126時点)'!$4:$7</definedName>
    <definedName name="Z_70837B7F_EB31_4D6D_B20E_5962F6B0E27E_.wvu.PrintTitles" localSheetId="3" hidden="1">'歳入一覧 (1227)'!$4:$7</definedName>
    <definedName name="Z_70837B7F_EB31_4D6D_B20E_5962F6B0E27E_.wvu.PrintTitles" localSheetId="1" hidden="1">歳入一覧1110!$4:$7</definedName>
    <definedName name="Z_70924426_1D8A_405C_99DB_5F184299D133_.wvu.FilterData" localSheetId="2" hidden="1">'R8予算'!$A$6:$EN$26</definedName>
    <definedName name="Z_70924426_1D8A_405C_99DB_5F184299D133_.wvu.FilterData" localSheetId="4" hidden="1">'歳入一覧 (1126時点)'!$A$6:$GO$31</definedName>
    <definedName name="Z_70924426_1D8A_405C_99DB_5F184299D133_.wvu.FilterData" localSheetId="3" hidden="1">'歳入一覧 (1227)'!$A$6:$GO$32</definedName>
    <definedName name="Z_70924426_1D8A_405C_99DB_5F184299D133_.wvu.FilterData" localSheetId="0" hidden="1">'歳入一覧（0106）'!$A$6:$GO$32</definedName>
    <definedName name="Z_70924426_1D8A_405C_99DB_5F184299D133_.wvu.FilterData" localSheetId="1" hidden="1">歳入一覧1110!$A$6:$GN$22</definedName>
    <definedName name="Z_749145BA_5224_4309_8744_80063D3AC2A1_.wvu.FilterData" localSheetId="2" hidden="1">'R8予算'!$B$6:$K$26</definedName>
    <definedName name="Z_749145BA_5224_4309_8744_80063D3AC2A1_.wvu.FilterData" localSheetId="4" hidden="1">'歳入一覧 (1126時点)'!$B$6:$U$31</definedName>
    <definedName name="Z_749145BA_5224_4309_8744_80063D3AC2A1_.wvu.FilterData" localSheetId="3" hidden="1">'歳入一覧 (1227)'!$B$6:$U$32</definedName>
    <definedName name="Z_749145BA_5224_4309_8744_80063D3AC2A1_.wvu.FilterData" localSheetId="0" hidden="1">'歳入一覧（0106）'!$B$6:$U$32</definedName>
    <definedName name="Z_749145BA_5224_4309_8744_80063D3AC2A1_.wvu.FilterData" localSheetId="1" hidden="1">歳入一覧1110!$B$6:$T$22</definedName>
    <definedName name="Z_7959981C_996C_4AED_A61B_9791C16E24F0_.wvu.FilterData" localSheetId="2" hidden="1">'R8予算'!$A$6:$EN$26</definedName>
    <definedName name="Z_7959981C_996C_4AED_A61B_9791C16E24F0_.wvu.FilterData" localSheetId="4" hidden="1">'歳入一覧 (1126時点)'!$A$6:$GO$31</definedName>
    <definedName name="Z_7959981C_996C_4AED_A61B_9791C16E24F0_.wvu.FilterData" localSheetId="3" hidden="1">'歳入一覧 (1227)'!$A$6:$GO$32</definedName>
    <definedName name="Z_7959981C_996C_4AED_A61B_9791C16E24F0_.wvu.FilterData" localSheetId="0" hidden="1">'歳入一覧（0106）'!$A$6:$GO$32</definedName>
    <definedName name="Z_7959981C_996C_4AED_A61B_9791C16E24F0_.wvu.FilterData" localSheetId="1" hidden="1">歳入一覧1110!$A$6:$GN$22</definedName>
    <definedName name="Z_7A18676E_04A4_4AFB_8334_7BB0F24E5EE3_.wvu.FilterData" localSheetId="2" hidden="1">'R8予算'!$A$7:$EN$26</definedName>
    <definedName name="Z_7A18676E_04A4_4AFB_8334_7BB0F24E5EE3_.wvu.FilterData" localSheetId="4" hidden="1">'歳入一覧 (1126時点)'!$A$7:$GO$31</definedName>
    <definedName name="Z_7A18676E_04A4_4AFB_8334_7BB0F24E5EE3_.wvu.FilterData" localSheetId="3" hidden="1">'歳入一覧 (1227)'!$A$7:$GO$32</definedName>
    <definedName name="Z_7A18676E_04A4_4AFB_8334_7BB0F24E5EE3_.wvu.FilterData" localSheetId="0" hidden="1">'歳入一覧（0106）'!$A$7:$GO$32</definedName>
    <definedName name="Z_7A18676E_04A4_4AFB_8334_7BB0F24E5EE3_.wvu.FilterData" localSheetId="1" hidden="1">歳入一覧1110!$A$7:$GN$22</definedName>
    <definedName name="Z_7BAEEC97_8C0D_4727_9C2C_C181F26DD884_.wvu.Cols" localSheetId="2" hidden="1">'R8予算'!#REF!</definedName>
    <definedName name="Z_7BAEEC97_8C0D_4727_9C2C_C181F26DD884_.wvu.Cols" localSheetId="4" hidden="1">'歳入一覧 (1126時点)'!$S:$T</definedName>
    <definedName name="Z_7BAEEC97_8C0D_4727_9C2C_C181F26DD884_.wvu.Cols" localSheetId="3" hidden="1">'歳入一覧 (1227)'!$S:$T</definedName>
    <definedName name="Z_7BAEEC97_8C0D_4727_9C2C_C181F26DD884_.wvu.Cols" localSheetId="1" hidden="1">歳入一覧1110!$R:$S</definedName>
    <definedName name="Z_7BAEEC97_8C0D_4727_9C2C_C181F26DD884_.wvu.FilterData" localSheetId="2" hidden="1">'R8予算'!$A$6:$EN$26</definedName>
    <definedName name="Z_7BAEEC97_8C0D_4727_9C2C_C181F26DD884_.wvu.FilterData" localSheetId="4" hidden="1">'歳入一覧 (1126時点)'!$A$6:$GO$31</definedName>
    <definedName name="Z_7BAEEC97_8C0D_4727_9C2C_C181F26DD884_.wvu.FilterData" localSheetId="3" hidden="1">'歳入一覧 (1227)'!$A$6:$GO$32</definedName>
    <definedName name="Z_7BAEEC97_8C0D_4727_9C2C_C181F26DD884_.wvu.FilterData" localSheetId="1" hidden="1">歳入一覧1110!$A$6:$GN$22</definedName>
    <definedName name="Z_7BAEEC97_8C0D_4727_9C2C_C181F26DD884_.wvu.PrintArea" localSheetId="2" hidden="1">'R8予算'!$A$1:$K$27</definedName>
    <definedName name="Z_7BAEEC97_8C0D_4727_9C2C_C181F26DD884_.wvu.PrintArea" localSheetId="4" hidden="1">'歳入一覧 (1126時点)'!$A$1:$L$32</definedName>
    <definedName name="Z_7BAEEC97_8C0D_4727_9C2C_C181F26DD884_.wvu.PrintArea" localSheetId="3" hidden="1">'歳入一覧 (1227)'!$A$1:$L$33</definedName>
    <definedName name="Z_7BAEEC97_8C0D_4727_9C2C_C181F26DD884_.wvu.PrintArea" localSheetId="1" hidden="1">歳入一覧1110!$A$1:$K$23</definedName>
    <definedName name="Z_7BAEEC97_8C0D_4727_9C2C_C181F26DD884_.wvu.PrintTitles" localSheetId="2" hidden="1">'R8予算'!$4:$7</definedName>
    <definedName name="Z_7BAEEC97_8C0D_4727_9C2C_C181F26DD884_.wvu.PrintTitles" localSheetId="4" hidden="1">'歳入一覧 (1126時点)'!$4:$7</definedName>
    <definedName name="Z_7BAEEC97_8C0D_4727_9C2C_C181F26DD884_.wvu.PrintTitles" localSheetId="3" hidden="1">'歳入一覧 (1227)'!$4:$7</definedName>
    <definedName name="Z_7BAEEC97_8C0D_4727_9C2C_C181F26DD884_.wvu.PrintTitles" localSheetId="1" hidden="1">歳入一覧1110!$4:$7</definedName>
    <definedName name="Z_7D518F9E_8A7F_4DB5_A328_AF9BA1D8A68F_.wvu.FilterData" localSheetId="2" hidden="1">'R8予算'!$B$6:$K$26</definedName>
    <definedName name="Z_7D518F9E_8A7F_4DB5_A328_AF9BA1D8A68F_.wvu.FilterData" localSheetId="4" hidden="1">'歳入一覧 (1126時点)'!$B$6:$U$31</definedName>
    <definedName name="Z_7D518F9E_8A7F_4DB5_A328_AF9BA1D8A68F_.wvu.FilterData" localSheetId="3" hidden="1">'歳入一覧 (1227)'!$B$6:$U$32</definedName>
    <definedName name="Z_7D518F9E_8A7F_4DB5_A328_AF9BA1D8A68F_.wvu.FilterData" localSheetId="0" hidden="1">'歳入一覧（0106）'!$B$6:$U$32</definedName>
    <definedName name="Z_7D518F9E_8A7F_4DB5_A328_AF9BA1D8A68F_.wvu.FilterData" localSheetId="1" hidden="1">歳入一覧1110!$B$6:$T$22</definedName>
    <definedName name="Z_7D7B3232_DD2F_4BAD_9D61_7BB9E8FBC5D0_.wvu.FilterData" localSheetId="2" hidden="1">'R8予算'!$A$7:$EN$26</definedName>
    <definedName name="Z_7D7B3232_DD2F_4BAD_9D61_7BB9E8FBC5D0_.wvu.FilterData" localSheetId="4" hidden="1">'歳入一覧 (1126時点)'!$A$7:$GO$31</definedName>
    <definedName name="Z_7D7B3232_DD2F_4BAD_9D61_7BB9E8FBC5D0_.wvu.FilterData" localSheetId="3" hidden="1">'歳入一覧 (1227)'!$A$7:$GO$32</definedName>
    <definedName name="Z_7D7B3232_DD2F_4BAD_9D61_7BB9E8FBC5D0_.wvu.FilterData" localSheetId="0" hidden="1">'歳入一覧（0106）'!$A$7:$GO$32</definedName>
    <definedName name="Z_7D7B3232_DD2F_4BAD_9D61_7BB9E8FBC5D0_.wvu.FilterData" localSheetId="1" hidden="1">歳入一覧1110!$A$7:$GN$22</definedName>
    <definedName name="Z_7E2DCBD7_F134_4F01_A073_369742F025BC_.wvu.FilterData" localSheetId="2" hidden="1">'R8予算'!$B$6:$K$26</definedName>
    <definedName name="Z_7E2DCBD7_F134_4F01_A073_369742F025BC_.wvu.FilterData" localSheetId="4" hidden="1">'歳入一覧 (1126時点)'!$B$6:$U$31</definedName>
    <definedName name="Z_7E2DCBD7_F134_4F01_A073_369742F025BC_.wvu.FilterData" localSheetId="3" hidden="1">'歳入一覧 (1227)'!$B$6:$U$32</definedName>
    <definedName name="Z_7E2DCBD7_F134_4F01_A073_369742F025BC_.wvu.FilterData" localSheetId="0" hidden="1">'歳入一覧（0106）'!$B$6:$U$32</definedName>
    <definedName name="Z_7E2DCBD7_F134_4F01_A073_369742F025BC_.wvu.FilterData" localSheetId="1" hidden="1">歳入一覧1110!$B$6:$T$22</definedName>
    <definedName name="Z_7F4591BF_0F6E_463C_863C_F8DFB75D20FC_.wvu.Cols" localSheetId="2" hidden="1">'R8予算'!#REF!</definedName>
    <definedName name="Z_7F4591BF_0F6E_463C_863C_F8DFB75D20FC_.wvu.Cols" localSheetId="4" hidden="1">'歳入一覧 (1126時点)'!$S:$T</definedName>
    <definedName name="Z_7F4591BF_0F6E_463C_863C_F8DFB75D20FC_.wvu.Cols" localSheetId="3" hidden="1">'歳入一覧 (1227)'!$S:$T</definedName>
    <definedName name="Z_7F4591BF_0F6E_463C_863C_F8DFB75D20FC_.wvu.Cols" localSheetId="1" hidden="1">歳入一覧1110!$R:$S</definedName>
    <definedName name="Z_7F4591BF_0F6E_463C_863C_F8DFB75D20FC_.wvu.FilterData" localSheetId="2" hidden="1">'R8予算'!$A$6:$K$26</definedName>
    <definedName name="Z_7F4591BF_0F6E_463C_863C_F8DFB75D20FC_.wvu.FilterData" localSheetId="4" hidden="1">'歳入一覧 (1126時点)'!$A$6:$AT$31</definedName>
    <definedName name="Z_7F4591BF_0F6E_463C_863C_F8DFB75D20FC_.wvu.FilterData" localSheetId="3" hidden="1">'歳入一覧 (1227)'!$A$6:$AT$32</definedName>
    <definedName name="Z_7F4591BF_0F6E_463C_863C_F8DFB75D20FC_.wvu.FilterData" localSheetId="1" hidden="1">歳入一覧1110!$A$6:$AS$22</definedName>
    <definedName name="Z_7F4591BF_0F6E_463C_863C_F8DFB75D20FC_.wvu.PrintArea" localSheetId="2" hidden="1">'R8予算'!$A$1:$K$27</definedName>
    <definedName name="Z_7F4591BF_0F6E_463C_863C_F8DFB75D20FC_.wvu.PrintArea" localSheetId="4" hidden="1">'歳入一覧 (1126時点)'!$A$1:$L$33</definedName>
    <definedName name="Z_7F4591BF_0F6E_463C_863C_F8DFB75D20FC_.wvu.PrintArea" localSheetId="3" hidden="1">'歳入一覧 (1227)'!$A$1:$L$34</definedName>
    <definedName name="Z_7F4591BF_0F6E_463C_863C_F8DFB75D20FC_.wvu.PrintArea" localSheetId="1" hidden="1">歳入一覧1110!$A$1:$K$24</definedName>
    <definedName name="Z_7F4591BF_0F6E_463C_863C_F8DFB75D20FC_.wvu.PrintTitles" localSheetId="2" hidden="1">'R8予算'!$4:$7</definedName>
    <definedName name="Z_7F4591BF_0F6E_463C_863C_F8DFB75D20FC_.wvu.PrintTitles" localSheetId="4" hidden="1">'歳入一覧 (1126時点)'!$4:$7</definedName>
    <definedName name="Z_7F4591BF_0F6E_463C_863C_F8DFB75D20FC_.wvu.PrintTitles" localSheetId="3" hidden="1">'歳入一覧 (1227)'!$4:$7</definedName>
    <definedName name="Z_7F4591BF_0F6E_463C_863C_F8DFB75D20FC_.wvu.PrintTitles" localSheetId="1" hidden="1">歳入一覧1110!$4:$7</definedName>
    <definedName name="Z_7F9543F0_7900_417C_8668_8D9DC3C6A87C_.wvu.FilterData" localSheetId="2" hidden="1">'R8予算'!$B$6:$K$26</definedName>
    <definedName name="Z_7F9543F0_7900_417C_8668_8D9DC3C6A87C_.wvu.FilterData" localSheetId="4" hidden="1">'歳入一覧 (1126時点)'!$B$6:$U$31</definedName>
    <definedName name="Z_7F9543F0_7900_417C_8668_8D9DC3C6A87C_.wvu.FilterData" localSheetId="3" hidden="1">'歳入一覧 (1227)'!$B$6:$U$32</definedName>
    <definedName name="Z_7F9543F0_7900_417C_8668_8D9DC3C6A87C_.wvu.FilterData" localSheetId="0" hidden="1">'歳入一覧（0106）'!$B$6:$U$32</definedName>
    <definedName name="Z_7F9543F0_7900_417C_8668_8D9DC3C6A87C_.wvu.FilterData" localSheetId="1" hidden="1">歳入一覧1110!$B$6:$T$22</definedName>
    <definedName name="Z_81B5A484_EBF1_4915_9B07_DDCCFE2DB28C_.wvu.FilterData" localSheetId="2" hidden="1">'R8予算'!$B$6:$K$26</definedName>
    <definedName name="Z_81B5A484_EBF1_4915_9B07_DDCCFE2DB28C_.wvu.FilterData" localSheetId="4" hidden="1">'歳入一覧 (1126時点)'!$B$6:$U$31</definedName>
    <definedName name="Z_81B5A484_EBF1_4915_9B07_DDCCFE2DB28C_.wvu.FilterData" localSheetId="3" hidden="1">'歳入一覧 (1227)'!$B$6:$U$32</definedName>
    <definedName name="Z_81B5A484_EBF1_4915_9B07_DDCCFE2DB28C_.wvu.FilterData" localSheetId="0" hidden="1">'歳入一覧（0106）'!$B$6:$U$32</definedName>
    <definedName name="Z_81B5A484_EBF1_4915_9B07_DDCCFE2DB28C_.wvu.FilterData" localSheetId="1" hidden="1">歳入一覧1110!$B$6:$T$22</definedName>
    <definedName name="Z_86736FF6_D9DA_4CB4_A1A0_805D5D48FA90_.wvu.FilterData" localSheetId="2" hidden="1">'R8予算'!$B$6:$K$26</definedName>
    <definedName name="Z_86736FF6_D9DA_4CB4_A1A0_805D5D48FA90_.wvu.FilterData" localSheetId="4" hidden="1">'歳入一覧 (1126時点)'!$B$6:$U$31</definedName>
    <definedName name="Z_86736FF6_D9DA_4CB4_A1A0_805D5D48FA90_.wvu.FilterData" localSheetId="3" hidden="1">'歳入一覧 (1227)'!$B$6:$U$32</definedName>
    <definedName name="Z_86736FF6_D9DA_4CB4_A1A0_805D5D48FA90_.wvu.FilterData" localSheetId="0" hidden="1">'歳入一覧（0106）'!$B$6:$U$32</definedName>
    <definedName name="Z_86736FF6_D9DA_4CB4_A1A0_805D5D48FA90_.wvu.FilterData" localSheetId="1" hidden="1">歳入一覧1110!$B$6:$T$22</definedName>
    <definedName name="Z_88E44795_6332_42B5_AD03_CD37EB030AF2_.wvu.FilterData" localSheetId="2" hidden="1">'R8予算'!$B$6:$K$26</definedName>
    <definedName name="Z_88E44795_6332_42B5_AD03_CD37EB030AF2_.wvu.FilterData" localSheetId="4" hidden="1">'歳入一覧 (1126時点)'!$B$6:$U$31</definedName>
    <definedName name="Z_88E44795_6332_42B5_AD03_CD37EB030AF2_.wvu.FilterData" localSheetId="3" hidden="1">'歳入一覧 (1227)'!$B$6:$U$32</definedName>
    <definedName name="Z_88E44795_6332_42B5_AD03_CD37EB030AF2_.wvu.FilterData" localSheetId="0" hidden="1">'歳入一覧（0106）'!$B$6:$U$32</definedName>
    <definedName name="Z_88E44795_6332_42B5_AD03_CD37EB030AF2_.wvu.FilterData" localSheetId="1" hidden="1">歳入一覧1110!$B$6:$T$22</definedName>
    <definedName name="Z_89110E34_4E32_4289_9AEB_D2891C4E270B_.wvu.FilterData" localSheetId="2" hidden="1">'R8予算'!$A$6:$K$26</definedName>
    <definedName name="Z_89110E34_4E32_4289_9AEB_D2891C4E270B_.wvu.FilterData" localSheetId="4" hidden="1">'歳入一覧 (1126時点)'!$A$6:$AT$31</definedName>
    <definedName name="Z_89110E34_4E32_4289_9AEB_D2891C4E270B_.wvu.FilterData" localSheetId="3" hidden="1">'歳入一覧 (1227)'!$A$6:$AT$32</definedName>
    <definedName name="Z_89110E34_4E32_4289_9AEB_D2891C4E270B_.wvu.FilterData" localSheetId="0" hidden="1">'歳入一覧（0106）'!$A$6:$AT$32</definedName>
    <definedName name="Z_89110E34_4E32_4289_9AEB_D2891C4E270B_.wvu.FilterData" localSheetId="1" hidden="1">歳入一覧1110!$A$6:$AS$22</definedName>
    <definedName name="Z_89C710E6_1500_4641_966A_C6D35D6B7EB2_.wvu.FilterData" localSheetId="2" hidden="1">'R8予算'!$B$6:$K$26</definedName>
    <definedName name="Z_89C710E6_1500_4641_966A_C6D35D6B7EB2_.wvu.FilterData" localSheetId="4" hidden="1">'歳入一覧 (1126時点)'!$B$6:$U$31</definedName>
    <definedName name="Z_89C710E6_1500_4641_966A_C6D35D6B7EB2_.wvu.FilterData" localSheetId="3" hidden="1">'歳入一覧 (1227)'!$B$6:$U$32</definedName>
    <definedName name="Z_89C710E6_1500_4641_966A_C6D35D6B7EB2_.wvu.FilterData" localSheetId="0" hidden="1">'歳入一覧（0106）'!$B$6:$U$32</definedName>
    <definedName name="Z_89C710E6_1500_4641_966A_C6D35D6B7EB2_.wvu.FilterData" localSheetId="1" hidden="1">歳入一覧1110!$B$6:$T$22</definedName>
    <definedName name="Z_8B9E1F4E_8704_47E3_AFC2_BD7B7399C304_.wvu.FilterData" localSheetId="2" hidden="1">'R8予算'!$B$6:$K$26</definedName>
    <definedName name="Z_8B9E1F4E_8704_47E3_AFC2_BD7B7399C304_.wvu.FilterData" localSheetId="4" hidden="1">'歳入一覧 (1126時点)'!$B$6:$U$31</definedName>
    <definedName name="Z_8B9E1F4E_8704_47E3_AFC2_BD7B7399C304_.wvu.FilterData" localSheetId="3" hidden="1">'歳入一覧 (1227)'!$B$6:$U$32</definedName>
    <definedName name="Z_8B9E1F4E_8704_47E3_AFC2_BD7B7399C304_.wvu.FilterData" localSheetId="0" hidden="1">'歳入一覧（0106）'!$B$6:$U$32</definedName>
    <definedName name="Z_8B9E1F4E_8704_47E3_AFC2_BD7B7399C304_.wvu.FilterData" localSheetId="1" hidden="1">歳入一覧1110!$B$6:$T$22</definedName>
    <definedName name="Z_8DE503A8_656E_41FA_9ED6_359FA3721ACF_.wvu.Cols" localSheetId="2" hidden="1">'R8予算'!#REF!</definedName>
    <definedName name="Z_8DE503A8_656E_41FA_9ED6_359FA3721ACF_.wvu.Cols" localSheetId="4" hidden="1">'歳入一覧 (1126時点)'!$S:$T</definedName>
    <definedName name="Z_8DE503A8_656E_41FA_9ED6_359FA3721ACF_.wvu.Cols" localSheetId="3" hidden="1">'歳入一覧 (1227)'!$S:$T</definedName>
    <definedName name="Z_8DE503A8_656E_41FA_9ED6_359FA3721ACF_.wvu.Cols" localSheetId="1" hidden="1">歳入一覧1110!$R:$S</definedName>
    <definedName name="Z_8DE503A8_656E_41FA_9ED6_359FA3721ACF_.wvu.FilterData" localSheetId="2" hidden="1">'R8予算'!$A$6:$EN$26</definedName>
    <definedName name="Z_8DE503A8_656E_41FA_9ED6_359FA3721ACF_.wvu.FilterData" localSheetId="4" hidden="1">'歳入一覧 (1126時点)'!$A$6:$GO$31</definedName>
    <definedName name="Z_8DE503A8_656E_41FA_9ED6_359FA3721ACF_.wvu.FilterData" localSheetId="3" hidden="1">'歳入一覧 (1227)'!$A$6:$GO$32</definedName>
    <definedName name="Z_8DE503A8_656E_41FA_9ED6_359FA3721ACF_.wvu.FilterData" localSheetId="1" hidden="1">歳入一覧1110!$A$6:$GN$22</definedName>
    <definedName name="Z_8DE503A8_656E_41FA_9ED6_359FA3721ACF_.wvu.PrintArea" localSheetId="2" hidden="1">'R8予算'!$A$1:$K$27</definedName>
    <definedName name="Z_8DE503A8_656E_41FA_9ED6_359FA3721ACF_.wvu.PrintArea" localSheetId="4" hidden="1">'歳入一覧 (1126時点)'!$A$1:$L$32</definedName>
    <definedName name="Z_8DE503A8_656E_41FA_9ED6_359FA3721ACF_.wvu.PrintArea" localSheetId="3" hidden="1">'歳入一覧 (1227)'!$A$1:$L$33</definedName>
    <definedName name="Z_8DE503A8_656E_41FA_9ED6_359FA3721ACF_.wvu.PrintArea" localSheetId="1" hidden="1">歳入一覧1110!$A$1:$K$23</definedName>
    <definedName name="Z_8DE503A8_656E_41FA_9ED6_359FA3721ACF_.wvu.PrintTitles" localSheetId="2" hidden="1">'R8予算'!$4:$7</definedName>
    <definedName name="Z_8DE503A8_656E_41FA_9ED6_359FA3721ACF_.wvu.PrintTitles" localSheetId="4" hidden="1">'歳入一覧 (1126時点)'!$4:$7</definedName>
    <definedName name="Z_8DE503A8_656E_41FA_9ED6_359FA3721ACF_.wvu.PrintTitles" localSheetId="3" hidden="1">'歳入一覧 (1227)'!$4:$7</definedName>
    <definedName name="Z_8DE503A8_656E_41FA_9ED6_359FA3721ACF_.wvu.PrintTitles" localSheetId="1" hidden="1">歳入一覧1110!$4:$7</definedName>
    <definedName name="Z_901A4DB5_9501_4EB6_9268_72DC5604D1B1_.wvu.FilterData" localSheetId="2" hidden="1">'R8予算'!$A$7:$EN$26</definedName>
    <definedName name="Z_901A4DB5_9501_4EB6_9268_72DC5604D1B1_.wvu.FilterData" localSheetId="4" hidden="1">'歳入一覧 (1126時点)'!$A$7:$GO$31</definedName>
    <definedName name="Z_901A4DB5_9501_4EB6_9268_72DC5604D1B1_.wvu.FilterData" localSheetId="3" hidden="1">'歳入一覧 (1227)'!$A$7:$GO$32</definedName>
    <definedName name="Z_901A4DB5_9501_4EB6_9268_72DC5604D1B1_.wvu.FilterData" localSheetId="0" hidden="1">'歳入一覧（0106）'!$A$7:$GO$32</definedName>
    <definedName name="Z_901A4DB5_9501_4EB6_9268_72DC5604D1B1_.wvu.FilterData" localSheetId="1" hidden="1">歳入一覧1110!$A$7:$GN$22</definedName>
    <definedName name="Z_938E702C_B36A_4670_81CA_FE17F251577A_.wvu.FilterData" localSheetId="2" hidden="1">'R8予算'!$A$7:$EN$26</definedName>
    <definedName name="Z_938E702C_B36A_4670_81CA_FE17F251577A_.wvu.FilterData" localSheetId="4" hidden="1">'歳入一覧 (1126時点)'!$A$7:$GO$31</definedName>
    <definedName name="Z_938E702C_B36A_4670_81CA_FE17F251577A_.wvu.FilterData" localSheetId="3" hidden="1">'歳入一覧 (1227)'!$A$7:$GO$32</definedName>
    <definedName name="Z_938E702C_B36A_4670_81CA_FE17F251577A_.wvu.FilterData" localSheetId="0" hidden="1">'歳入一覧（0106）'!$A$7:$GO$32</definedName>
    <definedName name="Z_938E702C_B36A_4670_81CA_FE17F251577A_.wvu.FilterData" localSheetId="1" hidden="1">歳入一覧1110!$A$7:$GN$22</definedName>
    <definedName name="Z_97250119_8D07_4D98_BD4A_0062145CE139_.wvu.FilterData" localSheetId="2" hidden="1">'R8予算'!$A$7:$EN$26</definedName>
    <definedName name="Z_97250119_8D07_4D98_BD4A_0062145CE139_.wvu.FilterData" localSheetId="4" hidden="1">'歳入一覧 (1126時点)'!$A$7:$GO$31</definedName>
    <definedName name="Z_97250119_8D07_4D98_BD4A_0062145CE139_.wvu.FilterData" localSheetId="3" hidden="1">'歳入一覧 (1227)'!$A$7:$GO$32</definedName>
    <definedName name="Z_97250119_8D07_4D98_BD4A_0062145CE139_.wvu.FilterData" localSheetId="0" hidden="1">'歳入一覧（0106）'!$A$7:$GO$32</definedName>
    <definedName name="Z_97250119_8D07_4D98_BD4A_0062145CE139_.wvu.FilterData" localSheetId="1" hidden="1">歳入一覧1110!$A$7:$GN$22</definedName>
    <definedName name="Z_99CD74FC_8B79_402C_9E5F_4C8C844F7522_.wvu.Cols" localSheetId="2" hidden="1">'R8予算'!#REF!</definedName>
    <definedName name="Z_99CD74FC_8B79_402C_9E5F_4C8C844F7522_.wvu.Cols" localSheetId="4" hidden="1">'歳入一覧 (1126時点)'!$S:$T</definedName>
    <definedName name="Z_99CD74FC_8B79_402C_9E5F_4C8C844F7522_.wvu.Cols" localSheetId="3" hidden="1">'歳入一覧 (1227)'!$S:$T</definedName>
    <definedName name="Z_99CD74FC_8B79_402C_9E5F_4C8C844F7522_.wvu.Cols" localSheetId="1" hidden="1">歳入一覧1110!$R:$S</definedName>
    <definedName name="Z_99CD74FC_8B79_402C_9E5F_4C8C844F7522_.wvu.FilterData" localSheetId="2" hidden="1">'R8予算'!$A$6:$K$26</definedName>
    <definedName name="Z_99CD74FC_8B79_402C_9E5F_4C8C844F7522_.wvu.FilterData" localSheetId="4" hidden="1">'歳入一覧 (1126時点)'!$A$6:$AT$31</definedName>
    <definedName name="Z_99CD74FC_8B79_402C_9E5F_4C8C844F7522_.wvu.FilterData" localSheetId="3" hidden="1">'歳入一覧 (1227)'!$A$6:$AT$32</definedName>
    <definedName name="Z_99CD74FC_8B79_402C_9E5F_4C8C844F7522_.wvu.FilterData" localSheetId="1" hidden="1">歳入一覧1110!$A$6:$AS$22</definedName>
    <definedName name="Z_99CD74FC_8B79_402C_9E5F_4C8C844F7522_.wvu.PrintArea" localSheetId="2" hidden="1">'R8予算'!$A$1:$K$27</definedName>
    <definedName name="Z_99CD74FC_8B79_402C_9E5F_4C8C844F7522_.wvu.PrintArea" localSheetId="4" hidden="1">'歳入一覧 (1126時点)'!$A$1:$L$33</definedName>
    <definedName name="Z_99CD74FC_8B79_402C_9E5F_4C8C844F7522_.wvu.PrintArea" localSheetId="3" hidden="1">'歳入一覧 (1227)'!$A$1:$L$34</definedName>
    <definedName name="Z_99CD74FC_8B79_402C_9E5F_4C8C844F7522_.wvu.PrintArea" localSheetId="1" hidden="1">歳入一覧1110!$A$1:$K$24</definedName>
    <definedName name="Z_99CD74FC_8B79_402C_9E5F_4C8C844F7522_.wvu.PrintTitles" localSheetId="2" hidden="1">'R8予算'!$4:$7</definedName>
    <definedName name="Z_99CD74FC_8B79_402C_9E5F_4C8C844F7522_.wvu.PrintTitles" localSheetId="4" hidden="1">'歳入一覧 (1126時点)'!$4:$7</definedName>
    <definedName name="Z_99CD74FC_8B79_402C_9E5F_4C8C844F7522_.wvu.PrintTitles" localSheetId="3" hidden="1">'歳入一覧 (1227)'!$4:$7</definedName>
    <definedName name="Z_99CD74FC_8B79_402C_9E5F_4C8C844F7522_.wvu.PrintTitles" localSheetId="1" hidden="1">歳入一覧1110!$4:$7</definedName>
    <definedName name="Z_9B02B18F_FBC3_4003_B64D_6BF6D2FAF148_.wvu.Cols" localSheetId="2" hidden="1">'R8予算'!#REF!</definedName>
    <definedName name="Z_9B02B18F_FBC3_4003_B64D_6BF6D2FAF148_.wvu.Cols" localSheetId="4" hidden="1">'歳入一覧 (1126時点)'!$S:$T</definedName>
    <definedName name="Z_9B02B18F_FBC3_4003_B64D_6BF6D2FAF148_.wvu.Cols" localSheetId="3" hidden="1">'歳入一覧 (1227)'!$S:$T</definedName>
    <definedName name="Z_9B02B18F_FBC3_4003_B64D_6BF6D2FAF148_.wvu.Cols" localSheetId="1" hidden="1">歳入一覧1110!$R:$S</definedName>
    <definedName name="Z_9B02B18F_FBC3_4003_B64D_6BF6D2FAF148_.wvu.FilterData" localSheetId="2" hidden="1">'R8予算'!$A$6:$EN$26</definedName>
    <definedName name="Z_9B02B18F_FBC3_4003_B64D_6BF6D2FAF148_.wvu.FilterData" localSheetId="4" hidden="1">'歳入一覧 (1126時点)'!$A$6:$GO$31</definedName>
    <definedName name="Z_9B02B18F_FBC3_4003_B64D_6BF6D2FAF148_.wvu.FilterData" localSheetId="3" hidden="1">'歳入一覧 (1227)'!$A$6:$GO$32</definedName>
    <definedName name="Z_9B02B18F_FBC3_4003_B64D_6BF6D2FAF148_.wvu.FilterData" localSheetId="1" hidden="1">歳入一覧1110!$A$6:$GN$22</definedName>
    <definedName name="Z_9B02B18F_FBC3_4003_B64D_6BF6D2FAF148_.wvu.PrintArea" localSheetId="2" hidden="1">'R8予算'!$A$1:$K$27</definedName>
    <definedName name="Z_9B02B18F_FBC3_4003_B64D_6BF6D2FAF148_.wvu.PrintArea" localSheetId="4" hidden="1">'歳入一覧 (1126時点)'!$A$1:$L$33</definedName>
    <definedName name="Z_9B02B18F_FBC3_4003_B64D_6BF6D2FAF148_.wvu.PrintArea" localSheetId="3" hidden="1">'歳入一覧 (1227)'!$A$1:$L$34</definedName>
    <definedName name="Z_9B02B18F_FBC3_4003_B64D_6BF6D2FAF148_.wvu.PrintArea" localSheetId="1" hidden="1">歳入一覧1110!$A$1:$K$24</definedName>
    <definedName name="Z_9B02B18F_FBC3_4003_B64D_6BF6D2FAF148_.wvu.PrintTitles" localSheetId="2" hidden="1">'R8予算'!$4:$7</definedName>
    <definedName name="Z_9B02B18F_FBC3_4003_B64D_6BF6D2FAF148_.wvu.PrintTitles" localSheetId="4" hidden="1">'歳入一覧 (1126時点)'!$4:$7</definedName>
    <definedName name="Z_9B02B18F_FBC3_4003_B64D_6BF6D2FAF148_.wvu.PrintTitles" localSheetId="3" hidden="1">'歳入一覧 (1227)'!$4:$7</definedName>
    <definedName name="Z_9B02B18F_FBC3_4003_B64D_6BF6D2FAF148_.wvu.PrintTitles" localSheetId="1" hidden="1">歳入一覧1110!$4:$7</definedName>
    <definedName name="Z_9B4A25DD_435F_45A5_893D_7D8E03D5FC78_.wvu.FilterData" localSheetId="2" hidden="1">'R8予算'!$B$6:$K$26</definedName>
    <definedName name="Z_9B4A25DD_435F_45A5_893D_7D8E03D5FC78_.wvu.FilterData" localSheetId="4" hidden="1">'歳入一覧 (1126時点)'!$B$6:$U$31</definedName>
    <definedName name="Z_9B4A25DD_435F_45A5_893D_7D8E03D5FC78_.wvu.FilterData" localSheetId="3" hidden="1">'歳入一覧 (1227)'!$B$6:$U$32</definedName>
    <definedName name="Z_9B4A25DD_435F_45A5_893D_7D8E03D5FC78_.wvu.FilterData" localSheetId="0" hidden="1">'歳入一覧（0106）'!$B$6:$U$32</definedName>
    <definedName name="Z_9B4A25DD_435F_45A5_893D_7D8E03D5FC78_.wvu.FilterData" localSheetId="1" hidden="1">歳入一覧1110!$B$6:$T$22</definedName>
    <definedName name="Z_9C01AE63_CFF0_4106_9038_7FADD737BB91_.wvu.Cols" localSheetId="2" hidden="1">'R8予算'!#REF!</definedName>
    <definedName name="Z_9C01AE63_CFF0_4106_9038_7FADD737BB91_.wvu.Cols" localSheetId="4" hidden="1">'歳入一覧 (1126時点)'!$S:$T</definedName>
    <definedName name="Z_9C01AE63_CFF0_4106_9038_7FADD737BB91_.wvu.Cols" localSheetId="3" hidden="1">'歳入一覧 (1227)'!$S:$T</definedName>
    <definedName name="Z_9C01AE63_CFF0_4106_9038_7FADD737BB91_.wvu.Cols" localSheetId="1" hidden="1">歳入一覧1110!$R:$S</definedName>
    <definedName name="Z_9C01AE63_CFF0_4106_9038_7FADD737BB91_.wvu.FilterData" localSheetId="2" hidden="1">'R8予算'!$A$6:$EN$26</definedName>
    <definedName name="Z_9C01AE63_CFF0_4106_9038_7FADD737BB91_.wvu.FilterData" localSheetId="4" hidden="1">'歳入一覧 (1126時点)'!$A$6:$GO$31</definedName>
    <definedName name="Z_9C01AE63_CFF0_4106_9038_7FADD737BB91_.wvu.FilterData" localSheetId="3" hidden="1">'歳入一覧 (1227)'!$A$6:$GO$32</definedName>
    <definedName name="Z_9C01AE63_CFF0_4106_9038_7FADD737BB91_.wvu.FilterData" localSheetId="1" hidden="1">歳入一覧1110!$A$6:$GN$22</definedName>
    <definedName name="Z_9C01AE63_CFF0_4106_9038_7FADD737BB91_.wvu.PrintArea" localSheetId="2" hidden="1">'R8予算'!$A$1:$K$27</definedName>
    <definedName name="Z_9C01AE63_CFF0_4106_9038_7FADD737BB91_.wvu.PrintArea" localSheetId="4" hidden="1">'歳入一覧 (1126時点)'!$A$1:$L$33</definedName>
    <definedName name="Z_9C01AE63_CFF0_4106_9038_7FADD737BB91_.wvu.PrintArea" localSheetId="3" hidden="1">'歳入一覧 (1227)'!$A$1:$L$34</definedName>
    <definedName name="Z_9C01AE63_CFF0_4106_9038_7FADD737BB91_.wvu.PrintArea" localSheetId="1" hidden="1">歳入一覧1110!$A$1:$K$24</definedName>
    <definedName name="Z_9C01AE63_CFF0_4106_9038_7FADD737BB91_.wvu.PrintTitles" localSheetId="2" hidden="1">'R8予算'!$4:$7</definedName>
    <definedName name="Z_9C01AE63_CFF0_4106_9038_7FADD737BB91_.wvu.PrintTitles" localSheetId="4" hidden="1">'歳入一覧 (1126時点)'!$4:$7</definedName>
    <definedName name="Z_9C01AE63_CFF0_4106_9038_7FADD737BB91_.wvu.PrintTitles" localSheetId="3" hidden="1">'歳入一覧 (1227)'!$4:$7</definedName>
    <definedName name="Z_9C01AE63_CFF0_4106_9038_7FADD737BB91_.wvu.PrintTitles" localSheetId="1" hidden="1">歳入一覧1110!$4:$7</definedName>
    <definedName name="Z_9C40EDED_6440_486C_B2C2_1C1E7F80BEFD_.wvu.FilterData" localSheetId="2" hidden="1">'R8予算'!$A$6:$EN$26</definedName>
    <definedName name="Z_9C40EDED_6440_486C_B2C2_1C1E7F80BEFD_.wvu.FilterData" localSheetId="4" hidden="1">'歳入一覧 (1126時点)'!$A$6:$GO$31</definedName>
    <definedName name="Z_9C40EDED_6440_486C_B2C2_1C1E7F80BEFD_.wvu.FilterData" localSheetId="3" hidden="1">'歳入一覧 (1227)'!$A$6:$GO$32</definedName>
    <definedName name="Z_9C40EDED_6440_486C_B2C2_1C1E7F80BEFD_.wvu.FilterData" localSheetId="0" hidden="1">'歳入一覧（0106）'!$A$6:$GO$32</definedName>
    <definedName name="Z_9C40EDED_6440_486C_B2C2_1C1E7F80BEFD_.wvu.FilterData" localSheetId="1" hidden="1">歳入一覧1110!$A$6:$GN$22</definedName>
    <definedName name="Z_A0CE4855_8BF5_4B09_B255_E1A19C4E3053_.wvu.Cols" localSheetId="2" hidden="1">'R8予算'!#REF!</definedName>
    <definedName name="Z_A0CE4855_8BF5_4B09_B255_E1A19C4E3053_.wvu.Cols" localSheetId="4" hidden="1">'歳入一覧 (1126時点)'!$S:$T</definedName>
    <definedName name="Z_A0CE4855_8BF5_4B09_B255_E1A19C4E3053_.wvu.Cols" localSheetId="3" hidden="1">'歳入一覧 (1227)'!$S:$T</definedName>
    <definedName name="Z_A0CE4855_8BF5_4B09_B255_E1A19C4E3053_.wvu.Cols" localSheetId="1" hidden="1">歳入一覧1110!$R:$S</definedName>
    <definedName name="Z_A0CE4855_8BF5_4B09_B255_E1A19C4E3053_.wvu.FilterData" localSheetId="2" hidden="1">'R8予算'!$A$7:$EN$26</definedName>
    <definedName name="Z_A0CE4855_8BF5_4B09_B255_E1A19C4E3053_.wvu.FilterData" localSheetId="4" hidden="1">'歳入一覧 (1126時点)'!$A$7:$GO$31</definedName>
    <definedName name="Z_A0CE4855_8BF5_4B09_B255_E1A19C4E3053_.wvu.FilterData" localSheetId="3" hidden="1">'歳入一覧 (1227)'!$A$7:$GO$32</definedName>
    <definedName name="Z_A0CE4855_8BF5_4B09_B255_E1A19C4E3053_.wvu.FilterData" localSheetId="1" hidden="1">歳入一覧1110!$A$7:$GN$22</definedName>
    <definedName name="Z_A0CE4855_8BF5_4B09_B255_E1A19C4E3053_.wvu.PrintArea" localSheetId="2" hidden="1">'R8予算'!$A$1:$K$27</definedName>
    <definedName name="Z_A0CE4855_8BF5_4B09_B255_E1A19C4E3053_.wvu.PrintArea" localSheetId="4" hidden="1">'歳入一覧 (1126時点)'!$A$1:$L$33</definedName>
    <definedName name="Z_A0CE4855_8BF5_4B09_B255_E1A19C4E3053_.wvu.PrintArea" localSheetId="3" hidden="1">'歳入一覧 (1227)'!$A$1:$L$34</definedName>
    <definedName name="Z_A0CE4855_8BF5_4B09_B255_E1A19C4E3053_.wvu.PrintArea" localSheetId="1" hidden="1">歳入一覧1110!$A$1:$K$24</definedName>
    <definedName name="Z_A0CE4855_8BF5_4B09_B255_E1A19C4E3053_.wvu.PrintTitles" localSheetId="2" hidden="1">'R8予算'!$4:$7</definedName>
    <definedName name="Z_A0CE4855_8BF5_4B09_B255_E1A19C4E3053_.wvu.PrintTitles" localSheetId="4" hidden="1">'歳入一覧 (1126時点)'!$4:$7</definedName>
    <definedName name="Z_A0CE4855_8BF5_4B09_B255_E1A19C4E3053_.wvu.PrintTitles" localSheetId="3" hidden="1">'歳入一覧 (1227)'!$4:$7</definedName>
    <definedName name="Z_A0CE4855_8BF5_4B09_B255_E1A19C4E3053_.wvu.PrintTitles" localSheetId="1" hidden="1">歳入一覧1110!$4:$7</definedName>
    <definedName name="Z_A0D972C1_3D2C_4C11_9E56_A82C309030EE_.wvu.Cols" localSheetId="2" hidden="1">'R8予算'!#REF!</definedName>
    <definedName name="Z_A0D972C1_3D2C_4C11_9E56_A82C309030EE_.wvu.Cols" localSheetId="4" hidden="1">'歳入一覧 (1126時点)'!$S:$T</definedName>
    <definedName name="Z_A0D972C1_3D2C_4C11_9E56_A82C309030EE_.wvu.Cols" localSheetId="3" hidden="1">'歳入一覧 (1227)'!$S:$T</definedName>
    <definedName name="Z_A0D972C1_3D2C_4C11_9E56_A82C309030EE_.wvu.Cols" localSheetId="1" hidden="1">歳入一覧1110!$R:$S</definedName>
    <definedName name="Z_A0D972C1_3D2C_4C11_9E56_A82C309030EE_.wvu.FilterData" localSheetId="2" hidden="1">'R8予算'!$A$6:$EN$26</definedName>
    <definedName name="Z_A0D972C1_3D2C_4C11_9E56_A82C309030EE_.wvu.FilterData" localSheetId="4" hidden="1">'歳入一覧 (1126時点)'!$A$6:$GO$31</definedName>
    <definedName name="Z_A0D972C1_3D2C_4C11_9E56_A82C309030EE_.wvu.FilterData" localSheetId="3" hidden="1">'歳入一覧 (1227)'!$A$6:$GO$32</definedName>
    <definedName name="Z_A0D972C1_3D2C_4C11_9E56_A82C309030EE_.wvu.FilterData" localSheetId="1" hidden="1">歳入一覧1110!$A$6:$GN$22</definedName>
    <definedName name="Z_A0D972C1_3D2C_4C11_9E56_A82C309030EE_.wvu.PrintArea" localSheetId="2" hidden="1">'R8予算'!$A$1:$K$27</definedName>
    <definedName name="Z_A0D972C1_3D2C_4C11_9E56_A82C309030EE_.wvu.PrintArea" localSheetId="4" hidden="1">'歳入一覧 (1126時点)'!$A$1:$L$33</definedName>
    <definedName name="Z_A0D972C1_3D2C_4C11_9E56_A82C309030EE_.wvu.PrintArea" localSheetId="3" hidden="1">'歳入一覧 (1227)'!$A$1:$L$34</definedName>
    <definedName name="Z_A0D972C1_3D2C_4C11_9E56_A82C309030EE_.wvu.PrintArea" localSheetId="1" hidden="1">歳入一覧1110!$A$1:$K$24</definedName>
    <definedName name="Z_A0D972C1_3D2C_4C11_9E56_A82C309030EE_.wvu.PrintTitles" localSheetId="2" hidden="1">'R8予算'!$4:$7</definedName>
    <definedName name="Z_A0D972C1_3D2C_4C11_9E56_A82C309030EE_.wvu.PrintTitles" localSheetId="4" hidden="1">'歳入一覧 (1126時点)'!$4:$7</definedName>
    <definedName name="Z_A0D972C1_3D2C_4C11_9E56_A82C309030EE_.wvu.PrintTitles" localSheetId="3" hidden="1">'歳入一覧 (1227)'!$4:$7</definedName>
    <definedName name="Z_A0D972C1_3D2C_4C11_9E56_A82C309030EE_.wvu.PrintTitles" localSheetId="1" hidden="1">歳入一覧1110!$4:$7</definedName>
    <definedName name="Z_A1410A53_A816_48E6_BA3B_34AFBECBBF89_.wvu.FilterData" localSheetId="2" hidden="1">'R8予算'!$A$6:$EN$26</definedName>
    <definedName name="Z_A1410A53_A816_48E6_BA3B_34AFBECBBF89_.wvu.FilterData" localSheetId="4" hidden="1">'歳入一覧 (1126時点)'!$A$6:$GO$31</definedName>
    <definedName name="Z_A1410A53_A816_48E6_BA3B_34AFBECBBF89_.wvu.FilterData" localSheetId="3" hidden="1">'歳入一覧 (1227)'!$A$6:$GO$32</definedName>
    <definedName name="Z_A1410A53_A816_48E6_BA3B_34AFBECBBF89_.wvu.FilterData" localSheetId="0" hidden="1">'歳入一覧（0106）'!$A$6:$GO$32</definedName>
    <definedName name="Z_A1410A53_A816_48E6_BA3B_34AFBECBBF89_.wvu.FilterData" localSheetId="1" hidden="1">歳入一覧1110!$A$6:$GN$22</definedName>
    <definedName name="Z_A5081DD8_9472_4A84_A31C_C87428B96836_.wvu.FilterData" localSheetId="2" hidden="1">'R8予算'!$A$6:$EN$26</definedName>
    <definedName name="Z_A5081DD8_9472_4A84_A31C_C87428B96836_.wvu.FilterData" localSheetId="4" hidden="1">'歳入一覧 (1126時点)'!$A$6:$GO$31</definedName>
    <definedName name="Z_A5081DD8_9472_4A84_A31C_C87428B96836_.wvu.FilterData" localSheetId="3" hidden="1">'歳入一覧 (1227)'!$A$6:$GO$32</definedName>
    <definedName name="Z_A5081DD8_9472_4A84_A31C_C87428B96836_.wvu.FilterData" localSheetId="0" hidden="1">'歳入一覧（0106）'!$A$6:$GO$32</definedName>
    <definedName name="Z_A5081DD8_9472_4A84_A31C_C87428B96836_.wvu.FilterData" localSheetId="1" hidden="1">歳入一覧1110!$A$6:$GN$22</definedName>
    <definedName name="Z_A62B912E_02A1_47A6_A44F_AD1D542D7EAA_.wvu.FilterData" localSheetId="2" hidden="1">'R8予算'!$B$6:$K$26</definedName>
    <definedName name="Z_A62B912E_02A1_47A6_A44F_AD1D542D7EAA_.wvu.FilterData" localSheetId="4" hidden="1">'歳入一覧 (1126時点)'!$B$6:$U$31</definedName>
    <definedName name="Z_A62B912E_02A1_47A6_A44F_AD1D542D7EAA_.wvu.FilterData" localSheetId="3" hidden="1">'歳入一覧 (1227)'!$B$6:$U$32</definedName>
    <definedName name="Z_A62B912E_02A1_47A6_A44F_AD1D542D7EAA_.wvu.FilterData" localSheetId="0" hidden="1">'歳入一覧（0106）'!$B$6:$U$32</definedName>
    <definedName name="Z_A62B912E_02A1_47A6_A44F_AD1D542D7EAA_.wvu.FilterData" localSheetId="1" hidden="1">歳入一覧1110!$B$6:$T$22</definedName>
    <definedName name="Z_A899A51E_0321_424E_A816_E762C6453A5E_.wvu.Cols" localSheetId="2" hidden="1">'R8予算'!#REF!</definedName>
    <definedName name="Z_A899A51E_0321_424E_A816_E762C6453A5E_.wvu.Cols" localSheetId="4" hidden="1">'歳入一覧 (1126時点)'!$S:$T</definedName>
    <definedName name="Z_A899A51E_0321_424E_A816_E762C6453A5E_.wvu.Cols" localSheetId="3" hidden="1">'歳入一覧 (1227)'!$S:$T</definedName>
    <definedName name="Z_A899A51E_0321_424E_A816_E762C6453A5E_.wvu.Cols" localSheetId="1" hidden="1">歳入一覧1110!$R:$S</definedName>
    <definedName name="Z_A899A51E_0321_424E_A816_E762C6453A5E_.wvu.FilterData" localSheetId="2" hidden="1">'R8予算'!$A$7:$EN$26</definedName>
    <definedName name="Z_A899A51E_0321_424E_A816_E762C6453A5E_.wvu.FilterData" localSheetId="4" hidden="1">'歳入一覧 (1126時点)'!$A$7:$GO$31</definedName>
    <definedName name="Z_A899A51E_0321_424E_A816_E762C6453A5E_.wvu.FilterData" localSheetId="3" hidden="1">'歳入一覧 (1227)'!$A$7:$GO$32</definedName>
    <definedName name="Z_A899A51E_0321_424E_A816_E762C6453A5E_.wvu.FilterData" localSheetId="1" hidden="1">歳入一覧1110!$A$7:$GN$22</definedName>
    <definedName name="Z_A899A51E_0321_424E_A816_E762C6453A5E_.wvu.PrintArea" localSheetId="2" hidden="1">'R8予算'!$A$1:$K$27</definedName>
    <definedName name="Z_A899A51E_0321_424E_A816_E762C6453A5E_.wvu.PrintArea" localSheetId="4" hidden="1">'歳入一覧 (1126時点)'!$A$1:$L$33</definedName>
    <definedName name="Z_A899A51E_0321_424E_A816_E762C6453A5E_.wvu.PrintArea" localSheetId="3" hidden="1">'歳入一覧 (1227)'!$A$1:$L$34</definedName>
    <definedName name="Z_A899A51E_0321_424E_A816_E762C6453A5E_.wvu.PrintArea" localSheetId="1" hidden="1">歳入一覧1110!$A$1:$K$24</definedName>
    <definedName name="Z_A899A51E_0321_424E_A816_E762C6453A5E_.wvu.PrintTitles" localSheetId="2" hidden="1">'R8予算'!$4:$7</definedName>
    <definedName name="Z_A899A51E_0321_424E_A816_E762C6453A5E_.wvu.PrintTitles" localSheetId="4" hidden="1">'歳入一覧 (1126時点)'!$4:$7</definedName>
    <definedName name="Z_A899A51E_0321_424E_A816_E762C6453A5E_.wvu.PrintTitles" localSheetId="3" hidden="1">'歳入一覧 (1227)'!$4:$7</definedName>
    <definedName name="Z_A899A51E_0321_424E_A816_E762C6453A5E_.wvu.PrintTitles" localSheetId="1" hidden="1">歳入一覧1110!$4:$7</definedName>
    <definedName name="Z_AB5F7232_79D3_4A00_BF97_AF858AB78B28_.wvu.FilterData" localSheetId="2" hidden="1">'R8予算'!$A$6:$K$26</definedName>
    <definedName name="Z_AB5F7232_79D3_4A00_BF97_AF858AB78B28_.wvu.FilterData" localSheetId="4" hidden="1">'歳入一覧 (1126時点)'!$A$6:$AT$31</definedName>
    <definedName name="Z_AB5F7232_79D3_4A00_BF97_AF858AB78B28_.wvu.FilterData" localSheetId="3" hidden="1">'歳入一覧 (1227)'!$A$6:$AT$32</definedName>
    <definedName name="Z_AB5F7232_79D3_4A00_BF97_AF858AB78B28_.wvu.FilterData" localSheetId="0" hidden="1">'歳入一覧（0106）'!$A$6:$AT$32</definedName>
    <definedName name="Z_AB5F7232_79D3_4A00_BF97_AF858AB78B28_.wvu.FilterData" localSheetId="1" hidden="1">歳入一覧1110!$A$6:$AS$22</definedName>
    <definedName name="Z_ABE7CFFB_C659_4189_B81A_6BEE666EADF0_.wvu.FilterData" localSheetId="2" hidden="1">'R8予算'!$B$6:$K$26</definedName>
    <definedName name="Z_ABE7CFFB_C659_4189_B81A_6BEE666EADF0_.wvu.FilterData" localSheetId="4" hidden="1">'歳入一覧 (1126時点)'!$B$6:$U$31</definedName>
    <definedName name="Z_ABE7CFFB_C659_4189_B81A_6BEE666EADF0_.wvu.FilterData" localSheetId="3" hidden="1">'歳入一覧 (1227)'!$B$6:$U$32</definedName>
    <definedName name="Z_ABE7CFFB_C659_4189_B81A_6BEE666EADF0_.wvu.FilterData" localSheetId="0" hidden="1">'歳入一覧（0106）'!$B$6:$U$32</definedName>
    <definedName name="Z_ABE7CFFB_C659_4189_B81A_6BEE666EADF0_.wvu.FilterData" localSheetId="1" hidden="1">歳入一覧1110!$B$6:$T$22</definedName>
    <definedName name="Z_AC548A2E_C48E_45CC_879A_E2EBB2B33EEA_.wvu.Cols" localSheetId="2" hidden="1">'R8予算'!#REF!</definedName>
    <definedName name="Z_AC548A2E_C48E_45CC_879A_E2EBB2B33EEA_.wvu.Cols" localSheetId="4" hidden="1">'歳入一覧 (1126時点)'!$S:$T</definedName>
    <definedName name="Z_AC548A2E_C48E_45CC_879A_E2EBB2B33EEA_.wvu.Cols" localSheetId="3" hidden="1">'歳入一覧 (1227)'!$S:$T</definedName>
    <definedName name="Z_AC548A2E_C48E_45CC_879A_E2EBB2B33EEA_.wvu.Cols" localSheetId="1" hidden="1">歳入一覧1110!$R:$S</definedName>
    <definedName name="Z_AC548A2E_C48E_45CC_879A_E2EBB2B33EEA_.wvu.FilterData" localSheetId="2" hidden="1">'R8予算'!$A$6:$K$26</definedName>
    <definedName name="Z_AC548A2E_C48E_45CC_879A_E2EBB2B33EEA_.wvu.FilterData" localSheetId="4" hidden="1">'歳入一覧 (1126時点)'!$A$6:$AS$31</definedName>
    <definedName name="Z_AC548A2E_C48E_45CC_879A_E2EBB2B33EEA_.wvu.FilterData" localSheetId="3" hidden="1">'歳入一覧 (1227)'!$A$6:$AS$32</definedName>
    <definedName name="Z_AC548A2E_C48E_45CC_879A_E2EBB2B33EEA_.wvu.FilterData" localSheetId="1" hidden="1">歳入一覧1110!$A$6:$AR$22</definedName>
    <definedName name="Z_AC548A2E_C48E_45CC_879A_E2EBB2B33EEA_.wvu.PrintArea" localSheetId="2" hidden="1">'R8予算'!$A$1:$K$27</definedName>
    <definedName name="Z_AC548A2E_C48E_45CC_879A_E2EBB2B33EEA_.wvu.PrintArea" localSheetId="4" hidden="1">'歳入一覧 (1126時点)'!$A$1:$L$32</definedName>
    <definedName name="Z_AC548A2E_C48E_45CC_879A_E2EBB2B33EEA_.wvu.PrintArea" localSheetId="3" hidden="1">'歳入一覧 (1227)'!$A$1:$L$33</definedName>
    <definedName name="Z_AC548A2E_C48E_45CC_879A_E2EBB2B33EEA_.wvu.PrintArea" localSheetId="1" hidden="1">歳入一覧1110!$A$1:$K$23</definedName>
    <definedName name="Z_AC548A2E_C48E_45CC_879A_E2EBB2B33EEA_.wvu.PrintTitles" localSheetId="2" hidden="1">'R8予算'!$4:$7</definedName>
    <definedName name="Z_AC548A2E_C48E_45CC_879A_E2EBB2B33EEA_.wvu.PrintTitles" localSheetId="4" hidden="1">'歳入一覧 (1126時点)'!$4:$7</definedName>
    <definedName name="Z_AC548A2E_C48E_45CC_879A_E2EBB2B33EEA_.wvu.PrintTitles" localSheetId="3" hidden="1">'歳入一覧 (1227)'!$4:$7</definedName>
    <definedName name="Z_AC548A2E_C48E_45CC_879A_E2EBB2B33EEA_.wvu.PrintTitles" localSheetId="1" hidden="1">歳入一覧1110!$4:$7</definedName>
    <definedName name="Z_ACF9747A_930D_4496_B09E_8726FC61D724_.wvu.FilterData" localSheetId="2" hidden="1">'R8予算'!$B$6:$K$26</definedName>
    <definedName name="Z_ACF9747A_930D_4496_B09E_8726FC61D724_.wvu.FilterData" localSheetId="4" hidden="1">'歳入一覧 (1126時点)'!$B$6:$U$31</definedName>
    <definedName name="Z_ACF9747A_930D_4496_B09E_8726FC61D724_.wvu.FilterData" localSheetId="3" hidden="1">'歳入一覧 (1227)'!$B$6:$U$32</definedName>
    <definedName name="Z_ACF9747A_930D_4496_B09E_8726FC61D724_.wvu.FilterData" localSheetId="0" hidden="1">'歳入一覧（0106）'!$B$6:$U$32</definedName>
    <definedName name="Z_ACF9747A_930D_4496_B09E_8726FC61D724_.wvu.FilterData" localSheetId="1" hidden="1">歳入一覧1110!$B$6:$T$22</definedName>
    <definedName name="Z_AD4EEFD1_EF9D_4286_82C0_7E3CB759B6A3_.wvu.FilterData" localSheetId="2" hidden="1">'R8予算'!$A$7:$EN$26</definedName>
    <definedName name="Z_AD4EEFD1_EF9D_4286_82C0_7E3CB759B6A3_.wvu.FilterData" localSheetId="4" hidden="1">'歳入一覧 (1126時点)'!$A$7:$GO$31</definedName>
    <definedName name="Z_AD4EEFD1_EF9D_4286_82C0_7E3CB759B6A3_.wvu.FilterData" localSheetId="3" hidden="1">'歳入一覧 (1227)'!$A$7:$GO$32</definedName>
    <definedName name="Z_AD4EEFD1_EF9D_4286_82C0_7E3CB759B6A3_.wvu.FilterData" localSheetId="0" hidden="1">'歳入一覧（0106）'!$A$7:$GO$32</definedName>
    <definedName name="Z_AD4EEFD1_EF9D_4286_82C0_7E3CB759B6A3_.wvu.FilterData" localSheetId="1" hidden="1">歳入一覧1110!$A$7:$GN$22</definedName>
    <definedName name="Z_B02E5B7B_53CC_43E2_B229_62838E357858_.wvu.FilterData" localSheetId="2" hidden="1">'R8予算'!$A$6:$EN$26</definedName>
    <definedName name="Z_B02E5B7B_53CC_43E2_B229_62838E357858_.wvu.FilterData" localSheetId="4" hidden="1">'歳入一覧 (1126時点)'!$A$6:$GO$31</definedName>
    <definedName name="Z_B02E5B7B_53CC_43E2_B229_62838E357858_.wvu.FilterData" localSheetId="3" hidden="1">'歳入一覧 (1227)'!$A$6:$GO$32</definedName>
    <definedName name="Z_B02E5B7B_53CC_43E2_B229_62838E357858_.wvu.FilterData" localSheetId="0" hidden="1">'歳入一覧（0106）'!$A$6:$GO$32</definedName>
    <definedName name="Z_B02E5B7B_53CC_43E2_B229_62838E357858_.wvu.FilterData" localSheetId="1" hidden="1">歳入一覧1110!$A$6:$GN$22</definedName>
    <definedName name="Z_B0B21E7F_41F6_4286_9120_7856223C7AC9_.wvu.FilterData" localSheetId="2" hidden="1">'R8予算'!$A$6:$K$26</definedName>
    <definedName name="Z_B0B21E7F_41F6_4286_9120_7856223C7AC9_.wvu.FilterData" localSheetId="4" hidden="1">'歳入一覧 (1126時点)'!$A$6:$AX$31</definedName>
    <definedName name="Z_B0B21E7F_41F6_4286_9120_7856223C7AC9_.wvu.FilterData" localSheetId="3" hidden="1">'歳入一覧 (1227)'!$A$6:$AX$32</definedName>
    <definedName name="Z_B0B21E7F_41F6_4286_9120_7856223C7AC9_.wvu.FilterData" localSheetId="0" hidden="1">'歳入一覧（0106）'!$A$6:$AX$32</definedName>
    <definedName name="Z_B0B21E7F_41F6_4286_9120_7856223C7AC9_.wvu.FilterData" localSheetId="1" hidden="1">歳入一覧1110!$A$6:$AW$22</definedName>
    <definedName name="Z_B1C44EF9_9F01_4248_AAFB_58D37EA4F0EC_.wvu.Cols" localSheetId="2" hidden="1">'R8予算'!#REF!</definedName>
    <definedName name="Z_B1C44EF9_9F01_4248_AAFB_58D37EA4F0EC_.wvu.Cols" localSheetId="4" hidden="1">'歳入一覧 (1126時点)'!$S:$T</definedName>
    <definedName name="Z_B1C44EF9_9F01_4248_AAFB_58D37EA4F0EC_.wvu.Cols" localSheetId="3" hidden="1">'歳入一覧 (1227)'!$S:$T</definedName>
    <definedName name="Z_B1C44EF9_9F01_4248_AAFB_58D37EA4F0EC_.wvu.Cols" localSheetId="1" hidden="1">歳入一覧1110!$R:$S</definedName>
    <definedName name="Z_B1C44EF9_9F01_4248_AAFB_58D37EA4F0EC_.wvu.FilterData" localSheetId="2" hidden="1">'R8予算'!$A$6:$K$26</definedName>
    <definedName name="Z_B1C44EF9_9F01_4248_AAFB_58D37EA4F0EC_.wvu.FilterData" localSheetId="4" hidden="1">'歳入一覧 (1126時点)'!$A$6:$AT$31</definedName>
    <definedName name="Z_B1C44EF9_9F01_4248_AAFB_58D37EA4F0EC_.wvu.FilterData" localSheetId="3" hidden="1">'歳入一覧 (1227)'!$A$6:$AT$32</definedName>
    <definedName name="Z_B1C44EF9_9F01_4248_AAFB_58D37EA4F0EC_.wvu.FilterData" localSheetId="1" hidden="1">歳入一覧1110!$A$6:$AS$22</definedName>
    <definedName name="Z_B1C44EF9_9F01_4248_AAFB_58D37EA4F0EC_.wvu.PrintArea" localSheetId="2" hidden="1">'R8予算'!$A$1:$K$27</definedName>
    <definedName name="Z_B1C44EF9_9F01_4248_AAFB_58D37EA4F0EC_.wvu.PrintArea" localSheetId="4" hidden="1">'歳入一覧 (1126時点)'!$A$1:$L$33</definedName>
    <definedName name="Z_B1C44EF9_9F01_4248_AAFB_58D37EA4F0EC_.wvu.PrintArea" localSheetId="3" hidden="1">'歳入一覧 (1227)'!$A$1:$L$34</definedName>
    <definedName name="Z_B1C44EF9_9F01_4248_AAFB_58D37EA4F0EC_.wvu.PrintArea" localSheetId="1" hidden="1">歳入一覧1110!$A$1:$K$24</definedName>
    <definedName name="Z_B1C44EF9_9F01_4248_AAFB_58D37EA4F0EC_.wvu.PrintTitles" localSheetId="2" hidden="1">'R8予算'!$4:$7</definedName>
    <definedName name="Z_B1C44EF9_9F01_4248_AAFB_58D37EA4F0EC_.wvu.PrintTitles" localSheetId="4" hidden="1">'歳入一覧 (1126時点)'!$4:$7</definedName>
    <definedName name="Z_B1C44EF9_9F01_4248_AAFB_58D37EA4F0EC_.wvu.PrintTitles" localSheetId="3" hidden="1">'歳入一覧 (1227)'!$4:$7</definedName>
    <definedName name="Z_B1C44EF9_9F01_4248_AAFB_58D37EA4F0EC_.wvu.PrintTitles" localSheetId="1" hidden="1">歳入一覧1110!$4:$7</definedName>
    <definedName name="Z_B1F42F59_5BB5_41C4_97C6_4484184E13F1_.wvu.FilterData" localSheetId="2" hidden="1">'R8予算'!$A$6:$K$26</definedName>
    <definedName name="Z_B1F42F59_5BB5_41C4_97C6_4484184E13F1_.wvu.FilterData" localSheetId="4" hidden="1">'歳入一覧 (1126時点)'!$A$6:$AT$31</definedName>
    <definedName name="Z_B1F42F59_5BB5_41C4_97C6_4484184E13F1_.wvu.FilterData" localSheetId="3" hidden="1">'歳入一覧 (1227)'!$A$6:$AT$32</definedName>
    <definedName name="Z_B1F42F59_5BB5_41C4_97C6_4484184E13F1_.wvu.FilterData" localSheetId="0" hidden="1">'歳入一覧（0106）'!$A$6:$AT$32</definedName>
    <definedName name="Z_B1F42F59_5BB5_41C4_97C6_4484184E13F1_.wvu.FilterData" localSheetId="1" hidden="1">歳入一覧1110!$A$6:$AS$22</definedName>
    <definedName name="Z_B2687233_4AA3_4362_A023_25CC6BE303C3_.wvu.FilterData" localSheetId="2" hidden="1">'R8予算'!$A$7:$EN$26</definedName>
    <definedName name="Z_B2687233_4AA3_4362_A023_25CC6BE303C3_.wvu.FilterData" localSheetId="4" hidden="1">'歳入一覧 (1126時点)'!$A$7:$GO$31</definedName>
    <definedName name="Z_B2687233_4AA3_4362_A023_25CC6BE303C3_.wvu.FilterData" localSheetId="3" hidden="1">'歳入一覧 (1227)'!$A$7:$GO$32</definedName>
    <definedName name="Z_B2687233_4AA3_4362_A023_25CC6BE303C3_.wvu.FilterData" localSheetId="0" hidden="1">'歳入一覧（0106）'!$A$7:$GO$32</definedName>
    <definedName name="Z_B2687233_4AA3_4362_A023_25CC6BE303C3_.wvu.FilterData" localSheetId="1" hidden="1">歳入一覧1110!$A$7:$GN$22</definedName>
    <definedName name="Z_B2D441E7_D750_4466_9F5C_BED9F80CA5C9_.wvu.Cols" localSheetId="2" hidden="1">'R8予算'!#REF!</definedName>
    <definedName name="Z_B2D441E7_D750_4466_9F5C_BED9F80CA5C9_.wvu.Cols" localSheetId="4" hidden="1">'歳入一覧 (1126時点)'!$S:$T</definedName>
    <definedName name="Z_B2D441E7_D750_4466_9F5C_BED9F80CA5C9_.wvu.Cols" localSheetId="3" hidden="1">'歳入一覧 (1227)'!$S:$T</definedName>
    <definedName name="Z_B2D441E7_D750_4466_9F5C_BED9F80CA5C9_.wvu.Cols" localSheetId="1" hidden="1">歳入一覧1110!$R:$S</definedName>
    <definedName name="Z_B2D441E7_D750_4466_9F5C_BED9F80CA5C9_.wvu.FilterData" localSheetId="2" hidden="1">'R8予算'!$A$6:$EN$26</definedName>
    <definedName name="Z_B2D441E7_D750_4466_9F5C_BED9F80CA5C9_.wvu.FilterData" localSheetId="4" hidden="1">'歳入一覧 (1126時点)'!$A$6:$GO$31</definedName>
    <definedName name="Z_B2D441E7_D750_4466_9F5C_BED9F80CA5C9_.wvu.FilterData" localSheetId="3" hidden="1">'歳入一覧 (1227)'!$A$6:$GO$32</definedName>
    <definedName name="Z_B2D441E7_D750_4466_9F5C_BED9F80CA5C9_.wvu.FilterData" localSheetId="1" hidden="1">歳入一覧1110!$A$6:$GN$22</definedName>
    <definedName name="Z_B2D441E7_D750_4466_9F5C_BED9F80CA5C9_.wvu.PrintArea" localSheetId="2" hidden="1">'R8予算'!$A$1:$K$27</definedName>
    <definedName name="Z_B2D441E7_D750_4466_9F5C_BED9F80CA5C9_.wvu.PrintArea" localSheetId="4" hidden="1">'歳入一覧 (1126時点)'!$A$1:$L$33</definedName>
    <definedName name="Z_B2D441E7_D750_4466_9F5C_BED9F80CA5C9_.wvu.PrintArea" localSheetId="3" hidden="1">'歳入一覧 (1227)'!$A$1:$L$34</definedName>
    <definedName name="Z_B2D441E7_D750_4466_9F5C_BED9F80CA5C9_.wvu.PrintArea" localSheetId="1" hidden="1">歳入一覧1110!$A$1:$K$24</definedName>
    <definedName name="Z_B2D441E7_D750_4466_9F5C_BED9F80CA5C9_.wvu.PrintTitles" localSheetId="2" hidden="1">'R8予算'!$4:$7</definedName>
    <definedName name="Z_B2D441E7_D750_4466_9F5C_BED9F80CA5C9_.wvu.PrintTitles" localSheetId="4" hidden="1">'歳入一覧 (1126時点)'!$4:$7</definedName>
    <definedName name="Z_B2D441E7_D750_4466_9F5C_BED9F80CA5C9_.wvu.PrintTitles" localSheetId="3" hidden="1">'歳入一覧 (1227)'!$4:$7</definedName>
    <definedName name="Z_B2D441E7_D750_4466_9F5C_BED9F80CA5C9_.wvu.PrintTitles" localSheetId="1" hidden="1">歳入一覧1110!$4:$7</definedName>
    <definedName name="Z_B4678970_F49A_41CB_BDF8_35F7BBC61272_.wvu.FilterData" localSheetId="2" hidden="1">'R8予算'!$A$6:$EN$26</definedName>
    <definedName name="Z_B4678970_F49A_41CB_BDF8_35F7BBC61272_.wvu.FilterData" localSheetId="4" hidden="1">'歳入一覧 (1126時点)'!$A$6:$GO$31</definedName>
    <definedName name="Z_B4678970_F49A_41CB_BDF8_35F7BBC61272_.wvu.FilterData" localSheetId="3" hidden="1">'歳入一覧 (1227)'!$A$6:$GO$32</definedName>
    <definedName name="Z_B4678970_F49A_41CB_BDF8_35F7BBC61272_.wvu.FilterData" localSheetId="0" hidden="1">'歳入一覧（0106）'!$A$6:$GO$32</definedName>
    <definedName name="Z_B4678970_F49A_41CB_BDF8_35F7BBC61272_.wvu.FilterData" localSheetId="1" hidden="1">歳入一覧1110!$A$6:$GN$22</definedName>
    <definedName name="Z_B46A0E73_873C_4404_B73B_B777317F5A7C_.wvu.Cols" localSheetId="2" hidden="1">'R8予算'!#REF!</definedName>
    <definedName name="Z_B46A0E73_873C_4404_B73B_B777317F5A7C_.wvu.Cols" localSheetId="4" hidden="1">'歳入一覧 (1126時点)'!$S:$T</definedName>
    <definedName name="Z_B46A0E73_873C_4404_B73B_B777317F5A7C_.wvu.Cols" localSheetId="3" hidden="1">'歳入一覧 (1227)'!$S:$T</definedName>
    <definedName name="Z_B46A0E73_873C_4404_B73B_B777317F5A7C_.wvu.Cols" localSheetId="1" hidden="1">歳入一覧1110!$R:$S</definedName>
    <definedName name="Z_B46A0E73_873C_4404_B73B_B777317F5A7C_.wvu.FilterData" localSheetId="2" hidden="1">'R8予算'!$A$6:$K$26</definedName>
    <definedName name="Z_B46A0E73_873C_4404_B73B_B777317F5A7C_.wvu.FilterData" localSheetId="4" hidden="1">'歳入一覧 (1126時点)'!$A$6:$AS$31</definedName>
    <definedName name="Z_B46A0E73_873C_4404_B73B_B777317F5A7C_.wvu.FilterData" localSheetId="3" hidden="1">'歳入一覧 (1227)'!$A$6:$AS$32</definedName>
    <definedName name="Z_B46A0E73_873C_4404_B73B_B777317F5A7C_.wvu.FilterData" localSheetId="1" hidden="1">歳入一覧1110!$A$6:$AR$22</definedName>
    <definedName name="Z_B46A0E73_873C_4404_B73B_B777317F5A7C_.wvu.PrintArea" localSheetId="2" hidden="1">'R8予算'!$A$1:$K$27</definedName>
    <definedName name="Z_B46A0E73_873C_4404_B73B_B777317F5A7C_.wvu.PrintArea" localSheetId="4" hidden="1">'歳入一覧 (1126時点)'!$A$1:$L$32</definedName>
    <definedName name="Z_B46A0E73_873C_4404_B73B_B777317F5A7C_.wvu.PrintArea" localSheetId="3" hidden="1">'歳入一覧 (1227)'!$A$1:$L$33</definedName>
    <definedName name="Z_B46A0E73_873C_4404_B73B_B777317F5A7C_.wvu.PrintArea" localSheetId="1" hidden="1">歳入一覧1110!$A$1:$K$23</definedName>
    <definedName name="Z_B46A0E73_873C_4404_B73B_B777317F5A7C_.wvu.PrintTitles" localSheetId="2" hidden="1">'R8予算'!$4:$7</definedName>
    <definedName name="Z_B46A0E73_873C_4404_B73B_B777317F5A7C_.wvu.PrintTitles" localSheetId="4" hidden="1">'歳入一覧 (1126時点)'!$4:$7</definedName>
    <definedName name="Z_B46A0E73_873C_4404_B73B_B777317F5A7C_.wvu.PrintTitles" localSheetId="3" hidden="1">'歳入一覧 (1227)'!$4:$7</definedName>
    <definedName name="Z_B46A0E73_873C_4404_B73B_B777317F5A7C_.wvu.PrintTitles" localSheetId="1" hidden="1">歳入一覧1110!$4:$7</definedName>
    <definedName name="Z_B4B87361_AF8D_47C5_957E_E5D261105FF8_.wvu.FilterData" localSheetId="2" hidden="1">'R8予算'!$B$6:$K$26</definedName>
    <definedName name="Z_B4B87361_AF8D_47C5_957E_E5D261105FF8_.wvu.FilterData" localSheetId="4" hidden="1">'歳入一覧 (1126時点)'!$B$6:$U$31</definedName>
    <definedName name="Z_B4B87361_AF8D_47C5_957E_E5D261105FF8_.wvu.FilterData" localSheetId="3" hidden="1">'歳入一覧 (1227)'!$B$6:$U$32</definedName>
    <definedName name="Z_B4B87361_AF8D_47C5_957E_E5D261105FF8_.wvu.FilterData" localSheetId="0" hidden="1">'歳入一覧（0106）'!$B$6:$U$32</definedName>
    <definedName name="Z_B4B87361_AF8D_47C5_957E_E5D261105FF8_.wvu.FilterData" localSheetId="1" hidden="1">歳入一覧1110!$B$6:$T$22</definedName>
    <definedName name="Z_B6553749_8496_48D9_9B28_2FAA782B16AA_.wvu.FilterData" localSheetId="2" hidden="1">'R8予算'!$A$6:$K$26</definedName>
    <definedName name="Z_B6553749_8496_48D9_9B28_2FAA782B16AA_.wvu.FilterData" localSheetId="4" hidden="1">'歳入一覧 (1126時点)'!$A$6:$AT$31</definedName>
    <definedName name="Z_B6553749_8496_48D9_9B28_2FAA782B16AA_.wvu.FilterData" localSheetId="3" hidden="1">'歳入一覧 (1227)'!$A$6:$AT$32</definedName>
    <definedName name="Z_B6553749_8496_48D9_9B28_2FAA782B16AA_.wvu.FilterData" localSheetId="0" hidden="1">'歳入一覧（0106）'!$A$6:$AT$32</definedName>
    <definedName name="Z_B6553749_8496_48D9_9B28_2FAA782B16AA_.wvu.FilterData" localSheetId="1" hidden="1">歳入一覧1110!$A$6:$AS$22</definedName>
    <definedName name="Z_B8061F44_4299_433B_992E_389B11EF0957_.wvu.Cols" localSheetId="2" hidden="1">'R8予算'!#REF!</definedName>
    <definedName name="Z_B8061F44_4299_433B_992E_389B11EF0957_.wvu.Cols" localSheetId="4" hidden="1">'歳入一覧 (1126時点)'!$S:$T</definedName>
    <definedName name="Z_B8061F44_4299_433B_992E_389B11EF0957_.wvu.Cols" localSheetId="3" hidden="1">'歳入一覧 (1227)'!$S:$T</definedName>
    <definedName name="Z_B8061F44_4299_433B_992E_389B11EF0957_.wvu.Cols" localSheetId="1" hidden="1">歳入一覧1110!$R:$S</definedName>
    <definedName name="Z_B8061F44_4299_433B_992E_389B11EF0957_.wvu.FilterData" localSheetId="2" hidden="1">'R8予算'!$A$6:$EN$26</definedName>
    <definedName name="Z_B8061F44_4299_433B_992E_389B11EF0957_.wvu.FilterData" localSheetId="4" hidden="1">'歳入一覧 (1126時点)'!$A$6:$GO$31</definedName>
    <definedName name="Z_B8061F44_4299_433B_992E_389B11EF0957_.wvu.FilterData" localSheetId="3" hidden="1">'歳入一覧 (1227)'!$A$6:$GO$32</definedName>
    <definedName name="Z_B8061F44_4299_433B_992E_389B11EF0957_.wvu.FilterData" localSheetId="1" hidden="1">歳入一覧1110!$A$6:$GN$22</definedName>
    <definedName name="Z_B8061F44_4299_433B_992E_389B11EF0957_.wvu.PrintArea" localSheetId="2" hidden="1">'R8予算'!$A$1:$K$27</definedName>
    <definedName name="Z_B8061F44_4299_433B_992E_389B11EF0957_.wvu.PrintArea" localSheetId="4" hidden="1">'歳入一覧 (1126時点)'!$A$1:$L$33</definedName>
    <definedName name="Z_B8061F44_4299_433B_992E_389B11EF0957_.wvu.PrintArea" localSheetId="3" hidden="1">'歳入一覧 (1227)'!$A$1:$L$34</definedName>
    <definedName name="Z_B8061F44_4299_433B_992E_389B11EF0957_.wvu.PrintArea" localSheetId="1" hidden="1">歳入一覧1110!$A$1:$K$24</definedName>
    <definedName name="Z_B8061F44_4299_433B_992E_389B11EF0957_.wvu.PrintTitles" localSheetId="2" hidden="1">'R8予算'!$4:$7</definedName>
    <definedName name="Z_B8061F44_4299_433B_992E_389B11EF0957_.wvu.PrintTitles" localSheetId="4" hidden="1">'歳入一覧 (1126時点)'!$4:$7</definedName>
    <definedName name="Z_B8061F44_4299_433B_992E_389B11EF0957_.wvu.PrintTitles" localSheetId="3" hidden="1">'歳入一覧 (1227)'!$4:$7</definedName>
    <definedName name="Z_B8061F44_4299_433B_992E_389B11EF0957_.wvu.PrintTitles" localSheetId="1" hidden="1">歳入一覧1110!$4:$7</definedName>
    <definedName name="Z_B8F489ED_1D77_4F4E_A920_2AEA32928870_.wvu.Cols" localSheetId="2" hidden="1">'R8予算'!#REF!</definedName>
    <definedName name="Z_B8F489ED_1D77_4F4E_A920_2AEA32928870_.wvu.Cols" localSheetId="4" hidden="1">'歳入一覧 (1126時点)'!$S:$T</definedName>
    <definedName name="Z_B8F489ED_1D77_4F4E_A920_2AEA32928870_.wvu.Cols" localSheetId="3" hidden="1">'歳入一覧 (1227)'!$S:$T</definedName>
    <definedName name="Z_B8F489ED_1D77_4F4E_A920_2AEA32928870_.wvu.Cols" localSheetId="1" hidden="1">歳入一覧1110!$R:$S</definedName>
    <definedName name="Z_B8F489ED_1D77_4F4E_A920_2AEA32928870_.wvu.FilterData" localSheetId="2" hidden="1">'R8予算'!$A$6:$K$26</definedName>
    <definedName name="Z_B8F489ED_1D77_4F4E_A920_2AEA32928870_.wvu.FilterData" localSheetId="4" hidden="1">'歳入一覧 (1126時点)'!$A$6:$AS$31</definedName>
    <definedName name="Z_B8F489ED_1D77_4F4E_A920_2AEA32928870_.wvu.FilterData" localSheetId="3" hidden="1">'歳入一覧 (1227)'!$A$6:$AS$32</definedName>
    <definedName name="Z_B8F489ED_1D77_4F4E_A920_2AEA32928870_.wvu.FilterData" localSheetId="1" hidden="1">歳入一覧1110!$A$6:$AR$22</definedName>
    <definedName name="Z_B8F489ED_1D77_4F4E_A920_2AEA32928870_.wvu.PrintArea" localSheetId="2" hidden="1">'R8予算'!$A$1:$K$27</definedName>
    <definedName name="Z_B8F489ED_1D77_4F4E_A920_2AEA32928870_.wvu.PrintArea" localSheetId="4" hidden="1">'歳入一覧 (1126時点)'!$A$1:$L$33</definedName>
    <definedName name="Z_B8F489ED_1D77_4F4E_A920_2AEA32928870_.wvu.PrintArea" localSheetId="3" hidden="1">'歳入一覧 (1227)'!$A$1:$L$34</definedName>
    <definedName name="Z_B8F489ED_1D77_4F4E_A920_2AEA32928870_.wvu.PrintArea" localSheetId="1" hidden="1">歳入一覧1110!$A$1:$K$24</definedName>
    <definedName name="Z_B8F489ED_1D77_4F4E_A920_2AEA32928870_.wvu.PrintTitles" localSheetId="2" hidden="1">'R8予算'!$4:$7</definedName>
    <definedName name="Z_B8F489ED_1D77_4F4E_A920_2AEA32928870_.wvu.PrintTitles" localSheetId="4" hidden="1">'歳入一覧 (1126時点)'!$4:$7</definedName>
    <definedName name="Z_B8F489ED_1D77_4F4E_A920_2AEA32928870_.wvu.PrintTitles" localSheetId="3" hidden="1">'歳入一覧 (1227)'!$4:$7</definedName>
    <definedName name="Z_B8F489ED_1D77_4F4E_A920_2AEA32928870_.wvu.PrintTitles" localSheetId="1" hidden="1">歳入一覧1110!$4:$7</definedName>
    <definedName name="Z_BEBE1D7C_DEFF_404E_81F6_1D5210FB524E_.wvu.FilterData" localSheetId="2" hidden="1">'R8予算'!$A$6:$K$26</definedName>
    <definedName name="Z_BEBE1D7C_DEFF_404E_81F6_1D5210FB524E_.wvu.FilterData" localSheetId="4" hidden="1">'歳入一覧 (1126時点)'!$A$6:$AX$31</definedName>
    <definedName name="Z_BEBE1D7C_DEFF_404E_81F6_1D5210FB524E_.wvu.FilterData" localSheetId="3" hidden="1">'歳入一覧 (1227)'!$A$6:$AX$32</definedName>
    <definedName name="Z_BEBE1D7C_DEFF_404E_81F6_1D5210FB524E_.wvu.FilterData" localSheetId="0" hidden="1">'歳入一覧（0106）'!$A$6:$AX$32</definedName>
    <definedName name="Z_BEBE1D7C_DEFF_404E_81F6_1D5210FB524E_.wvu.FilterData" localSheetId="1" hidden="1">歳入一覧1110!$A$6:$AW$22</definedName>
    <definedName name="Z_C0F05C73_B9DA_46F9_A090_B8FE2204D51E_.wvu.Cols" localSheetId="2" hidden="1">'R8予算'!#REF!</definedName>
    <definedName name="Z_C0F05C73_B9DA_46F9_A090_B8FE2204D51E_.wvu.Cols" localSheetId="4" hidden="1">'歳入一覧 (1126時点)'!$S:$T</definedName>
    <definedName name="Z_C0F05C73_B9DA_46F9_A090_B8FE2204D51E_.wvu.Cols" localSheetId="3" hidden="1">'歳入一覧 (1227)'!$S:$T</definedName>
    <definedName name="Z_C0F05C73_B9DA_46F9_A090_B8FE2204D51E_.wvu.Cols" localSheetId="1" hidden="1">歳入一覧1110!$R:$S</definedName>
    <definedName name="Z_C0F05C73_B9DA_46F9_A090_B8FE2204D51E_.wvu.FilterData" localSheetId="2" hidden="1">'R8予算'!$A$6:$EN$26</definedName>
    <definedName name="Z_C0F05C73_B9DA_46F9_A090_B8FE2204D51E_.wvu.FilterData" localSheetId="4" hidden="1">'歳入一覧 (1126時点)'!$A$6:$GO$31</definedName>
    <definedName name="Z_C0F05C73_B9DA_46F9_A090_B8FE2204D51E_.wvu.FilterData" localSheetId="3" hidden="1">'歳入一覧 (1227)'!$A$6:$GO$32</definedName>
    <definedName name="Z_C0F05C73_B9DA_46F9_A090_B8FE2204D51E_.wvu.FilterData" localSheetId="1" hidden="1">歳入一覧1110!$A$6:$GN$22</definedName>
    <definedName name="Z_C0F05C73_B9DA_46F9_A090_B8FE2204D51E_.wvu.PrintArea" localSheetId="2" hidden="1">'R8予算'!$A$1:$K$27</definedName>
    <definedName name="Z_C0F05C73_B9DA_46F9_A090_B8FE2204D51E_.wvu.PrintArea" localSheetId="4" hidden="1">'歳入一覧 (1126時点)'!$A$1:$L$33</definedName>
    <definedName name="Z_C0F05C73_B9DA_46F9_A090_B8FE2204D51E_.wvu.PrintArea" localSheetId="3" hidden="1">'歳入一覧 (1227)'!$A$1:$L$34</definedName>
    <definedName name="Z_C0F05C73_B9DA_46F9_A090_B8FE2204D51E_.wvu.PrintArea" localSheetId="1" hidden="1">歳入一覧1110!$A$1:$K$24</definedName>
    <definedName name="Z_C0F05C73_B9DA_46F9_A090_B8FE2204D51E_.wvu.PrintTitles" localSheetId="2" hidden="1">'R8予算'!$4:$7</definedName>
    <definedName name="Z_C0F05C73_B9DA_46F9_A090_B8FE2204D51E_.wvu.PrintTitles" localSheetId="4" hidden="1">'歳入一覧 (1126時点)'!$4:$7</definedName>
    <definedName name="Z_C0F05C73_B9DA_46F9_A090_B8FE2204D51E_.wvu.PrintTitles" localSheetId="3" hidden="1">'歳入一覧 (1227)'!$4:$7</definedName>
    <definedName name="Z_C0F05C73_B9DA_46F9_A090_B8FE2204D51E_.wvu.PrintTitles" localSheetId="1" hidden="1">歳入一覧1110!$4:$7</definedName>
    <definedName name="Z_C16C9525_F2AB_499F_8B03_B5D0380B83C8_.wvu.FilterData" localSheetId="2" hidden="1">'R8予算'!$A$6:$EN$26</definedName>
    <definedName name="Z_C16C9525_F2AB_499F_8B03_B5D0380B83C8_.wvu.FilterData" localSheetId="4" hidden="1">'歳入一覧 (1126時点)'!$A$6:$GO$31</definedName>
    <definedName name="Z_C16C9525_F2AB_499F_8B03_B5D0380B83C8_.wvu.FilterData" localSheetId="3" hidden="1">'歳入一覧 (1227)'!$A$6:$GO$32</definedName>
    <definedName name="Z_C16C9525_F2AB_499F_8B03_B5D0380B83C8_.wvu.FilterData" localSheetId="0" hidden="1">'歳入一覧（0106）'!$A$6:$GO$32</definedName>
    <definedName name="Z_C16C9525_F2AB_499F_8B03_B5D0380B83C8_.wvu.FilterData" localSheetId="1" hidden="1">歳入一覧1110!$A$6:$GN$22</definedName>
    <definedName name="Z_C4D82BCF_451C_40BA_B4B3_30E21386BB25_.wvu.Cols" localSheetId="2" hidden="1">'R8予算'!#REF!</definedName>
    <definedName name="Z_C4D82BCF_451C_40BA_B4B3_30E21386BB25_.wvu.Cols" localSheetId="4" hidden="1">'歳入一覧 (1126時点)'!$S:$T</definedName>
    <definedName name="Z_C4D82BCF_451C_40BA_B4B3_30E21386BB25_.wvu.Cols" localSheetId="3" hidden="1">'歳入一覧 (1227)'!$S:$T</definedName>
    <definedName name="Z_C4D82BCF_451C_40BA_B4B3_30E21386BB25_.wvu.Cols" localSheetId="1" hidden="1">歳入一覧1110!$R:$S</definedName>
    <definedName name="Z_C4D82BCF_451C_40BA_B4B3_30E21386BB25_.wvu.FilterData" localSheetId="2" hidden="1">'R8予算'!$A$6:$K$26</definedName>
    <definedName name="Z_C4D82BCF_451C_40BA_B4B3_30E21386BB25_.wvu.FilterData" localSheetId="4" hidden="1">'歳入一覧 (1126時点)'!$A$6:$AT$31</definedName>
    <definedName name="Z_C4D82BCF_451C_40BA_B4B3_30E21386BB25_.wvu.FilterData" localSheetId="3" hidden="1">'歳入一覧 (1227)'!$A$6:$AT$32</definedName>
    <definedName name="Z_C4D82BCF_451C_40BA_B4B3_30E21386BB25_.wvu.FilterData" localSheetId="1" hidden="1">歳入一覧1110!$A$6:$AS$22</definedName>
    <definedName name="Z_C4D82BCF_451C_40BA_B4B3_30E21386BB25_.wvu.PrintArea" localSheetId="2" hidden="1">'R8予算'!$A$1:$K$27</definedName>
    <definedName name="Z_C4D82BCF_451C_40BA_B4B3_30E21386BB25_.wvu.PrintArea" localSheetId="4" hidden="1">'歳入一覧 (1126時点)'!$A$1:$L$33</definedName>
    <definedName name="Z_C4D82BCF_451C_40BA_B4B3_30E21386BB25_.wvu.PrintArea" localSheetId="3" hidden="1">'歳入一覧 (1227)'!$A$1:$L$34</definedName>
    <definedName name="Z_C4D82BCF_451C_40BA_B4B3_30E21386BB25_.wvu.PrintArea" localSheetId="1" hidden="1">歳入一覧1110!$A$1:$K$24</definedName>
    <definedName name="Z_C4D82BCF_451C_40BA_B4B3_30E21386BB25_.wvu.PrintTitles" localSheetId="2" hidden="1">'R8予算'!$4:$7</definedName>
    <definedName name="Z_C4D82BCF_451C_40BA_B4B3_30E21386BB25_.wvu.PrintTitles" localSheetId="4" hidden="1">'歳入一覧 (1126時点)'!$4:$7</definedName>
    <definedName name="Z_C4D82BCF_451C_40BA_B4B3_30E21386BB25_.wvu.PrintTitles" localSheetId="3" hidden="1">'歳入一覧 (1227)'!$4:$7</definedName>
    <definedName name="Z_C4D82BCF_451C_40BA_B4B3_30E21386BB25_.wvu.PrintTitles" localSheetId="1" hidden="1">歳入一覧1110!$4:$7</definedName>
    <definedName name="Z_C54337A2_366C_46A1_A9F7_6549EFAAF442_.wvu.FilterData" localSheetId="2" hidden="1">'R8予算'!$A$6:$K$26</definedName>
    <definedName name="Z_C54337A2_366C_46A1_A9F7_6549EFAAF442_.wvu.FilterData" localSheetId="4" hidden="1">'歳入一覧 (1126時点)'!$A$6:$AT$31</definedName>
    <definedName name="Z_C54337A2_366C_46A1_A9F7_6549EFAAF442_.wvu.FilterData" localSheetId="3" hidden="1">'歳入一覧 (1227)'!$A$6:$AT$32</definedName>
    <definedName name="Z_C54337A2_366C_46A1_A9F7_6549EFAAF442_.wvu.FilterData" localSheetId="0" hidden="1">'歳入一覧（0106）'!$A$6:$AT$32</definedName>
    <definedName name="Z_C54337A2_366C_46A1_A9F7_6549EFAAF442_.wvu.FilterData" localSheetId="1" hidden="1">歳入一覧1110!$A$6:$AS$22</definedName>
    <definedName name="Z_C9C96EC1_4A13_433C_8CA1_D624BCDA23FB_.wvu.Cols" localSheetId="2" hidden="1">'R8予算'!#REF!</definedName>
    <definedName name="Z_C9C96EC1_4A13_433C_8CA1_D624BCDA23FB_.wvu.Cols" localSheetId="4" hidden="1">'歳入一覧 (1126時点)'!$S:$T</definedName>
    <definedName name="Z_C9C96EC1_4A13_433C_8CA1_D624BCDA23FB_.wvu.Cols" localSheetId="3" hidden="1">'歳入一覧 (1227)'!$S:$T</definedName>
    <definedName name="Z_C9C96EC1_4A13_433C_8CA1_D624BCDA23FB_.wvu.Cols" localSheetId="1" hidden="1">歳入一覧1110!$R:$S</definedName>
    <definedName name="Z_C9C96EC1_4A13_433C_8CA1_D624BCDA23FB_.wvu.FilterData" localSheetId="2" hidden="1">'R8予算'!$A$6:$EN$26</definedName>
    <definedName name="Z_C9C96EC1_4A13_433C_8CA1_D624BCDA23FB_.wvu.FilterData" localSheetId="4" hidden="1">'歳入一覧 (1126時点)'!$A$6:$GO$31</definedName>
    <definedName name="Z_C9C96EC1_4A13_433C_8CA1_D624BCDA23FB_.wvu.FilterData" localSheetId="3" hidden="1">'歳入一覧 (1227)'!$A$6:$GO$32</definedName>
    <definedName name="Z_C9C96EC1_4A13_433C_8CA1_D624BCDA23FB_.wvu.FilterData" localSheetId="1" hidden="1">歳入一覧1110!$A$6:$GN$22</definedName>
    <definedName name="Z_C9C96EC1_4A13_433C_8CA1_D624BCDA23FB_.wvu.PrintArea" localSheetId="2" hidden="1">'R8予算'!$A$1:$K$27</definedName>
    <definedName name="Z_C9C96EC1_4A13_433C_8CA1_D624BCDA23FB_.wvu.PrintArea" localSheetId="4" hidden="1">'歳入一覧 (1126時点)'!$A$1:$L$32</definedName>
    <definedName name="Z_C9C96EC1_4A13_433C_8CA1_D624BCDA23FB_.wvu.PrintArea" localSheetId="3" hidden="1">'歳入一覧 (1227)'!$A$1:$L$33</definedName>
    <definedName name="Z_C9C96EC1_4A13_433C_8CA1_D624BCDA23FB_.wvu.PrintArea" localSheetId="1" hidden="1">歳入一覧1110!$A$1:$K$23</definedName>
    <definedName name="Z_C9C96EC1_4A13_433C_8CA1_D624BCDA23FB_.wvu.PrintTitles" localSheetId="2" hidden="1">'R8予算'!$4:$7</definedName>
    <definedName name="Z_C9C96EC1_4A13_433C_8CA1_D624BCDA23FB_.wvu.PrintTitles" localSheetId="4" hidden="1">'歳入一覧 (1126時点)'!$4:$7</definedName>
    <definedName name="Z_C9C96EC1_4A13_433C_8CA1_D624BCDA23FB_.wvu.PrintTitles" localSheetId="3" hidden="1">'歳入一覧 (1227)'!$4:$7</definedName>
    <definedName name="Z_C9C96EC1_4A13_433C_8CA1_D624BCDA23FB_.wvu.PrintTitles" localSheetId="1" hidden="1">歳入一覧1110!$4:$7</definedName>
    <definedName name="Z_CA064EC8_4D5C_43EE_BBED_E1B6AF542620_.wvu.FilterData" localSheetId="2" hidden="1">'R8予算'!$A$6:$K$26</definedName>
    <definedName name="Z_CA064EC8_4D5C_43EE_BBED_E1B6AF542620_.wvu.FilterData" localSheetId="4" hidden="1">'歳入一覧 (1126時点)'!$A$6:$AS$31</definedName>
    <definedName name="Z_CA064EC8_4D5C_43EE_BBED_E1B6AF542620_.wvu.FilterData" localSheetId="3" hidden="1">'歳入一覧 (1227)'!$A$6:$AS$32</definedName>
    <definedName name="Z_CA064EC8_4D5C_43EE_BBED_E1B6AF542620_.wvu.FilterData" localSheetId="0" hidden="1">'歳入一覧（0106）'!$A$6:$AS$32</definedName>
    <definedName name="Z_CA064EC8_4D5C_43EE_BBED_E1B6AF542620_.wvu.FilterData" localSheetId="1" hidden="1">歳入一覧1110!$A$6:$AR$22</definedName>
    <definedName name="Z_CB304CF9_F4A6_48BF_A213_8A97A2321FFB_.wvu.FilterData" localSheetId="2" hidden="1">'R8予算'!$A$7:$EN$26</definedName>
    <definedName name="Z_CB304CF9_F4A6_48BF_A213_8A97A2321FFB_.wvu.FilterData" localSheetId="4" hidden="1">'歳入一覧 (1126時点)'!$A$7:$GO$31</definedName>
    <definedName name="Z_CB304CF9_F4A6_48BF_A213_8A97A2321FFB_.wvu.FilterData" localSheetId="3" hidden="1">'歳入一覧 (1227)'!$A$7:$GO$32</definedName>
    <definedName name="Z_CB304CF9_F4A6_48BF_A213_8A97A2321FFB_.wvu.FilterData" localSheetId="0" hidden="1">'歳入一覧（0106）'!$A$7:$GO$32</definedName>
    <definedName name="Z_CB304CF9_F4A6_48BF_A213_8A97A2321FFB_.wvu.FilterData" localSheetId="1" hidden="1">歳入一覧1110!$A$7:$GN$22</definedName>
    <definedName name="Z_CC508307_D119_49FF_8BAA_92AABCA0A5FE_.wvu.FilterData" localSheetId="2" hidden="1">'R8予算'!$A$6:$K$26</definedName>
    <definedName name="Z_CC508307_D119_49FF_8BAA_92AABCA0A5FE_.wvu.FilterData" localSheetId="4" hidden="1">'歳入一覧 (1126時点)'!$A$6:$AT$31</definedName>
    <definedName name="Z_CC508307_D119_49FF_8BAA_92AABCA0A5FE_.wvu.FilterData" localSheetId="3" hidden="1">'歳入一覧 (1227)'!$A$6:$AT$32</definedName>
    <definedName name="Z_CC508307_D119_49FF_8BAA_92AABCA0A5FE_.wvu.FilterData" localSheetId="0" hidden="1">'歳入一覧（0106）'!$A$6:$AT$32</definedName>
    <definedName name="Z_CC508307_D119_49FF_8BAA_92AABCA0A5FE_.wvu.FilterData" localSheetId="1" hidden="1">歳入一覧1110!$A$6:$AS$22</definedName>
    <definedName name="Z_CD5934FC_09B2_46D2_BD46_603DD634A2B3_.wvu.FilterData" localSheetId="2" hidden="1">'R8予算'!$B$6:$K$26</definedName>
    <definedName name="Z_CD5934FC_09B2_46D2_BD46_603DD634A2B3_.wvu.FilterData" localSheetId="4" hidden="1">'歳入一覧 (1126時点)'!$B$6:$U$31</definedName>
    <definedName name="Z_CD5934FC_09B2_46D2_BD46_603DD634A2B3_.wvu.FilterData" localSheetId="3" hidden="1">'歳入一覧 (1227)'!$B$6:$U$32</definedName>
    <definedName name="Z_CD5934FC_09B2_46D2_BD46_603DD634A2B3_.wvu.FilterData" localSheetId="0" hidden="1">'歳入一覧（0106）'!$B$6:$U$32</definedName>
    <definedName name="Z_CD5934FC_09B2_46D2_BD46_603DD634A2B3_.wvu.FilterData" localSheetId="1" hidden="1">歳入一覧1110!$B$6:$T$22</definedName>
    <definedName name="Z_CF210D75_E9EC_484F_8319_9012F4240FCE_.wvu.FilterData" localSheetId="2" hidden="1">'R8予算'!$B$6:$K$26</definedName>
    <definedName name="Z_CF210D75_E9EC_484F_8319_9012F4240FCE_.wvu.FilterData" localSheetId="4" hidden="1">'歳入一覧 (1126時点)'!$B$6:$U$31</definedName>
    <definedName name="Z_CF210D75_E9EC_484F_8319_9012F4240FCE_.wvu.FilterData" localSheetId="3" hidden="1">'歳入一覧 (1227)'!$B$6:$U$32</definedName>
    <definedName name="Z_CF210D75_E9EC_484F_8319_9012F4240FCE_.wvu.FilterData" localSheetId="0" hidden="1">'歳入一覧（0106）'!$B$6:$U$32</definedName>
    <definedName name="Z_CF210D75_E9EC_484F_8319_9012F4240FCE_.wvu.FilterData" localSheetId="1" hidden="1">歳入一覧1110!$B$6:$T$22</definedName>
    <definedName name="Z_CF3F1375_589A_425A_AD36_5AC937F02F87_.wvu.Cols" localSheetId="2" hidden="1">'R8予算'!#REF!</definedName>
    <definedName name="Z_CF3F1375_589A_425A_AD36_5AC937F02F87_.wvu.Cols" localSheetId="4" hidden="1">'歳入一覧 (1126時点)'!$S:$T</definedName>
    <definedName name="Z_CF3F1375_589A_425A_AD36_5AC937F02F87_.wvu.Cols" localSheetId="3" hidden="1">'歳入一覧 (1227)'!$S:$T</definedName>
    <definedName name="Z_CF3F1375_589A_425A_AD36_5AC937F02F87_.wvu.Cols" localSheetId="1" hidden="1">歳入一覧1110!$R:$S</definedName>
    <definedName name="Z_CF3F1375_589A_425A_AD36_5AC937F02F87_.wvu.FilterData" localSheetId="2" hidden="1">'R8予算'!$A$6:$EN$26</definedName>
    <definedName name="Z_CF3F1375_589A_425A_AD36_5AC937F02F87_.wvu.FilterData" localSheetId="4" hidden="1">'歳入一覧 (1126時点)'!$A$6:$GO$31</definedName>
    <definedName name="Z_CF3F1375_589A_425A_AD36_5AC937F02F87_.wvu.FilterData" localSheetId="3" hidden="1">'歳入一覧 (1227)'!$A$6:$GO$32</definedName>
    <definedName name="Z_CF3F1375_589A_425A_AD36_5AC937F02F87_.wvu.FilterData" localSheetId="1" hidden="1">歳入一覧1110!$A$6:$GN$22</definedName>
    <definedName name="Z_CF3F1375_589A_425A_AD36_5AC937F02F87_.wvu.PrintArea" localSheetId="2" hidden="1">'R8予算'!$A$1:$K$27</definedName>
    <definedName name="Z_CF3F1375_589A_425A_AD36_5AC937F02F87_.wvu.PrintArea" localSheetId="4" hidden="1">'歳入一覧 (1126時点)'!$A$1:$L$32</definedName>
    <definedName name="Z_CF3F1375_589A_425A_AD36_5AC937F02F87_.wvu.PrintArea" localSheetId="3" hidden="1">'歳入一覧 (1227)'!$A$1:$L$33</definedName>
    <definedName name="Z_CF3F1375_589A_425A_AD36_5AC937F02F87_.wvu.PrintArea" localSheetId="1" hidden="1">歳入一覧1110!$A$1:$K$23</definedName>
    <definedName name="Z_CF3F1375_589A_425A_AD36_5AC937F02F87_.wvu.PrintTitles" localSheetId="2" hidden="1">'R8予算'!$4:$7</definedName>
    <definedName name="Z_CF3F1375_589A_425A_AD36_5AC937F02F87_.wvu.PrintTitles" localSheetId="4" hidden="1">'歳入一覧 (1126時点)'!$4:$7</definedName>
    <definedName name="Z_CF3F1375_589A_425A_AD36_5AC937F02F87_.wvu.PrintTitles" localSheetId="3" hidden="1">'歳入一覧 (1227)'!$4:$7</definedName>
    <definedName name="Z_CF3F1375_589A_425A_AD36_5AC937F02F87_.wvu.PrintTitles" localSheetId="1" hidden="1">歳入一覧1110!$4:$7</definedName>
    <definedName name="Z_CFAC28C4_9DA6_44BB_B6AC_1E1BA4188994_.wvu.Cols" localSheetId="2" hidden="1">'R8予算'!#REF!</definedName>
    <definedName name="Z_CFAC28C4_9DA6_44BB_B6AC_1E1BA4188994_.wvu.Cols" localSheetId="4" hidden="1">'歳入一覧 (1126時点)'!$S:$T</definedName>
    <definedName name="Z_CFAC28C4_9DA6_44BB_B6AC_1E1BA4188994_.wvu.Cols" localSheetId="3" hidden="1">'歳入一覧 (1227)'!$S:$T</definedName>
    <definedName name="Z_CFAC28C4_9DA6_44BB_B6AC_1E1BA4188994_.wvu.Cols" localSheetId="1" hidden="1">歳入一覧1110!$R:$S</definedName>
    <definedName name="Z_CFAC28C4_9DA6_44BB_B6AC_1E1BA4188994_.wvu.FilterData" localSheetId="2" hidden="1">'R8予算'!$A$6:$K$26</definedName>
    <definedName name="Z_CFAC28C4_9DA6_44BB_B6AC_1E1BA4188994_.wvu.FilterData" localSheetId="4" hidden="1">'歳入一覧 (1126時点)'!$A$6:$AT$31</definedName>
    <definedName name="Z_CFAC28C4_9DA6_44BB_B6AC_1E1BA4188994_.wvu.FilterData" localSheetId="3" hidden="1">'歳入一覧 (1227)'!$A$6:$AT$32</definedName>
    <definedName name="Z_CFAC28C4_9DA6_44BB_B6AC_1E1BA4188994_.wvu.FilterData" localSheetId="1" hidden="1">歳入一覧1110!$A$6:$AS$22</definedName>
    <definedName name="Z_CFAC28C4_9DA6_44BB_B6AC_1E1BA4188994_.wvu.PrintArea" localSheetId="2" hidden="1">'R8予算'!$A$1:$K$27</definedName>
    <definedName name="Z_CFAC28C4_9DA6_44BB_B6AC_1E1BA4188994_.wvu.PrintArea" localSheetId="4" hidden="1">'歳入一覧 (1126時点)'!$A$1:$L$33</definedName>
    <definedName name="Z_CFAC28C4_9DA6_44BB_B6AC_1E1BA4188994_.wvu.PrintArea" localSheetId="3" hidden="1">'歳入一覧 (1227)'!$A$1:$L$34</definedName>
    <definedName name="Z_CFAC28C4_9DA6_44BB_B6AC_1E1BA4188994_.wvu.PrintArea" localSheetId="1" hidden="1">歳入一覧1110!$A$1:$K$24</definedName>
    <definedName name="Z_CFAC28C4_9DA6_44BB_B6AC_1E1BA4188994_.wvu.PrintTitles" localSheetId="2" hidden="1">'R8予算'!$4:$7</definedName>
    <definedName name="Z_CFAC28C4_9DA6_44BB_B6AC_1E1BA4188994_.wvu.PrintTitles" localSheetId="4" hidden="1">'歳入一覧 (1126時点)'!$4:$7</definedName>
    <definedName name="Z_CFAC28C4_9DA6_44BB_B6AC_1E1BA4188994_.wvu.PrintTitles" localSheetId="3" hidden="1">'歳入一覧 (1227)'!$4:$7</definedName>
    <definedName name="Z_CFAC28C4_9DA6_44BB_B6AC_1E1BA4188994_.wvu.PrintTitles" localSheetId="1" hidden="1">歳入一覧1110!$4:$7</definedName>
    <definedName name="Z_D1B1F72B_6819_4930_8144_DE97EF61D4BF_.wvu.FilterData" localSheetId="2" hidden="1">'R8予算'!$A$6:$EN$26</definedName>
    <definedName name="Z_D1B1F72B_6819_4930_8144_DE97EF61D4BF_.wvu.FilterData" localSheetId="4" hidden="1">'歳入一覧 (1126時点)'!$A$6:$GO$31</definedName>
    <definedName name="Z_D1B1F72B_6819_4930_8144_DE97EF61D4BF_.wvu.FilterData" localSheetId="3" hidden="1">'歳入一覧 (1227)'!$A$6:$GO$32</definedName>
    <definedName name="Z_D1B1F72B_6819_4930_8144_DE97EF61D4BF_.wvu.FilterData" localSheetId="0" hidden="1">'歳入一覧（0106）'!$A$6:$GO$32</definedName>
    <definedName name="Z_D1B1F72B_6819_4930_8144_DE97EF61D4BF_.wvu.FilterData" localSheetId="1" hidden="1">歳入一覧1110!$A$6:$GN$22</definedName>
    <definedName name="Z_D1FDF22B_2638_4D49_B1CE_8C5C674E5104_.wvu.Cols" localSheetId="2" hidden="1">'R8予算'!#REF!</definedName>
    <definedName name="Z_D1FDF22B_2638_4D49_B1CE_8C5C674E5104_.wvu.Cols" localSheetId="4" hidden="1">'歳入一覧 (1126時点)'!$S:$T</definedName>
    <definedName name="Z_D1FDF22B_2638_4D49_B1CE_8C5C674E5104_.wvu.Cols" localSheetId="3" hidden="1">'歳入一覧 (1227)'!$S:$T</definedName>
    <definedName name="Z_D1FDF22B_2638_4D49_B1CE_8C5C674E5104_.wvu.Cols" localSheetId="1" hidden="1">歳入一覧1110!$R:$S</definedName>
    <definedName name="Z_D1FDF22B_2638_4D49_B1CE_8C5C674E5104_.wvu.FilterData" localSheetId="2" hidden="1">'R8予算'!$A$7:$EN$26</definedName>
    <definedName name="Z_D1FDF22B_2638_4D49_B1CE_8C5C674E5104_.wvu.FilterData" localSheetId="4" hidden="1">'歳入一覧 (1126時点)'!$A$7:$GO$31</definedName>
    <definedName name="Z_D1FDF22B_2638_4D49_B1CE_8C5C674E5104_.wvu.FilterData" localSheetId="3" hidden="1">'歳入一覧 (1227)'!$A$7:$GO$32</definedName>
    <definedName name="Z_D1FDF22B_2638_4D49_B1CE_8C5C674E5104_.wvu.FilterData" localSheetId="1" hidden="1">歳入一覧1110!$A$7:$GN$22</definedName>
    <definedName name="Z_D1FDF22B_2638_4D49_B1CE_8C5C674E5104_.wvu.PrintArea" localSheetId="2" hidden="1">'R8予算'!$A$1:$K$27</definedName>
    <definedName name="Z_D1FDF22B_2638_4D49_B1CE_8C5C674E5104_.wvu.PrintArea" localSheetId="4" hidden="1">'歳入一覧 (1126時点)'!$A$1:$L$33</definedName>
    <definedName name="Z_D1FDF22B_2638_4D49_B1CE_8C5C674E5104_.wvu.PrintArea" localSheetId="3" hidden="1">'歳入一覧 (1227)'!$A$1:$L$34</definedName>
    <definedName name="Z_D1FDF22B_2638_4D49_B1CE_8C5C674E5104_.wvu.PrintArea" localSheetId="1" hidden="1">歳入一覧1110!$A$1:$K$24</definedName>
    <definedName name="Z_D1FDF22B_2638_4D49_B1CE_8C5C674E5104_.wvu.PrintTitles" localSheetId="2" hidden="1">'R8予算'!$4:$7</definedName>
    <definedName name="Z_D1FDF22B_2638_4D49_B1CE_8C5C674E5104_.wvu.PrintTitles" localSheetId="4" hidden="1">'歳入一覧 (1126時点)'!$4:$7</definedName>
    <definedName name="Z_D1FDF22B_2638_4D49_B1CE_8C5C674E5104_.wvu.PrintTitles" localSheetId="3" hidden="1">'歳入一覧 (1227)'!$4:$7</definedName>
    <definedName name="Z_D1FDF22B_2638_4D49_B1CE_8C5C674E5104_.wvu.PrintTitles" localSheetId="1" hidden="1">歳入一覧1110!$4:$7</definedName>
    <definedName name="Z_D256FE90_7AAC_4F17_90E9_624F563EB144_.wvu.FilterData" localSheetId="2" hidden="1">'R8予算'!$B$6:$K$26</definedName>
    <definedName name="Z_D256FE90_7AAC_4F17_90E9_624F563EB144_.wvu.FilterData" localSheetId="4" hidden="1">'歳入一覧 (1126時点)'!$B$6:$U$31</definedName>
    <definedName name="Z_D256FE90_7AAC_4F17_90E9_624F563EB144_.wvu.FilterData" localSheetId="3" hidden="1">'歳入一覧 (1227)'!$B$6:$U$32</definedName>
    <definedName name="Z_D256FE90_7AAC_4F17_90E9_624F563EB144_.wvu.FilterData" localSheetId="0" hidden="1">'歳入一覧（0106）'!$B$6:$U$32</definedName>
    <definedName name="Z_D256FE90_7AAC_4F17_90E9_624F563EB144_.wvu.FilterData" localSheetId="1" hidden="1">歳入一覧1110!$B$6:$T$22</definedName>
    <definedName name="Z_D3F484C7_A7A8_41A6_A643_59A7212BC1DA_.wvu.Cols" localSheetId="2" hidden="1">'R8予算'!#REF!</definedName>
    <definedName name="Z_D3F484C7_A7A8_41A6_A643_59A7212BC1DA_.wvu.Cols" localSheetId="4" hidden="1">'歳入一覧 (1126時点)'!$S:$T</definedName>
    <definedName name="Z_D3F484C7_A7A8_41A6_A643_59A7212BC1DA_.wvu.Cols" localSheetId="3" hidden="1">'歳入一覧 (1227)'!$S:$T</definedName>
    <definedName name="Z_D3F484C7_A7A8_41A6_A643_59A7212BC1DA_.wvu.Cols" localSheetId="1" hidden="1">歳入一覧1110!$R:$S</definedName>
    <definedName name="Z_D3F484C7_A7A8_41A6_A643_59A7212BC1DA_.wvu.FilterData" localSheetId="2" hidden="1">'R8予算'!$A$6:$EN$26</definedName>
    <definedName name="Z_D3F484C7_A7A8_41A6_A643_59A7212BC1DA_.wvu.FilterData" localSheetId="4" hidden="1">'歳入一覧 (1126時点)'!$A$6:$GO$31</definedName>
    <definedName name="Z_D3F484C7_A7A8_41A6_A643_59A7212BC1DA_.wvu.FilterData" localSheetId="3" hidden="1">'歳入一覧 (1227)'!$A$6:$GO$32</definedName>
    <definedName name="Z_D3F484C7_A7A8_41A6_A643_59A7212BC1DA_.wvu.FilterData" localSheetId="1" hidden="1">歳入一覧1110!$A$6:$GN$22</definedName>
    <definedName name="Z_D3F484C7_A7A8_41A6_A643_59A7212BC1DA_.wvu.PrintArea" localSheetId="2" hidden="1">'R8予算'!$A$1:$K$27</definedName>
    <definedName name="Z_D3F484C7_A7A8_41A6_A643_59A7212BC1DA_.wvu.PrintArea" localSheetId="4" hidden="1">'歳入一覧 (1126時点)'!$A$1:$L$33</definedName>
    <definedName name="Z_D3F484C7_A7A8_41A6_A643_59A7212BC1DA_.wvu.PrintArea" localSheetId="3" hidden="1">'歳入一覧 (1227)'!$A$1:$L$34</definedName>
    <definedName name="Z_D3F484C7_A7A8_41A6_A643_59A7212BC1DA_.wvu.PrintArea" localSheetId="1" hidden="1">歳入一覧1110!$A$1:$K$24</definedName>
    <definedName name="Z_D3F484C7_A7A8_41A6_A643_59A7212BC1DA_.wvu.PrintTitles" localSheetId="2" hidden="1">'R8予算'!$4:$7</definedName>
    <definedName name="Z_D3F484C7_A7A8_41A6_A643_59A7212BC1DA_.wvu.PrintTitles" localSheetId="4" hidden="1">'歳入一覧 (1126時点)'!$4:$7</definedName>
    <definedName name="Z_D3F484C7_A7A8_41A6_A643_59A7212BC1DA_.wvu.PrintTitles" localSheetId="3" hidden="1">'歳入一覧 (1227)'!$4:$7</definedName>
    <definedName name="Z_D3F484C7_A7A8_41A6_A643_59A7212BC1DA_.wvu.PrintTitles" localSheetId="1" hidden="1">歳入一覧1110!$4:$7</definedName>
    <definedName name="Z_D4EA57D4_4F86_40B9_8148_886698F83C2D_.wvu.Cols" localSheetId="2" hidden="1">'R8予算'!#REF!</definedName>
    <definedName name="Z_D4EA57D4_4F86_40B9_8148_886698F83C2D_.wvu.Cols" localSheetId="4" hidden="1">'歳入一覧 (1126時点)'!$S:$T</definedName>
    <definedName name="Z_D4EA57D4_4F86_40B9_8148_886698F83C2D_.wvu.Cols" localSheetId="3" hidden="1">'歳入一覧 (1227)'!$S:$T</definedName>
    <definedName name="Z_D4EA57D4_4F86_40B9_8148_886698F83C2D_.wvu.Cols" localSheetId="1" hidden="1">歳入一覧1110!$R:$S</definedName>
    <definedName name="Z_D4EA57D4_4F86_40B9_8148_886698F83C2D_.wvu.FilterData" localSheetId="2" hidden="1">'R8予算'!$A$7:$EN$26</definedName>
    <definedName name="Z_D4EA57D4_4F86_40B9_8148_886698F83C2D_.wvu.FilterData" localSheetId="4" hidden="1">'歳入一覧 (1126時点)'!$A$7:$GO$31</definedName>
    <definedName name="Z_D4EA57D4_4F86_40B9_8148_886698F83C2D_.wvu.FilterData" localSheetId="3" hidden="1">'歳入一覧 (1227)'!$A$7:$GO$32</definedName>
    <definedName name="Z_D4EA57D4_4F86_40B9_8148_886698F83C2D_.wvu.FilterData" localSheetId="1" hidden="1">歳入一覧1110!$A$7:$GN$22</definedName>
    <definedName name="Z_D4EA57D4_4F86_40B9_8148_886698F83C2D_.wvu.PrintArea" localSheetId="2" hidden="1">'R8予算'!$A$1:$K$27</definedName>
    <definedName name="Z_D4EA57D4_4F86_40B9_8148_886698F83C2D_.wvu.PrintArea" localSheetId="4" hidden="1">'歳入一覧 (1126時点)'!$A$1:$L$33</definedName>
    <definedName name="Z_D4EA57D4_4F86_40B9_8148_886698F83C2D_.wvu.PrintArea" localSheetId="3" hidden="1">'歳入一覧 (1227)'!$A$1:$L$34</definedName>
    <definedName name="Z_D4EA57D4_4F86_40B9_8148_886698F83C2D_.wvu.PrintArea" localSheetId="1" hidden="1">歳入一覧1110!$A$1:$K$24</definedName>
    <definedName name="Z_D4EA57D4_4F86_40B9_8148_886698F83C2D_.wvu.PrintTitles" localSheetId="2" hidden="1">'R8予算'!$4:$7</definedName>
    <definedName name="Z_D4EA57D4_4F86_40B9_8148_886698F83C2D_.wvu.PrintTitles" localSheetId="4" hidden="1">'歳入一覧 (1126時点)'!$4:$7</definedName>
    <definedName name="Z_D4EA57D4_4F86_40B9_8148_886698F83C2D_.wvu.PrintTitles" localSheetId="3" hidden="1">'歳入一覧 (1227)'!$4:$7</definedName>
    <definedName name="Z_D4EA57D4_4F86_40B9_8148_886698F83C2D_.wvu.PrintTitles" localSheetId="1" hidden="1">歳入一覧1110!$4:$7</definedName>
    <definedName name="Z_D6BF0446_50C6_4678_A04B_32751588DCF3_.wvu.FilterData" localSheetId="2" hidden="1">'R8予算'!$A$6:$K$26</definedName>
    <definedName name="Z_D6BF0446_50C6_4678_A04B_32751588DCF3_.wvu.FilterData" localSheetId="4" hidden="1">'歳入一覧 (1126時点)'!$A$6:$AS$31</definedName>
    <definedName name="Z_D6BF0446_50C6_4678_A04B_32751588DCF3_.wvu.FilterData" localSheetId="3" hidden="1">'歳入一覧 (1227)'!$A$6:$AS$32</definedName>
    <definedName name="Z_D6BF0446_50C6_4678_A04B_32751588DCF3_.wvu.FilterData" localSheetId="0" hidden="1">'歳入一覧（0106）'!$A$6:$AS$32</definedName>
    <definedName name="Z_D6BF0446_50C6_4678_A04B_32751588DCF3_.wvu.FilterData" localSheetId="1" hidden="1">歳入一覧1110!$A$6:$AR$22</definedName>
    <definedName name="Z_D8CB58F5_96B6_4D98_AA0B_1C30DB37037E_.wvu.FilterData" localSheetId="2" hidden="1">'R8予算'!$A$6:$K$26</definedName>
    <definedName name="Z_D8CB58F5_96B6_4D98_AA0B_1C30DB37037E_.wvu.FilterData" localSheetId="4" hidden="1">'歳入一覧 (1126時点)'!$A$6:$AT$31</definedName>
    <definedName name="Z_D8CB58F5_96B6_4D98_AA0B_1C30DB37037E_.wvu.FilterData" localSheetId="3" hidden="1">'歳入一覧 (1227)'!$A$6:$AT$32</definedName>
    <definedName name="Z_D8CB58F5_96B6_4D98_AA0B_1C30DB37037E_.wvu.FilterData" localSheetId="0" hidden="1">'歳入一覧（0106）'!$A$6:$AT$32</definedName>
    <definedName name="Z_D8CB58F5_96B6_4D98_AA0B_1C30DB37037E_.wvu.FilterData" localSheetId="1" hidden="1">歳入一覧1110!$A$6:$AS$22</definedName>
    <definedName name="Z_DBBA8445_9E0F_40D4_9DE9_2933FE897DAF_.wvu.FilterData" localSheetId="2" hidden="1">'R8予算'!$A$6:$K$26</definedName>
    <definedName name="Z_DBBA8445_9E0F_40D4_9DE9_2933FE897DAF_.wvu.FilterData" localSheetId="4" hidden="1">'歳入一覧 (1126時点)'!$A$6:$AT$31</definedName>
    <definedName name="Z_DBBA8445_9E0F_40D4_9DE9_2933FE897DAF_.wvu.FilterData" localSheetId="3" hidden="1">'歳入一覧 (1227)'!$A$6:$AT$32</definedName>
    <definedName name="Z_DBBA8445_9E0F_40D4_9DE9_2933FE897DAF_.wvu.FilterData" localSheetId="0" hidden="1">'歳入一覧（0106）'!$A$6:$AT$32</definedName>
    <definedName name="Z_DBBA8445_9E0F_40D4_9DE9_2933FE897DAF_.wvu.FilterData" localSheetId="1" hidden="1">歳入一覧1110!$A$6:$AS$22</definedName>
    <definedName name="Z_DCF9EBB2_7E40_4D30_A631_26C53A48C875_.wvu.FilterData" localSheetId="2" hidden="1">'R8予算'!$A$6:$EN$26</definedName>
    <definedName name="Z_DCF9EBB2_7E40_4D30_A631_26C53A48C875_.wvu.FilterData" localSheetId="4" hidden="1">'歳入一覧 (1126時点)'!$A$6:$GO$31</definedName>
    <definedName name="Z_DCF9EBB2_7E40_4D30_A631_26C53A48C875_.wvu.FilterData" localSheetId="3" hidden="1">'歳入一覧 (1227)'!$A$6:$GO$32</definedName>
    <definedName name="Z_DCF9EBB2_7E40_4D30_A631_26C53A48C875_.wvu.FilterData" localSheetId="0" hidden="1">'歳入一覧（0106）'!$A$6:$GO$32</definedName>
    <definedName name="Z_DCF9EBB2_7E40_4D30_A631_26C53A48C875_.wvu.FilterData" localSheetId="1" hidden="1">歳入一覧1110!$A$6:$GN$22</definedName>
    <definedName name="Z_DD5041F1_D646_4B19_8029_60E491D20DFE_.wvu.FilterData" localSheetId="2" hidden="1">'R8予算'!$B$6:$K$26</definedName>
    <definedName name="Z_DD5041F1_D646_4B19_8029_60E491D20DFE_.wvu.FilterData" localSheetId="4" hidden="1">'歳入一覧 (1126時点)'!$B$6:$U$31</definedName>
    <definedName name="Z_DD5041F1_D646_4B19_8029_60E491D20DFE_.wvu.FilterData" localSheetId="3" hidden="1">'歳入一覧 (1227)'!$B$6:$U$32</definedName>
    <definedName name="Z_DD5041F1_D646_4B19_8029_60E491D20DFE_.wvu.FilterData" localSheetId="0" hidden="1">'歳入一覧（0106）'!$B$6:$U$32</definedName>
    <definedName name="Z_DD5041F1_D646_4B19_8029_60E491D20DFE_.wvu.FilterData" localSheetId="1" hidden="1">歳入一覧1110!$B$6:$T$22</definedName>
    <definedName name="Z_DE09C4E9_0758_44B2_A8EA_EB4A253DB03B_.wvu.FilterData" localSheetId="2" hidden="1">'R8予算'!$A$6:$K$26</definedName>
    <definedName name="Z_DE09C4E9_0758_44B2_A8EA_EB4A253DB03B_.wvu.FilterData" localSheetId="4" hidden="1">'歳入一覧 (1126時点)'!$A$6:$AT$31</definedName>
    <definedName name="Z_DE09C4E9_0758_44B2_A8EA_EB4A253DB03B_.wvu.FilterData" localSheetId="3" hidden="1">'歳入一覧 (1227)'!$A$6:$AT$32</definedName>
    <definedName name="Z_DE09C4E9_0758_44B2_A8EA_EB4A253DB03B_.wvu.FilterData" localSheetId="0" hidden="1">'歳入一覧（0106）'!$A$6:$AT$32</definedName>
    <definedName name="Z_DE09C4E9_0758_44B2_A8EA_EB4A253DB03B_.wvu.FilterData" localSheetId="1" hidden="1">歳入一覧1110!$A$6:$AS$22</definedName>
    <definedName name="Z_E021E6C9_86EB_41E0_8F9B_D09B9E304D29_.wvu.Cols" localSheetId="2" hidden="1">'R8予算'!#REF!</definedName>
    <definedName name="Z_E021E6C9_86EB_41E0_8F9B_D09B9E304D29_.wvu.Cols" localSheetId="4" hidden="1">'歳入一覧 (1126時点)'!$S:$T</definedName>
    <definedName name="Z_E021E6C9_86EB_41E0_8F9B_D09B9E304D29_.wvu.Cols" localSheetId="3" hidden="1">'歳入一覧 (1227)'!$S:$T</definedName>
    <definedName name="Z_E021E6C9_86EB_41E0_8F9B_D09B9E304D29_.wvu.Cols" localSheetId="1" hidden="1">歳入一覧1110!$R:$S</definedName>
    <definedName name="Z_E021E6C9_86EB_41E0_8F9B_D09B9E304D29_.wvu.FilterData" localSheetId="2" hidden="1">'R8予算'!$A$7:$EN$26</definedName>
    <definedName name="Z_E021E6C9_86EB_41E0_8F9B_D09B9E304D29_.wvu.FilterData" localSheetId="4" hidden="1">'歳入一覧 (1126時点)'!$A$7:$GO$31</definedName>
    <definedName name="Z_E021E6C9_86EB_41E0_8F9B_D09B9E304D29_.wvu.FilterData" localSheetId="3" hidden="1">'歳入一覧 (1227)'!$A$7:$GO$32</definedName>
    <definedName name="Z_E021E6C9_86EB_41E0_8F9B_D09B9E304D29_.wvu.FilterData" localSheetId="1" hidden="1">歳入一覧1110!$A$7:$GN$22</definedName>
    <definedName name="Z_E021E6C9_86EB_41E0_8F9B_D09B9E304D29_.wvu.PrintArea" localSheetId="2" hidden="1">'R8予算'!$A$1:$K$27</definedName>
    <definedName name="Z_E021E6C9_86EB_41E0_8F9B_D09B9E304D29_.wvu.PrintArea" localSheetId="4" hidden="1">'歳入一覧 (1126時点)'!$A$1:$L$33</definedName>
    <definedName name="Z_E021E6C9_86EB_41E0_8F9B_D09B9E304D29_.wvu.PrintArea" localSheetId="3" hidden="1">'歳入一覧 (1227)'!$A$1:$L$34</definedName>
    <definedName name="Z_E021E6C9_86EB_41E0_8F9B_D09B9E304D29_.wvu.PrintArea" localSheetId="1" hidden="1">歳入一覧1110!$A$1:$K$24</definedName>
    <definedName name="Z_E021E6C9_86EB_41E0_8F9B_D09B9E304D29_.wvu.PrintTitles" localSheetId="2" hidden="1">'R8予算'!$4:$7</definedName>
    <definedName name="Z_E021E6C9_86EB_41E0_8F9B_D09B9E304D29_.wvu.PrintTitles" localSheetId="4" hidden="1">'歳入一覧 (1126時点)'!$4:$7</definedName>
    <definedName name="Z_E021E6C9_86EB_41E0_8F9B_D09B9E304D29_.wvu.PrintTitles" localSheetId="3" hidden="1">'歳入一覧 (1227)'!$4:$7</definedName>
    <definedName name="Z_E021E6C9_86EB_41E0_8F9B_D09B9E304D29_.wvu.PrintTitles" localSheetId="1" hidden="1">歳入一覧1110!$4:$7</definedName>
    <definedName name="Z_E0B705B4_A912_4810_9C2E_4F7E515E914E_.wvu.Cols" localSheetId="2" hidden="1">'R8予算'!#REF!</definedName>
    <definedName name="Z_E0B705B4_A912_4810_9C2E_4F7E515E914E_.wvu.Cols" localSheetId="4" hidden="1">'歳入一覧 (1126時点)'!$S:$T</definedName>
    <definedName name="Z_E0B705B4_A912_4810_9C2E_4F7E515E914E_.wvu.Cols" localSheetId="3" hidden="1">'歳入一覧 (1227)'!$S:$T</definedName>
    <definedName name="Z_E0B705B4_A912_4810_9C2E_4F7E515E914E_.wvu.Cols" localSheetId="1" hidden="1">歳入一覧1110!$R:$S</definedName>
    <definedName name="Z_E0B705B4_A912_4810_9C2E_4F7E515E914E_.wvu.FilterData" localSheetId="2" hidden="1">'R8予算'!$A$6:$K$26</definedName>
    <definedName name="Z_E0B705B4_A912_4810_9C2E_4F7E515E914E_.wvu.FilterData" localSheetId="4" hidden="1">'歳入一覧 (1126時点)'!$A$6:$AS$31</definedName>
    <definedName name="Z_E0B705B4_A912_4810_9C2E_4F7E515E914E_.wvu.FilterData" localSheetId="3" hidden="1">'歳入一覧 (1227)'!$A$6:$AS$32</definedName>
    <definedName name="Z_E0B705B4_A912_4810_9C2E_4F7E515E914E_.wvu.FilterData" localSheetId="1" hidden="1">歳入一覧1110!$A$6:$AR$22</definedName>
    <definedName name="Z_E0B705B4_A912_4810_9C2E_4F7E515E914E_.wvu.PrintArea" localSheetId="2" hidden="1">'R8予算'!$A$1:$K$27</definedName>
    <definedName name="Z_E0B705B4_A912_4810_9C2E_4F7E515E914E_.wvu.PrintArea" localSheetId="4" hidden="1">'歳入一覧 (1126時点)'!$A$1:$L$33</definedName>
    <definedName name="Z_E0B705B4_A912_4810_9C2E_4F7E515E914E_.wvu.PrintArea" localSheetId="3" hidden="1">'歳入一覧 (1227)'!$A$1:$L$34</definedName>
    <definedName name="Z_E0B705B4_A912_4810_9C2E_4F7E515E914E_.wvu.PrintArea" localSheetId="1" hidden="1">歳入一覧1110!$A$1:$K$24</definedName>
    <definedName name="Z_E0B705B4_A912_4810_9C2E_4F7E515E914E_.wvu.PrintTitles" localSheetId="2" hidden="1">'R8予算'!$4:$7</definedName>
    <definedName name="Z_E0B705B4_A912_4810_9C2E_4F7E515E914E_.wvu.PrintTitles" localSheetId="4" hidden="1">'歳入一覧 (1126時点)'!$4:$7</definedName>
    <definedName name="Z_E0B705B4_A912_4810_9C2E_4F7E515E914E_.wvu.PrintTitles" localSheetId="3" hidden="1">'歳入一覧 (1227)'!$4:$7</definedName>
    <definedName name="Z_E0B705B4_A912_4810_9C2E_4F7E515E914E_.wvu.PrintTitles" localSheetId="1" hidden="1">歳入一覧1110!$4:$7</definedName>
    <definedName name="Z_E16630A9_77A8_489F_A623_9A8FC0379AC4_.wvu.Cols" localSheetId="2" hidden="1">'R8予算'!#REF!</definedName>
    <definedName name="Z_E16630A9_77A8_489F_A623_9A8FC0379AC4_.wvu.Cols" localSheetId="4" hidden="1">'歳入一覧 (1126時点)'!$S:$T</definedName>
    <definedName name="Z_E16630A9_77A8_489F_A623_9A8FC0379AC4_.wvu.Cols" localSheetId="3" hidden="1">'歳入一覧 (1227)'!$S:$T</definedName>
    <definedName name="Z_E16630A9_77A8_489F_A623_9A8FC0379AC4_.wvu.Cols" localSheetId="1" hidden="1">歳入一覧1110!$R:$S</definedName>
    <definedName name="Z_E16630A9_77A8_489F_A623_9A8FC0379AC4_.wvu.FilterData" localSheetId="2" hidden="1">'R8予算'!$A$6:$K$26</definedName>
    <definedName name="Z_E16630A9_77A8_489F_A623_9A8FC0379AC4_.wvu.FilterData" localSheetId="4" hidden="1">'歳入一覧 (1126時点)'!$A$6:$AT$31</definedName>
    <definedName name="Z_E16630A9_77A8_489F_A623_9A8FC0379AC4_.wvu.FilterData" localSheetId="3" hidden="1">'歳入一覧 (1227)'!$A$6:$AT$32</definedName>
    <definedName name="Z_E16630A9_77A8_489F_A623_9A8FC0379AC4_.wvu.FilterData" localSheetId="1" hidden="1">歳入一覧1110!$A$6:$AS$22</definedName>
    <definedName name="Z_E16630A9_77A8_489F_A623_9A8FC0379AC4_.wvu.PrintArea" localSheetId="2" hidden="1">'R8予算'!$A$1:$K$27</definedName>
    <definedName name="Z_E16630A9_77A8_489F_A623_9A8FC0379AC4_.wvu.PrintArea" localSheetId="4" hidden="1">'歳入一覧 (1126時点)'!$A$1:$L$33</definedName>
    <definedName name="Z_E16630A9_77A8_489F_A623_9A8FC0379AC4_.wvu.PrintArea" localSheetId="3" hidden="1">'歳入一覧 (1227)'!$A$1:$L$34</definedName>
    <definedName name="Z_E16630A9_77A8_489F_A623_9A8FC0379AC4_.wvu.PrintArea" localSheetId="1" hidden="1">歳入一覧1110!$A$1:$K$24</definedName>
    <definedName name="Z_E16630A9_77A8_489F_A623_9A8FC0379AC4_.wvu.PrintTitles" localSheetId="2" hidden="1">'R8予算'!$4:$7</definedName>
    <definedName name="Z_E16630A9_77A8_489F_A623_9A8FC0379AC4_.wvu.PrintTitles" localSheetId="4" hidden="1">'歳入一覧 (1126時点)'!$4:$7</definedName>
    <definedName name="Z_E16630A9_77A8_489F_A623_9A8FC0379AC4_.wvu.PrintTitles" localSheetId="3" hidden="1">'歳入一覧 (1227)'!$4:$7</definedName>
    <definedName name="Z_E16630A9_77A8_489F_A623_9A8FC0379AC4_.wvu.PrintTitles" localSheetId="1" hidden="1">歳入一覧1110!$4:$7</definedName>
    <definedName name="Z_E2E7A86C_90FB_4339_8885_AFCEC833D4CF_.wvu.FilterData" localSheetId="2" hidden="1">'R8予算'!$A$6:$EN$26</definedName>
    <definedName name="Z_E2E7A86C_90FB_4339_8885_AFCEC833D4CF_.wvu.FilterData" localSheetId="4" hidden="1">'歳入一覧 (1126時点)'!$A$6:$GO$31</definedName>
    <definedName name="Z_E2E7A86C_90FB_4339_8885_AFCEC833D4CF_.wvu.FilterData" localSheetId="3" hidden="1">'歳入一覧 (1227)'!$A$6:$GO$32</definedName>
    <definedName name="Z_E2E7A86C_90FB_4339_8885_AFCEC833D4CF_.wvu.FilterData" localSheetId="0" hidden="1">'歳入一覧（0106）'!$A$6:$GO$32</definedName>
    <definedName name="Z_E2E7A86C_90FB_4339_8885_AFCEC833D4CF_.wvu.FilterData" localSheetId="1" hidden="1">歳入一覧1110!$A$6:$GN$22</definedName>
    <definedName name="Z_E3738867_F5D5_4516_9C4E_FA0FEDF4A671_.wvu.FilterData" localSheetId="2" hidden="1">'R8予算'!$B$6:$K$26</definedName>
    <definedName name="Z_E3738867_F5D5_4516_9C4E_FA0FEDF4A671_.wvu.FilterData" localSheetId="4" hidden="1">'歳入一覧 (1126時点)'!$B$6:$U$31</definedName>
    <definedName name="Z_E3738867_F5D5_4516_9C4E_FA0FEDF4A671_.wvu.FilterData" localSheetId="3" hidden="1">'歳入一覧 (1227)'!$B$6:$U$32</definedName>
    <definedName name="Z_E3738867_F5D5_4516_9C4E_FA0FEDF4A671_.wvu.FilterData" localSheetId="0" hidden="1">'歳入一覧（0106）'!$B$6:$U$32</definedName>
    <definedName name="Z_E3738867_F5D5_4516_9C4E_FA0FEDF4A671_.wvu.FilterData" localSheetId="1" hidden="1">歳入一覧1110!$B$6:$T$22</definedName>
    <definedName name="Z_E498E363_08C1_475C_9CD6_ECF5F8A1E761_.wvu.Cols" localSheetId="2" hidden="1">'R8予算'!#REF!</definedName>
    <definedName name="Z_E498E363_08C1_475C_9CD6_ECF5F8A1E761_.wvu.Cols" localSheetId="4" hidden="1">'歳入一覧 (1126時点)'!$S:$T</definedName>
    <definedName name="Z_E498E363_08C1_475C_9CD6_ECF5F8A1E761_.wvu.Cols" localSheetId="3" hidden="1">'歳入一覧 (1227)'!$S:$T</definedName>
    <definedName name="Z_E498E363_08C1_475C_9CD6_ECF5F8A1E761_.wvu.Cols" localSheetId="1" hidden="1">歳入一覧1110!$R:$S</definedName>
    <definedName name="Z_E498E363_08C1_475C_9CD6_ECF5F8A1E761_.wvu.FilterData" localSheetId="2" hidden="1">'R8予算'!$A$6:$EN$26</definedName>
    <definedName name="Z_E498E363_08C1_475C_9CD6_ECF5F8A1E761_.wvu.FilterData" localSheetId="4" hidden="1">'歳入一覧 (1126時点)'!$A$6:$GO$31</definedName>
    <definedName name="Z_E498E363_08C1_475C_9CD6_ECF5F8A1E761_.wvu.FilterData" localSheetId="3" hidden="1">'歳入一覧 (1227)'!$A$6:$GO$32</definedName>
    <definedName name="Z_E498E363_08C1_475C_9CD6_ECF5F8A1E761_.wvu.FilterData" localSheetId="1" hidden="1">歳入一覧1110!$A$6:$GN$22</definedName>
    <definedName name="Z_E498E363_08C1_475C_9CD6_ECF5F8A1E761_.wvu.PrintArea" localSheetId="2" hidden="1">'R8予算'!$A$1:$K$27</definedName>
    <definedName name="Z_E498E363_08C1_475C_9CD6_ECF5F8A1E761_.wvu.PrintArea" localSheetId="4" hidden="1">'歳入一覧 (1126時点)'!$A$1:$L$33</definedName>
    <definedName name="Z_E498E363_08C1_475C_9CD6_ECF5F8A1E761_.wvu.PrintArea" localSheetId="3" hidden="1">'歳入一覧 (1227)'!$A$1:$L$34</definedName>
    <definedName name="Z_E498E363_08C1_475C_9CD6_ECF5F8A1E761_.wvu.PrintArea" localSheetId="1" hidden="1">歳入一覧1110!$A$1:$K$24</definedName>
    <definedName name="Z_E498E363_08C1_475C_9CD6_ECF5F8A1E761_.wvu.PrintTitles" localSheetId="2" hidden="1">'R8予算'!$4:$7</definedName>
    <definedName name="Z_E498E363_08C1_475C_9CD6_ECF5F8A1E761_.wvu.PrintTitles" localSheetId="4" hidden="1">'歳入一覧 (1126時点)'!$4:$7</definedName>
    <definedName name="Z_E498E363_08C1_475C_9CD6_ECF5F8A1E761_.wvu.PrintTitles" localSheetId="3" hidden="1">'歳入一覧 (1227)'!$4:$7</definedName>
    <definedName name="Z_E498E363_08C1_475C_9CD6_ECF5F8A1E761_.wvu.PrintTitles" localSheetId="1" hidden="1">歳入一覧1110!$4:$7</definedName>
    <definedName name="Z_E4D5FBE2_BDB8_47D1_B4A9_3D49381FAF5C_.wvu.Cols" localSheetId="2" hidden="1">'R8予算'!#REF!</definedName>
    <definedName name="Z_E4D5FBE2_BDB8_47D1_B4A9_3D49381FAF5C_.wvu.Cols" localSheetId="4" hidden="1">'歳入一覧 (1126時点)'!$S:$T</definedName>
    <definedName name="Z_E4D5FBE2_BDB8_47D1_B4A9_3D49381FAF5C_.wvu.Cols" localSheetId="3" hidden="1">'歳入一覧 (1227)'!$S:$T</definedName>
    <definedName name="Z_E4D5FBE2_BDB8_47D1_B4A9_3D49381FAF5C_.wvu.Cols" localSheetId="1" hidden="1">歳入一覧1110!$R:$S</definedName>
    <definedName name="Z_E4D5FBE2_BDB8_47D1_B4A9_3D49381FAF5C_.wvu.FilterData" localSheetId="2" hidden="1">'R8予算'!$A$6:$EN$26</definedName>
    <definedName name="Z_E4D5FBE2_BDB8_47D1_B4A9_3D49381FAF5C_.wvu.FilterData" localSheetId="4" hidden="1">'歳入一覧 (1126時点)'!$A$6:$GO$31</definedName>
    <definedName name="Z_E4D5FBE2_BDB8_47D1_B4A9_3D49381FAF5C_.wvu.FilterData" localSheetId="3" hidden="1">'歳入一覧 (1227)'!$A$6:$GO$32</definedName>
    <definedName name="Z_E4D5FBE2_BDB8_47D1_B4A9_3D49381FAF5C_.wvu.FilterData" localSheetId="1" hidden="1">歳入一覧1110!$A$6:$GN$22</definedName>
    <definedName name="Z_E4D5FBE2_BDB8_47D1_B4A9_3D49381FAF5C_.wvu.PrintArea" localSheetId="2" hidden="1">'R8予算'!$A$1:$K$27</definedName>
    <definedName name="Z_E4D5FBE2_BDB8_47D1_B4A9_3D49381FAF5C_.wvu.PrintArea" localSheetId="4" hidden="1">'歳入一覧 (1126時点)'!$A$1:$L$33</definedName>
    <definedName name="Z_E4D5FBE2_BDB8_47D1_B4A9_3D49381FAF5C_.wvu.PrintArea" localSheetId="3" hidden="1">'歳入一覧 (1227)'!$A$1:$L$34</definedName>
    <definedName name="Z_E4D5FBE2_BDB8_47D1_B4A9_3D49381FAF5C_.wvu.PrintArea" localSheetId="1" hidden="1">歳入一覧1110!$A$1:$K$24</definedName>
    <definedName name="Z_E4D5FBE2_BDB8_47D1_B4A9_3D49381FAF5C_.wvu.PrintTitles" localSheetId="2" hidden="1">'R8予算'!$4:$7</definedName>
    <definedName name="Z_E4D5FBE2_BDB8_47D1_B4A9_3D49381FAF5C_.wvu.PrintTitles" localSheetId="4" hidden="1">'歳入一覧 (1126時点)'!$4:$7</definedName>
    <definedName name="Z_E4D5FBE2_BDB8_47D1_B4A9_3D49381FAF5C_.wvu.PrintTitles" localSheetId="3" hidden="1">'歳入一覧 (1227)'!$4:$7</definedName>
    <definedName name="Z_E4D5FBE2_BDB8_47D1_B4A9_3D49381FAF5C_.wvu.PrintTitles" localSheetId="1" hidden="1">歳入一覧1110!$4:$7</definedName>
    <definedName name="Z_E9599D06_5045_4F02_A405_3D6703BDDB40_.wvu.Cols" localSheetId="2" hidden="1">'R8予算'!#REF!</definedName>
    <definedName name="Z_E9599D06_5045_4F02_A405_3D6703BDDB40_.wvu.Cols" localSheetId="4" hidden="1">'歳入一覧 (1126時点)'!$S:$T</definedName>
    <definedName name="Z_E9599D06_5045_4F02_A405_3D6703BDDB40_.wvu.Cols" localSheetId="3" hidden="1">'歳入一覧 (1227)'!$S:$T</definedName>
    <definedName name="Z_E9599D06_5045_4F02_A405_3D6703BDDB40_.wvu.Cols" localSheetId="1" hidden="1">歳入一覧1110!$R:$S</definedName>
    <definedName name="Z_E9599D06_5045_4F02_A405_3D6703BDDB40_.wvu.FilterData" localSheetId="2" hidden="1">'R8予算'!$A$6:$EN$26</definedName>
    <definedName name="Z_E9599D06_5045_4F02_A405_3D6703BDDB40_.wvu.FilterData" localSheetId="4" hidden="1">'歳入一覧 (1126時点)'!$A$6:$GO$31</definedName>
    <definedName name="Z_E9599D06_5045_4F02_A405_3D6703BDDB40_.wvu.FilterData" localSheetId="3" hidden="1">'歳入一覧 (1227)'!$A$6:$GO$32</definedName>
    <definedName name="Z_E9599D06_5045_4F02_A405_3D6703BDDB40_.wvu.FilterData" localSheetId="1" hidden="1">歳入一覧1110!$A$6:$GN$22</definedName>
    <definedName name="Z_E9599D06_5045_4F02_A405_3D6703BDDB40_.wvu.PrintArea" localSheetId="2" hidden="1">'R8予算'!$A$1:$K$27</definedName>
    <definedName name="Z_E9599D06_5045_4F02_A405_3D6703BDDB40_.wvu.PrintArea" localSheetId="4" hidden="1">'歳入一覧 (1126時点)'!$A$1:$L$33</definedName>
    <definedName name="Z_E9599D06_5045_4F02_A405_3D6703BDDB40_.wvu.PrintArea" localSheetId="3" hidden="1">'歳入一覧 (1227)'!$A$1:$L$34</definedName>
    <definedName name="Z_E9599D06_5045_4F02_A405_3D6703BDDB40_.wvu.PrintArea" localSheetId="1" hidden="1">歳入一覧1110!$A$1:$K$24</definedName>
    <definedName name="Z_E9599D06_5045_4F02_A405_3D6703BDDB40_.wvu.PrintTitles" localSheetId="2" hidden="1">'R8予算'!$4:$7</definedName>
    <definedName name="Z_E9599D06_5045_4F02_A405_3D6703BDDB40_.wvu.PrintTitles" localSheetId="4" hidden="1">'歳入一覧 (1126時点)'!$4:$7</definedName>
    <definedName name="Z_E9599D06_5045_4F02_A405_3D6703BDDB40_.wvu.PrintTitles" localSheetId="3" hidden="1">'歳入一覧 (1227)'!$4:$7</definedName>
    <definedName name="Z_E9599D06_5045_4F02_A405_3D6703BDDB40_.wvu.PrintTitles" localSheetId="1" hidden="1">歳入一覧1110!$4:$7</definedName>
    <definedName name="Z_EA41A870_F127_49E7_A3AB_BAEABD1815B4_.wvu.FilterData" localSheetId="2" hidden="1">'R8予算'!$A$6:$K$26</definedName>
    <definedName name="Z_EA41A870_F127_49E7_A3AB_BAEABD1815B4_.wvu.FilterData" localSheetId="4" hidden="1">'歳入一覧 (1126時点)'!$A$6:$AT$31</definedName>
    <definedName name="Z_EA41A870_F127_49E7_A3AB_BAEABD1815B4_.wvu.FilterData" localSheetId="3" hidden="1">'歳入一覧 (1227)'!$A$6:$AT$32</definedName>
    <definedName name="Z_EA41A870_F127_49E7_A3AB_BAEABD1815B4_.wvu.FilterData" localSheetId="0" hidden="1">'歳入一覧（0106）'!$A$6:$AT$32</definedName>
    <definedName name="Z_EA41A870_F127_49E7_A3AB_BAEABD1815B4_.wvu.FilterData" localSheetId="1" hidden="1">歳入一覧1110!$A$6:$AS$22</definedName>
    <definedName name="Z_EC32E599_0BEF_41F1_8B76_6572A0EC043F_.wvu.Cols" localSheetId="2" hidden="1">'R8予算'!#REF!</definedName>
    <definedName name="Z_EC32E599_0BEF_41F1_8B76_6572A0EC043F_.wvu.Cols" localSheetId="4" hidden="1">'歳入一覧 (1126時点)'!$S:$T</definedName>
    <definedName name="Z_EC32E599_0BEF_41F1_8B76_6572A0EC043F_.wvu.Cols" localSheetId="3" hidden="1">'歳入一覧 (1227)'!$S:$T</definedName>
    <definedName name="Z_EC32E599_0BEF_41F1_8B76_6572A0EC043F_.wvu.Cols" localSheetId="1" hidden="1">歳入一覧1110!$R:$S</definedName>
    <definedName name="Z_EC32E599_0BEF_41F1_8B76_6572A0EC043F_.wvu.FilterData" localSheetId="2" hidden="1">'R8予算'!$A$6:$EN$26</definedName>
    <definedName name="Z_EC32E599_0BEF_41F1_8B76_6572A0EC043F_.wvu.FilterData" localSheetId="4" hidden="1">'歳入一覧 (1126時点)'!$A$6:$GO$31</definedName>
    <definedName name="Z_EC32E599_0BEF_41F1_8B76_6572A0EC043F_.wvu.FilterData" localSheetId="3" hidden="1">'歳入一覧 (1227)'!$A$6:$GO$32</definedName>
    <definedName name="Z_EC32E599_0BEF_41F1_8B76_6572A0EC043F_.wvu.FilterData" localSheetId="1" hidden="1">歳入一覧1110!$A$6:$GN$22</definedName>
    <definedName name="Z_EC32E599_0BEF_41F1_8B76_6572A0EC043F_.wvu.PrintArea" localSheetId="2" hidden="1">'R8予算'!$A$1:$K$27</definedName>
    <definedName name="Z_EC32E599_0BEF_41F1_8B76_6572A0EC043F_.wvu.PrintArea" localSheetId="4" hidden="1">'歳入一覧 (1126時点)'!$A$1:$L$32</definedName>
    <definedName name="Z_EC32E599_0BEF_41F1_8B76_6572A0EC043F_.wvu.PrintArea" localSheetId="3" hidden="1">'歳入一覧 (1227)'!$A$1:$L$33</definedName>
    <definedName name="Z_EC32E599_0BEF_41F1_8B76_6572A0EC043F_.wvu.PrintArea" localSheetId="1" hidden="1">歳入一覧1110!$A$1:$K$23</definedName>
    <definedName name="Z_EC32E599_0BEF_41F1_8B76_6572A0EC043F_.wvu.PrintTitles" localSheetId="2" hidden="1">'R8予算'!$4:$7</definedName>
    <definedName name="Z_EC32E599_0BEF_41F1_8B76_6572A0EC043F_.wvu.PrintTitles" localSheetId="4" hidden="1">'歳入一覧 (1126時点)'!$4:$7</definedName>
    <definedName name="Z_EC32E599_0BEF_41F1_8B76_6572A0EC043F_.wvu.PrintTitles" localSheetId="3" hidden="1">'歳入一覧 (1227)'!$4:$7</definedName>
    <definedName name="Z_EC32E599_0BEF_41F1_8B76_6572A0EC043F_.wvu.PrintTitles" localSheetId="1" hidden="1">歳入一覧1110!$4:$7</definedName>
    <definedName name="Z_EC7353BA_FEB2_44C3_9BD4_FB607F8CAE56_.wvu.Cols" localSheetId="2" hidden="1">'R8予算'!#REF!</definedName>
    <definedName name="Z_EC7353BA_FEB2_44C3_9BD4_FB607F8CAE56_.wvu.Cols" localSheetId="4" hidden="1">'歳入一覧 (1126時点)'!$S:$T</definedName>
    <definedName name="Z_EC7353BA_FEB2_44C3_9BD4_FB607F8CAE56_.wvu.Cols" localSheetId="3" hidden="1">'歳入一覧 (1227)'!$S:$T</definedName>
    <definedName name="Z_EC7353BA_FEB2_44C3_9BD4_FB607F8CAE56_.wvu.Cols" localSheetId="1" hidden="1">歳入一覧1110!$R:$S</definedName>
    <definedName name="Z_EC7353BA_FEB2_44C3_9BD4_FB607F8CAE56_.wvu.FilterData" localSheetId="2" hidden="1">'R8予算'!$A$6:$EN$26</definedName>
    <definedName name="Z_EC7353BA_FEB2_44C3_9BD4_FB607F8CAE56_.wvu.FilterData" localSheetId="4" hidden="1">'歳入一覧 (1126時点)'!$A$6:$GO$31</definedName>
    <definedName name="Z_EC7353BA_FEB2_44C3_9BD4_FB607F8CAE56_.wvu.FilterData" localSheetId="3" hidden="1">'歳入一覧 (1227)'!$A$6:$GO$32</definedName>
    <definedName name="Z_EC7353BA_FEB2_44C3_9BD4_FB607F8CAE56_.wvu.FilterData" localSheetId="1" hidden="1">歳入一覧1110!$A$6:$GN$22</definedName>
    <definedName name="Z_EC7353BA_FEB2_44C3_9BD4_FB607F8CAE56_.wvu.PrintArea" localSheetId="2" hidden="1">'R8予算'!$A$1:$K$27</definedName>
    <definedName name="Z_EC7353BA_FEB2_44C3_9BD4_FB607F8CAE56_.wvu.PrintArea" localSheetId="4" hidden="1">'歳入一覧 (1126時点)'!$A$1:$L$33</definedName>
    <definedName name="Z_EC7353BA_FEB2_44C3_9BD4_FB607F8CAE56_.wvu.PrintArea" localSheetId="3" hidden="1">'歳入一覧 (1227)'!$A$1:$L$34</definedName>
    <definedName name="Z_EC7353BA_FEB2_44C3_9BD4_FB607F8CAE56_.wvu.PrintArea" localSheetId="1" hidden="1">歳入一覧1110!$A$1:$K$24</definedName>
    <definedName name="Z_EC7353BA_FEB2_44C3_9BD4_FB607F8CAE56_.wvu.PrintTitles" localSheetId="2" hidden="1">'R8予算'!$4:$7</definedName>
    <definedName name="Z_EC7353BA_FEB2_44C3_9BD4_FB607F8CAE56_.wvu.PrintTitles" localSheetId="4" hidden="1">'歳入一覧 (1126時点)'!$4:$7</definedName>
    <definedName name="Z_EC7353BA_FEB2_44C3_9BD4_FB607F8CAE56_.wvu.PrintTitles" localSheetId="3" hidden="1">'歳入一覧 (1227)'!$4:$7</definedName>
    <definedName name="Z_EC7353BA_FEB2_44C3_9BD4_FB607F8CAE56_.wvu.PrintTitles" localSheetId="1" hidden="1">歳入一覧1110!$4:$7</definedName>
    <definedName name="Z_EC7ABD86_73FB_4738_8E62_37D9777EF768_.wvu.FilterData" localSheetId="2" hidden="1">'R8予算'!$A$6:$K$26</definedName>
    <definedName name="Z_EC7ABD86_73FB_4738_8E62_37D9777EF768_.wvu.FilterData" localSheetId="4" hidden="1">'歳入一覧 (1126時点)'!$A$6:$AT$31</definedName>
    <definedName name="Z_EC7ABD86_73FB_4738_8E62_37D9777EF768_.wvu.FilterData" localSheetId="3" hidden="1">'歳入一覧 (1227)'!$A$6:$AT$32</definedName>
    <definedName name="Z_EC7ABD86_73FB_4738_8E62_37D9777EF768_.wvu.FilterData" localSheetId="0" hidden="1">'歳入一覧（0106）'!$A$6:$AT$32</definedName>
    <definedName name="Z_EC7ABD86_73FB_4738_8E62_37D9777EF768_.wvu.FilterData" localSheetId="1" hidden="1">歳入一覧1110!$A$6:$AS$22</definedName>
    <definedName name="Z_ECD10BCA_61B5_48D1_AFED_EA9B32A0B90E_.wvu.Cols" localSheetId="2" hidden="1">'R8予算'!#REF!</definedName>
    <definedName name="Z_ECD10BCA_61B5_48D1_AFED_EA9B32A0B90E_.wvu.Cols" localSheetId="4" hidden="1">'歳入一覧 (1126時点)'!$S:$T</definedName>
    <definedName name="Z_ECD10BCA_61B5_48D1_AFED_EA9B32A0B90E_.wvu.Cols" localSheetId="3" hidden="1">'歳入一覧 (1227)'!$S:$T</definedName>
    <definedName name="Z_ECD10BCA_61B5_48D1_AFED_EA9B32A0B90E_.wvu.Cols" localSheetId="1" hidden="1">歳入一覧1110!$R:$S</definedName>
    <definedName name="Z_ECD10BCA_61B5_48D1_AFED_EA9B32A0B90E_.wvu.FilterData" localSheetId="2" hidden="1">'R8予算'!$A$6:$K$26</definedName>
    <definedName name="Z_ECD10BCA_61B5_48D1_AFED_EA9B32A0B90E_.wvu.FilterData" localSheetId="4" hidden="1">'歳入一覧 (1126時点)'!$A$6:$AT$31</definedName>
    <definedName name="Z_ECD10BCA_61B5_48D1_AFED_EA9B32A0B90E_.wvu.FilterData" localSheetId="3" hidden="1">'歳入一覧 (1227)'!$A$6:$AT$32</definedName>
    <definedName name="Z_ECD10BCA_61B5_48D1_AFED_EA9B32A0B90E_.wvu.FilterData" localSheetId="1" hidden="1">歳入一覧1110!$A$6:$AS$22</definedName>
    <definedName name="Z_ECD10BCA_61B5_48D1_AFED_EA9B32A0B90E_.wvu.PrintArea" localSheetId="2" hidden="1">'R8予算'!$A$1:$K$27</definedName>
    <definedName name="Z_ECD10BCA_61B5_48D1_AFED_EA9B32A0B90E_.wvu.PrintArea" localSheetId="4" hidden="1">'歳入一覧 (1126時点)'!$A$1:$L$33</definedName>
    <definedName name="Z_ECD10BCA_61B5_48D1_AFED_EA9B32A0B90E_.wvu.PrintArea" localSheetId="3" hidden="1">'歳入一覧 (1227)'!$A$1:$L$34</definedName>
    <definedName name="Z_ECD10BCA_61B5_48D1_AFED_EA9B32A0B90E_.wvu.PrintArea" localSheetId="1" hidden="1">歳入一覧1110!$A$1:$K$24</definedName>
    <definedName name="Z_ECD10BCA_61B5_48D1_AFED_EA9B32A0B90E_.wvu.PrintTitles" localSheetId="2" hidden="1">'R8予算'!$4:$7</definedName>
    <definedName name="Z_ECD10BCA_61B5_48D1_AFED_EA9B32A0B90E_.wvu.PrintTitles" localSheetId="4" hidden="1">'歳入一覧 (1126時点)'!$4:$7</definedName>
    <definedName name="Z_ECD10BCA_61B5_48D1_AFED_EA9B32A0B90E_.wvu.PrintTitles" localSheetId="3" hidden="1">'歳入一覧 (1227)'!$4:$7</definedName>
    <definedName name="Z_ECD10BCA_61B5_48D1_AFED_EA9B32A0B90E_.wvu.PrintTitles" localSheetId="1" hidden="1">歳入一覧1110!$4:$7</definedName>
    <definedName name="Z_ECE06993_6D41_42FC_98A7_AAC2020FADCC_.wvu.FilterData" localSheetId="2" hidden="1">'R8予算'!$B$6:$K$26</definedName>
    <definedName name="Z_ECE06993_6D41_42FC_98A7_AAC2020FADCC_.wvu.FilterData" localSheetId="4" hidden="1">'歳入一覧 (1126時点)'!$B$6:$U$31</definedName>
    <definedName name="Z_ECE06993_6D41_42FC_98A7_AAC2020FADCC_.wvu.FilterData" localSheetId="3" hidden="1">'歳入一覧 (1227)'!$B$6:$U$32</definedName>
    <definedName name="Z_ECE06993_6D41_42FC_98A7_AAC2020FADCC_.wvu.FilterData" localSheetId="0" hidden="1">'歳入一覧（0106）'!$B$6:$U$32</definedName>
    <definedName name="Z_ECE06993_6D41_42FC_98A7_AAC2020FADCC_.wvu.FilterData" localSheetId="1" hidden="1">歳入一覧1110!$B$6:$T$22</definedName>
    <definedName name="Z_EDE797E3_EF62_4135_93F5_F9D63E4A645A_.wvu.FilterData" localSheetId="2" hidden="1">'R8予算'!$A$6:$EN$26</definedName>
    <definedName name="Z_EDE797E3_EF62_4135_93F5_F9D63E4A645A_.wvu.FilterData" localSheetId="4" hidden="1">'歳入一覧 (1126時点)'!$A$6:$GO$31</definedName>
    <definedName name="Z_EDE797E3_EF62_4135_93F5_F9D63E4A645A_.wvu.FilterData" localSheetId="3" hidden="1">'歳入一覧 (1227)'!$A$6:$GO$32</definedName>
    <definedName name="Z_EDE797E3_EF62_4135_93F5_F9D63E4A645A_.wvu.FilterData" localSheetId="0" hidden="1">'歳入一覧（0106）'!$A$6:$GO$32</definedName>
    <definedName name="Z_EDE797E3_EF62_4135_93F5_F9D63E4A645A_.wvu.FilterData" localSheetId="1" hidden="1">歳入一覧1110!$A$6:$GN$22</definedName>
    <definedName name="Z_F060692F_E6DF_412F_9701_0C64A0D5BC00_.wvu.FilterData" localSheetId="2" hidden="1">'R8予算'!$A$6:$EN$26</definedName>
    <definedName name="Z_F060692F_E6DF_412F_9701_0C64A0D5BC00_.wvu.FilterData" localSheetId="4" hidden="1">'歳入一覧 (1126時点)'!$A$6:$GO$31</definedName>
    <definedName name="Z_F060692F_E6DF_412F_9701_0C64A0D5BC00_.wvu.FilterData" localSheetId="3" hidden="1">'歳入一覧 (1227)'!$A$6:$GO$32</definedName>
    <definedName name="Z_F060692F_E6DF_412F_9701_0C64A0D5BC00_.wvu.FilterData" localSheetId="0" hidden="1">'歳入一覧（0106）'!$A$6:$GO$32</definedName>
    <definedName name="Z_F060692F_E6DF_412F_9701_0C64A0D5BC00_.wvu.FilterData" localSheetId="1" hidden="1">歳入一覧1110!$A$6:$GN$22</definedName>
    <definedName name="Z_F20F9FC5_3352_4FFB_AB07_F5B59EDE673F_.wvu.FilterData" localSheetId="2" hidden="1">'R8予算'!$A$6:$K$26</definedName>
    <definedName name="Z_F20F9FC5_3352_4FFB_AB07_F5B59EDE673F_.wvu.FilterData" localSheetId="4" hidden="1">'歳入一覧 (1126時点)'!$A$6:$AX$31</definedName>
    <definedName name="Z_F20F9FC5_3352_4FFB_AB07_F5B59EDE673F_.wvu.FilterData" localSheetId="3" hidden="1">'歳入一覧 (1227)'!$A$6:$AX$32</definedName>
    <definedName name="Z_F20F9FC5_3352_4FFB_AB07_F5B59EDE673F_.wvu.FilterData" localSheetId="0" hidden="1">'歳入一覧（0106）'!$A$6:$AX$32</definedName>
    <definedName name="Z_F20F9FC5_3352_4FFB_AB07_F5B59EDE673F_.wvu.FilterData" localSheetId="1" hidden="1">歳入一覧1110!$A$6:$AW$22</definedName>
    <definedName name="Z_F32AF5A1_2DE1_4018_B247_AC621BD307C4_.wvu.FilterData" localSheetId="2" hidden="1">'R8予算'!$A$7:$EN$26</definedName>
    <definedName name="Z_F32AF5A1_2DE1_4018_B247_AC621BD307C4_.wvu.FilterData" localSheetId="4" hidden="1">'歳入一覧 (1126時点)'!$A$7:$GO$31</definedName>
    <definedName name="Z_F32AF5A1_2DE1_4018_B247_AC621BD307C4_.wvu.FilterData" localSheetId="3" hidden="1">'歳入一覧 (1227)'!$A$7:$GO$32</definedName>
    <definedName name="Z_F32AF5A1_2DE1_4018_B247_AC621BD307C4_.wvu.FilterData" localSheetId="0" hidden="1">'歳入一覧（0106）'!$A$7:$GO$32</definedName>
    <definedName name="Z_F32AF5A1_2DE1_4018_B247_AC621BD307C4_.wvu.FilterData" localSheetId="1" hidden="1">歳入一覧1110!$A$7:$GN$22</definedName>
    <definedName name="Z_F4877DFA_CD25_4ACD_8FD8_51FEDFFE69C4_.wvu.FilterData" localSheetId="2" hidden="1">'R8予算'!$A$6:$EN$26</definedName>
    <definedName name="Z_F4877DFA_CD25_4ACD_8FD8_51FEDFFE69C4_.wvu.FilterData" localSheetId="4" hidden="1">'歳入一覧 (1126時点)'!$A$6:$GO$31</definedName>
    <definedName name="Z_F4877DFA_CD25_4ACD_8FD8_51FEDFFE69C4_.wvu.FilterData" localSheetId="3" hidden="1">'歳入一覧 (1227)'!$A$6:$GO$32</definedName>
    <definedName name="Z_F4877DFA_CD25_4ACD_8FD8_51FEDFFE69C4_.wvu.FilterData" localSheetId="0" hidden="1">'歳入一覧（0106）'!$A$6:$GO$32</definedName>
    <definedName name="Z_F4877DFA_CD25_4ACD_8FD8_51FEDFFE69C4_.wvu.FilterData" localSheetId="1" hidden="1">歳入一覧1110!$A$6:$GN$22</definedName>
    <definedName name="Z_F552F5E9_56D0_45EB_BAC2_4EDB8E6C3152_.wvu.FilterData" localSheetId="2" hidden="1">'R8予算'!$A$6:$K$26</definedName>
    <definedName name="Z_F552F5E9_56D0_45EB_BAC2_4EDB8E6C3152_.wvu.FilterData" localSheetId="4" hidden="1">'歳入一覧 (1126時点)'!$A$6:$AT$31</definedName>
    <definedName name="Z_F552F5E9_56D0_45EB_BAC2_4EDB8E6C3152_.wvu.FilterData" localSheetId="3" hidden="1">'歳入一覧 (1227)'!$A$6:$AT$32</definedName>
    <definedName name="Z_F552F5E9_56D0_45EB_BAC2_4EDB8E6C3152_.wvu.FilterData" localSheetId="0" hidden="1">'歳入一覧（0106）'!$A$6:$AT$32</definedName>
    <definedName name="Z_F552F5E9_56D0_45EB_BAC2_4EDB8E6C3152_.wvu.FilterData" localSheetId="1" hidden="1">歳入一覧1110!$A$6:$AS$22</definedName>
    <definedName name="Z_F6ADF229_4919_4DA6_81C9_9FB0BF082A60_.wvu.FilterData" localSheetId="2" hidden="1">'R8予算'!$B$6:$K$26</definedName>
    <definedName name="Z_F6ADF229_4919_4DA6_81C9_9FB0BF082A60_.wvu.FilterData" localSheetId="4" hidden="1">'歳入一覧 (1126時点)'!$B$6:$U$31</definedName>
    <definedName name="Z_F6ADF229_4919_4DA6_81C9_9FB0BF082A60_.wvu.FilterData" localSheetId="3" hidden="1">'歳入一覧 (1227)'!$B$6:$U$32</definedName>
    <definedName name="Z_F6ADF229_4919_4DA6_81C9_9FB0BF082A60_.wvu.FilterData" localSheetId="0" hidden="1">'歳入一覧（0106）'!$B$6:$U$32</definedName>
    <definedName name="Z_F6ADF229_4919_4DA6_81C9_9FB0BF082A60_.wvu.FilterData" localSheetId="1" hidden="1">歳入一覧1110!$B$6:$T$22</definedName>
    <definedName name="Z_FC27523E_F7B2_4FC2_87C5_2688147494EC_.wvu.FilterData" localSheetId="2" hidden="1">'R8予算'!$B$6:$K$26</definedName>
    <definedName name="Z_FC27523E_F7B2_4FC2_87C5_2688147494EC_.wvu.FilterData" localSheetId="4" hidden="1">'歳入一覧 (1126時点)'!$B$6:$U$31</definedName>
    <definedName name="Z_FC27523E_F7B2_4FC2_87C5_2688147494EC_.wvu.FilterData" localSheetId="3" hidden="1">'歳入一覧 (1227)'!$B$6:$U$32</definedName>
    <definedName name="Z_FC27523E_F7B2_4FC2_87C5_2688147494EC_.wvu.FilterData" localSheetId="0" hidden="1">'歳入一覧（0106）'!$B$6:$U$32</definedName>
    <definedName name="Z_FC27523E_F7B2_4FC2_87C5_2688147494EC_.wvu.FilterData" localSheetId="1" hidden="1">歳入一覧1110!$B$6:$T$22</definedName>
    <definedName name="Z_FE190E17_C77D_49C1_A972_F9F2A53C5F62_.wvu.FilterData" localSheetId="2" hidden="1">'R8予算'!$A$6:$EN$26</definedName>
    <definedName name="Z_FE190E17_C77D_49C1_A972_F9F2A53C5F62_.wvu.FilterData" localSheetId="4" hidden="1">'歳入一覧 (1126時点)'!$A$6:$GO$31</definedName>
    <definedName name="Z_FE190E17_C77D_49C1_A972_F9F2A53C5F62_.wvu.FilterData" localSheetId="3" hidden="1">'歳入一覧 (1227)'!$A$6:$GO$32</definedName>
    <definedName name="Z_FE190E17_C77D_49C1_A972_F9F2A53C5F62_.wvu.FilterData" localSheetId="0" hidden="1">'歳入一覧（0106）'!$A$6:$GO$32</definedName>
    <definedName name="Z_FE190E17_C77D_49C1_A972_F9F2A53C5F62_.wvu.FilterData" localSheetId="1" hidden="1">歳入一覧1110!$A$6:$GN$22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4" l="1"/>
  <c r="H20" i="4" s="1"/>
  <c r="G20" i="4" l="1"/>
  <c r="G19" i="4" s="1"/>
  <c r="G18" i="4" s="1"/>
  <c r="G17" i="4" s="1"/>
  <c r="G16" i="4" s="1"/>
  <c r="G14" i="4"/>
  <c r="G13" i="4" s="1"/>
  <c r="G12" i="4" s="1"/>
  <c r="G10" i="4"/>
  <c r="G9" i="4" s="1"/>
  <c r="G8" i="4" s="1"/>
  <c r="H19" i="4" l="1"/>
  <c r="S22" i="4"/>
  <c r="AC21" i="4"/>
  <c r="AB21" i="4"/>
  <c r="AA21" i="4"/>
  <c r="W21" i="4"/>
  <c r="V21" i="4"/>
  <c r="U21" i="4"/>
  <c r="S21" i="4"/>
  <c r="Q21" i="4"/>
  <c r="P21" i="4"/>
  <c r="O21" i="4"/>
  <c r="N21" i="4"/>
  <c r="M21" i="4"/>
  <c r="AE21" i="4" s="1"/>
  <c r="AF21" i="4" s="1"/>
  <c r="I21" i="4"/>
  <c r="AC20" i="4"/>
  <c r="AB20" i="4"/>
  <c r="AA20" i="4"/>
  <c r="W20" i="4"/>
  <c r="V20" i="4"/>
  <c r="U20" i="4"/>
  <c r="S20" i="4"/>
  <c r="Q20" i="4"/>
  <c r="P20" i="4"/>
  <c r="O20" i="4"/>
  <c r="N20" i="4"/>
  <c r="M20" i="4"/>
  <c r="AE20" i="4" s="1"/>
  <c r="AF20" i="4" s="1"/>
  <c r="AC19" i="4"/>
  <c r="AB19" i="4"/>
  <c r="AA19" i="4"/>
  <c r="W19" i="4"/>
  <c r="V19" i="4"/>
  <c r="U19" i="4"/>
  <c r="S19" i="4"/>
  <c r="Q19" i="4"/>
  <c r="P19" i="4"/>
  <c r="O19" i="4"/>
  <c r="N19" i="4"/>
  <c r="M19" i="4"/>
  <c r="AC18" i="4"/>
  <c r="AB18" i="4"/>
  <c r="AA18" i="4"/>
  <c r="W18" i="4"/>
  <c r="V18" i="4"/>
  <c r="U18" i="4"/>
  <c r="S18" i="4"/>
  <c r="Q18" i="4"/>
  <c r="P18" i="4"/>
  <c r="O18" i="4"/>
  <c r="N18" i="4"/>
  <c r="M18" i="4"/>
  <c r="AE18" i="4" s="1"/>
  <c r="AC17" i="4"/>
  <c r="AB17" i="4"/>
  <c r="AA17" i="4"/>
  <c r="W17" i="4"/>
  <c r="V17" i="4"/>
  <c r="U17" i="4"/>
  <c r="S17" i="4"/>
  <c r="Q17" i="4"/>
  <c r="P17" i="4"/>
  <c r="O17" i="4"/>
  <c r="N17" i="4"/>
  <c r="M17" i="4"/>
  <c r="AE17" i="4" s="1"/>
  <c r="AF17" i="4" s="1"/>
  <c r="AC16" i="4"/>
  <c r="AB16" i="4"/>
  <c r="AA16" i="4"/>
  <c r="W16" i="4"/>
  <c r="V16" i="4"/>
  <c r="U16" i="4"/>
  <c r="S16" i="4"/>
  <c r="Q16" i="4"/>
  <c r="P16" i="4"/>
  <c r="O16" i="4"/>
  <c r="N16" i="4"/>
  <c r="M16" i="4"/>
  <c r="AE16" i="4" s="1"/>
  <c r="AF16" i="4" s="1"/>
  <c r="AC15" i="4"/>
  <c r="AB15" i="4"/>
  <c r="AA15" i="4"/>
  <c r="W15" i="4"/>
  <c r="V15" i="4"/>
  <c r="U15" i="4"/>
  <c r="S15" i="4"/>
  <c r="Q15" i="4"/>
  <c r="P15" i="4"/>
  <c r="O15" i="4"/>
  <c r="N15" i="4"/>
  <c r="M15" i="4"/>
  <c r="L15" i="4"/>
  <c r="I15" i="4"/>
  <c r="AC14" i="4"/>
  <c r="AB14" i="4"/>
  <c r="AA14" i="4"/>
  <c r="W14" i="4"/>
  <c r="V14" i="4"/>
  <c r="U14" i="4"/>
  <c r="S14" i="4"/>
  <c r="Q14" i="4"/>
  <c r="P14" i="4"/>
  <c r="O14" i="4"/>
  <c r="N14" i="4"/>
  <c r="M14" i="4"/>
  <c r="H14" i="4"/>
  <c r="AC13" i="4"/>
  <c r="AB13" i="4"/>
  <c r="AA13" i="4"/>
  <c r="W13" i="4"/>
  <c r="V13" i="4"/>
  <c r="U13" i="4"/>
  <c r="S13" i="4"/>
  <c r="Q13" i="4"/>
  <c r="P13" i="4"/>
  <c r="O13" i="4"/>
  <c r="N13" i="4"/>
  <c r="M13" i="4"/>
  <c r="AE13" i="4" s="1"/>
  <c r="AC12" i="4"/>
  <c r="AB12" i="4"/>
  <c r="AA12" i="4"/>
  <c r="W12" i="4"/>
  <c r="V12" i="4"/>
  <c r="U12" i="4"/>
  <c r="S12" i="4"/>
  <c r="Q12" i="4"/>
  <c r="P12" i="4"/>
  <c r="O12" i="4"/>
  <c r="N12" i="4"/>
  <c r="M12" i="4"/>
  <c r="AE12" i="4" s="1"/>
  <c r="AF12" i="4" s="1"/>
  <c r="AC11" i="4"/>
  <c r="AB11" i="4"/>
  <c r="AA11" i="4"/>
  <c r="W11" i="4"/>
  <c r="V11" i="4"/>
  <c r="U11" i="4"/>
  <c r="S11" i="4"/>
  <c r="Q11" i="4"/>
  <c r="P11" i="4"/>
  <c r="O11" i="4"/>
  <c r="N11" i="4"/>
  <c r="M11" i="4"/>
  <c r="AE11" i="4" s="1"/>
  <c r="I11" i="4"/>
  <c r="AC10" i="4"/>
  <c r="AB10" i="4"/>
  <c r="AA10" i="4"/>
  <c r="W10" i="4"/>
  <c r="V10" i="4"/>
  <c r="U10" i="4"/>
  <c r="S10" i="4"/>
  <c r="Q10" i="4"/>
  <c r="P10" i="4"/>
  <c r="O10" i="4"/>
  <c r="N10" i="4"/>
  <c r="M10" i="4"/>
  <c r="H10" i="4"/>
  <c r="AC9" i="4"/>
  <c r="AB9" i="4"/>
  <c r="AA9" i="4"/>
  <c r="W9" i="4"/>
  <c r="V9" i="4"/>
  <c r="U9" i="4"/>
  <c r="S9" i="4"/>
  <c r="Q9" i="4"/>
  <c r="P9" i="4"/>
  <c r="O9" i="4"/>
  <c r="N9" i="4"/>
  <c r="M9" i="4"/>
  <c r="AC8" i="4"/>
  <c r="AB8" i="4"/>
  <c r="AA8" i="4"/>
  <c r="W8" i="4"/>
  <c r="V8" i="4"/>
  <c r="U8" i="4"/>
  <c r="S8" i="4"/>
  <c r="Q8" i="4"/>
  <c r="P8" i="4"/>
  <c r="O8" i="4"/>
  <c r="N8" i="4"/>
  <c r="M8" i="4"/>
  <c r="G22" i="4" s="1"/>
  <c r="G28" i="4" l="1"/>
  <c r="G31" i="4"/>
  <c r="X17" i="4"/>
  <c r="Y17" i="4" s="1"/>
  <c r="X8" i="4"/>
  <c r="Y8" i="4" s="1"/>
  <c r="X18" i="4"/>
  <c r="Y18" i="4" s="1"/>
  <c r="X13" i="4"/>
  <c r="Y13" i="4" s="1"/>
  <c r="X21" i="4"/>
  <c r="Y21" i="4" s="1"/>
  <c r="L14" i="4"/>
  <c r="X20" i="4"/>
  <c r="Y20" i="4" s="1"/>
  <c r="H13" i="4"/>
  <c r="H12" i="4" s="1"/>
  <c r="L12" i="4" s="1"/>
  <c r="AE14" i="4"/>
  <c r="AF14" i="4" s="1"/>
  <c r="AJ14" i="4" s="1"/>
  <c r="AM14" i="4" s="1"/>
  <c r="AN14" i="4" s="1"/>
  <c r="X14" i="4"/>
  <c r="Y14" i="4" s="1"/>
  <c r="X9" i="4"/>
  <c r="Y9" i="4" s="1"/>
  <c r="X12" i="4"/>
  <c r="Y12" i="4" s="1"/>
  <c r="L21" i="4"/>
  <c r="X11" i="4"/>
  <c r="Y11" i="4" s="1"/>
  <c r="I14" i="4"/>
  <c r="X15" i="4"/>
  <c r="Y15" i="4" s="1"/>
  <c r="X19" i="4"/>
  <c r="Y19" i="4" s="1"/>
  <c r="X10" i="4"/>
  <c r="Y10" i="4" s="1"/>
  <c r="X16" i="4"/>
  <c r="Y16" i="4" s="1"/>
  <c r="AE19" i="4"/>
  <c r="AF18" i="4"/>
  <c r="AG20" i="4"/>
  <c r="AH20" i="4" s="1"/>
  <c r="AJ20" i="4"/>
  <c r="AM20" i="4" s="1"/>
  <c r="AN20" i="4" s="1"/>
  <c r="L10" i="4"/>
  <c r="AJ17" i="4"/>
  <c r="AM17" i="4" s="1"/>
  <c r="AN17" i="4" s="1"/>
  <c r="AG17" i="4"/>
  <c r="AH17" i="4" s="1"/>
  <c r="AJ12" i="4"/>
  <c r="AM12" i="4" s="1"/>
  <c r="AN12" i="4" s="1"/>
  <c r="AG12" i="4"/>
  <c r="AH12" i="4" s="1"/>
  <c r="I10" i="4"/>
  <c r="AJ16" i="4"/>
  <c r="AM16" i="4" s="1"/>
  <c r="AN16" i="4" s="1"/>
  <c r="AG16" i="4"/>
  <c r="AH16" i="4" s="1"/>
  <c r="AJ21" i="4"/>
  <c r="AM21" i="4" s="1"/>
  <c r="AN21" i="4" s="1"/>
  <c r="AG21" i="4"/>
  <c r="AH21" i="4" s="1"/>
  <c r="L11" i="4"/>
  <c r="AF11" i="4"/>
  <c r="AF13" i="4"/>
  <c r="G25" i="4"/>
  <c r="I20" i="4"/>
  <c r="I34" i="4" s="1"/>
  <c r="G34" i="4"/>
  <c r="AE8" i="4"/>
  <c r="AE9" i="4" s="1"/>
  <c r="AE10" i="4" s="1"/>
  <c r="H9" i="4"/>
  <c r="H34" i="4"/>
  <c r="T32" i="3"/>
  <c r="AD31" i="3"/>
  <c r="AC31" i="3"/>
  <c r="AB31" i="3"/>
  <c r="X31" i="3"/>
  <c r="W31" i="3"/>
  <c r="V31" i="3"/>
  <c r="T31" i="3"/>
  <c r="R31" i="3"/>
  <c r="Q31" i="3"/>
  <c r="P31" i="3"/>
  <c r="O31" i="3"/>
  <c r="N31" i="3"/>
  <c r="AF31" i="3" s="1"/>
  <c r="AG31" i="3" s="1"/>
  <c r="M31" i="3"/>
  <c r="J31" i="3"/>
  <c r="AD30" i="3"/>
  <c r="AC30" i="3"/>
  <c r="AB30" i="3"/>
  <c r="X30" i="3"/>
  <c r="W30" i="3"/>
  <c r="V30" i="3"/>
  <c r="Y30" i="3" s="1"/>
  <c r="Z30" i="3" s="1"/>
  <c r="T30" i="3"/>
  <c r="R30" i="3"/>
  <c r="Q30" i="3"/>
  <c r="P30" i="3"/>
  <c r="O30" i="3"/>
  <c r="N30" i="3"/>
  <c r="AF30" i="3" s="1"/>
  <c r="AG30" i="3" s="1"/>
  <c r="I30" i="3"/>
  <c r="H30" i="3"/>
  <c r="AD29" i="3"/>
  <c r="AC29" i="3"/>
  <c r="AB29" i="3"/>
  <c r="X29" i="3"/>
  <c r="W29" i="3"/>
  <c r="V29" i="3"/>
  <c r="T29" i="3"/>
  <c r="R29" i="3"/>
  <c r="Q29" i="3"/>
  <c r="P29" i="3"/>
  <c r="O29" i="3"/>
  <c r="N29" i="3"/>
  <c r="AF29" i="3" s="1"/>
  <c r="AG29" i="3" s="1"/>
  <c r="I29" i="3"/>
  <c r="H29" i="3"/>
  <c r="H28" i="3" s="1"/>
  <c r="AD28" i="3"/>
  <c r="AC28" i="3"/>
  <c r="AB28" i="3"/>
  <c r="X28" i="3"/>
  <c r="W28" i="3"/>
  <c r="V28" i="3"/>
  <c r="T28" i="3"/>
  <c r="R28" i="3"/>
  <c r="Q28" i="3"/>
  <c r="P28" i="3"/>
  <c r="O28" i="3"/>
  <c r="N28" i="3"/>
  <c r="AF28" i="3" s="1"/>
  <c r="AG28" i="3" s="1"/>
  <c r="AD27" i="3"/>
  <c r="AC27" i="3"/>
  <c r="AB27" i="3"/>
  <c r="X27" i="3"/>
  <c r="W27" i="3"/>
  <c r="V27" i="3"/>
  <c r="Y27" i="3" s="1"/>
  <c r="Z27" i="3" s="1"/>
  <c r="T27" i="3"/>
  <c r="R27" i="3"/>
  <c r="Q27" i="3"/>
  <c r="P27" i="3"/>
  <c r="O27" i="3"/>
  <c r="N27" i="3"/>
  <c r="M27" i="3"/>
  <c r="J27" i="3"/>
  <c r="AD26" i="3"/>
  <c r="AC26" i="3"/>
  <c r="AB26" i="3"/>
  <c r="X26" i="3"/>
  <c r="W26" i="3"/>
  <c r="V26" i="3"/>
  <c r="T26" i="3"/>
  <c r="R26" i="3"/>
  <c r="Q26" i="3"/>
  <c r="P26" i="3"/>
  <c r="O26" i="3"/>
  <c r="N26" i="3"/>
  <c r="AF26" i="3" s="1"/>
  <c r="AG26" i="3" s="1"/>
  <c r="I26" i="3"/>
  <c r="H26" i="3"/>
  <c r="AD25" i="3"/>
  <c r="AC25" i="3"/>
  <c r="AB25" i="3"/>
  <c r="X25" i="3"/>
  <c r="W25" i="3"/>
  <c r="V25" i="3"/>
  <c r="T25" i="3"/>
  <c r="R25" i="3"/>
  <c r="Q25" i="3"/>
  <c r="P25" i="3"/>
  <c r="O25" i="3"/>
  <c r="N25" i="3"/>
  <c r="M25" i="3"/>
  <c r="J25" i="3"/>
  <c r="AD24" i="3"/>
  <c r="AC24" i="3"/>
  <c r="AB24" i="3"/>
  <c r="X24" i="3"/>
  <c r="W24" i="3"/>
  <c r="V24" i="3"/>
  <c r="T24" i="3"/>
  <c r="R24" i="3"/>
  <c r="Q24" i="3"/>
  <c r="P24" i="3"/>
  <c r="O24" i="3"/>
  <c r="N24" i="3"/>
  <c r="AF24" i="3" s="1"/>
  <c r="I24" i="3"/>
  <c r="H24" i="3"/>
  <c r="M24" i="3" s="1"/>
  <c r="AD23" i="3"/>
  <c r="AC23" i="3"/>
  <c r="AB23" i="3"/>
  <c r="X23" i="3"/>
  <c r="W23" i="3"/>
  <c r="V23" i="3"/>
  <c r="T23" i="3"/>
  <c r="R23" i="3"/>
  <c r="Q23" i="3"/>
  <c r="P23" i="3"/>
  <c r="O23" i="3"/>
  <c r="N23" i="3"/>
  <c r="AF23" i="3" s="1"/>
  <c r="AG23" i="3" s="1"/>
  <c r="M23" i="3"/>
  <c r="J23" i="3"/>
  <c r="AD22" i="3"/>
  <c r="AC22" i="3"/>
  <c r="AB22" i="3"/>
  <c r="X22" i="3"/>
  <c r="W22" i="3"/>
  <c r="V22" i="3"/>
  <c r="T22" i="3"/>
  <c r="R22" i="3"/>
  <c r="Q22" i="3"/>
  <c r="P22" i="3"/>
  <c r="O22" i="3"/>
  <c r="N22" i="3"/>
  <c r="I22" i="3"/>
  <c r="H22" i="3"/>
  <c r="AD21" i="3"/>
  <c r="AC21" i="3"/>
  <c r="AB21" i="3"/>
  <c r="X21" i="3"/>
  <c r="W21" i="3"/>
  <c r="V21" i="3"/>
  <c r="T21" i="3"/>
  <c r="R21" i="3"/>
  <c r="Q21" i="3"/>
  <c r="P21" i="3"/>
  <c r="O21" i="3"/>
  <c r="N21" i="3"/>
  <c r="AD20" i="3"/>
  <c r="AC20" i="3"/>
  <c r="AB20" i="3"/>
  <c r="X20" i="3"/>
  <c r="W20" i="3"/>
  <c r="V20" i="3"/>
  <c r="T20" i="3"/>
  <c r="R20" i="3"/>
  <c r="Q20" i="3"/>
  <c r="P20" i="3"/>
  <c r="O20" i="3"/>
  <c r="N20" i="3"/>
  <c r="AF20" i="3" s="1"/>
  <c r="AD19" i="3"/>
  <c r="AC19" i="3"/>
  <c r="AB19" i="3"/>
  <c r="X19" i="3"/>
  <c r="W19" i="3"/>
  <c r="V19" i="3"/>
  <c r="T19" i="3"/>
  <c r="R19" i="3"/>
  <c r="Q19" i="3"/>
  <c r="P19" i="3"/>
  <c r="O19" i="3"/>
  <c r="N19" i="3"/>
  <c r="AF19" i="3" s="1"/>
  <c r="AG19" i="3" s="1"/>
  <c r="AD18" i="3"/>
  <c r="AC18" i="3"/>
  <c r="AB18" i="3"/>
  <c r="X18" i="3"/>
  <c r="W18" i="3"/>
  <c r="V18" i="3"/>
  <c r="T18" i="3"/>
  <c r="R18" i="3"/>
  <c r="Q18" i="3"/>
  <c r="P18" i="3"/>
  <c r="O18" i="3"/>
  <c r="N18" i="3"/>
  <c r="AF18" i="3" s="1"/>
  <c r="AG18" i="3" s="1"/>
  <c r="AD17" i="3"/>
  <c r="AC17" i="3"/>
  <c r="AB17" i="3"/>
  <c r="X17" i="3"/>
  <c r="W17" i="3"/>
  <c r="V17" i="3"/>
  <c r="T17" i="3"/>
  <c r="R17" i="3"/>
  <c r="Q17" i="3"/>
  <c r="P17" i="3"/>
  <c r="O17" i="3"/>
  <c r="N17" i="3"/>
  <c r="M17" i="3"/>
  <c r="J17" i="3"/>
  <c r="AD16" i="3"/>
  <c r="AC16" i="3"/>
  <c r="AB16" i="3"/>
  <c r="X16" i="3"/>
  <c r="W16" i="3"/>
  <c r="V16" i="3"/>
  <c r="T16" i="3"/>
  <c r="R16" i="3"/>
  <c r="Q16" i="3"/>
  <c r="P16" i="3"/>
  <c r="O16" i="3"/>
  <c r="N16" i="3"/>
  <c r="M16" i="3"/>
  <c r="J16" i="3"/>
  <c r="J15" i="3" s="1"/>
  <c r="AD15" i="3"/>
  <c r="AC15" i="3"/>
  <c r="AB15" i="3"/>
  <c r="X15" i="3"/>
  <c r="W15" i="3"/>
  <c r="V15" i="3"/>
  <c r="T15" i="3"/>
  <c r="R15" i="3"/>
  <c r="Q15" i="3"/>
  <c r="P15" i="3"/>
  <c r="O15" i="3"/>
  <c r="N15" i="3"/>
  <c r="I15" i="3"/>
  <c r="I14" i="3" s="1"/>
  <c r="I13" i="3" s="1"/>
  <c r="H15" i="3"/>
  <c r="H14" i="3" s="1"/>
  <c r="H13" i="3" s="1"/>
  <c r="AD14" i="3"/>
  <c r="AC14" i="3"/>
  <c r="AB14" i="3"/>
  <c r="X14" i="3"/>
  <c r="W14" i="3"/>
  <c r="V14" i="3"/>
  <c r="T14" i="3"/>
  <c r="R14" i="3"/>
  <c r="Q14" i="3"/>
  <c r="P14" i="3"/>
  <c r="O14" i="3"/>
  <c r="N14" i="3"/>
  <c r="AF14" i="3" s="1"/>
  <c r="AD13" i="3"/>
  <c r="AC13" i="3"/>
  <c r="AB13" i="3"/>
  <c r="X13" i="3"/>
  <c r="W13" i="3"/>
  <c r="V13" i="3"/>
  <c r="Y13" i="3" s="1"/>
  <c r="Z13" i="3" s="1"/>
  <c r="T13" i="3"/>
  <c r="R13" i="3"/>
  <c r="Q13" i="3"/>
  <c r="P13" i="3"/>
  <c r="O13" i="3"/>
  <c r="N13" i="3"/>
  <c r="AF13" i="3" s="1"/>
  <c r="AG13" i="3" s="1"/>
  <c r="AD12" i="3"/>
  <c r="AC12" i="3"/>
  <c r="AB12" i="3"/>
  <c r="X12" i="3"/>
  <c r="W12" i="3"/>
  <c r="V12" i="3"/>
  <c r="T12" i="3"/>
  <c r="R12" i="3"/>
  <c r="Q12" i="3"/>
  <c r="P12" i="3"/>
  <c r="O12" i="3"/>
  <c r="N12" i="3"/>
  <c r="M12" i="3"/>
  <c r="J12" i="3"/>
  <c r="AD11" i="3"/>
  <c r="AC11" i="3"/>
  <c r="AB11" i="3"/>
  <c r="X11" i="3"/>
  <c r="W11" i="3"/>
  <c r="V11" i="3"/>
  <c r="T11" i="3"/>
  <c r="R11" i="3"/>
  <c r="Q11" i="3"/>
  <c r="P11" i="3"/>
  <c r="O11" i="3"/>
  <c r="N11" i="3"/>
  <c r="AF11" i="3" s="1"/>
  <c r="I11" i="3"/>
  <c r="H11" i="3"/>
  <c r="AD10" i="3"/>
  <c r="AC10" i="3"/>
  <c r="AB10" i="3"/>
  <c r="X10" i="3"/>
  <c r="W10" i="3"/>
  <c r="V10" i="3"/>
  <c r="Y10" i="3" s="1"/>
  <c r="Z10" i="3" s="1"/>
  <c r="T10" i="3"/>
  <c r="R10" i="3"/>
  <c r="Q10" i="3"/>
  <c r="P10" i="3"/>
  <c r="O10" i="3"/>
  <c r="N10" i="3"/>
  <c r="I10" i="3"/>
  <c r="I9" i="3" s="1"/>
  <c r="H10" i="3"/>
  <c r="H9" i="3" s="1"/>
  <c r="H8" i="3" s="1"/>
  <c r="AD9" i="3"/>
  <c r="AC9" i="3"/>
  <c r="AB9" i="3"/>
  <c r="X9" i="3"/>
  <c r="W9" i="3"/>
  <c r="V9" i="3"/>
  <c r="T9" i="3"/>
  <c r="R9" i="3"/>
  <c r="Q9" i="3"/>
  <c r="P9" i="3"/>
  <c r="O9" i="3"/>
  <c r="N9" i="3"/>
  <c r="AD8" i="3"/>
  <c r="AC8" i="3"/>
  <c r="AB8" i="3"/>
  <c r="X8" i="3"/>
  <c r="W8" i="3"/>
  <c r="V8" i="3"/>
  <c r="T8" i="3"/>
  <c r="R8" i="3"/>
  <c r="Q8" i="3"/>
  <c r="P8" i="3"/>
  <c r="O8" i="3"/>
  <c r="N8" i="3"/>
  <c r="AF8" i="3" s="1"/>
  <c r="J13" i="3" l="1"/>
  <c r="Y19" i="3"/>
  <c r="Z19" i="3" s="1"/>
  <c r="M22" i="3"/>
  <c r="Y8" i="3"/>
  <c r="Z8" i="3" s="1"/>
  <c r="Y25" i="3"/>
  <c r="Z25" i="3" s="1"/>
  <c r="J30" i="3"/>
  <c r="AF12" i="3"/>
  <c r="Y22" i="3"/>
  <c r="Z22" i="3" s="1"/>
  <c r="AF15" i="3"/>
  <c r="Y15" i="3"/>
  <c r="Z15" i="3" s="1"/>
  <c r="J22" i="3"/>
  <c r="M26" i="3"/>
  <c r="AG12" i="3"/>
  <c r="AK12" i="3" s="1"/>
  <c r="AN12" i="3" s="1"/>
  <c r="AO12" i="3" s="1"/>
  <c r="M10" i="3"/>
  <c r="Y12" i="3"/>
  <c r="Z12" i="3" s="1"/>
  <c r="Y16" i="3"/>
  <c r="Z16" i="3" s="1"/>
  <c r="Y18" i="3"/>
  <c r="Z18" i="3" s="1"/>
  <c r="Y21" i="3"/>
  <c r="Z21" i="3" s="1"/>
  <c r="J26" i="3"/>
  <c r="Y26" i="3"/>
  <c r="Z26" i="3" s="1"/>
  <c r="J29" i="3"/>
  <c r="Y29" i="3"/>
  <c r="Z29" i="3" s="1"/>
  <c r="Y9" i="3"/>
  <c r="Z9" i="3" s="1"/>
  <c r="Y11" i="3"/>
  <c r="Z11" i="3" s="1"/>
  <c r="Y20" i="3"/>
  <c r="Z20" i="3" s="1"/>
  <c r="H21" i="3"/>
  <c r="H20" i="3" s="1"/>
  <c r="H19" i="3" s="1"/>
  <c r="H18" i="3" s="1"/>
  <c r="J24" i="3"/>
  <c r="Y24" i="3"/>
  <c r="Z24" i="3" s="1"/>
  <c r="AF27" i="3"/>
  <c r="Y28" i="3"/>
  <c r="Z28" i="3" s="1"/>
  <c r="M29" i="3"/>
  <c r="J14" i="3"/>
  <c r="H38" i="3"/>
  <c r="J11" i="3"/>
  <c r="Y14" i="3"/>
  <c r="Z14" i="3" s="1"/>
  <c r="M15" i="3"/>
  <c r="Y17" i="3"/>
  <c r="Z17" i="3" s="1"/>
  <c r="Y23" i="3"/>
  <c r="Z23" i="3" s="1"/>
  <c r="AF25" i="3"/>
  <c r="M30" i="3"/>
  <c r="Y31" i="3"/>
  <c r="Z31" i="3" s="1"/>
  <c r="AE15" i="4"/>
  <c r="AF15" i="4" s="1"/>
  <c r="I12" i="4"/>
  <c r="I13" i="4"/>
  <c r="L13" i="4"/>
  <c r="AF19" i="4"/>
  <c r="AG19" i="4" s="1"/>
  <c r="AF9" i="4"/>
  <c r="AF8" i="4"/>
  <c r="AJ13" i="4"/>
  <c r="AM13" i="4" s="1"/>
  <c r="AN13" i="4" s="1"/>
  <c r="AG14" i="4"/>
  <c r="AG13" i="4"/>
  <c r="H18" i="4"/>
  <c r="AJ18" i="4"/>
  <c r="AM18" i="4" s="1"/>
  <c r="AN18" i="4" s="1"/>
  <c r="AG18" i="4"/>
  <c r="H31" i="4"/>
  <c r="L20" i="4"/>
  <c r="AJ11" i="4"/>
  <c r="AM11" i="4" s="1"/>
  <c r="AN11" i="4" s="1"/>
  <c r="AG11" i="4"/>
  <c r="L9" i="4"/>
  <c r="I9" i="4"/>
  <c r="H8" i="4"/>
  <c r="AG20" i="3"/>
  <c r="AH30" i="3"/>
  <c r="AI30" i="3" s="1"/>
  <c r="AK30" i="3"/>
  <c r="AN30" i="3" s="1"/>
  <c r="AO30" i="3" s="1"/>
  <c r="AK23" i="3"/>
  <c r="AN23" i="3" s="1"/>
  <c r="AO23" i="3" s="1"/>
  <c r="AH23" i="3"/>
  <c r="AI23" i="3" s="1"/>
  <c r="AH18" i="3"/>
  <c r="AI18" i="3" s="1"/>
  <c r="AK18" i="3"/>
  <c r="AN18" i="3" s="1"/>
  <c r="AO18" i="3" s="1"/>
  <c r="AF16" i="3"/>
  <c r="AG16" i="3" s="1"/>
  <c r="AH19" i="3"/>
  <c r="AI19" i="3" s="1"/>
  <c r="AK19" i="3"/>
  <c r="AN19" i="3" s="1"/>
  <c r="AO19" i="3" s="1"/>
  <c r="AH31" i="3"/>
  <c r="AI31" i="3" s="1"/>
  <c r="AK31" i="3"/>
  <c r="AN31" i="3" s="1"/>
  <c r="AO31" i="3" s="1"/>
  <c r="AG8" i="3"/>
  <c r="AF9" i="3"/>
  <c r="AK13" i="3"/>
  <c r="AN13" i="3" s="1"/>
  <c r="AO13" i="3" s="1"/>
  <c r="AH13" i="3"/>
  <c r="AI13" i="3" s="1"/>
  <c r="AF21" i="3"/>
  <c r="AK26" i="3"/>
  <c r="AN26" i="3" s="1"/>
  <c r="AO26" i="3" s="1"/>
  <c r="AH26" i="3"/>
  <c r="AH29" i="3"/>
  <c r="AI29" i="3" s="1"/>
  <c r="AK29" i="3"/>
  <c r="AN29" i="3" s="1"/>
  <c r="AO29" i="3" s="1"/>
  <c r="J9" i="3"/>
  <c r="I8" i="3"/>
  <c r="M9" i="3"/>
  <c r="AG25" i="3"/>
  <c r="AK25" i="3" s="1"/>
  <c r="AN25" i="3" s="1"/>
  <c r="AO25" i="3" s="1"/>
  <c r="AK28" i="3"/>
  <c r="AN28" i="3" s="1"/>
  <c r="AO28" i="3" s="1"/>
  <c r="AH28" i="3"/>
  <c r="AI28" i="3" s="1"/>
  <c r="H35" i="3"/>
  <c r="M11" i="3"/>
  <c r="M14" i="3"/>
  <c r="AG14" i="3"/>
  <c r="AG15" i="3"/>
  <c r="AG24" i="3"/>
  <c r="J10" i="3"/>
  <c r="AG11" i="3"/>
  <c r="M13" i="3"/>
  <c r="I28" i="3"/>
  <c r="H44" i="3"/>
  <c r="AG27" i="3"/>
  <c r="AK27" i="3" s="1"/>
  <c r="AN27" i="3" s="1"/>
  <c r="AO27" i="3" s="1"/>
  <c r="H32" i="3"/>
  <c r="H39" i="3" s="1"/>
  <c r="I44" i="3"/>
  <c r="H41" i="3"/>
  <c r="AG15" i="4" l="1"/>
  <c r="AJ15" i="4"/>
  <c r="AM15" i="4" s="1"/>
  <c r="AN15" i="4" s="1"/>
  <c r="H36" i="3"/>
  <c r="H42" i="3"/>
  <c r="H45" i="3"/>
  <c r="AH15" i="4"/>
  <c r="AJ19" i="4"/>
  <c r="AM19" i="4" s="1"/>
  <c r="AN19" i="4" s="1"/>
  <c r="AH19" i="4"/>
  <c r="AH18" i="4"/>
  <c r="AG8" i="4"/>
  <c r="AG9" i="4"/>
  <c r="AJ9" i="4" s="1"/>
  <c r="AM9" i="4" s="1"/>
  <c r="AN9" i="4" s="1"/>
  <c r="AJ8" i="4"/>
  <c r="AM8" i="4" s="1"/>
  <c r="AN8" i="4" s="1"/>
  <c r="H17" i="4"/>
  <c r="L18" i="4"/>
  <c r="I18" i="4"/>
  <c r="I28" i="4" s="1"/>
  <c r="H28" i="4"/>
  <c r="L8" i="4"/>
  <c r="I8" i="4"/>
  <c r="AH11" i="4"/>
  <c r="AF10" i="4"/>
  <c r="AG10" i="4" s="1"/>
  <c r="I19" i="4"/>
  <c r="I31" i="4" s="1"/>
  <c r="L19" i="4"/>
  <c r="AH14" i="4"/>
  <c r="AH13" i="4"/>
  <c r="AK16" i="3"/>
  <c r="AN16" i="3" s="1"/>
  <c r="AO16" i="3" s="1"/>
  <c r="AK14" i="3"/>
  <c r="AN14" i="3" s="1"/>
  <c r="AO14" i="3" s="1"/>
  <c r="AH15" i="3"/>
  <c r="AH14" i="3"/>
  <c r="M28" i="3"/>
  <c r="J28" i="3"/>
  <c r="J44" i="3" s="1"/>
  <c r="I21" i="3"/>
  <c r="M8" i="3"/>
  <c r="J8" i="3"/>
  <c r="AF22" i="3"/>
  <c r="AG22" i="3" s="1"/>
  <c r="AK22" i="3" s="1"/>
  <c r="AN22" i="3" s="1"/>
  <c r="AO22" i="3" s="1"/>
  <c r="AK11" i="3"/>
  <c r="AN11" i="3" s="1"/>
  <c r="AO11" i="3" s="1"/>
  <c r="AH11" i="3"/>
  <c r="AH12" i="3"/>
  <c r="AF10" i="3"/>
  <c r="AK24" i="3"/>
  <c r="AN24" i="3" s="1"/>
  <c r="AO24" i="3" s="1"/>
  <c r="AH24" i="3"/>
  <c r="AH25" i="3"/>
  <c r="AG9" i="3"/>
  <c r="AF17" i="3"/>
  <c r="AG17" i="3" s="1"/>
  <c r="AK17" i="3" s="1"/>
  <c r="AN17" i="3" s="1"/>
  <c r="AO17" i="3" s="1"/>
  <c r="AI26" i="3"/>
  <c r="AH8" i="3"/>
  <c r="AK8" i="3"/>
  <c r="AN8" i="3" s="1"/>
  <c r="AO8" i="3" s="1"/>
  <c r="AG21" i="3"/>
  <c r="AK15" i="3"/>
  <c r="AN15" i="3" s="1"/>
  <c r="AO15" i="3" s="1"/>
  <c r="AH16" i="3"/>
  <c r="AH27" i="3"/>
  <c r="AI27" i="3" s="1"/>
  <c r="AH20" i="3"/>
  <c r="AK20" i="3"/>
  <c r="AN20" i="3" s="1"/>
  <c r="AO20" i="3" s="1"/>
  <c r="AG10" i="3" l="1"/>
  <c r="AH8" i="4"/>
  <c r="AH9" i="4"/>
  <c r="H16" i="4"/>
  <c r="L17" i="4"/>
  <c r="I17" i="4"/>
  <c r="I25" i="4" s="1"/>
  <c r="H25" i="4"/>
  <c r="AH10" i="4"/>
  <c r="AJ10" i="4" s="1"/>
  <c r="AM10" i="4" s="1"/>
  <c r="AN10" i="4" s="1"/>
  <c r="M21" i="3"/>
  <c r="J21" i="3"/>
  <c r="J41" i="3" s="1"/>
  <c r="I20" i="3"/>
  <c r="I41" i="3"/>
  <c r="AK21" i="3"/>
  <c r="AN21" i="3" s="1"/>
  <c r="AO21" i="3" s="1"/>
  <c r="AH22" i="3"/>
  <c r="AH10" i="3"/>
  <c r="AI11" i="3"/>
  <c r="AI12" i="3"/>
  <c r="AI15" i="3"/>
  <c r="AI14" i="3"/>
  <c r="AH21" i="3"/>
  <c r="AI8" i="3"/>
  <c r="AI24" i="3"/>
  <c r="AI25" i="3"/>
  <c r="AI16" i="3"/>
  <c r="AH9" i="3"/>
  <c r="AI20" i="3"/>
  <c r="AH17" i="3"/>
  <c r="AI17" i="3" s="1"/>
  <c r="AI22" i="3" l="1"/>
  <c r="G35" i="4"/>
  <c r="G26" i="4"/>
  <c r="G32" i="4"/>
  <c r="G29" i="4"/>
  <c r="I16" i="4"/>
  <c r="L16" i="4"/>
  <c r="H22" i="4"/>
  <c r="AI21" i="3"/>
  <c r="AI10" i="3"/>
  <c r="AK10" i="3" s="1"/>
  <c r="AN10" i="3" s="1"/>
  <c r="AO10" i="3" s="1"/>
  <c r="I19" i="3"/>
  <c r="M20" i="3"/>
  <c r="J20" i="3"/>
  <c r="J38" i="3" s="1"/>
  <c r="I38" i="3"/>
  <c r="AK9" i="3"/>
  <c r="AN9" i="3" s="1"/>
  <c r="AO9" i="3" s="1"/>
  <c r="AI9" i="3"/>
  <c r="L22" i="4" l="1"/>
  <c r="I22" i="4"/>
  <c r="H35" i="4"/>
  <c r="H32" i="4"/>
  <c r="H29" i="4"/>
  <c r="H26" i="4"/>
  <c r="I18" i="3"/>
  <c r="M19" i="3"/>
  <c r="J19" i="3"/>
  <c r="J35" i="3" s="1"/>
  <c r="I35" i="3"/>
  <c r="I35" i="4" l="1"/>
  <c r="I32" i="4"/>
  <c r="I29" i="4"/>
  <c r="I26" i="4"/>
  <c r="J18" i="3"/>
  <c r="M18" i="3"/>
  <c r="I32" i="3"/>
  <c r="M32" i="3" l="1"/>
  <c r="J32" i="3"/>
  <c r="I45" i="3"/>
  <c r="I42" i="3"/>
  <c r="I39" i="3"/>
  <c r="I36" i="3"/>
  <c r="J45" i="3" l="1"/>
  <c r="J42" i="3"/>
  <c r="J39" i="3"/>
  <c r="J36" i="3"/>
  <c r="I15" i="1" l="1"/>
  <c r="H15" i="1"/>
  <c r="AD17" i="1" l="1"/>
  <c r="AC17" i="1"/>
  <c r="AB17" i="1"/>
  <c r="X17" i="1"/>
  <c r="W17" i="1"/>
  <c r="V17" i="1"/>
  <c r="T17" i="1"/>
  <c r="R17" i="1"/>
  <c r="Q17" i="1"/>
  <c r="P17" i="1"/>
  <c r="O17" i="1"/>
  <c r="N17" i="1"/>
  <c r="M17" i="1"/>
  <c r="J17" i="1"/>
  <c r="Y17" i="1" l="1"/>
  <c r="Z17" i="1" s="1"/>
  <c r="T31" i="2"/>
  <c r="AD30" i="2"/>
  <c r="AC30" i="2"/>
  <c r="AB30" i="2"/>
  <c r="X30" i="2"/>
  <c r="W30" i="2"/>
  <c r="V30" i="2"/>
  <c r="T30" i="2"/>
  <c r="R30" i="2"/>
  <c r="Q30" i="2"/>
  <c r="P30" i="2"/>
  <c r="O30" i="2"/>
  <c r="N30" i="2"/>
  <c r="AF30" i="2" s="1"/>
  <c r="AG30" i="2" s="1"/>
  <c r="M30" i="2"/>
  <c r="J30" i="2"/>
  <c r="AD29" i="2"/>
  <c r="AC29" i="2"/>
  <c r="AB29" i="2"/>
  <c r="X29" i="2"/>
  <c r="W29" i="2"/>
  <c r="V29" i="2"/>
  <c r="T29" i="2"/>
  <c r="R29" i="2"/>
  <c r="Q29" i="2"/>
  <c r="P29" i="2"/>
  <c r="O29" i="2"/>
  <c r="N29" i="2"/>
  <c r="AF29" i="2" s="1"/>
  <c r="AG29" i="2" s="1"/>
  <c r="I29" i="2"/>
  <c r="H29" i="2"/>
  <c r="AD28" i="2"/>
  <c r="AC28" i="2"/>
  <c r="AB28" i="2"/>
  <c r="X28" i="2"/>
  <c r="W28" i="2"/>
  <c r="Y28" i="2" s="1"/>
  <c r="Z28" i="2" s="1"/>
  <c r="V28" i="2"/>
  <c r="T28" i="2"/>
  <c r="R28" i="2"/>
  <c r="Q28" i="2"/>
  <c r="P28" i="2"/>
  <c r="O28" i="2"/>
  <c r="N28" i="2"/>
  <c r="AF28" i="2" s="1"/>
  <c r="AG28" i="2" s="1"/>
  <c r="I28" i="2"/>
  <c r="I27" i="2" s="1"/>
  <c r="H28" i="2"/>
  <c r="H27" i="2" s="1"/>
  <c r="AD27" i="2"/>
  <c r="AC27" i="2"/>
  <c r="AB27" i="2"/>
  <c r="X27" i="2"/>
  <c r="W27" i="2"/>
  <c r="V27" i="2"/>
  <c r="T27" i="2"/>
  <c r="R27" i="2"/>
  <c r="Q27" i="2"/>
  <c r="P27" i="2"/>
  <c r="O27" i="2"/>
  <c r="N27" i="2"/>
  <c r="AF27" i="2" s="1"/>
  <c r="AG27" i="2" s="1"/>
  <c r="AD26" i="2"/>
  <c r="AC26" i="2"/>
  <c r="AB26" i="2"/>
  <c r="X26" i="2"/>
  <c r="W26" i="2"/>
  <c r="V26" i="2"/>
  <c r="Y26" i="2" s="1"/>
  <c r="Z26" i="2" s="1"/>
  <c r="T26" i="2"/>
  <c r="R26" i="2"/>
  <c r="Q26" i="2"/>
  <c r="P26" i="2"/>
  <c r="O26" i="2"/>
  <c r="N26" i="2"/>
  <c r="M26" i="2"/>
  <c r="J26" i="2"/>
  <c r="AD25" i="2"/>
  <c r="AC25" i="2"/>
  <c r="AB25" i="2"/>
  <c r="X25" i="2"/>
  <c r="Y25" i="2" s="1"/>
  <c r="Z25" i="2" s="1"/>
  <c r="W25" i="2"/>
  <c r="V25" i="2"/>
  <c r="T25" i="2"/>
  <c r="R25" i="2"/>
  <c r="Q25" i="2"/>
  <c r="P25" i="2"/>
  <c r="O25" i="2"/>
  <c r="N25" i="2"/>
  <c r="AF25" i="2" s="1"/>
  <c r="I25" i="2"/>
  <c r="M25" i="2" s="1"/>
  <c r="H25" i="2"/>
  <c r="AD24" i="2"/>
  <c r="AC24" i="2"/>
  <c r="AB24" i="2"/>
  <c r="X24" i="2"/>
  <c r="W24" i="2"/>
  <c r="V24" i="2"/>
  <c r="Y24" i="2" s="1"/>
  <c r="Z24" i="2" s="1"/>
  <c r="T24" i="2"/>
  <c r="R24" i="2"/>
  <c r="Q24" i="2"/>
  <c r="P24" i="2"/>
  <c r="O24" i="2"/>
  <c r="N24" i="2"/>
  <c r="M24" i="2"/>
  <c r="J24" i="2"/>
  <c r="AD23" i="2"/>
  <c r="AC23" i="2"/>
  <c r="AB23" i="2"/>
  <c r="X23" i="2"/>
  <c r="W23" i="2"/>
  <c r="V23" i="2"/>
  <c r="T23" i="2"/>
  <c r="R23" i="2"/>
  <c r="Q23" i="2"/>
  <c r="P23" i="2"/>
  <c r="O23" i="2"/>
  <c r="N23" i="2"/>
  <c r="AF23" i="2" s="1"/>
  <c r="AG23" i="2" s="1"/>
  <c r="J23" i="2"/>
  <c r="I23" i="2"/>
  <c r="H23" i="2"/>
  <c r="AD22" i="2"/>
  <c r="AC22" i="2"/>
  <c r="AB22" i="2"/>
  <c r="X22" i="2"/>
  <c r="W22" i="2"/>
  <c r="V22" i="2"/>
  <c r="T22" i="2"/>
  <c r="R22" i="2"/>
  <c r="Q22" i="2"/>
  <c r="P22" i="2"/>
  <c r="O22" i="2"/>
  <c r="N22" i="2"/>
  <c r="AF22" i="2" s="1"/>
  <c r="AG22" i="2" s="1"/>
  <c r="AH22" i="2" s="1"/>
  <c r="AI22" i="2" s="1"/>
  <c r="M22" i="2"/>
  <c r="J22" i="2"/>
  <c r="AD21" i="2"/>
  <c r="AC21" i="2"/>
  <c r="AB21" i="2"/>
  <c r="X21" i="2"/>
  <c r="W21" i="2"/>
  <c r="V21" i="2"/>
  <c r="T21" i="2"/>
  <c r="R21" i="2"/>
  <c r="Q21" i="2"/>
  <c r="P21" i="2"/>
  <c r="O21" i="2"/>
  <c r="N21" i="2"/>
  <c r="I21" i="2"/>
  <c r="H21" i="2"/>
  <c r="AD20" i="2"/>
  <c r="AC20" i="2"/>
  <c r="AB20" i="2"/>
  <c r="X20" i="2"/>
  <c r="W20" i="2"/>
  <c r="Y20" i="2" s="1"/>
  <c r="Z20" i="2" s="1"/>
  <c r="V20" i="2"/>
  <c r="T20" i="2"/>
  <c r="R20" i="2"/>
  <c r="Q20" i="2"/>
  <c r="P20" i="2"/>
  <c r="O20" i="2"/>
  <c r="N20" i="2"/>
  <c r="AD19" i="2"/>
  <c r="AC19" i="2"/>
  <c r="AB19" i="2"/>
  <c r="X19" i="2"/>
  <c r="W19" i="2"/>
  <c r="Y19" i="2" s="1"/>
  <c r="Z19" i="2" s="1"/>
  <c r="V19" i="2"/>
  <c r="T19" i="2"/>
  <c r="R19" i="2"/>
  <c r="Q19" i="2"/>
  <c r="P19" i="2"/>
  <c r="O19" i="2"/>
  <c r="N19" i="2"/>
  <c r="AF19" i="2" s="1"/>
  <c r="AD18" i="2"/>
  <c r="AC18" i="2"/>
  <c r="AB18" i="2"/>
  <c r="X18" i="2"/>
  <c r="W18" i="2"/>
  <c r="V18" i="2"/>
  <c r="T18" i="2"/>
  <c r="R18" i="2"/>
  <c r="Q18" i="2"/>
  <c r="P18" i="2"/>
  <c r="O18" i="2"/>
  <c r="N18" i="2"/>
  <c r="AF18" i="2" s="1"/>
  <c r="AG18" i="2" s="1"/>
  <c r="AD17" i="2"/>
  <c r="AC17" i="2"/>
  <c r="AB17" i="2"/>
  <c r="X17" i="2"/>
  <c r="W17" i="2"/>
  <c r="V17" i="2"/>
  <c r="T17" i="2"/>
  <c r="R17" i="2"/>
  <c r="Q17" i="2"/>
  <c r="P17" i="2"/>
  <c r="O17" i="2"/>
  <c r="N17" i="2"/>
  <c r="AF17" i="2" s="1"/>
  <c r="AG17" i="2" s="1"/>
  <c r="AD16" i="2"/>
  <c r="AC16" i="2"/>
  <c r="AB16" i="2"/>
  <c r="X16" i="2"/>
  <c r="W16" i="2"/>
  <c r="V16" i="2"/>
  <c r="T16" i="2"/>
  <c r="R16" i="2"/>
  <c r="Q16" i="2"/>
  <c r="P16" i="2"/>
  <c r="O16" i="2"/>
  <c r="N16" i="2"/>
  <c r="M16" i="2"/>
  <c r="J16" i="2"/>
  <c r="AD15" i="2"/>
  <c r="AC15" i="2"/>
  <c r="AB15" i="2"/>
  <c r="X15" i="2"/>
  <c r="W15" i="2"/>
  <c r="V15" i="2"/>
  <c r="T15" i="2"/>
  <c r="R15" i="2"/>
  <c r="Q15" i="2"/>
  <c r="P15" i="2"/>
  <c r="O15" i="2"/>
  <c r="N15" i="2"/>
  <c r="I15" i="2"/>
  <c r="H15" i="2"/>
  <c r="H14" i="2" s="1"/>
  <c r="H13" i="2" s="1"/>
  <c r="AD14" i="2"/>
  <c r="AC14" i="2"/>
  <c r="AB14" i="2"/>
  <c r="X14" i="2"/>
  <c r="W14" i="2"/>
  <c r="V14" i="2"/>
  <c r="T14" i="2"/>
  <c r="R14" i="2"/>
  <c r="Q14" i="2"/>
  <c r="P14" i="2"/>
  <c r="O14" i="2"/>
  <c r="N14" i="2"/>
  <c r="AF14" i="2" s="1"/>
  <c r="AG14" i="2" s="1"/>
  <c r="I14" i="2"/>
  <c r="I13" i="2" s="1"/>
  <c r="AD13" i="2"/>
  <c r="AC13" i="2"/>
  <c r="AB13" i="2"/>
  <c r="X13" i="2"/>
  <c r="W13" i="2"/>
  <c r="V13" i="2"/>
  <c r="T13" i="2"/>
  <c r="R13" i="2"/>
  <c r="Q13" i="2"/>
  <c r="P13" i="2"/>
  <c r="O13" i="2"/>
  <c r="N13" i="2"/>
  <c r="AF13" i="2" s="1"/>
  <c r="AG13" i="2" s="1"/>
  <c r="AD12" i="2"/>
  <c r="AC12" i="2"/>
  <c r="AB12" i="2"/>
  <c r="X12" i="2"/>
  <c r="W12" i="2"/>
  <c r="V12" i="2"/>
  <c r="T12" i="2"/>
  <c r="R12" i="2"/>
  <c r="Q12" i="2"/>
  <c r="P12" i="2"/>
  <c r="O12" i="2"/>
  <c r="N12" i="2"/>
  <c r="M12" i="2"/>
  <c r="J12" i="2"/>
  <c r="AD11" i="2"/>
  <c r="AC11" i="2"/>
  <c r="AB11" i="2"/>
  <c r="X11" i="2"/>
  <c r="W11" i="2"/>
  <c r="V11" i="2"/>
  <c r="T11" i="2"/>
  <c r="R11" i="2"/>
  <c r="Q11" i="2"/>
  <c r="P11" i="2"/>
  <c r="O11" i="2"/>
  <c r="N11" i="2"/>
  <c r="AF11" i="2" s="1"/>
  <c r="AG11" i="2" s="1"/>
  <c r="I11" i="2"/>
  <c r="I10" i="2" s="1"/>
  <c r="H11" i="2"/>
  <c r="H10" i="2" s="1"/>
  <c r="H9" i="2" s="1"/>
  <c r="H8" i="2" s="1"/>
  <c r="AD10" i="2"/>
  <c r="AC10" i="2"/>
  <c r="AB10" i="2"/>
  <c r="X10" i="2"/>
  <c r="W10" i="2"/>
  <c r="V10" i="2"/>
  <c r="T10" i="2"/>
  <c r="R10" i="2"/>
  <c r="Q10" i="2"/>
  <c r="P10" i="2"/>
  <c r="O10" i="2"/>
  <c r="N10" i="2"/>
  <c r="AD9" i="2"/>
  <c r="AC9" i="2"/>
  <c r="AB9" i="2"/>
  <c r="X9" i="2"/>
  <c r="W9" i="2"/>
  <c r="V9" i="2"/>
  <c r="T9" i="2"/>
  <c r="R9" i="2"/>
  <c r="Q9" i="2"/>
  <c r="P9" i="2"/>
  <c r="O9" i="2"/>
  <c r="N9" i="2"/>
  <c r="H34" i="2" s="1"/>
  <c r="AD8" i="2"/>
  <c r="AC8" i="2"/>
  <c r="AB8" i="2"/>
  <c r="X8" i="2"/>
  <c r="W8" i="2"/>
  <c r="V8" i="2"/>
  <c r="T8" i="2"/>
  <c r="R8" i="2"/>
  <c r="Q8" i="2"/>
  <c r="P8" i="2"/>
  <c r="O8" i="2"/>
  <c r="N8" i="2"/>
  <c r="AF8" i="2" s="1"/>
  <c r="M21" i="2" l="1"/>
  <c r="M29" i="2"/>
  <c r="Y18" i="2"/>
  <c r="Z18" i="2" s="1"/>
  <c r="Y27" i="2"/>
  <c r="Z27" i="2" s="1"/>
  <c r="H20" i="2"/>
  <c r="H19" i="2" s="1"/>
  <c r="H18" i="2" s="1"/>
  <c r="H17" i="2" s="1"/>
  <c r="Y21" i="2"/>
  <c r="Z21" i="2" s="1"/>
  <c r="Y12" i="2"/>
  <c r="Z12" i="2" s="1"/>
  <c r="Y16" i="2"/>
  <c r="Z16" i="2" s="1"/>
  <c r="AH17" i="2"/>
  <c r="AI17" i="2" s="1"/>
  <c r="AK17" i="2"/>
  <c r="AN17" i="2" s="1"/>
  <c r="AO17" i="2" s="1"/>
  <c r="AG8" i="2"/>
  <c r="AH8" i="2" s="1"/>
  <c r="AI8" i="2" s="1"/>
  <c r="Y8" i="2"/>
  <c r="Z8" i="2" s="1"/>
  <c r="Y10" i="2"/>
  <c r="Z10" i="2" s="1"/>
  <c r="Y13" i="2"/>
  <c r="Z13" i="2" s="1"/>
  <c r="Y17" i="2"/>
  <c r="Z17" i="2" s="1"/>
  <c r="J21" i="2"/>
  <c r="J28" i="2"/>
  <c r="J29" i="2"/>
  <c r="Y29" i="2"/>
  <c r="Z29" i="2" s="1"/>
  <c r="Y9" i="2"/>
  <c r="Z9" i="2" s="1"/>
  <c r="Y11" i="2"/>
  <c r="Z11" i="2" s="1"/>
  <c r="Y15" i="2"/>
  <c r="Z15" i="2" s="1"/>
  <c r="M28" i="2"/>
  <c r="Y30" i="2"/>
  <c r="Z30" i="2" s="1"/>
  <c r="AF9" i="2"/>
  <c r="AG9" i="2" s="1"/>
  <c r="H37" i="2"/>
  <c r="AF12" i="2"/>
  <c r="Y14" i="2"/>
  <c r="Z14" i="2" s="1"/>
  <c r="J15" i="2"/>
  <c r="Y22" i="2"/>
  <c r="Z22" i="2" s="1"/>
  <c r="M23" i="2"/>
  <c r="Y23" i="2"/>
  <c r="Z23" i="2" s="1"/>
  <c r="J25" i="2"/>
  <c r="M27" i="2"/>
  <c r="AH29" i="2"/>
  <c r="AI29" i="2" s="1"/>
  <c r="AK29" i="2"/>
  <c r="AN29" i="2" s="1"/>
  <c r="AO29" i="2" s="1"/>
  <c r="AK13" i="2"/>
  <c r="AN13" i="2" s="1"/>
  <c r="AO13" i="2" s="1"/>
  <c r="AH13" i="2"/>
  <c r="AI13" i="2" s="1"/>
  <c r="AF20" i="2"/>
  <c r="AG20" i="2" s="1"/>
  <c r="AG19" i="2"/>
  <c r="J13" i="2"/>
  <c r="M13" i="2"/>
  <c r="AG25" i="2"/>
  <c r="AG26" i="2"/>
  <c r="AK26" i="2" s="1"/>
  <c r="AN26" i="2" s="1"/>
  <c r="AO26" i="2" s="1"/>
  <c r="AF26" i="2"/>
  <c r="AH30" i="2"/>
  <c r="AI30" i="2" s="1"/>
  <c r="AK30" i="2"/>
  <c r="AN30" i="2" s="1"/>
  <c r="AO30" i="2" s="1"/>
  <c r="AK18" i="2"/>
  <c r="AN18" i="2" s="1"/>
  <c r="AO18" i="2" s="1"/>
  <c r="AH18" i="2"/>
  <c r="AI18" i="2" s="1"/>
  <c r="J10" i="2"/>
  <c r="AK28" i="2"/>
  <c r="AN28" i="2" s="1"/>
  <c r="AO28" i="2" s="1"/>
  <c r="AH28" i="2"/>
  <c r="AI28" i="2" s="1"/>
  <c r="AH11" i="2"/>
  <c r="AK11" i="2"/>
  <c r="AN11" i="2" s="1"/>
  <c r="AO11" i="2" s="1"/>
  <c r="AK27" i="2"/>
  <c r="AN27" i="2" s="1"/>
  <c r="AO27" i="2" s="1"/>
  <c r="AH27" i="2"/>
  <c r="AI27" i="2" s="1"/>
  <c r="AK14" i="2"/>
  <c r="AN14" i="2" s="1"/>
  <c r="AO14" i="2" s="1"/>
  <c r="AH14" i="2"/>
  <c r="AK23" i="2"/>
  <c r="AN23" i="2" s="1"/>
  <c r="AO23" i="2" s="1"/>
  <c r="AH23" i="2"/>
  <c r="AK22" i="2"/>
  <c r="AN22" i="2" s="1"/>
  <c r="AO22" i="2" s="1"/>
  <c r="M14" i="2"/>
  <c r="M15" i="2"/>
  <c r="M10" i="2"/>
  <c r="J11" i="2"/>
  <c r="J14" i="2"/>
  <c r="AF15" i="2"/>
  <c r="AG15" i="2" s="1"/>
  <c r="I20" i="2"/>
  <c r="I40" i="2" s="1"/>
  <c r="AG12" i="2"/>
  <c r="AK12" i="2" s="1"/>
  <c r="AN12" i="2" s="1"/>
  <c r="AO12" i="2" s="1"/>
  <c r="M11" i="2"/>
  <c r="I9" i="2"/>
  <c r="AF24" i="2"/>
  <c r="AG24" i="2" s="1"/>
  <c r="H43" i="2"/>
  <c r="J27" i="2"/>
  <c r="H31" i="2"/>
  <c r="H35" i="2" s="1"/>
  <c r="I43" i="2"/>
  <c r="H40" i="2"/>
  <c r="I29" i="1"/>
  <c r="AF10" i="2" l="1"/>
  <c r="J43" i="2"/>
  <c r="AG10" i="2"/>
  <c r="AH10" i="2" s="1"/>
  <c r="AK8" i="2"/>
  <c r="AN8" i="2" s="1"/>
  <c r="AO8" i="2" s="1"/>
  <c r="AH9" i="2"/>
  <c r="AK9" i="2" s="1"/>
  <c r="AN9" i="2" s="1"/>
  <c r="AO9" i="2" s="1"/>
  <c r="AK24" i="2"/>
  <c r="AN24" i="2" s="1"/>
  <c r="AO24" i="2" s="1"/>
  <c r="AH24" i="2"/>
  <c r="AI24" i="2" s="1"/>
  <c r="AK15" i="2"/>
  <c r="AN15" i="2" s="1"/>
  <c r="AO15" i="2" s="1"/>
  <c r="J9" i="2"/>
  <c r="M9" i="2"/>
  <c r="I8" i="2"/>
  <c r="AF16" i="2"/>
  <c r="AG16" i="2" s="1"/>
  <c r="AI23" i="2"/>
  <c r="AH12" i="2"/>
  <c r="AI12" i="2" s="1"/>
  <c r="AH20" i="2"/>
  <c r="AK19" i="2"/>
  <c r="AN19" i="2" s="1"/>
  <c r="AO19" i="2" s="1"/>
  <c r="AH19" i="2"/>
  <c r="H44" i="2"/>
  <c r="H38" i="2"/>
  <c r="H41" i="2"/>
  <c r="AF21" i="2"/>
  <c r="AG21" i="2" s="1"/>
  <c r="AK21" i="2" s="1"/>
  <c r="AN21" i="2" s="1"/>
  <c r="AO21" i="2" s="1"/>
  <c r="AI11" i="2"/>
  <c r="AI14" i="2"/>
  <c r="AK20" i="2"/>
  <c r="AN20" i="2" s="1"/>
  <c r="AO20" i="2" s="1"/>
  <c r="AH15" i="2"/>
  <c r="AI15" i="2" s="1"/>
  <c r="AK25" i="2"/>
  <c r="AN25" i="2" s="1"/>
  <c r="AO25" i="2" s="1"/>
  <c r="AH26" i="2"/>
  <c r="AH25" i="2"/>
  <c r="J20" i="2"/>
  <c r="J40" i="2" s="1"/>
  <c r="M20" i="2"/>
  <c r="I19" i="2"/>
  <c r="AI10" i="2" l="1"/>
  <c r="AK10" i="2" s="1"/>
  <c r="AN10" i="2" s="1"/>
  <c r="AO10" i="2" s="1"/>
  <c r="AI9" i="2"/>
  <c r="AK16" i="2"/>
  <c r="AN16" i="2" s="1"/>
  <c r="AO16" i="2" s="1"/>
  <c r="AH16" i="2"/>
  <c r="AI16" i="2" s="1"/>
  <c r="I18" i="2"/>
  <c r="M19" i="2"/>
  <c r="J19" i="2"/>
  <c r="J37" i="2" s="1"/>
  <c r="I37" i="2"/>
  <c r="AI26" i="2"/>
  <c r="AI25" i="2"/>
  <c r="AI19" i="2"/>
  <c r="AI20" i="2"/>
  <c r="M8" i="2"/>
  <c r="J8" i="2"/>
  <c r="AH21" i="2"/>
  <c r="AI21" i="2" s="1"/>
  <c r="H26" i="1"/>
  <c r="AD27" i="1"/>
  <c r="AC27" i="1"/>
  <c r="AB27" i="1"/>
  <c r="X27" i="1"/>
  <c r="W27" i="1"/>
  <c r="V27" i="1"/>
  <c r="T27" i="1"/>
  <c r="R27" i="1"/>
  <c r="Q27" i="1"/>
  <c r="P27" i="1"/>
  <c r="O27" i="1"/>
  <c r="N27" i="1"/>
  <c r="M27" i="1"/>
  <c r="J27" i="1"/>
  <c r="AD26" i="1"/>
  <c r="AC26" i="1"/>
  <c r="AB26" i="1"/>
  <c r="X26" i="1"/>
  <c r="W26" i="1"/>
  <c r="V26" i="1"/>
  <c r="T26" i="1"/>
  <c r="R26" i="1"/>
  <c r="Q26" i="1"/>
  <c r="P26" i="1"/>
  <c r="O26" i="1"/>
  <c r="N26" i="1"/>
  <c r="AF26" i="1" s="1"/>
  <c r="AG26" i="1" s="1"/>
  <c r="I26" i="1"/>
  <c r="Y27" i="1" l="1"/>
  <c r="Z27" i="1" s="1"/>
  <c r="AF27" i="1"/>
  <c r="AG27" i="1" s="1"/>
  <c r="AK27" i="1" s="1"/>
  <c r="AN27" i="1" s="1"/>
  <c r="AO27" i="1" s="1"/>
  <c r="I17" i="2"/>
  <c r="M18" i="2"/>
  <c r="J18" i="2"/>
  <c r="J34" i="2" s="1"/>
  <c r="I34" i="2"/>
  <c r="J26" i="1"/>
  <c r="M26" i="1"/>
  <c r="Y26" i="1"/>
  <c r="Z26" i="1" s="1"/>
  <c r="AK26" i="1"/>
  <c r="AN26" i="1" s="1"/>
  <c r="AO26" i="1" s="1"/>
  <c r="AH26" i="1"/>
  <c r="J17" i="2" l="1"/>
  <c r="M17" i="2"/>
  <c r="I31" i="2"/>
  <c r="I35" i="2" s="1"/>
  <c r="AH27" i="1"/>
  <c r="AI27" i="1" s="1"/>
  <c r="AI26" i="1"/>
  <c r="M31" i="2" l="1"/>
  <c r="J31" i="2"/>
  <c r="I41" i="2"/>
  <c r="I44" i="2"/>
  <c r="I38" i="2"/>
  <c r="AD29" i="1"/>
  <c r="AC29" i="1"/>
  <c r="AB29" i="1"/>
  <c r="X29" i="1"/>
  <c r="W29" i="1"/>
  <c r="V29" i="1"/>
  <c r="T29" i="1"/>
  <c r="R29" i="1"/>
  <c r="Q29" i="1"/>
  <c r="P29" i="1"/>
  <c r="O29" i="1"/>
  <c r="N29" i="1"/>
  <c r="AF29" i="1" s="1"/>
  <c r="AG29" i="1" s="1"/>
  <c r="H29" i="1"/>
  <c r="M29" i="1" s="1"/>
  <c r="AD28" i="1"/>
  <c r="AC28" i="1"/>
  <c r="AB28" i="1"/>
  <c r="X28" i="1"/>
  <c r="W28" i="1"/>
  <c r="V28" i="1"/>
  <c r="T28" i="1"/>
  <c r="R28" i="1"/>
  <c r="Q28" i="1"/>
  <c r="P28" i="1"/>
  <c r="O28" i="1"/>
  <c r="N28" i="1"/>
  <c r="AF28" i="1" s="1"/>
  <c r="AG28" i="1" s="1"/>
  <c r="I28" i="1"/>
  <c r="H28" i="1"/>
  <c r="M28" i="1" l="1"/>
  <c r="Y29" i="1"/>
  <c r="Z29" i="1" s="1"/>
  <c r="J44" i="2"/>
  <c r="J41" i="2"/>
  <c r="J38" i="2"/>
  <c r="J35" i="2"/>
  <c r="Y28" i="1"/>
  <c r="Z28" i="1" s="1"/>
  <c r="AK28" i="1"/>
  <c r="AN28" i="1" s="1"/>
  <c r="AO28" i="1" s="1"/>
  <c r="AH28" i="1"/>
  <c r="AI28" i="1" s="1"/>
  <c r="AK29" i="1"/>
  <c r="AN29" i="1" s="1"/>
  <c r="AO29" i="1" s="1"/>
  <c r="AH29" i="1"/>
  <c r="AI29" i="1" s="1"/>
  <c r="J28" i="1"/>
  <c r="J29" i="1"/>
  <c r="I14" i="1"/>
  <c r="I13" i="1" s="1"/>
  <c r="H14" i="1"/>
  <c r="H13" i="1" s="1"/>
  <c r="I11" i="1"/>
  <c r="I10" i="1" s="1"/>
  <c r="I9" i="1" s="1"/>
  <c r="I8" i="1" s="1"/>
  <c r="H24" i="1" l="1"/>
  <c r="H22" i="1"/>
  <c r="H11" i="1"/>
  <c r="H10" i="1" s="1"/>
  <c r="H9" i="1" s="1"/>
  <c r="H8" i="1" s="1"/>
  <c r="H30" i="1" l="1"/>
  <c r="H21" i="1" s="1"/>
  <c r="H20" i="1" l="1"/>
  <c r="H19" i="1" s="1"/>
  <c r="H18" i="1" s="1"/>
  <c r="T8" i="1" l="1"/>
  <c r="T9" i="1"/>
  <c r="T10" i="1"/>
  <c r="T11" i="1"/>
  <c r="T12" i="1"/>
  <c r="T13" i="1"/>
  <c r="T14" i="1"/>
  <c r="T15" i="1"/>
  <c r="T16" i="1"/>
  <c r="T18" i="1"/>
  <c r="T19" i="1"/>
  <c r="T20" i="1"/>
  <c r="T21" i="1"/>
  <c r="T22" i="1"/>
  <c r="T23" i="1"/>
  <c r="T24" i="1"/>
  <c r="T25" i="1"/>
  <c r="T30" i="1"/>
  <c r="T31" i="1"/>
  <c r="T32" i="1" l="1"/>
  <c r="M31" i="1"/>
  <c r="M25" i="1"/>
  <c r="M23" i="1"/>
  <c r="M16" i="1"/>
  <c r="M12" i="1"/>
  <c r="N8" i="1"/>
  <c r="O8" i="1"/>
  <c r="P8" i="1"/>
  <c r="Q8" i="1"/>
  <c r="R8" i="1"/>
  <c r="N9" i="1"/>
  <c r="O9" i="1"/>
  <c r="P9" i="1"/>
  <c r="Q9" i="1"/>
  <c r="R9" i="1"/>
  <c r="N10" i="1"/>
  <c r="O10" i="1"/>
  <c r="P10" i="1"/>
  <c r="Q10" i="1"/>
  <c r="R10" i="1"/>
  <c r="N11" i="1"/>
  <c r="O11" i="1"/>
  <c r="P11" i="1"/>
  <c r="Q11" i="1"/>
  <c r="R11" i="1"/>
  <c r="N12" i="1"/>
  <c r="O12" i="1"/>
  <c r="P12" i="1"/>
  <c r="Q12" i="1"/>
  <c r="R12" i="1"/>
  <c r="N13" i="1"/>
  <c r="AF13" i="1" s="1"/>
  <c r="O13" i="1"/>
  <c r="P13" i="1"/>
  <c r="Q13" i="1"/>
  <c r="R13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N18" i="1"/>
  <c r="AF18" i="1" s="1"/>
  <c r="O18" i="1"/>
  <c r="P18" i="1"/>
  <c r="Q18" i="1"/>
  <c r="R18" i="1"/>
  <c r="N19" i="1"/>
  <c r="O19" i="1"/>
  <c r="P19" i="1"/>
  <c r="Q19" i="1"/>
  <c r="R19" i="1"/>
  <c r="N20" i="1"/>
  <c r="O20" i="1"/>
  <c r="P20" i="1"/>
  <c r="Q20" i="1"/>
  <c r="R20" i="1"/>
  <c r="N21" i="1"/>
  <c r="O21" i="1"/>
  <c r="P21" i="1"/>
  <c r="Q21" i="1"/>
  <c r="R21" i="1"/>
  <c r="N22" i="1"/>
  <c r="O22" i="1"/>
  <c r="P22" i="1"/>
  <c r="Q22" i="1"/>
  <c r="R22" i="1"/>
  <c r="N23" i="1"/>
  <c r="O23" i="1"/>
  <c r="P23" i="1"/>
  <c r="Q23" i="1"/>
  <c r="R23" i="1"/>
  <c r="N24" i="1"/>
  <c r="O24" i="1"/>
  <c r="P24" i="1"/>
  <c r="Q24" i="1"/>
  <c r="R24" i="1"/>
  <c r="N25" i="1"/>
  <c r="O25" i="1"/>
  <c r="P25" i="1"/>
  <c r="Q25" i="1"/>
  <c r="R25" i="1"/>
  <c r="N30" i="1"/>
  <c r="O30" i="1"/>
  <c r="P30" i="1"/>
  <c r="Q30" i="1"/>
  <c r="R30" i="1"/>
  <c r="N31" i="1"/>
  <c r="O31" i="1"/>
  <c r="P31" i="1"/>
  <c r="Q31" i="1"/>
  <c r="R31" i="1"/>
  <c r="AF8" i="1" l="1"/>
  <c r="AF9" i="1" s="1"/>
  <c r="AF10" i="1" s="1"/>
  <c r="AG9" i="1" l="1"/>
  <c r="AG10" i="1" s="1"/>
  <c r="AH10" i="1" s="1"/>
  <c r="J31" i="1" l="1"/>
  <c r="J25" i="1"/>
  <c r="J23" i="1"/>
  <c r="J16" i="1"/>
  <c r="J15" i="1" s="1"/>
  <c r="J12" i="1"/>
  <c r="AG8" i="1" l="1"/>
  <c r="AK8" i="1" l="1"/>
  <c r="AN8" i="1" s="1"/>
  <c r="AO8" i="1" s="1"/>
  <c r="AH9" i="1"/>
  <c r="AH8" i="1" l="1"/>
  <c r="AI9" i="1" s="1"/>
  <c r="AI10" i="1"/>
  <c r="AK10" i="1" s="1"/>
  <c r="AN10" i="1" s="1"/>
  <c r="AO10" i="1" s="1"/>
  <c r="AK9" i="1"/>
  <c r="AN9" i="1" s="1"/>
  <c r="AO9" i="1" s="1"/>
  <c r="AI8" i="1" l="1"/>
  <c r="H35" i="1" l="1"/>
  <c r="V8" i="1"/>
  <c r="W8" i="1"/>
  <c r="X8" i="1"/>
  <c r="AB8" i="1"/>
  <c r="AC8" i="1"/>
  <c r="AD8" i="1"/>
  <c r="V9" i="1"/>
  <c r="W9" i="1"/>
  <c r="X9" i="1"/>
  <c r="AB9" i="1"/>
  <c r="AC9" i="1"/>
  <c r="AD9" i="1"/>
  <c r="V10" i="1"/>
  <c r="W10" i="1"/>
  <c r="X10" i="1"/>
  <c r="AB10" i="1"/>
  <c r="AC10" i="1"/>
  <c r="AD10" i="1"/>
  <c r="V11" i="1"/>
  <c r="W11" i="1"/>
  <c r="X11" i="1"/>
  <c r="AB11" i="1"/>
  <c r="AC11" i="1"/>
  <c r="AD11" i="1"/>
  <c r="V12" i="1"/>
  <c r="W12" i="1"/>
  <c r="X12" i="1"/>
  <c r="AB12" i="1"/>
  <c r="AC12" i="1"/>
  <c r="AD12" i="1"/>
  <c r="V13" i="1"/>
  <c r="W13" i="1"/>
  <c r="X13" i="1"/>
  <c r="AB13" i="1"/>
  <c r="AC13" i="1"/>
  <c r="AD13" i="1"/>
  <c r="V14" i="1"/>
  <c r="W14" i="1"/>
  <c r="X14" i="1"/>
  <c r="AB14" i="1"/>
  <c r="AC14" i="1"/>
  <c r="AD14" i="1"/>
  <c r="V15" i="1"/>
  <c r="W15" i="1"/>
  <c r="X15" i="1"/>
  <c r="AB15" i="1"/>
  <c r="AC15" i="1"/>
  <c r="AD15" i="1"/>
  <c r="V16" i="1"/>
  <c r="W16" i="1"/>
  <c r="X16" i="1"/>
  <c r="AB16" i="1"/>
  <c r="AC16" i="1"/>
  <c r="AD16" i="1"/>
  <c r="V18" i="1"/>
  <c r="W18" i="1"/>
  <c r="X18" i="1"/>
  <c r="AB18" i="1"/>
  <c r="AC18" i="1"/>
  <c r="AD18" i="1"/>
  <c r="V19" i="1"/>
  <c r="W19" i="1"/>
  <c r="X19" i="1"/>
  <c r="AB19" i="1"/>
  <c r="AC19" i="1"/>
  <c r="AD19" i="1"/>
  <c r="V20" i="1"/>
  <c r="W20" i="1"/>
  <c r="X20" i="1"/>
  <c r="AB20" i="1"/>
  <c r="AC20" i="1"/>
  <c r="AD20" i="1"/>
  <c r="V21" i="1"/>
  <c r="W21" i="1"/>
  <c r="X21" i="1"/>
  <c r="AB21" i="1"/>
  <c r="AC21" i="1"/>
  <c r="AD21" i="1"/>
  <c r="V22" i="1"/>
  <c r="W22" i="1"/>
  <c r="X22" i="1"/>
  <c r="AB22" i="1"/>
  <c r="AC22" i="1"/>
  <c r="AD22" i="1"/>
  <c r="V23" i="1"/>
  <c r="W23" i="1"/>
  <c r="X23" i="1"/>
  <c r="AB23" i="1"/>
  <c r="AC23" i="1"/>
  <c r="AD23" i="1"/>
  <c r="V24" i="1"/>
  <c r="W24" i="1"/>
  <c r="X24" i="1"/>
  <c r="AB24" i="1"/>
  <c r="AC24" i="1"/>
  <c r="AD24" i="1"/>
  <c r="V25" i="1"/>
  <c r="W25" i="1"/>
  <c r="X25" i="1"/>
  <c r="AB25" i="1"/>
  <c r="AC25" i="1"/>
  <c r="AD25" i="1"/>
  <c r="V30" i="1"/>
  <c r="W30" i="1"/>
  <c r="X30" i="1"/>
  <c r="AB30" i="1"/>
  <c r="AC30" i="1"/>
  <c r="AD30" i="1"/>
  <c r="V31" i="1"/>
  <c r="W31" i="1"/>
  <c r="X31" i="1"/>
  <c r="AB31" i="1"/>
  <c r="AC31" i="1"/>
  <c r="AD31" i="1"/>
  <c r="H41" i="1"/>
  <c r="I24" i="1"/>
  <c r="H44" i="1"/>
  <c r="H38" i="1" l="1"/>
  <c r="H32" i="1"/>
  <c r="J11" i="1"/>
  <c r="M11" i="1"/>
  <c r="J24" i="1"/>
  <c r="M24" i="1"/>
  <c r="M10" i="1"/>
  <c r="I30" i="1"/>
  <c r="I22" i="1"/>
  <c r="Y8" i="1"/>
  <c r="Z8" i="1" s="1"/>
  <c r="Y9" i="1"/>
  <c r="Z9" i="1" s="1"/>
  <c r="Y13" i="1"/>
  <c r="Z13" i="1" s="1"/>
  <c r="Y18" i="1"/>
  <c r="Z18" i="1" s="1"/>
  <c r="Y24" i="1"/>
  <c r="Z24" i="1" s="1"/>
  <c r="Y21" i="1"/>
  <c r="Z21" i="1" s="1"/>
  <c r="Y19" i="1"/>
  <c r="Z19" i="1" s="1"/>
  <c r="Y31" i="1"/>
  <c r="Z31" i="1" s="1"/>
  <c r="Y30" i="1"/>
  <c r="Z30" i="1" s="1"/>
  <c r="Y25" i="1"/>
  <c r="Z25" i="1" s="1"/>
  <c r="Y23" i="1"/>
  <c r="Z23" i="1" s="1"/>
  <c r="Y22" i="1"/>
  <c r="Z22" i="1" s="1"/>
  <c r="Y20" i="1"/>
  <c r="Z20" i="1" s="1"/>
  <c r="Y16" i="1"/>
  <c r="Z16" i="1" s="1"/>
  <c r="Y14" i="1"/>
  <c r="Z14" i="1" s="1"/>
  <c r="Y11" i="1"/>
  <c r="Z11" i="1" s="1"/>
  <c r="Y15" i="1"/>
  <c r="Z15" i="1" s="1"/>
  <c r="Y12" i="1"/>
  <c r="Z12" i="1" s="1"/>
  <c r="Y10" i="1"/>
  <c r="Z10" i="1" s="1"/>
  <c r="I21" i="1" l="1"/>
  <c r="M22" i="1"/>
  <c r="I20" i="1"/>
  <c r="M15" i="1"/>
  <c r="J30" i="1"/>
  <c r="M30" i="1"/>
  <c r="J22" i="1"/>
  <c r="I44" i="1"/>
  <c r="J10" i="1"/>
  <c r="M20" i="1" l="1"/>
  <c r="I19" i="1"/>
  <c r="I18" i="1" s="1"/>
  <c r="I32" i="1" s="1"/>
  <c r="M9" i="1"/>
  <c r="I41" i="1"/>
  <c r="J44" i="1"/>
  <c r="J21" i="1"/>
  <c r="J41" i="1" s="1"/>
  <c r="M21" i="1"/>
  <c r="J9" i="1"/>
  <c r="J20" i="1"/>
  <c r="I38" i="1"/>
  <c r="M19" i="1" l="1"/>
  <c r="M14" i="1"/>
  <c r="J14" i="1"/>
  <c r="J19" i="1"/>
  <c r="I35" i="1"/>
  <c r="J38" i="1"/>
  <c r="H39" i="1" l="1"/>
  <c r="J8" i="1"/>
  <c r="M8" i="1"/>
  <c r="J13" i="1"/>
  <c r="M13" i="1"/>
  <c r="M18" i="1"/>
  <c r="J18" i="1"/>
  <c r="J35" i="1"/>
  <c r="AF11" i="1" l="1"/>
  <c r="H36" i="1"/>
  <c r="H45" i="1"/>
  <c r="H42" i="1"/>
  <c r="M32" i="1"/>
  <c r="I42" i="1"/>
  <c r="I39" i="1"/>
  <c r="I45" i="1"/>
  <c r="J32" i="1" s="1"/>
  <c r="I36" i="1"/>
  <c r="AF12" i="1" l="1"/>
  <c r="J36" i="1"/>
  <c r="J42" i="1"/>
  <c r="J39" i="1"/>
  <c r="J45" i="1"/>
  <c r="AG11" i="1" l="1"/>
  <c r="AH11" i="1" s="1"/>
  <c r="AG12" i="1" l="1"/>
  <c r="AH12" i="1" s="1"/>
  <c r="AI12" i="1" s="1"/>
  <c r="AF14" i="1"/>
  <c r="AI11" i="1"/>
  <c r="AK11" i="1" s="1"/>
  <c r="AN11" i="1" s="1"/>
  <c r="AO11" i="1" s="1"/>
  <c r="AF15" i="1" l="1"/>
  <c r="AF16" i="1" s="1"/>
  <c r="AG14" i="1"/>
  <c r="AK12" i="1"/>
  <c r="AN12" i="1" s="1"/>
  <c r="AO12" i="1" s="1"/>
  <c r="AF17" i="1" l="1"/>
  <c r="AG17" i="1" s="1"/>
  <c r="AK17" i="1" s="1"/>
  <c r="AN17" i="1" s="1"/>
  <c r="AO17" i="1" s="1"/>
  <c r="AG15" i="1"/>
  <c r="AG16" i="1" s="1"/>
  <c r="AH17" i="1" l="1"/>
  <c r="AH15" i="1"/>
  <c r="AH14" i="1"/>
  <c r="AI15" i="1" l="1"/>
  <c r="AK15" i="1" s="1"/>
  <c r="AN15" i="1" s="1"/>
  <c r="AO15" i="1" s="1"/>
  <c r="AK14" i="1"/>
  <c r="AN14" i="1" s="1"/>
  <c r="AO14" i="1" s="1"/>
  <c r="AH16" i="1"/>
  <c r="AI16" i="1" l="1"/>
  <c r="AK16" i="1" s="1"/>
  <c r="AN16" i="1" s="1"/>
  <c r="AO16" i="1" s="1"/>
  <c r="AI17" i="1"/>
  <c r="AI14" i="1"/>
  <c r="AF19" i="1" l="1"/>
  <c r="AG19" i="1" s="1"/>
  <c r="AH19" i="1" l="1"/>
  <c r="AK19" i="1" l="1"/>
  <c r="AN19" i="1" s="1"/>
  <c r="AO19" i="1" s="1"/>
  <c r="AI19" i="1"/>
  <c r="AG18" i="1" l="1"/>
  <c r="AK18" i="1" l="1"/>
  <c r="AN18" i="1" s="1"/>
  <c r="AO18" i="1" s="1"/>
  <c r="AH18" i="1" l="1"/>
  <c r="AI18" i="1" l="1"/>
  <c r="AF20" i="1" l="1"/>
  <c r="AF21" i="1" l="1"/>
  <c r="AG20" i="1" l="1"/>
  <c r="AH20" i="1" s="1"/>
  <c r="AI20" i="1" s="1"/>
  <c r="AK20" i="1" s="1"/>
  <c r="AN20" i="1" s="1"/>
  <c r="AO20" i="1" s="1"/>
  <c r="AF22" i="1"/>
  <c r="AG21" i="1"/>
  <c r="AH21" i="1" l="1"/>
  <c r="AG22" i="1"/>
  <c r="AH22" i="1" s="1"/>
  <c r="AI22" i="1" s="1"/>
  <c r="AK22" i="1" s="1"/>
  <c r="AI21" i="1"/>
  <c r="AK21" i="1" s="1"/>
  <c r="AN21" i="1" s="1"/>
  <c r="AO21" i="1" s="1"/>
  <c r="AN22" i="1" l="1"/>
  <c r="AO22" i="1" s="1"/>
  <c r="AF23" i="1"/>
  <c r="AG23" i="1" l="1"/>
  <c r="AF24" i="1" l="1"/>
  <c r="AH23" i="1"/>
  <c r="AI23" i="1" s="1"/>
  <c r="AG24" i="1" l="1"/>
  <c r="AF25" i="1"/>
  <c r="AK23" i="1"/>
  <c r="AN23" i="1" s="1"/>
  <c r="AO23" i="1" s="1"/>
  <c r="AH24" i="1" l="1"/>
  <c r="AI24" i="1" s="1"/>
  <c r="AK24" i="1" s="1"/>
  <c r="AG25" i="1"/>
  <c r="AH25" i="1" l="1"/>
  <c r="AI25" i="1" s="1"/>
  <c r="AK25" i="1" s="1"/>
  <c r="AN24" i="1"/>
  <c r="AO24" i="1" s="1"/>
  <c r="AN25" i="1" l="1"/>
  <c r="AO25" i="1" s="1"/>
  <c r="AG13" i="1" l="1"/>
  <c r="AH13" i="1" l="1"/>
  <c r="AK13" i="1"/>
  <c r="AN13" i="1" s="1"/>
  <c r="AO13" i="1" s="1"/>
  <c r="AI13" i="1" l="1"/>
  <c r="AF30" i="1" l="1"/>
  <c r="AG30" i="1" l="1"/>
  <c r="AF31" i="1" l="1"/>
  <c r="AG31" i="1" l="1"/>
  <c r="AH30" i="1" l="1"/>
  <c r="AI30" i="1" l="1"/>
  <c r="AK30" i="1" s="1"/>
  <c r="AN30" i="1" s="1"/>
  <c r="AO30" i="1" s="1"/>
  <c r="AH31" i="1" l="1"/>
  <c r="AI31" i="1" l="1"/>
  <c r="AK31" i="1" s="1"/>
  <c r="AN31" i="1" s="1"/>
  <c r="AO31" i="1" s="1"/>
</calcChain>
</file>

<file path=xl/sharedStrings.xml><?xml version="1.0" encoding="utf-8"?>
<sst xmlns="http://schemas.openxmlformats.org/spreadsheetml/2006/main" count="333" uniqueCount="75">
  <si>
    <t>科目</t>
    <rPh sb="0" eb="2">
      <t>カモク</t>
    </rPh>
    <phoneticPr fontId="5"/>
  </si>
  <si>
    <t>増減</t>
    <rPh sb="0" eb="2">
      <t>ゾウゲン</t>
    </rPh>
    <phoneticPr fontId="5"/>
  </si>
  <si>
    <t>1項　使用料</t>
    <rPh sb="1" eb="2">
      <t>コウ</t>
    </rPh>
    <rPh sb="3" eb="6">
      <t>シヨウリョウ</t>
    </rPh>
    <phoneticPr fontId="3"/>
  </si>
  <si>
    <t>1目　総務使用料</t>
    <rPh sb="1" eb="2">
      <t>モク</t>
    </rPh>
    <rPh sb="3" eb="5">
      <t>ソウム</t>
    </rPh>
    <rPh sb="5" eb="8">
      <t>シヨウリョウ</t>
    </rPh>
    <phoneticPr fontId="3"/>
  </si>
  <si>
    <t>2節　其他使用料</t>
    <rPh sb="1" eb="2">
      <t>セツ</t>
    </rPh>
    <rPh sb="3" eb="5">
      <t>ソノタ</t>
    </rPh>
    <rPh sb="5" eb="8">
      <t>シヨウリョウ</t>
    </rPh>
    <phoneticPr fontId="3"/>
  </si>
  <si>
    <t>2項　国庫補助金</t>
    <rPh sb="1" eb="2">
      <t>コウ</t>
    </rPh>
    <rPh sb="3" eb="5">
      <t>コッコ</t>
    </rPh>
    <rPh sb="5" eb="8">
      <t>ホジョキン</t>
    </rPh>
    <phoneticPr fontId="3"/>
  </si>
  <si>
    <t>1目　総務費国庫補助金</t>
    <rPh sb="1" eb="2">
      <t>モク</t>
    </rPh>
    <rPh sb="3" eb="5">
      <t>ソウム</t>
    </rPh>
    <rPh sb="5" eb="6">
      <t>ヒ</t>
    </rPh>
    <rPh sb="6" eb="8">
      <t>コッコ</t>
    </rPh>
    <rPh sb="8" eb="11">
      <t>ホジョキン</t>
    </rPh>
    <phoneticPr fontId="3"/>
  </si>
  <si>
    <t>ICT戦略室</t>
    <rPh sb="3" eb="5">
      <t>センリャク</t>
    </rPh>
    <rPh sb="5" eb="6">
      <t>シツ</t>
    </rPh>
    <phoneticPr fontId="3"/>
  </si>
  <si>
    <t>6項　雑入</t>
    <rPh sb="1" eb="2">
      <t>コウ</t>
    </rPh>
    <rPh sb="3" eb="5">
      <t>ザツニュウ</t>
    </rPh>
    <phoneticPr fontId="3"/>
  </si>
  <si>
    <t>1節　雑収</t>
    <rPh sb="1" eb="2">
      <t>セツ</t>
    </rPh>
    <rPh sb="3" eb="4">
      <t>ザツ</t>
    </rPh>
    <rPh sb="4" eb="5">
      <t>シュウ</t>
    </rPh>
    <phoneticPr fontId="3"/>
  </si>
  <si>
    <t>歳入合計</t>
    <rPh sb="0" eb="2">
      <t>サイニュウ</t>
    </rPh>
    <rPh sb="2" eb="4">
      <t>ゴウケイ</t>
    </rPh>
    <phoneticPr fontId="3"/>
  </si>
  <si>
    <t>項</t>
    <rPh sb="0" eb="1">
      <t>コウ</t>
    </rPh>
    <phoneticPr fontId="3"/>
  </si>
  <si>
    <t>目</t>
    <rPh sb="0" eb="1">
      <t>モク</t>
    </rPh>
    <phoneticPr fontId="3"/>
  </si>
  <si>
    <t>節</t>
    <rPh sb="0" eb="1">
      <t>セツ</t>
    </rPh>
    <phoneticPr fontId="3"/>
  </si>
  <si>
    <t>事項</t>
    <rPh sb="0" eb="2">
      <t>ジコウ</t>
    </rPh>
    <phoneticPr fontId="3"/>
  </si>
  <si>
    <t>差</t>
    <rPh sb="0" eb="1">
      <t>サ</t>
    </rPh>
    <phoneticPr fontId="3"/>
  </si>
  <si>
    <t>説明</t>
    <rPh sb="0" eb="2">
      <t>セツメイ</t>
    </rPh>
    <phoneticPr fontId="6"/>
  </si>
  <si>
    <t>担当所属</t>
    <rPh sb="0" eb="2">
      <t>タントウ</t>
    </rPh>
    <rPh sb="2" eb="4">
      <t>ショゾク</t>
    </rPh>
    <phoneticPr fontId="5"/>
  </si>
  <si>
    <t>(②-①)</t>
  </si>
  <si>
    <t>節別歳入と様式6と様式10とSUMIF関数で比較するため、共通の名称となるように調整し、突合確認シートで利用している。</t>
    <rPh sb="0" eb="1">
      <t>セツ</t>
    </rPh>
    <rPh sb="1" eb="2">
      <t>ベツ</t>
    </rPh>
    <rPh sb="2" eb="4">
      <t>サイニュウ</t>
    </rPh>
    <rPh sb="5" eb="7">
      <t>ヨウシキ</t>
    </rPh>
    <rPh sb="9" eb="11">
      <t>ヨウシキ</t>
    </rPh>
    <rPh sb="19" eb="21">
      <t>カンスウ</t>
    </rPh>
    <rPh sb="22" eb="24">
      <t>ヒカク</t>
    </rPh>
    <rPh sb="29" eb="31">
      <t>キョウツウ</t>
    </rPh>
    <rPh sb="32" eb="34">
      <t>メイショウ</t>
    </rPh>
    <rPh sb="40" eb="42">
      <t>チョウセイ</t>
    </rPh>
    <rPh sb="44" eb="46">
      <t>トツゴウ</t>
    </rPh>
    <rPh sb="46" eb="48">
      <t>カクニン</t>
    </rPh>
    <rPh sb="52" eb="54">
      <t>リヨウ</t>
    </rPh>
    <phoneticPr fontId="9"/>
  </si>
  <si>
    <t>通し</t>
    <phoneticPr fontId="5"/>
  </si>
  <si>
    <t>番号</t>
    <phoneticPr fontId="5"/>
  </si>
  <si>
    <t>備考</t>
    <phoneticPr fontId="5"/>
  </si>
  <si>
    <t>様式6から様式10に通し番号をとばすため、局も含めた共通の名称となるように調整し、様式10へとばしている。</t>
    <rPh sb="0" eb="2">
      <t>ヨウシキ</t>
    </rPh>
    <rPh sb="5" eb="7">
      <t>ヨウシキ</t>
    </rPh>
    <rPh sb="10" eb="11">
      <t>トオ</t>
    </rPh>
    <rPh sb="12" eb="14">
      <t>バンゴウ</t>
    </rPh>
    <rPh sb="21" eb="22">
      <t>キョク</t>
    </rPh>
    <rPh sb="23" eb="24">
      <t>フク</t>
    </rPh>
    <rPh sb="26" eb="28">
      <t>キョウツウ</t>
    </rPh>
    <rPh sb="29" eb="31">
      <t>メイショウ</t>
    </rPh>
    <rPh sb="37" eb="39">
      <t>チョウセイ</t>
    </rPh>
    <rPh sb="41" eb="43">
      <t>ヨウシキ</t>
    </rPh>
    <phoneticPr fontId="3"/>
  </si>
  <si>
    <t>目・節・事項で文字数をカウントし、文字数が多いものを４に設定、以下３，２，１とする。
Z列で同じ行で一番大きいものを選択し、AA列でそれに合わせた必要な改行を行い、行の幅を決める。</t>
    <rPh sb="0" eb="1">
      <t>モク</t>
    </rPh>
    <rPh sb="2" eb="3">
      <t>セツ</t>
    </rPh>
    <rPh sb="4" eb="6">
      <t>ジコウ</t>
    </rPh>
    <rPh sb="7" eb="10">
      <t>モジスウ</t>
    </rPh>
    <rPh sb="17" eb="20">
      <t>モジスウ</t>
    </rPh>
    <rPh sb="21" eb="22">
      <t>オオ</t>
    </rPh>
    <rPh sb="28" eb="30">
      <t>セッテイ</t>
    </rPh>
    <rPh sb="31" eb="33">
      <t>イカ</t>
    </rPh>
    <rPh sb="44" eb="45">
      <t>レツ</t>
    </rPh>
    <rPh sb="46" eb="47">
      <t>オナ</t>
    </rPh>
    <rPh sb="48" eb="49">
      <t>ギョウ</t>
    </rPh>
    <rPh sb="50" eb="52">
      <t>イチバン</t>
    </rPh>
    <rPh sb="52" eb="53">
      <t>オオ</t>
    </rPh>
    <rPh sb="58" eb="60">
      <t>センタク</t>
    </rPh>
    <rPh sb="64" eb="65">
      <t>レツ</t>
    </rPh>
    <rPh sb="69" eb="70">
      <t>ア</t>
    </rPh>
    <rPh sb="73" eb="75">
      <t>ヒツヨウ</t>
    </rPh>
    <rPh sb="76" eb="78">
      <t>カイギョウ</t>
    </rPh>
    <rPh sb="79" eb="80">
      <t>オコナ</t>
    </rPh>
    <rPh sb="82" eb="83">
      <t>ギョウ</t>
    </rPh>
    <rPh sb="84" eb="85">
      <t>ハバ</t>
    </rPh>
    <rPh sb="86" eb="87">
      <t>キ</t>
    </rPh>
    <phoneticPr fontId="3"/>
  </si>
  <si>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5"/>
  </si>
  <si>
    <t>ICT戦略室</t>
    <rPh sb="3" eb="5">
      <t>センリャク</t>
    </rPh>
    <rPh sb="5" eb="6">
      <t>シツ</t>
    </rPh>
    <phoneticPr fontId="0"/>
  </si>
  <si>
    <t>行政財産の目的外使用料</t>
    <rPh sb="0" eb="2">
      <t>ギョウセイ</t>
    </rPh>
    <rPh sb="2" eb="4">
      <t>ザイサン</t>
    </rPh>
    <rPh sb="5" eb="7">
      <t>モクテキ</t>
    </rPh>
    <rPh sb="7" eb="8">
      <t>ガイ</t>
    </rPh>
    <rPh sb="8" eb="10">
      <t>シヨウ</t>
    </rPh>
    <rPh sb="10" eb="11">
      <t>リョウ</t>
    </rPh>
    <phoneticPr fontId="3"/>
  </si>
  <si>
    <t>広告収入、私用光熱水費に係る収入等</t>
    <rPh sb="0" eb="2">
      <t>コウコク</t>
    </rPh>
    <rPh sb="2" eb="4">
      <t>シュウニュウ</t>
    </rPh>
    <rPh sb="5" eb="7">
      <t>シヨウ</t>
    </rPh>
    <rPh sb="12" eb="13">
      <t>カカ</t>
    </rPh>
    <rPh sb="14" eb="16">
      <t>シュウニュウ</t>
    </rPh>
    <phoneticPr fontId="3"/>
  </si>
  <si>
    <t>(単位：千円)</t>
    <phoneticPr fontId="3"/>
  </si>
  <si>
    <t>1節　情報通信技術活用推進費補助金</t>
    <rPh sb="3" eb="5">
      <t>ジョウホウ</t>
    </rPh>
    <rPh sb="5" eb="7">
      <t>ツウシン</t>
    </rPh>
    <rPh sb="7" eb="9">
      <t>ギジュツ</t>
    </rPh>
    <rPh sb="9" eb="11">
      <t>カツヨウ</t>
    </rPh>
    <rPh sb="11" eb="13">
      <t>スイシン</t>
    </rPh>
    <rPh sb="13" eb="14">
      <t>ヒ</t>
    </rPh>
    <rPh sb="14" eb="17">
      <t>ホジョキン</t>
    </rPh>
    <phoneticPr fontId="3"/>
  </si>
  <si>
    <t>社会保障・税番号制度システム更新事業に対する補助金</t>
    <rPh sb="0" eb="2">
      <t>シャカイ</t>
    </rPh>
    <rPh sb="2" eb="4">
      <t>ホショウ</t>
    </rPh>
    <rPh sb="5" eb="6">
      <t>ゼイ</t>
    </rPh>
    <rPh sb="6" eb="8">
      <t>バンゴウ</t>
    </rPh>
    <rPh sb="8" eb="10">
      <t>セイド</t>
    </rPh>
    <rPh sb="14" eb="16">
      <t>コウシン</t>
    </rPh>
    <rPh sb="16" eb="18">
      <t>ジギョウ</t>
    </rPh>
    <rPh sb="19" eb="20">
      <t>タイ</t>
    </rPh>
    <rPh sb="22" eb="25">
      <t>ホジョキン</t>
    </rPh>
    <phoneticPr fontId="0"/>
  </si>
  <si>
    <t>22目　雑収</t>
    <rPh sb="2" eb="3">
      <t>モク</t>
    </rPh>
    <rPh sb="4" eb="5">
      <t>ザツ</t>
    </rPh>
    <rPh sb="5" eb="6">
      <t>シュウ</t>
    </rPh>
    <phoneticPr fontId="3"/>
  </si>
  <si>
    <t>16款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3"/>
  </si>
  <si>
    <t>16使用料及手数料</t>
  </si>
  <si>
    <t>17国庫支出金</t>
  </si>
  <si>
    <t>17款　国庫支出金</t>
    <rPh sb="2" eb="3">
      <t>カン</t>
    </rPh>
    <rPh sb="4" eb="6">
      <t>コッコ</t>
    </rPh>
    <rPh sb="6" eb="9">
      <t>シシュツキン</t>
    </rPh>
    <phoneticPr fontId="3"/>
  </si>
  <si>
    <t>23諸収入</t>
    <rPh sb="2" eb="3">
      <t>ショ</t>
    </rPh>
    <rPh sb="3" eb="5">
      <t>シュウニュウ</t>
    </rPh>
    <phoneticPr fontId="3"/>
  </si>
  <si>
    <t>23款　諸収入</t>
    <rPh sb="2" eb="3">
      <t>カン</t>
    </rPh>
    <rPh sb="4" eb="5">
      <t>ショ</t>
    </rPh>
    <rPh sb="5" eb="7">
      <t>シュウニュウ</t>
    </rPh>
    <phoneticPr fontId="3"/>
  </si>
  <si>
    <t>大阪港湾局に係る大阪府の人件費及び物件費相当負担金</t>
    <rPh sb="0" eb="2">
      <t>オオサカ</t>
    </rPh>
    <rPh sb="2" eb="4">
      <t>コウワン</t>
    </rPh>
    <rPh sb="4" eb="5">
      <t>キョク</t>
    </rPh>
    <rPh sb="6" eb="7">
      <t>カカ</t>
    </rPh>
    <rPh sb="8" eb="11">
      <t>オオサカフ</t>
    </rPh>
    <rPh sb="12" eb="15">
      <t>ジンケンヒ</t>
    </rPh>
    <rPh sb="15" eb="16">
      <t>オヨ</t>
    </rPh>
    <rPh sb="17" eb="20">
      <t>ブッケンヒ</t>
    </rPh>
    <rPh sb="20" eb="22">
      <t>ソウトウ</t>
    </rPh>
    <rPh sb="22" eb="25">
      <t>フタンキン</t>
    </rPh>
    <phoneticPr fontId="0"/>
  </si>
  <si>
    <t>当初①</t>
    <rPh sb="0" eb="2">
      <t>トウショ</t>
    </rPh>
    <phoneticPr fontId="3"/>
  </si>
  <si>
    <t>備考欄の「※1」、「※2」、「※3」の使用料・手数料の改定等の内容はP.39に掲載している。</t>
    <rPh sb="0" eb="2">
      <t>ビコウ</t>
    </rPh>
    <rPh sb="2" eb="3">
      <t>ラン</t>
    </rPh>
    <rPh sb="31" eb="33">
      <t>ナイヨウ</t>
    </rPh>
    <rPh sb="39" eb="41">
      <t>ケイサイ</t>
    </rPh>
    <phoneticPr fontId="3"/>
  </si>
  <si>
    <t>副首都推進局に係る大阪府の人件費及び物件費相当負担金等</t>
    <rPh sb="0" eb="1">
      <t>フク</t>
    </rPh>
    <rPh sb="1" eb="3">
      <t>シュト</t>
    </rPh>
    <rPh sb="3" eb="5">
      <t>スイシン</t>
    </rPh>
    <rPh sb="5" eb="6">
      <t>キョク</t>
    </rPh>
    <rPh sb="7" eb="8">
      <t>カカ</t>
    </rPh>
    <rPh sb="9" eb="12">
      <t>オオサカフ</t>
    </rPh>
    <rPh sb="13" eb="16">
      <t>ジンケンヒ</t>
    </rPh>
    <rPh sb="16" eb="17">
      <t>オヨ</t>
    </rPh>
    <rPh sb="18" eb="21">
      <t>ブッケンヒ</t>
    </rPh>
    <rPh sb="21" eb="23">
      <t>ソウトウ</t>
    </rPh>
    <rPh sb="23" eb="26">
      <t>フタンキン</t>
    </rPh>
    <rPh sb="26" eb="27">
      <t>トウ</t>
    </rPh>
    <phoneticPr fontId="20"/>
  </si>
  <si>
    <t>３年度</t>
    <rPh sb="1" eb="3">
      <t>ネンド</t>
    </rPh>
    <phoneticPr fontId="3"/>
  </si>
  <si>
    <t>４年度</t>
    <rPh sb="1" eb="3">
      <t>ネンド</t>
    </rPh>
    <phoneticPr fontId="3"/>
  </si>
  <si>
    <t>4年度
新規</t>
    <rPh sb="1" eb="3">
      <t>ネンド</t>
    </rPh>
    <rPh sb="2" eb="3">
      <t>ガンネン</t>
    </rPh>
    <rPh sb="4" eb="6">
      <t>シンキ</t>
    </rPh>
    <phoneticPr fontId="3"/>
  </si>
  <si>
    <t>算定②</t>
    <rPh sb="0" eb="2">
      <t>サンテイ</t>
    </rPh>
    <phoneticPr fontId="3"/>
  </si>
  <si>
    <t>デジタル基盤改革支援補助金
（自治体情報システムの標準化・共通化分）</t>
    <phoneticPr fontId="3"/>
  </si>
  <si>
    <t>万博推進局に係る大阪府の人件費及び物件費相当負担金</t>
    <rPh sb="0" eb="2">
      <t>バンパク</t>
    </rPh>
    <rPh sb="2" eb="4">
      <t>スイシン</t>
    </rPh>
    <rPh sb="4" eb="5">
      <t>キョク</t>
    </rPh>
    <rPh sb="6" eb="7">
      <t>カカ</t>
    </rPh>
    <rPh sb="8" eb="11">
      <t>オオサカフ</t>
    </rPh>
    <rPh sb="12" eb="15">
      <t>ジンケンヒ</t>
    </rPh>
    <rPh sb="15" eb="16">
      <t>オヨ</t>
    </rPh>
    <rPh sb="17" eb="20">
      <t>ブッケンヒ</t>
    </rPh>
    <rPh sb="20" eb="22">
      <t>ソウトウ</t>
    </rPh>
    <rPh sb="22" eb="25">
      <t>フタンキン</t>
    </rPh>
    <phoneticPr fontId="0"/>
  </si>
  <si>
    <t>マイナポイント事業に対する補助金</t>
    <phoneticPr fontId="3"/>
  </si>
  <si>
    <t>自治体情報システムの標準化・共通化に対する補助金</t>
    <phoneticPr fontId="3"/>
  </si>
  <si>
    <t>マイナポイント利用環境整備事業に対する補助金</t>
  </si>
  <si>
    <r>
      <rPr>
        <sz val="10"/>
        <color rgb="FFFF0000"/>
        <rFont val="ＭＳ Ｐゴシック"/>
        <family val="3"/>
        <charset val="128"/>
        <scheme val="minor"/>
      </rPr>
      <t>（</t>
    </r>
    <r>
      <rPr>
        <sz val="10"/>
        <rFont val="ＭＳ Ｐゴシック"/>
        <family val="3"/>
        <charset val="128"/>
        <scheme val="minor"/>
      </rPr>
      <t>社会保障・税番号制度システム更新事業に対する補助金</t>
    </r>
    <r>
      <rPr>
        <sz val="10"/>
        <color rgb="FFFF0000"/>
        <rFont val="ＭＳ Ｐゴシック"/>
        <family val="3"/>
        <charset val="128"/>
        <scheme val="minor"/>
      </rPr>
      <t>）</t>
    </r>
    <rPh sb="1" eb="3">
      <t>シャカイ</t>
    </rPh>
    <rPh sb="3" eb="5">
      <t>ホショウ</t>
    </rPh>
    <rPh sb="6" eb="7">
      <t>ゼイ</t>
    </rPh>
    <rPh sb="7" eb="9">
      <t>バンゴウ</t>
    </rPh>
    <rPh sb="9" eb="11">
      <t>セイド</t>
    </rPh>
    <rPh sb="15" eb="17">
      <t>コウシン</t>
    </rPh>
    <rPh sb="17" eb="19">
      <t>ジギョウ</t>
    </rPh>
    <rPh sb="20" eb="21">
      <t>タイ</t>
    </rPh>
    <rPh sb="23" eb="26">
      <t>ホジョキン</t>
    </rPh>
    <phoneticPr fontId="0"/>
  </si>
  <si>
    <t>５年度</t>
    <rPh sb="1" eb="3">
      <t>ネンド</t>
    </rPh>
    <phoneticPr fontId="3"/>
  </si>
  <si>
    <t>5年度
新規</t>
    <rPh sb="1" eb="3">
      <t>ネンド</t>
    </rPh>
    <rPh sb="2" eb="3">
      <t>ガンネン</t>
    </rPh>
    <rPh sb="4" eb="6">
      <t>シンキ</t>
    </rPh>
    <phoneticPr fontId="3"/>
  </si>
  <si>
    <t>所属名　デジタル統括室</t>
    <rPh sb="0" eb="2">
      <t>ショゾク</t>
    </rPh>
    <rPh sb="2" eb="3">
      <t>メイ</t>
    </rPh>
    <rPh sb="8" eb="10">
      <t>トウカツ</t>
    </rPh>
    <rPh sb="10" eb="11">
      <t>シツ</t>
    </rPh>
    <phoneticPr fontId="5"/>
  </si>
  <si>
    <t>マイナポイント利用環境整備事業に対する補助金</t>
    <rPh sb="16" eb="17">
      <t>タイ</t>
    </rPh>
    <phoneticPr fontId="3"/>
  </si>
  <si>
    <t>広告収入、情報システム等に係る公営・準公営企業及び大阪府負担金等</t>
    <rPh sb="0" eb="2">
      <t>コウコク</t>
    </rPh>
    <rPh sb="2" eb="4">
      <t>シュウニュウ</t>
    </rPh>
    <rPh sb="5" eb="7">
      <t>ジョウホウ</t>
    </rPh>
    <rPh sb="11" eb="12">
      <t>トウ</t>
    </rPh>
    <rPh sb="13" eb="14">
      <t>カカ</t>
    </rPh>
    <rPh sb="15" eb="17">
      <t>コウエイ</t>
    </rPh>
    <rPh sb="18" eb="19">
      <t>ジュン</t>
    </rPh>
    <rPh sb="19" eb="21">
      <t>コウエイ</t>
    </rPh>
    <rPh sb="21" eb="23">
      <t>キギョウ</t>
    </rPh>
    <rPh sb="23" eb="24">
      <t>オヨ</t>
    </rPh>
    <rPh sb="25" eb="28">
      <t>オオサカフ</t>
    </rPh>
    <rPh sb="28" eb="31">
      <t>フタンキン</t>
    </rPh>
    <rPh sb="31" eb="32">
      <t>トウ</t>
    </rPh>
    <phoneticPr fontId="3"/>
  </si>
  <si>
    <t>1節　デジタル統括推進費補助金</t>
    <rPh sb="7" eb="9">
      <t>トウカツ</t>
    </rPh>
    <rPh sb="9" eb="11">
      <t>スイシン</t>
    </rPh>
    <rPh sb="11" eb="12">
      <t>ヒ</t>
    </rPh>
    <rPh sb="12" eb="15">
      <t>ホジョキン</t>
    </rPh>
    <phoneticPr fontId="3"/>
  </si>
  <si>
    <t>広告収入、私用光熱水費に係る収入等</t>
    <rPh sb="0" eb="4">
      <t>コウコクシュウニュウ</t>
    </rPh>
    <rPh sb="5" eb="11">
      <t>シヨウコウネツスイヒ</t>
    </rPh>
    <rPh sb="12" eb="13">
      <t>カカ</t>
    </rPh>
    <rPh sb="14" eb="17">
      <t>シュウニュウトウ</t>
    </rPh>
    <phoneticPr fontId="3"/>
  </si>
  <si>
    <t>当初①</t>
    <rPh sb="0" eb="2">
      <t>トウショ</t>
    </rPh>
    <phoneticPr fontId="1"/>
  </si>
  <si>
    <t>予算案②</t>
    <rPh sb="0" eb="2">
      <t>ヨサン</t>
    </rPh>
    <rPh sb="2" eb="3">
      <t>アン</t>
    </rPh>
    <phoneticPr fontId="1"/>
  </si>
  <si>
    <t>７年度</t>
    <rPh sb="1" eb="3">
      <t>ネンド</t>
    </rPh>
    <phoneticPr fontId="1"/>
  </si>
  <si>
    <t>1項　市債</t>
    <rPh sb="1" eb="2">
      <t>コウ</t>
    </rPh>
    <rPh sb="3" eb="5">
      <t>シサイ</t>
    </rPh>
    <phoneticPr fontId="3"/>
  </si>
  <si>
    <t>1目　総務債</t>
    <rPh sb="1" eb="2">
      <t>モク</t>
    </rPh>
    <rPh sb="3" eb="6">
      <t>ソウムサイ</t>
    </rPh>
    <phoneticPr fontId="3"/>
  </si>
  <si>
    <t>1節　デジタル統括推進事業資金</t>
    <rPh sb="1" eb="2">
      <t>セツ</t>
    </rPh>
    <rPh sb="7" eb="13">
      <t>トウカツスイシンジギョウ</t>
    </rPh>
    <rPh sb="13" eb="15">
      <t>シキン</t>
    </rPh>
    <phoneticPr fontId="3"/>
  </si>
  <si>
    <t>デジタル統括推進事業に係る市債</t>
    <rPh sb="4" eb="8">
      <t>トウカツスイシン</t>
    </rPh>
    <rPh sb="8" eb="10">
      <t>ジギョウ</t>
    </rPh>
    <rPh sb="11" eb="12">
      <t>カカ</t>
    </rPh>
    <rPh sb="13" eb="15">
      <t>シサイ</t>
    </rPh>
    <phoneticPr fontId="3"/>
  </si>
  <si>
    <t>８年度</t>
    <rPh sb="1" eb="3">
      <t>ネンド</t>
    </rPh>
    <phoneticPr fontId="1"/>
  </si>
  <si>
    <t>16款　国庫支出金</t>
    <rPh sb="2" eb="3">
      <t>カン</t>
    </rPh>
    <rPh sb="4" eb="6">
      <t>コッコ</t>
    </rPh>
    <rPh sb="6" eb="9">
      <t>シシュツキン</t>
    </rPh>
    <phoneticPr fontId="3"/>
  </si>
  <si>
    <t>区役所DX推進事業（窓口改革）に対する補助金</t>
    <rPh sb="0" eb="3">
      <t>クヤクショ</t>
    </rPh>
    <rPh sb="5" eb="9">
      <t>スイシンジギョウ</t>
    </rPh>
    <rPh sb="10" eb="12">
      <t>マドグチ</t>
    </rPh>
    <rPh sb="12" eb="14">
      <t>カイカク</t>
    </rPh>
    <rPh sb="16" eb="17">
      <t>タイ</t>
    </rPh>
    <rPh sb="19" eb="22">
      <t>ホジョキン</t>
    </rPh>
    <phoneticPr fontId="3"/>
  </si>
  <si>
    <t>21目　雑収</t>
    <rPh sb="2" eb="3">
      <t>モク</t>
    </rPh>
    <rPh sb="4" eb="5">
      <t>ザツ</t>
    </rPh>
    <rPh sb="5" eb="6">
      <t>シュウ</t>
    </rPh>
    <phoneticPr fontId="3"/>
  </si>
  <si>
    <t>24款　市債</t>
    <rPh sb="2" eb="3">
      <t>カン</t>
    </rPh>
    <rPh sb="4" eb="6">
      <t>シサイ</t>
    </rPh>
    <phoneticPr fontId="3"/>
  </si>
  <si>
    <t>（住民情報系システム統合基盤運用事業に対する補助金）</t>
    <rPh sb="1" eb="6">
      <t>ジュウミンジョウホウケイ</t>
    </rPh>
    <rPh sb="10" eb="14">
      <t>トウゴウキバン</t>
    </rPh>
    <rPh sb="14" eb="18">
      <t>ウンヨウジギョウ</t>
    </rPh>
    <rPh sb="19" eb="20">
      <t>タイ</t>
    </rPh>
    <rPh sb="22" eb="25">
      <t>ホジョキン</t>
    </rPh>
    <phoneticPr fontId="3"/>
  </si>
  <si>
    <t>（外国人・聴覚障がい者等を対象としたAI音声認識ツール活用による窓口サービス向上事業に対する補助）</t>
    <rPh sb="1" eb="4">
      <t>ガイコクジン</t>
    </rPh>
    <rPh sb="5" eb="7">
      <t>チョウカク</t>
    </rPh>
    <rPh sb="7" eb="8">
      <t>ショウ</t>
    </rPh>
    <rPh sb="10" eb="11">
      <t>シャ</t>
    </rPh>
    <rPh sb="11" eb="12">
      <t>トウ</t>
    </rPh>
    <rPh sb="13" eb="15">
      <t>タイショウ</t>
    </rPh>
    <rPh sb="20" eb="22">
      <t>オンセイ</t>
    </rPh>
    <rPh sb="22" eb="24">
      <t>ニンシキ</t>
    </rPh>
    <rPh sb="27" eb="29">
      <t>カツヨウ</t>
    </rPh>
    <rPh sb="32" eb="34">
      <t>マドグチ</t>
    </rPh>
    <rPh sb="38" eb="40">
      <t>コウジョウ</t>
    </rPh>
    <rPh sb="40" eb="42">
      <t>ジギョウ</t>
    </rPh>
    <rPh sb="43" eb="44">
      <t>タイ</t>
    </rPh>
    <rPh sb="46" eb="48">
      <t>ホジョ</t>
    </rPh>
    <phoneticPr fontId="3"/>
  </si>
  <si>
    <t>（区役所DX推進事業（広報媒体のデジタル化）に対する補助金）</t>
    <rPh sb="1" eb="4">
      <t>クヤクショ</t>
    </rPh>
    <rPh sb="6" eb="10">
      <t>スイシンジギョウ</t>
    </rPh>
    <rPh sb="11" eb="15">
      <t>コウホウバイタイ</t>
    </rPh>
    <rPh sb="20" eb="21">
      <t>カ</t>
    </rPh>
    <rPh sb="23" eb="24">
      <t>タイ</t>
    </rPh>
    <rPh sb="26" eb="29">
      <t>ホジョキン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</si>
</sst>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;&quot;△ &quot;#,##0.0"/>
    <numFmt numFmtId="178" formatCode="0;;;@"/>
  </numFmts>
  <fonts count="29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u/>
      <sz val="10.5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10.5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u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38" fontId="7" fillId="0" borderId="0" applyFont="0" applyFill="0" applyBorder="0" applyAlignment="0" applyProtection="0"/>
    <xf numFmtId="0" fontId="7" fillId="0" borderId="0"/>
    <xf numFmtId="0" fontId="2" fillId="0" borderId="0">
      <alignment vertical="center"/>
    </xf>
    <xf numFmtId="38" fontId="7" fillId="0" borderId="0" applyFont="0" applyFill="0" applyBorder="0" applyAlignment="0" applyProtection="0"/>
    <xf numFmtId="0" fontId="1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21" fillId="0" borderId="0"/>
    <xf numFmtId="0" fontId="21" fillId="0" borderId="0"/>
  </cellStyleXfs>
  <cellXfs count="181">
    <xf numFmtId="0" fontId="0" fillId="0" borderId="0" xfId="0"/>
    <xf numFmtId="49" fontId="11" fillId="0" borderId="0" xfId="1" applyNumberFormat="1" applyFont="1" applyFill="1" applyAlignment="1">
      <alignment vertical="center" wrapText="1"/>
    </xf>
    <xf numFmtId="0" fontId="10" fillId="0" borderId="0" xfId="1" applyNumberFormat="1" applyFont="1" applyFill="1" applyAlignment="1">
      <alignment vertical="center" wrapText="1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1" applyNumberFormat="1" applyFont="1" applyFill="1" applyAlignment="1">
      <alignment vertical="center"/>
    </xf>
    <xf numFmtId="176" fontId="11" fillId="0" borderId="0" xfId="1" applyNumberFormat="1" applyFont="1" applyFill="1" applyAlignment="1">
      <alignment vertical="center"/>
    </xf>
    <xf numFmtId="176" fontId="11" fillId="0" borderId="0" xfId="1" applyNumberFormat="1" applyFont="1" applyFill="1" applyAlignment="1">
      <alignment horizontal="center" vertical="center"/>
    </xf>
    <xf numFmtId="176" fontId="11" fillId="0" borderId="0" xfId="1" applyNumberFormat="1" applyFont="1" applyFill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1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 wrapText="1"/>
    </xf>
    <xf numFmtId="178" fontId="11" fillId="0" borderId="0" xfId="1" applyNumberFormat="1" applyFont="1" applyFill="1" applyAlignment="1">
      <alignment vertical="center"/>
    </xf>
    <xf numFmtId="0" fontId="11" fillId="0" borderId="0" xfId="1" applyNumberFormat="1" applyFont="1" applyFill="1" applyAlignment="1">
      <alignment vertical="center"/>
    </xf>
    <xf numFmtId="0" fontId="11" fillId="0" borderId="0" xfId="1" applyNumberFormat="1" applyFont="1" applyFill="1" applyAlignment="1">
      <alignment vertical="center" wrapText="1"/>
    </xf>
    <xf numFmtId="0" fontId="11" fillId="0" borderId="0" xfId="1" applyNumberFormat="1" applyFont="1" applyFill="1" applyAlignment="1">
      <alignment horizontal="center" vertical="center" wrapText="1"/>
    </xf>
    <xf numFmtId="0" fontId="14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15" fillId="0" borderId="0" xfId="1" applyNumberFormat="1" applyFont="1" applyFill="1" applyAlignment="1">
      <alignment horizontal="left" vertical="center"/>
    </xf>
    <xf numFmtId="0" fontId="15" fillId="0" borderId="0" xfId="1" applyNumberFormat="1" applyFont="1" applyFill="1" applyAlignment="1">
      <alignment horizontal="left" vertical="center" wrapText="1"/>
    </xf>
    <xf numFmtId="0" fontId="15" fillId="0" borderId="0" xfId="1" applyNumberFormat="1" applyFont="1" applyFill="1" applyAlignment="1">
      <alignment horizontal="center" vertical="center" wrapText="1"/>
    </xf>
    <xf numFmtId="176" fontId="15" fillId="0" borderId="0" xfId="1" applyNumberFormat="1" applyFont="1" applyFill="1" applyAlignment="1">
      <alignment horizontal="left" vertical="center"/>
    </xf>
    <xf numFmtId="0" fontId="16" fillId="0" borderId="0" xfId="1" applyNumberFormat="1" applyFont="1" applyFill="1" applyBorder="1" applyAlignment="1">
      <alignment horizontal="right" vertical="center"/>
    </xf>
    <xf numFmtId="49" fontId="11" fillId="0" borderId="0" xfId="1" applyNumberFormat="1" applyFont="1" applyFill="1" applyAlignment="1">
      <alignment vertical="center"/>
    </xf>
    <xf numFmtId="0" fontId="11" fillId="0" borderId="0" xfId="1" applyFont="1" applyFill="1" applyAlignment="1">
      <alignment horizontal="center" vertical="center" wrapText="1"/>
    </xf>
    <xf numFmtId="0" fontId="17" fillId="0" borderId="0" xfId="1" applyNumberFormat="1" applyFont="1" applyFill="1" applyAlignment="1">
      <alignment horizontal="right" vertical="center"/>
    </xf>
    <xf numFmtId="0" fontId="12" fillId="0" borderId="0" xfId="1" applyNumberFormat="1" applyFont="1" applyFill="1" applyAlignment="1">
      <alignment horizontal="right" vertical="center"/>
    </xf>
    <xf numFmtId="0" fontId="17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 vertical="center" wrapText="1"/>
    </xf>
    <xf numFmtId="0" fontId="19" fillId="0" borderId="0" xfId="1" applyNumberFormat="1" applyFont="1" applyFill="1" applyBorder="1" applyAlignment="1">
      <alignment vertical="center" wrapText="1"/>
    </xf>
    <xf numFmtId="176" fontId="18" fillId="0" borderId="0" xfId="1" applyNumberFormat="1" applyFont="1" applyFill="1" applyBorder="1" applyAlignment="1">
      <alignment horizontal="right" vertical="center" wrapText="1"/>
    </xf>
    <xf numFmtId="176" fontId="13" fillId="0" borderId="0" xfId="1" applyNumberFormat="1" applyFont="1" applyFill="1" applyAlignment="1">
      <alignment horizontal="right" vertical="center"/>
    </xf>
    <xf numFmtId="0" fontId="19" fillId="0" borderId="0" xfId="1" applyFont="1" applyFill="1" applyAlignment="1">
      <alignment horizontal="left" vertical="center"/>
    </xf>
    <xf numFmtId="0" fontId="12" fillId="0" borderId="14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/>
    </xf>
    <xf numFmtId="0" fontId="12" fillId="0" borderId="15" xfId="1" applyNumberFormat="1" applyFont="1" applyFill="1" applyBorder="1" applyAlignment="1">
      <alignment horizontal="center" vertical="center"/>
    </xf>
    <xf numFmtId="176" fontId="12" fillId="0" borderId="1" xfId="1" applyNumberFormat="1" applyFont="1" applyFill="1" applyBorder="1" applyAlignment="1">
      <alignment horizontal="center" vertical="center"/>
    </xf>
    <xf numFmtId="38" fontId="12" fillId="0" borderId="9" xfId="2" applyFont="1" applyFill="1" applyBorder="1" applyAlignment="1">
      <alignment horizontal="left" vertical="center" wrapText="1"/>
    </xf>
    <xf numFmtId="176" fontId="12" fillId="0" borderId="9" xfId="1" applyNumberFormat="1" applyFont="1" applyFill="1" applyBorder="1" applyAlignment="1">
      <alignment horizontal="center" vertical="center" wrapText="1"/>
    </xf>
    <xf numFmtId="176" fontId="11" fillId="0" borderId="9" xfId="1" applyNumberFormat="1" applyFont="1" applyFill="1" applyBorder="1" applyAlignment="1">
      <alignment horizontal="right" vertical="center" shrinkToFit="1"/>
    </xf>
    <xf numFmtId="0" fontId="10" fillId="0" borderId="11" xfId="1" applyFont="1" applyFill="1" applyBorder="1" applyAlignment="1">
      <alignment horizontal="left" vertical="center"/>
    </xf>
    <xf numFmtId="177" fontId="11" fillId="0" borderId="0" xfId="1" applyNumberFormat="1" applyFont="1" applyFill="1" applyAlignment="1">
      <alignment vertical="center"/>
    </xf>
    <xf numFmtId="49" fontId="12" fillId="0" borderId="4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0" fontId="12" fillId="0" borderId="9" xfId="1" applyNumberFormat="1" applyFont="1" applyFill="1" applyBorder="1" applyAlignment="1">
      <alignment horizontal="left" vertical="center" wrapText="1"/>
    </xf>
    <xf numFmtId="0" fontId="12" fillId="0" borderId="9" xfId="1" applyFont="1" applyFill="1" applyBorder="1" applyAlignment="1">
      <alignment horizontal="center" vertical="center" wrapText="1"/>
    </xf>
    <xf numFmtId="176" fontId="11" fillId="0" borderId="1" xfId="1" applyNumberFormat="1" applyFont="1" applyFill="1" applyBorder="1" applyAlignment="1">
      <alignment horizontal="right" vertical="center" shrinkToFit="1"/>
    </xf>
    <xf numFmtId="49" fontId="12" fillId="0" borderId="6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/>
    </xf>
    <xf numFmtId="0" fontId="12" fillId="0" borderId="19" xfId="1" applyNumberFormat="1" applyFont="1" applyFill="1" applyBorder="1" applyAlignment="1">
      <alignment horizontal="left" vertical="center" wrapText="1"/>
    </xf>
    <xf numFmtId="176" fontId="12" fillId="0" borderId="19" xfId="1" applyNumberFormat="1" applyFont="1" applyFill="1" applyBorder="1" applyAlignment="1">
      <alignment horizontal="center" vertical="center" wrapText="1"/>
    </xf>
    <xf numFmtId="176" fontId="11" fillId="0" borderId="19" xfId="1" applyNumberFormat="1" applyFont="1" applyFill="1" applyBorder="1" applyAlignment="1">
      <alignment horizontal="right" vertical="center" shrinkToFit="1"/>
    </xf>
    <xf numFmtId="176" fontId="11" fillId="0" borderId="20" xfId="1" applyNumberFormat="1" applyFont="1" applyFill="1" applyBorder="1" applyAlignment="1">
      <alignment horizontal="right" vertical="center" shrinkToFit="1"/>
    </xf>
    <xf numFmtId="0" fontId="10" fillId="0" borderId="20" xfId="1" applyFont="1" applyFill="1" applyBorder="1" applyAlignment="1">
      <alignment horizontal="left" vertical="center"/>
    </xf>
    <xf numFmtId="49" fontId="11" fillId="0" borderId="0" xfId="1" applyNumberFormat="1" applyFont="1" applyFill="1" applyBorder="1" applyAlignment="1">
      <alignment vertical="center"/>
    </xf>
    <xf numFmtId="49" fontId="11" fillId="0" borderId="0" xfId="1" applyNumberFormat="1" applyFont="1" applyFill="1" applyBorder="1" applyAlignment="1">
      <alignment vertical="center" wrapText="1"/>
    </xf>
    <xf numFmtId="0" fontId="12" fillId="0" borderId="0" xfId="1" applyNumberFormat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178" fontId="11" fillId="0" borderId="0" xfId="1" applyNumberFormat="1" applyFont="1" applyFill="1" applyBorder="1" applyAlignment="1">
      <alignment vertical="center"/>
    </xf>
    <xf numFmtId="0" fontId="12" fillId="0" borderId="9" xfId="1" applyNumberFormat="1" applyFont="1" applyFill="1" applyBorder="1" applyAlignment="1">
      <alignment horizontal="right" vertical="center" indent="2"/>
    </xf>
    <xf numFmtId="0" fontId="12" fillId="0" borderId="0" xfId="1" applyNumberFormat="1" applyFont="1" applyFill="1" applyAlignment="1">
      <alignment horizontal="left" vertical="center"/>
    </xf>
    <xf numFmtId="0" fontId="12" fillId="0" borderId="9" xfId="1" applyNumberFormat="1" applyFont="1" applyFill="1" applyBorder="1" applyAlignment="1">
      <alignment horizontal="right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2" fillId="0" borderId="12" xfId="1" applyNumberFormat="1" applyFont="1" applyFill="1" applyBorder="1" applyAlignment="1">
      <alignment horizontal="right" vertical="center" indent="2"/>
    </xf>
    <xf numFmtId="176" fontId="11" fillId="0" borderId="12" xfId="1" applyNumberFormat="1" applyFont="1" applyFill="1" applyBorder="1" applyAlignment="1">
      <alignment horizontal="right" vertical="center" shrinkToFit="1"/>
    </xf>
    <xf numFmtId="0" fontId="12" fillId="0" borderId="0" xfId="1" applyNumberFormat="1" applyFont="1" applyFill="1" applyBorder="1" applyAlignment="1">
      <alignment horizontal="left" vertical="center"/>
    </xf>
    <xf numFmtId="176" fontId="11" fillId="0" borderId="9" xfId="1" applyNumberFormat="1" applyFont="1" applyFill="1" applyBorder="1" applyAlignment="1">
      <alignment vertical="center" shrinkToFit="1"/>
    </xf>
    <xf numFmtId="176" fontId="11" fillId="0" borderId="0" xfId="1" applyNumberFormat="1" applyFont="1" applyFill="1" applyAlignment="1">
      <alignment horizontal="left" vertical="center"/>
    </xf>
    <xf numFmtId="176" fontId="13" fillId="0" borderId="0" xfId="1" applyNumberFormat="1" applyFont="1" applyFill="1" applyAlignment="1">
      <alignment horizontal="center" vertical="center" wrapText="1"/>
    </xf>
    <xf numFmtId="178" fontId="11" fillId="0" borderId="0" xfId="1" applyNumberFormat="1" applyFont="1" applyFill="1" applyAlignment="1">
      <alignment horizontal="center" vertical="center"/>
    </xf>
    <xf numFmtId="0" fontId="12" fillId="0" borderId="0" xfId="1" applyNumberFormat="1" applyFont="1" applyFill="1" applyBorder="1" applyAlignment="1">
      <alignment horizontal="right" vertical="center"/>
    </xf>
    <xf numFmtId="0" fontId="12" fillId="0" borderId="0" xfId="1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left" vertical="center"/>
    </xf>
    <xf numFmtId="0" fontId="12" fillId="0" borderId="1" xfId="1" applyNumberFormat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8" fillId="0" borderId="0" xfId="1" applyNumberFormat="1" applyFont="1" applyFill="1" applyAlignment="1">
      <alignment vertical="center"/>
    </xf>
    <xf numFmtId="0" fontId="12" fillId="0" borderId="0" xfId="1" applyNumberFormat="1" applyFont="1" applyFill="1" applyBorder="1" applyAlignment="1">
      <alignment horizontal="left" vertical="center" wrapText="1"/>
    </xf>
    <xf numFmtId="176" fontId="12" fillId="0" borderId="0" xfId="1" applyNumberFormat="1" applyFont="1" applyFill="1" applyBorder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right" vertical="center" shrinkToFit="1"/>
    </xf>
    <xf numFmtId="0" fontId="10" fillId="0" borderId="0" xfId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vertical="center"/>
    </xf>
    <xf numFmtId="0" fontId="12" fillId="0" borderId="21" xfId="1" applyNumberFormat="1" applyFont="1" applyFill="1" applyBorder="1" applyAlignment="1">
      <alignment horizontal="distributed" vertical="center" justifyLastLine="1"/>
    </xf>
    <xf numFmtId="176" fontId="12" fillId="0" borderId="16" xfId="1" applyNumberFormat="1" applyFont="1" applyFill="1" applyBorder="1" applyAlignment="1">
      <alignment horizontal="distributed" vertical="center" justifyLastLine="1"/>
    </xf>
    <xf numFmtId="0" fontId="12" fillId="0" borderId="0" xfId="1" applyFont="1" applyFill="1" applyAlignment="1">
      <alignment horizontal="center" vertical="center"/>
    </xf>
    <xf numFmtId="0" fontId="16" fillId="0" borderId="0" xfId="1" applyNumberFormat="1" applyFont="1" applyFill="1" applyBorder="1" applyAlignment="1">
      <alignment horizontal="center" vertical="center"/>
    </xf>
    <xf numFmtId="0" fontId="12" fillId="0" borderId="0" xfId="1" applyNumberFormat="1" applyFont="1" applyFill="1" applyAlignment="1">
      <alignment horizontal="center" vertical="center"/>
    </xf>
    <xf numFmtId="0" fontId="12" fillId="0" borderId="0" xfId="3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176" fontId="12" fillId="0" borderId="27" xfId="1" applyNumberFormat="1" applyFont="1" applyFill="1" applyBorder="1" applyAlignment="1">
      <alignment horizontal="center" vertical="center" shrinkToFit="1"/>
    </xf>
    <xf numFmtId="176" fontId="12" fillId="0" borderId="30" xfId="1" applyNumberFormat="1" applyFont="1" applyFill="1" applyBorder="1" applyAlignment="1">
      <alignment horizontal="right" vertical="center" shrinkToFit="1"/>
    </xf>
    <xf numFmtId="0" fontId="12" fillId="0" borderId="30" xfId="3" applyFont="1" applyFill="1" applyBorder="1" applyAlignment="1">
      <alignment vertical="center"/>
    </xf>
    <xf numFmtId="0" fontId="12" fillId="0" borderId="29" xfId="3" applyFont="1" applyFill="1" applyBorder="1" applyAlignment="1">
      <alignment vertical="center"/>
    </xf>
    <xf numFmtId="0" fontId="12" fillId="0" borderId="31" xfId="3" applyFont="1" applyFill="1" applyBorder="1" applyAlignment="1">
      <alignment vertical="center"/>
    </xf>
    <xf numFmtId="49" fontId="12" fillId="0" borderId="33" xfId="1" applyNumberFormat="1" applyFont="1" applyFill="1" applyBorder="1" applyAlignment="1">
      <alignment horizontal="center" vertical="center" wrapText="1"/>
    </xf>
    <xf numFmtId="0" fontId="12" fillId="0" borderId="19" xfId="1" applyFont="1" applyFill="1" applyBorder="1" applyAlignment="1">
      <alignment horizontal="center" vertical="center" wrapText="1"/>
    </xf>
    <xf numFmtId="49" fontId="12" fillId="0" borderId="13" xfId="1" applyNumberFormat="1" applyFont="1" applyFill="1" applyBorder="1" applyAlignment="1">
      <alignment vertical="center" wrapText="1"/>
    </xf>
    <xf numFmtId="49" fontId="12" fillId="0" borderId="8" xfId="1" applyNumberFormat="1" applyFont="1" applyFill="1" applyBorder="1" applyAlignment="1">
      <alignment vertical="center" wrapText="1"/>
    </xf>
    <xf numFmtId="49" fontId="12" fillId="0" borderId="32" xfId="1" applyNumberFormat="1" applyFont="1" applyFill="1" applyBorder="1" applyAlignment="1">
      <alignment vertical="center" wrapText="1"/>
    </xf>
    <xf numFmtId="49" fontId="12" fillId="0" borderId="9" xfId="1" applyNumberFormat="1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left" vertical="center"/>
    </xf>
    <xf numFmtId="0" fontId="22" fillId="0" borderId="0" xfId="0" applyFont="1" applyFill="1" applyAlignment="1">
      <alignment vertical="top"/>
    </xf>
    <xf numFmtId="0" fontId="22" fillId="0" borderId="0" xfId="0" applyFont="1" applyFill="1"/>
    <xf numFmtId="0" fontId="11" fillId="0" borderId="0" xfId="1" applyFont="1" applyFill="1" applyBorder="1" applyAlignment="1">
      <alignment horizontal="left" vertical="center"/>
    </xf>
    <xf numFmtId="0" fontId="12" fillId="2" borderId="17" xfId="1" applyNumberFormat="1" applyFont="1" applyFill="1" applyBorder="1" applyAlignment="1">
      <alignment horizontal="center" vertical="center" shrinkToFit="1"/>
    </xf>
    <xf numFmtId="0" fontId="12" fillId="2" borderId="18" xfId="1" applyNumberFormat="1" applyFont="1" applyFill="1" applyBorder="1" applyAlignment="1">
      <alignment horizontal="center" vertical="center" shrinkToFit="1"/>
    </xf>
    <xf numFmtId="49" fontId="12" fillId="0" borderId="13" xfId="1" applyNumberFormat="1" applyFont="1" applyFill="1" applyBorder="1" applyAlignment="1">
      <alignment vertical="center" wrapText="1"/>
    </xf>
    <xf numFmtId="176" fontId="23" fillId="2" borderId="9" xfId="1" applyNumberFormat="1" applyFont="1" applyFill="1" applyBorder="1" applyAlignment="1">
      <alignment horizontal="right" vertical="center" shrinkToFit="1"/>
    </xf>
    <xf numFmtId="49" fontId="12" fillId="0" borderId="13" xfId="1" applyNumberFormat="1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left" vertical="center"/>
    </xf>
    <xf numFmtId="0" fontId="12" fillId="0" borderId="1" xfId="1" applyNumberFormat="1" applyFont="1" applyFill="1" applyBorder="1" applyAlignment="1">
      <alignment horizontal="distributed" vertical="center" justifyLastLine="1"/>
    </xf>
    <xf numFmtId="0" fontId="11" fillId="0" borderId="0" xfId="1" applyFont="1" applyFill="1" applyBorder="1" applyAlignment="1">
      <alignment horizontal="left" vertical="center"/>
    </xf>
    <xf numFmtId="0" fontId="24" fillId="2" borderId="9" xfId="1" applyNumberFormat="1" applyFont="1" applyFill="1" applyBorder="1" applyAlignment="1">
      <alignment horizontal="left" vertical="center" wrapText="1"/>
    </xf>
    <xf numFmtId="0" fontId="24" fillId="2" borderId="9" xfId="1" applyFont="1" applyFill="1" applyBorder="1" applyAlignment="1">
      <alignment horizontal="center" vertical="center" wrapText="1"/>
    </xf>
    <xf numFmtId="0" fontId="25" fillId="2" borderId="11" xfId="1" applyFont="1" applyFill="1" applyBorder="1" applyAlignment="1">
      <alignment horizontal="left" vertical="center"/>
    </xf>
    <xf numFmtId="0" fontId="24" fillId="2" borderId="30" xfId="3" applyFont="1" applyFill="1" applyBorder="1" applyAlignment="1">
      <alignment vertical="center"/>
    </xf>
    <xf numFmtId="176" fontId="24" fillId="2" borderId="27" xfId="1" applyNumberFormat="1" applyFont="1" applyFill="1" applyBorder="1" applyAlignment="1">
      <alignment horizontal="center" vertical="center" shrinkToFit="1"/>
    </xf>
    <xf numFmtId="0" fontId="12" fillId="0" borderId="1" xfId="1" applyNumberFormat="1" applyFont="1" applyFill="1" applyBorder="1" applyAlignment="1">
      <alignment horizontal="distributed" vertical="center" justifyLastLine="1"/>
    </xf>
    <xf numFmtId="49" fontId="12" fillId="0" borderId="13" xfId="1" applyNumberFormat="1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left" vertical="center"/>
    </xf>
    <xf numFmtId="0" fontId="13" fillId="0" borderId="0" xfId="0" applyFont="1" applyFill="1"/>
    <xf numFmtId="0" fontId="12" fillId="2" borderId="9" xfId="1" applyNumberFormat="1" applyFont="1" applyFill="1" applyBorder="1" applyAlignment="1">
      <alignment horizontal="left" vertical="center" wrapText="1"/>
    </xf>
    <xf numFmtId="0" fontId="12" fillId="2" borderId="9" xfId="1" applyFont="1" applyFill="1" applyBorder="1" applyAlignment="1">
      <alignment horizontal="center" vertical="center" wrapText="1"/>
    </xf>
    <xf numFmtId="176" fontId="11" fillId="2" borderId="9" xfId="1" applyNumberFormat="1" applyFont="1" applyFill="1" applyBorder="1" applyAlignment="1">
      <alignment horizontal="right" vertical="center" shrinkToFit="1"/>
    </xf>
    <xf numFmtId="49" fontId="12" fillId="0" borderId="13" xfId="1" applyNumberFormat="1" applyFont="1" applyFill="1" applyBorder="1" applyAlignment="1">
      <alignment vertical="center" wrapText="1"/>
    </xf>
    <xf numFmtId="49" fontId="12" fillId="0" borderId="13" xfId="1" applyNumberFormat="1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left" vertical="center"/>
    </xf>
    <xf numFmtId="0" fontId="12" fillId="0" borderId="17" xfId="1" applyNumberFormat="1" applyFont="1" applyFill="1" applyBorder="1" applyAlignment="1">
      <alignment horizontal="center" vertical="center" shrinkToFit="1"/>
    </xf>
    <xf numFmtId="0" fontId="26" fillId="0" borderId="0" xfId="1" applyNumberFormat="1" applyFont="1" applyFill="1" applyAlignment="1">
      <alignment horizontal="right" vertical="center"/>
    </xf>
    <xf numFmtId="0" fontId="27" fillId="0" borderId="21" xfId="1" applyNumberFormat="1" applyFont="1" applyFill="1" applyBorder="1" applyAlignment="1">
      <alignment horizontal="distributed" vertical="center" justifyLastLine="1"/>
    </xf>
    <xf numFmtId="0" fontId="27" fillId="0" borderId="1" xfId="1" applyNumberFormat="1" applyFont="1" applyFill="1" applyBorder="1" applyAlignment="1">
      <alignment horizontal="distributed" vertical="center" justifyLastLine="1"/>
    </xf>
    <xf numFmtId="49" fontId="11" fillId="0" borderId="9" xfId="1" applyNumberFormat="1" applyFont="1" applyFill="1" applyBorder="1" applyAlignment="1">
      <alignment vertical="center" wrapText="1"/>
    </xf>
    <xf numFmtId="49" fontId="12" fillId="0" borderId="13" xfId="1" applyNumberFormat="1" applyFont="1" applyFill="1" applyBorder="1" applyAlignment="1">
      <alignment vertical="center" wrapText="1"/>
    </xf>
    <xf numFmtId="178" fontId="10" fillId="0" borderId="23" xfId="5" applyNumberFormat="1" applyFont="1" applyFill="1" applyBorder="1" applyAlignment="1">
      <alignment horizontal="left" vertical="center" wrapText="1"/>
    </xf>
    <xf numFmtId="178" fontId="10" fillId="0" borderId="24" xfId="5" applyNumberFormat="1" applyFont="1" applyFill="1" applyBorder="1" applyAlignment="1">
      <alignment horizontal="left" vertical="center" wrapText="1"/>
    </xf>
    <xf numFmtId="178" fontId="10" fillId="0" borderId="6" xfId="5" applyNumberFormat="1" applyFont="1" applyFill="1" applyBorder="1" applyAlignment="1">
      <alignment horizontal="left" vertical="center" wrapText="1"/>
    </xf>
    <xf numFmtId="178" fontId="10" fillId="0" borderId="5" xfId="5" applyNumberFormat="1" applyFont="1" applyFill="1" applyBorder="1" applyAlignment="1">
      <alignment horizontal="left" vertical="center" wrapText="1"/>
    </xf>
    <xf numFmtId="178" fontId="10" fillId="0" borderId="0" xfId="5" applyNumberFormat="1" applyFont="1" applyFill="1" applyBorder="1" applyAlignment="1">
      <alignment horizontal="left" vertical="center" wrapText="1"/>
    </xf>
    <xf numFmtId="178" fontId="10" fillId="0" borderId="10" xfId="5" applyNumberFormat="1" applyFont="1" applyFill="1" applyBorder="1" applyAlignment="1">
      <alignment horizontal="left" vertical="center" wrapText="1"/>
    </xf>
    <xf numFmtId="178" fontId="10" fillId="0" borderId="2" xfId="5" applyNumberFormat="1" applyFont="1" applyFill="1" applyBorder="1" applyAlignment="1">
      <alignment horizontal="left" vertical="center" wrapText="1"/>
    </xf>
    <xf numFmtId="178" fontId="10" fillId="0" borderId="7" xfId="5" applyNumberFormat="1" applyFont="1" applyFill="1" applyBorder="1" applyAlignment="1">
      <alignment horizontal="left" vertical="center" wrapText="1"/>
    </xf>
    <xf numFmtId="178" fontId="10" fillId="0" borderId="8" xfId="5" applyNumberFormat="1" applyFont="1" applyFill="1" applyBorder="1" applyAlignment="1">
      <alignment horizontal="left" vertical="center" wrapText="1"/>
    </xf>
    <xf numFmtId="49" fontId="12" fillId="0" borderId="11" xfId="1" applyNumberFormat="1" applyFont="1" applyFill="1" applyBorder="1" applyAlignment="1">
      <alignment vertical="center" wrapText="1"/>
    </xf>
    <xf numFmtId="49" fontId="12" fillId="0" borderId="13" xfId="1" applyNumberFormat="1" applyFont="1" applyFill="1" applyBorder="1" applyAlignment="1">
      <alignment vertical="center" wrapText="1"/>
    </xf>
    <xf numFmtId="0" fontId="12" fillId="2" borderId="18" xfId="1" applyNumberFormat="1" applyFont="1" applyFill="1" applyBorder="1" applyAlignment="1">
      <alignment horizontal="center" vertical="center"/>
    </xf>
    <xf numFmtId="0" fontId="12" fillId="2" borderId="19" xfId="1" applyNumberFormat="1" applyFont="1" applyFill="1" applyBorder="1" applyAlignment="1">
      <alignment horizontal="center" vertical="center"/>
    </xf>
    <xf numFmtId="49" fontId="12" fillId="0" borderId="12" xfId="1" applyNumberFormat="1" applyFont="1" applyFill="1" applyBorder="1" applyAlignment="1">
      <alignment vertical="center" wrapText="1"/>
    </xf>
    <xf numFmtId="0" fontId="11" fillId="0" borderId="23" xfId="1" applyFont="1" applyFill="1" applyBorder="1" applyAlignment="1">
      <alignment horizontal="left" vertical="center" wrapText="1"/>
    </xf>
    <xf numFmtId="0" fontId="11" fillId="0" borderId="24" xfId="1" applyFont="1" applyFill="1" applyBorder="1" applyAlignment="1">
      <alignment horizontal="left" vertical="center"/>
    </xf>
    <xf numFmtId="0" fontId="11" fillId="0" borderId="6" xfId="1" applyFont="1" applyFill="1" applyBorder="1" applyAlignment="1">
      <alignment horizontal="left" vertical="center"/>
    </xf>
    <xf numFmtId="0" fontId="11" fillId="0" borderId="5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left" vertical="center"/>
    </xf>
    <xf numFmtId="0" fontId="11" fillId="0" borderId="7" xfId="1" applyFont="1" applyFill="1" applyBorder="1" applyAlignment="1">
      <alignment horizontal="left" vertical="center"/>
    </xf>
    <xf numFmtId="0" fontId="11" fillId="0" borderId="8" xfId="1" applyFont="1" applyFill="1" applyBorder="1" applyAlignment="1">
      <alignment horizontal="left" vertical="center"/>
    </xf>
    <xf numFmtId="0" fontId="12" fillId="0" borderId="26" xfId="1" applyNumberFormat="1" applyFont="1" applyFill="1" applyBorder="1" applyAlignment="1">
      <alignment horizontal="center" vertical="center" wrapText="1" justifyLastLine="1"/>
    </xf>
    <xf numFmtId="0" fontId="12" fillId="0" borderId="27" xfId="1" applyNumberFormat="1" applyFont="1" applyFill="1" applyBorder="1" applyAlignment="1">
      <alignment horizontal="center" vertical="center" justifyLastLine="1"/>
    </xf>
    <xf numFmtId="0" fontId="12" fillId="0" borderId="0" xfId="1" applyFont="1" applyFill="1" applyAlignment="1">
      <alignment horizontal="right" vertical="center"/>
    </xf>
    <xf numFmtId="0" fontId="17" fillId="0" borderId="0" xfId="1" applyNumberFormat="1" applyFont="1" applyFill="1" applyBorder="1" applyAlignment="1">
      <alignment horizontal="right" vertical="center" wrapText="1"/>
    </xf>
    <xf numFmtId="49" fontId="12" fillId="0" borderId="22" xfId="1" applyNumberFormat="1" applyFont="1" applyFill="1" applyBorder="1" applyAlignment="1">
      <alignment horizontal="distributed" vertical="center" wrapText="1" justifyLastLine="1"/>
    </xf>
    <xf numFmtId="49" fontId="12" fillId="0" borderId="25" xfId="1" applyNumberFormat="1" applyFont="1" applyFill="1" applyBorder="1" applyAlignment="1">
      <alignment horizontal="distributed" vertical="center" wrapText="1" justifyLastLine="1"/>
    </xf>
    <xf numFmtId="49" fontId="12" fillId="0" borderId="21" xfId="1" applyNumberFormat="1" applyFont="1" applyFill="1" applyBorder="1" applyAlignment="1">
      <alignment horizontal="distributed" vertical="center" wrapText="1" justifyLastLine="1"/>
    </xf>
    <xf numFmtId="49" fontId="12" fillId="0" borderId="2" xfId="1" applyNumberFormat="1" applyFont="1" applyFill="1" applyBorder="1" applyAlignment="1">
      <alignment horizontal="distributed" vertical="center" wrapText="1" justifyLastLine="1"/>
    </xf>
    <xf numFmtId="49" fontId="12" fillId="0" borderId="7" xfId="1" applyNumberFormat="1" applyFont="1" applyFill="1" applyBorder="1" applyAlignment="1">
      <alignment horizontal="distributed" vertical="center" wrapText="1" justifyLastLine="1"/>
    </xf>
    <xf numFmtId="49" fontId="12" fillId="0" borderId="8" xfId="1" applyNumberFormat="1" applyFont="1" applyFill="1" applyBorder="1" applyAlignment="1">
      <alignment horizontal="distributed" vertical="center" wrapText="1" justifyLastLine="1"/>
    </xf>
    <xf numFmtId="0" fontId="12" fillId="0" borderId="16" xfId="1" applyNumberFormat="1" applyFont="1" applyFill="1" applyBorder="1" applyAlignment="1">
      <alignment horizontal="distributed" vertical="center" wrapText="1" justifyLastLine="1"/>
    </xf>
    <xf numFmtId="0" fontId="12" fillId="0" borderId="1" xfId="1" applyNumberFormat="1" applyFont="1" applyFill="1" applyBorder="1" applyAlignment="1">
      <alignment horizontal="distributed" vertical="center" wrapText="1" justifyLastLine="1"/>
    </xf>
    <xf numFmtId="0" fontId="12" fillId="0" borderId="1" xfId="1" applyNumberFormat="1" applyFont="1" applyFill="1" applyBorder="1" applyAlignment="1">
      <alignment horizontal="distributed" vertical="center" justifyLastLine="1"/>
    </xf>
    <xf numFmtId="0" fontId="12" fillId="0" borderId="22" xfId="1" applyNumberFormat="1" applyFont="1" applyFill="1" applyBorder="1" applyAlignment="1">
      <alignment horizontal="distributed" vertical="center" justifyLastLine="1"/>
    </xf>
    <xf numFmtId="0" fontId="12" fillId="0" borderId="28" xfId="1" applyNumberFormat="1" applyFont="1" applyFill="1" applyBorder="1" applyAlignment="1">
      <alignment horizontal="distributed" vertical="center" justifyLastLine="1"/>
    </xf>
    <xf numFmtId="0" fontId="12" fillId="0" borderId="2" xfId="1" applyNumberFormat="1" applyFont="1" applyFill="1" applyBorder="1" applyAlignment="1">
      <alignment horizontal="distributed" vertical="center" justifyLastLine="1"/>
    </xf>
    <xf numFmtId="0" fontId="12" fillId="0" borderId="29" xfId="1" applyNumberFormat="1" applyFont="1" applyFill="1" applyBorder="1" applyAlignment="1">
      <alignment horizontal="distributed" vertical="center" justifyLastLine="1"/>
    </xf>
    <xf numFmtId="0" fontId="12" fillId="0" borderId="18" xfId="1" applyNumberFormat="1" applyFont="1" applyFill="1" applyBorder="1" applyAlignment="1">
      <alignment horizontal="center" vertical="center"/>
    </xf>
    <xf numFmtId="0" fontId="12" fillId="0" borderId="19" xfId="1" applyNumberFormat="1" applyFont="1" applyFill="1" applyBorder="1" applyAlignment="1">
      <alignment horizontal="center" vertical="center"/>
    </xf>
    <xf numFmtId="0" fontId="28" fillId="0" borderId="0" xfId="1" applyFont="1" applyFill="1" applyAlignment="1">
      <alignment horizontal="right" vertical="center"/>
    </xf>
  </cellXfs>
  <cellStyles count="10">
    <cellStyle name="桁区切り 2" xfId="2" xr:uid="{00000000-0005-0000-0000-000000000000}"/>
    <cellStyle name="桁区切り 2 2" xfId="5" xr:uid="{00000000-0005-0000-0000-000001000000}"/>
    <cellStyle name="桁区切り 2 2 2" xfId="7" xr:uid="{00000000-0005-0000-0000-000002000000}"/>
    <cellStyle name="標準" xfId="0" builtinId="0"/>
    <cellStyle name="標準 2" xfId="3" xr:uid="{00000000-0005-0000-0000-000004000000}"/>
    <cellStyle name="標準 2 2" xfId="8" xr:uid="{00000000-0005-0000-0000-000005000000}"/>
    <cellStyle name="標準 3" xfId="4" xr:uid="{00000000-0005-0000-0000-000006000000}"/>
    <cellStyle name="標準 3 2" xfId="6" xr:uid="{00000000-0005-0000-0000-000007000000}"/>
    <cellStyle name="標準 3 3" xfId="9" xr:uid="{A9188810-309E-4A55-B318-3023FA0730B4}"/>
    <cellStyle name="標準_③予算事業別調書(目次様式)" xfId="1" xr:uid="{00000000-0005-0000-0000-000008000000}"/>
  </cellStyles>
  <dxfs count="69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00FF00"/>
      <color rgb="FF0000FF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72"/>
  <sheetViews>
    <sheetView view="pageBreakPreview" zoomScale="70" zoomScaleNormal="100" zoomScaleSheetLayoutView="70" workbookViewId="0">
      <pane ySplit="7" topLeftCell="A8" activePane="bottomLeft" state="frozen"/>
      <selection activeCell="BZ9" sqref="BZ9"/>
      <selection pane="bottomLeft"/>
    </sheetView>
  </sheetViews>
  <sheetFormatPr defaultColWidth="8.6640625" defaultRowHeight="18" customHeight="1" outlineLevelCol="1"/>
  <cols>
    <col min="1" max="1" width="3.88671875" style="24" customWidth="1"/>
    <col min="2" max="4" width="1.109375" style="1" customWidth="1"/>
    <col min="5" max="5" width="25" style="1" customWidth="1"/>
    <col min="6" max="6" width="31.109375" style="15" customWidth="1"/>
    <col min="7" max="7" width="12.44140625" style="4" customWidth="1"/>
    <col min="8" max="9" width="11.109375" style="6" customWidth="1"/>
    <col min="10" max="10" width="11.109375" style="5" customWidth="1"/>
    <col min="11" max="11" width="5" style="17" customWidth="1"/>
    <col min="12" max="12" width="5" style="18" customWidth="1"/>
    <col min="13" max="13" width="6.44140625" style="89" customWidth="1"/>
    <col min="14" max="14" width="3.88671875" style="8" customWidth="1" outlineLevel="1"/>
    <col min="15" max="15" width="4" style="8" customWidth="1" outlineLevel="1"/>
    <col min="16" max="16" width="3.88671875" style="8" customWidth="1" outlineLevel="1"/>
    <col min="17" max="17" width="3.109375" style="8" customWidth="1" outlineLevel="1"/>
    <col min="18" max="18" width="5" style="8" customWidth="1" outlineLevel="1"/>
    <col min="19" max="20" width="8.6640625" style="9" customWidth="1"/>
    <col min="21" max="21" width="23.88671875" style="9" bestFit="1" customWidth="1"/>
    <col min="22" max="22" width="16.109375" style="10" bestFit="1" customWidth="1"/>
    <col min="23" max="27" width="8.6640625" style="9" customWidth="1"/>
    <col min="28" max="28" width="8.6640625" style="11" customWidth="1"/>
    <col min="29" max="33" width="8.6640625" style="9" customWidth="1"/>
    <col min="34" max="38" width="8.6640625" style="12" customWidth="1"/>
    <col min="39" max="39" width="22.88671875" style="12" customWidth="1"/>
    <col min="40" max="199" width="8.6640625" style="9" customWidth="1"/>
    <col min="200" max="16384" width="8.6640625" style="9"/>
  </cols>
  <sheetData>
    <row r="1" spans="1:45" ht="18" customHeight="1">
      <c r="A1" s="81" t="s">
        <v>25</v>
      </c>
      <c r="C1" s="2"/>
      <c r="D1" s="2"/>
      <c r="E1" s="2"/>
      <c r="F1" s="3"/>
      <c r="J1" s="7"/>
      <c r="K1" s="163"/>
      <c r="L1" s="163"/>
      <c r="T1" s="10"/>
      <c r="V1" s="9"/>
      <c r="Z1" s="11"/>
      <c r="AB1" s="9"/>
      <c r="AF1" s="12"/>
      <c r="AG1" s="12"/>
      <c r="AL1" s="9"/>
      <c r="AM1" s="9"/>
    </row>
    <row r="2" spans="1:45" ht="14.25" customHeight="1">
      <c r="A2" s="13"/>
      <c r="C2" s="14"/>
      <c r="D2" s="14"/>
      <c r="E2" s="14"/>
      <c r="G2" s="16"/>
      <c r="T2" s="10"/>
      <c r="V2" s="152" t="s">
        <v>24</v>
      </c>
      <c r="W2" s="153"/>
      <c r="X2" s="153"/>
      <c r="Y2" s="153"/>
      <c r="Z2" s="154"/>
      <c r="AB2" s="9"/>
      <c r="AF2" s="12"/>
      <c r="AG2" s="12"/>
      <c r="AL2" s="9"/>
      <c r="AM2" s="9"/>
    </row>
    <row r="3" spans="1:45" ht="16.2">
      <c r="A3" s="19"/>
      <c r="C3" s="20"/>
      <c r="D3" s="20"/>
      <c r="E3" s="20"/>
      <c r="F3" s="21"/>
      <c r="G3" s="16"/>
      <c r="J3" s="22"/>
      <c r="L3" s="23"/>
      <c r="M3" s="90"/>
      <c r="T3" s="10"/>
      <c r="V3" s="155"/>
      <c r="W3" s="156"/>
      <c r="X3" s="156"/>
      <c r="Y3" s="156"/>
      <c r="Z3" s="157"/>
      <c r="AB3" s="9"/>
      <c r="AF3" s="12"/>
      <c r="AG3" s="12"/>
      <c r="AL3" s="9"/>
      <c r="AM3" s="9"/>
    </row>
    <row r="4" spans="1:45" ht="10.5" customHeight="1">
      <c r="F4" s="25"/>
      <c r="G4" s="164"/>
      <c r="H4" s="164"/>
      <c r="I4" s="164"/>
      <c r="J4" s="26"/>
      <c r="L4" s="27"/>
      <c r="M4" s="91"/>
      <c r="N4" s="28"/>
      <c r="O4" s="28"/>
      <c r="P4" s="28"/>
      <c r="Q4" s="29"/>
      <c r="T4" s="10"/>
      <c r="V4" s="155"/>
      <c r="W4" s="156"/>
      <c r="X4" s="156"/>
      <c r="Y4" s="156"/>
      <c r="Z4" s="157"/>
      <c r="AB4" s="9"/>
      <c r="AF4" s="12"/>
      <c r="AG4" s="12"/>
      <c r="AL4" s="9"/>
      <c r="AM4" s="9"/>
    </row>
    <row r="5" spans="1:45" ht="27.75" customHeight="1" thickBot="1">
      <c r="F5" s="30"/>
      <c r="G5" s="31"/>
      <c r="H5" s="32"/>
      <c r="I5" s="32"/>
      <c r="J5" s="33"/>
      <c r="K5" s="34"/>
      <c r="L5" s="26" t="s">
        <v>29</v>
      </c>
      <c r="M5" s="26"/>
      <c r="N5" s="28"/>
      <c r="O5" s="28"/>
      <c r="P5" s="28"/>
      <c r="Q5" s="29"/>
      <c r="T5" s="10"/>
      <c r="V5" s="158"/>
      <c r="W5" s="159"/>
      <c r="X5" s="159"/>
      <c r="Y5" s="159"/>
      <c r="Z5" s="160"/>
      <c r="AB5" s="9"/>
      <c r="AF5" s="138" t="s">
        <v>19</v>
      </c>
      <c r="AG5" s="139"/>
      <c r="AH5" s="139"/>
      <c r="AI5" s="139"/>
      <c r="AJ5" s="139"/>
      <c r="AK5" s="139"/>
      <c r="AL5" s="139"/>
      <c r="AM5" s="140"/>
      <c r="AN5" s="138" t="s">
        <v>23</v>
      </c>
      <c r="AO5" s="139"/>
      <c r="AP5" s="139"/>
      <c r="AQ5" s="139"/>
      <c r="AR5" s="139"/>
      <c r="AS5" s="140"/>
    </row>
    <row r="6" spans="1:45" ht="15" customHeight="1">
      <c r="A6" s="35" t="s">
        <v>20</v>
      </c>
      <c r="B6" s="165" t="s">
        <v>0</v>
      </c>
      <c r="C6" s="166"/>
      <c r="D6" s="166"/>
      <c r="E6" s="167"/>
      <c r="F6" s="171" t="s">
        <v>16</v>
      </c>
      <c r="G6" s="171" t="s">
        <v>17</v>
      </c>
      <c r="H6" s="87" t="s">
        <v>43</v>
      </c>
      <c r="I6" s="87" t="s">
        <v>44</v>
      </c>
      <c r="J6" s="88" t="s">
        <v>1</v>
      </c>
      <c r="K6" s="174" t="s">
        <v>22</v>
      </c>
      <c r="L6" s="175"/>
      <c r="M6" s="161" t="s">
        <v>45</v>
      </c>
      <c r="N6" s="36"/>
      <c r="O6" s="36"/>
      <c r="P6" s="36"/>
      <c r="Q6" s="29"/>
      <c r="R6" s="29"/>
      <c r="T6" s="10"/>
      <c r="V6" s="9" t="s">
        <v>12</v>
      </c>
      <c r="W6" s="9" t="s">
        <v>13</v>
      </c>
      <c r="X6" s="9" t="s">
        <v>14</v>
      </c>
      <c r="Z6" s="11"/>
      <c r="AB6" s="9"/>
      <c r="AF6" s="141"/>
      <c r="AG6" s="142"/>
      <c r="AH6" s="142"/>
      <c r="AI6" s="142"/>
      <c r="AJ6" s="142"/>
      <c r="AK6" s="142"/>
      <c r="AL6" s="142"/>
      <c r="AM6" s="143"/>
      <c r="AN6" s="141"/>
      <c r="AO6" s="142"/>
      <c r="AP6" s="142"/>
      <c r="AQ6" s="142"/>
      <c r="AR6" s="142"/>
      <c r="AS6" s="143"/>
    </row>
    <row r="7" spans="1:45" ht="15" customHeight="1">
      <c r="A7" s="37" t="s">
        <v>21</v>
      </c>
      <c r="B7" s="168"/>
      <c r="C7" s="169"/>
      <c r="D7" s="169"/>
      <c r="E7" s="170"/>
      <c r="F7" s="172"/>
      <c r="G7" s="173"/>
      <c r="H7" s="122" t="s">
        <v>40</v>
      </c>
      <c r="I7" s="122" t="s">
        <v>46</v>
      </c>
      <c r="J7" s="38" t="s">
        <v>18</v>
      </c>
      <c r="K7" s="176"/>
      <c r="L7" s="177"/>
      <c r="M7" s="162"/>
      <c r="N7" s="36"/>
      <c r="O7" s="36"/>
      <c r="P7" s="36"/>
      <c r="Q7" s="29"/>
      <c r="R7" s="29"/>
      <c r="T7" s="10"/>
      <c r="V7" s="9"/>
      <c r="Z7" s="11"/>
      <c r="AB7" s="9"/>
      <c r="AF7" s="144"/>
      <c r="AG7" s="145"/>
      <c r="AH7" s="145"/>
      <c r="AI7" s="145"/>
      <c r="AJ7" s="145"/>
      <c r="AK7" s="145"/>
      <c r="AL7" s="145"/>
      <c r="AM7" s="146"/>
      <c r="AN7" s="144"/>
      <c r="AO7" s="145"/>
      <c r="AP7" s="145"/>
      <c r="AQ7" s="145"/>
      <c r="AR7" s="145"/>
      <c r="AS7" s="146"/>
    </row>
    <row r="8" spans="1:45" ht="26.4">
      <c r="A8" s="109">
        <v>120</v>
      </c>
      <c r="B8" s="147" t="s">
        <v>33</v>
      </c>
      <c r="C8" s="151"/>
      <c r="D8" s="151"/>
      <c r="E8" s="148"/>
      <c r="F8" s="39"/>
      <c r="G8" s="40"/>
      <c r="H8" s="41">
        <f t="shared" ref="H8:I10" si="0">+H9</f>
        <v>40</v>
      </c>
      <c r="I8" s="41">
        <f t="shared" si="0"/>
        <v>40</v>
      </c>
      <c r="J8" s="41">
        <f t="shared" ref="J8:J10" si="1">+I8-H8</f>
        <v>0</v>
      </c>
      <c r="K8" s="42"/>
      <c r="L8" s="95"/>
      <c r="M8" s="94" t="str">
        <f t="shared" ref="M8:M10" si="2">IF(AND(I8&lt;&gt;0,H8=0),"○","")</f>
        <v/>
      </c>
      <c r="N8" s="29" t="str">
        <f t="shared" ref="N8:N10" si="3">IF(B8&lt;&gt;"","款","-")</f>
        <v>款</v>
      </c>
      <c r="O8" s="29" t="str">
        <f t="shared" ref="O8:O10" si="4">IF(C8&lt;&gt;"","項","-")</f>
        <v>-</v>
      </c>
      <c r="P8" s="29" t="str">
        <f t="shared" ref="P8:P10" si="5">IF(D8&lt;&gt;"","目","-")</f>
        <v>-</v>
      </c>
      <c r="Q8" s="29" t="str">
        <f t="shared" ref="Q8:Q10" si="6">IF(E8&lt;&gt;"","節","-")</f>
        <v>-</v>
      </c>
      <c r="R8" s="29" t="str">
        <f t="shared" ref="R8:R10" si="7">IF(F8&lt;&gt;"","事項","-")</f>
        <v>-</v>
      </c>
      <c r="S8" s="9" t="s">
        <v>34</v>
      </c>
      <c r="T8" s="105" t="str">
        <f t="shared" ref="T8:T29" si="8">IF(G8&lt;&gt;"",G8,"")</f>
        <v/>
      </c>
      <c r="V8" s="9">
        <f t="shared" ref="V8:V29" si="9">IF(LENB(D8)/2&gt;13.5,2,1)</f>
        <v>1</v>
      </c>
      <c r="W8" s="9">
        <f t="shared" ref="W8:W29" si="10">IF(LENB(E8)/2&gt;26.5,3,IF(LENB(E8)/2&gt;13.5,2,1))</f>
        <v>1</v>
      </c>
      <c r="X8" s="9">
        <f t="shared" ref="X8:X29" si="11">IF(LENB(F8)/2&gt;51,4,IF(LENB(F8)/2&gt;34,3,IF(LENB(F8)/2&gt;17,2,1)))</f>
        <v>1</v>
      </c>
      <c r="Y8" s="9">
        <f t="shared" ref="Y8:Y10" si="12">MAX(V8:X8)</f>
        <v>1</v>
      </c>
      <c r="Z8" s="11" t="str">
        <f t="shared" ref="Z8:Z10" si="13">IF(Y8=4,"⑤"&amp;CHAR(10)&amp;CHAR(10)&amp;CHAR(10)&amp;CHAR(10),IF(Y8=3,"④"&amp;CHAR(10)&amp;CHAR(10)&amp;CHAR(10),IF(Y8=2,"③"&amp;CHAR(10)&amp;CHAR(10),"②"&amp;CHAR(10))))</f>
        <v xml:space="preserve">②
</v>
      </c>
      <c r="AB8" s="43">
        <f t="shared" ref="AB8:AB29" si="14">LENB(D8)/2</f>
        <v>0</v>
      </c>
      <c r="AC8" s="43">
        <f t="shared" ref="AC8:AC29" si="15">LENB(E8)/2</f>
        <v>0</v>
      </c>
      <c r="AD8" s="43">
        <f t="shared" ref="AD8:AD29" si="16">LENB(F8)/2</f>
        <v>0</v>
      </c>
      <c r="AF8" s="12" t="str">
        <f>IF(N8="款",B8,#REF!)</f>
        <v>16款　使用料及手数料</v>
      </c>
      <c r="AG8" s="12" t="e">
        <f>IF(#REF!=AF8,IF(O8="項",C8,#REF!),0)</f>
        <v>#REF!</v>
      </c>
      <c r="AH8" s="12" t="e">
        <f>IF(#REF!=AG8,IF(P8="目",D8,#REF!),0)</f>
        <v>#REF!</v>
      </c>
      <c r="AI8" s="12" t="e">
        <f>IF(#REF!=AH8,IF(Q8="節",E8,"事項"),0)</f>
        <v>#REF!</v>
      </c>
      <c r="AK8" s="12" t="e">
        <f t="shared" ref="AK8:AK10" si="17">IF(AG8=0,AF8,IF(AH8=0,CONCATENATE(AF8,AG8),IF(AI8=0,CONCATENATE(AF8,AG8,AH8),IF(AI8="事項",0,CONCATENATE(AF8,AG8,AH8,AI8)))))</f>
        <v>#REF!</v>
      </c>
      <c r="AL8" s="9"/>
      <c r="AM8" s="9"/>
      <c r="AN8" s="12" t="e">
        <f>IF(AK8=0,#REF!,AK8)</f>
        <v>#REF!</v>
      </c>
      <c r="AO8" s="9" t="e">
        <f t="shared" ref="AO8:AO10" si="18">CONCATENATE(AN8,T8)</f>
        <v>#REF!</v>
      </c>
    </row>
    <row r="9" spans="1:45" ht="26.4">
      <c r="A9" s="109">
        <v>121</v>
      </c>
      <c r="B9" s="49"/>
      <c r="C9" s="147" t="s">
        <v>2</v>
      </c>
      <c r="D9" s="151"/>
      <c r="E9" s="148"/>
      <c r="F9" s="39"/>
      <c r="G9" s="40"/>
      <c r="H9" s="41">
        <f t="shared" si="0"/>
        <v>40</v>
      </c>
      <c r="I9" s="41">
        <f t="shared" si="0"/>
        <v>40</v>
      </c>
      <c r="J9" s="41">
        <f t="shared" si="1"/>
        <v>0</v>
      </c>
      <c r="K9" s="42"/>
      <c r="L9" s="96"/>
      <c r="M9" s="94" t="str">
        <f t="shared" si="2"/>
        <v/>
      </c>
      <c r="N9" s="29" t="str">
        <f t="shared" si="3"/>
        <v>-</v>
      </c>
      <c r="O9" s="29" t="str">
        <f t="shared" si="4"/>
        <v>項</v>
      </c>
      <c r="P9" s="29" t="str">
        <f t="shared" si="5"/>
        <v>-</v>
      </c>
      <c r="Q9" s="29" t="str">
        <f t="shared" si="6"/>
        <v>-</v>
      </c>
      <c r="R9" s="29" t="str">
        <f t="shared" si="7"/>
        <v>-</v>
      </c>
      <c r="S9" s="9" t="s">
        <v>34</v>
      </c>
      <c r="T9" s="105" t="str">
        <f t="shared" si="8"/>
        <v/>
      </c>
      <c r="V9" s="9">
        <f t="shared" si="9"/>
        <v>1</v>
      </c>
      <c r="W9" s="9">
        <f t="shared" si="10"/>
        <v>1</v>
      </c>
      <c r="X9" s="9">
        <f t="shared" si="11"/>
        <v>1</v>
      </c>
      <c r="Y9" s="9">
        <f t="shared" si="12"/>
        <v>1</v>
      </c>
      <c r="Z9" s="11" t="str">
        <f t="shared" si="13"/>
        <v xml:space="preserve">②
</v>
      </c>
      <c r="AB9" s="43">
        <f t="shared" si="14"/>
        <v>0</v>
      </c>
      <c r="AC9" s="43">
        <f t="shared" si="15"/>
        <v>0</v>
      </c>
      <c r="AD9" s="43">
        <f t="shared" si="16"/>
        <v>0</v>
      </c>
      <c r="AF9" s="12" t="str">
        <f>IF(N9="款",B9,AF8)</f>
        <v>16款　使用料及手数料</v>
      </c>
      <c r="AG9" s="12" t="str">
        <f>IF(AF8=AF9,IF(O9="項",C9,AG8),0)</f>
        <v>1項　使用料</v>
      </c>
      <c r="AH9" s="12" t="e">
        <f>IF(AG8=AG9,IF(P9="目",D9,AH8),0)</f>
        <v>#REF!</v>
      </c>
      <c r="AI9" s="12" t="e">
        <f>IF(AH8=AH9,IF(Q9="節",E9,"事項"),0)</f>
        <v>#REF!</v>
      </c>
      <c r="AK9" s="12" t="e">
        <f t="shared" si="17"/>
        <v>#REF!</v>
      </c>
      <c r="AL9" s="9"/>
      <c r="AM9" s="9"/>
      <c r="AN9" s="12" t="e">
        <f t="shared" ref="AN9:AN10" si="19">IF(AK9=0,AN8,AK9)</f>
        <v>#REF!</v>
      </c>
      <c r="AO9" s="9" t="e">
        <f t="shared" si="18"/>
        <v>#REF!</v>
      </c>
    </row>
    <row r="10" spans="1:45" ht="26.4">
      <c r="A10" s="109">
        <v>122</v>
      </c>
      <c r="B10" s="45"/>
      <c r="C10" s="44"/>
      <c r="D10" s="147" t="s">
        <v>3</v>
      </c>
      <c r="E10" s="148"/>
      <c r="F10" s="46"/>
      <c r="G10" s="47"/>
      <c r="H10" s="41">
        <f t="shared" si="0"/>
        <v>40</v>
      </c>
      <c r="I10" s="41">
        <f t="shared" si="0"/>
        <v>40</v>
      </c>
      <c r="J10" s="41">
        <f t="shared" si="1"/>
        <v>0</v>
      </c>
      <c r="K10" s="42"/>
      <c r="L10" s="96"/>
      <c r="M10" s="94" t="str">
        <f t="shared" si="2"/>
        <v/>
      </c>
      <c r="N10" s="29" t="str">
        <f t="shared" si="3"/>
        <v>-</v>
      </c>
      <c r="O10" s="29" t="str">
        <f t="shared" si="4"/>
        <v>-</v>
      </c>
      <c r="P10" s="29" t="str">
        <f t="shared" si="5"/>
        <v>目</v>
      </c>
      <c r="Q10" s="29" t="str">
        <f t="shared" si="6"/>
        <v>-</v>
      </c>
      <c r="R10" s="29" t="str">
        <f t="shared" si="7"/>
        <v>-</v>
      </c>
      <c r="S10" s="9" t="s">
        <v>34</v>
      </c>
      <c r="T10" s="105" t="str">
        <f t="shared" si="8"/>
        <v/>
      </c>
      <c r="V10" s="9">
        <f t="shared" si="9"/>
        <v>1</v>
      </c>
      <c r="W10" s="9">
        <f t="shared" si="10"/>
        <v>1</v>
      </c>
      <c r="X10" s="9">
        <f t="shared" si="11"/>
        <v>1</v>
      </c>
      <c r="Y10" s="9">
        <f t="shared" si="12"/>
        <v>1</v>
      </c>
      <c r="Z10" s="11" t="str">
        <f t="shared" si="13"/>
        <v xml:space="preserve">②
</v>
      </c>
      <c r="AB10" s="43">
        <f t="shared" si="14"/>
        <v>7.5</v>
      </c>
      <c r="AC10" s="43">
        <f t="shared" si="15"/>
        <v>0</v>
      </c>
      <c r="AD10" s="43">
        <f t="shared" si="16"/>
        <v>0</v>
      </c>
      <c r="AF10" s="12" t="str">
        <f>IF(N10="款",B10,AF9)</f>
        <v>16款　使用料及手数料</v>
      </c>
      <c r="AG10" s="12" t="str">
        <f>IF(AF9=AF10,IF(O10="項",C10,AG9),0)</f>
        <v>1項　使用料</v>
      </c>
      <c r="AH10" s="12" t="str">
        <f>IF(AG9=AG10,IF(P10="目",D10,AH9),0)</f>
        <v>1目　総務使用料</v>
      </c>
      <c r="AI10" s="12" t="e">
        <f>IF(AH9=AH10,IF(Q10="節",E10,"事項"),0)</f>
        <v>#REF!</v>
      </c>
      <c r="AK10" s="12" t="e">
        <f t="shared" si="17"/>
        <v>#REF!</v>
      </c>
      <c r="AL10" s="9"/>
      <c r="AM10" s="9"/>
      <c r="AN10" s="12" t="e">
        <f t="shared" si="19"/>
        <v>#REF!</v>
      </c>
      <c r="AO10" s="9" t="e">
        <f t="shared" si="18"/>
        <v>#REF!</v>
      </c>
    </row>
    <row r="11" spans="1:45" ht="26.4">
      <c r="A11" s="109">
        <v>148</v>
      </c>
      <c r="B11" s="45"/>
      <c r="C11" s="45"/>
      <c r="D11" s="45"/>
      <c r="E11" s="104" t="s">
        <v>4</v>
      </c>
      <c r="F11" s="46" t="s">
        <v>27</v>
      </c>
      <c r="G11" s="46"/>
      <c r="H11" s="41">
        <f>SUM(H12:H12)</f>
        <v>40</v>
      </c>
      <c r="I11" s="41">
        <f>+I12</f>
        <v>40</v>
      </c>
      <c r="J11" s="41">
        <f t="shared" ref="J11:J12" si="20">+I11-H11</f>
        <v>0</v>
      </c>
      <c r="K11" s="42"/>
      <c r="L11" s="96"/>
      <c r="M11" s="94" t="str">
        <f t="shared" ref="M11:M12" si="21">IF(AND(I11&lt;&gt;0,H11=0),"○","")</f>
        <v/>
      </c>
      <c r="N11" s="29" t="str">
        <f t="shared" ref="N11:N12" si="22">IF(B11&lt;&gt;"","款","-")</f>
        <v>-</v>
      </c>
      <c r="O11" s="29" t="str">
        <f t="shared" ref="O11:O12" si="23">IF(C11&lt;&gt;"","項","-")</f>
        <v>-</v>
      </c>
      <c r="P11" s="29" t="str">
        <f t="shared" ref="P11:P12" si="24">IF(D11&lt;&gt;"","目","-")</f>
        <v>-</v>
      </c>
      <c r="Q11" s="29" t="str">
        <f t="shared" ref="Q11:Q12" si="25">IF(E11&lt;&gt;"","節","-")</f>
        <v>節</v>
      </c>
      <c r="R11" s="29" t="str">
        <f t="shared" ref="R11:R12" si="26">IF(F11&lt;&gt;"","事項","-")</f>
        <v>事項</v>
      </c>
      <c r="S11" s="9" t="s">
        <v>34</v>
      </c>
      <c r="T11" s="105" t="str">
        <f t="shared" si="8"/>
        <v/>
      </c>
      <c r="V11" s="9">
        <f t="shared" si="9"/>
        <v>1</v>
      </c>
      <c r="W11" s="9">
        <f t="shared" si="10"/>
        <v>1</v>
      </c>
      <c r="X11" s="9">
        <f t="shared" si="11"/>
        <v>1</v>
      </c>
      <c r="Y11" s="9">
        <f t="shared" ref="Y11:Y12" si="27">MAX(V11:X11)</f>
        <v>1</v>
      </c>
      <c r="Z11" s="11" t="str">
        <f t="shared" ref="Z11:Z12" si="28">IF(Y11=4,"⑤"&amp;CHAR(10)&amp;CHAR(10)&amp;CHAR(10)&amp;CHAR(10),IF(Y11=3,"④"&amp;CHAR(10)&amp;CHAR(10)&amp;CHAR(10),IF(Y11=2,"③"&amp;CHAR(10)&amp;CHAR(10),"②"&amp;CHAR(10))))</f>
        <v xml:space="preserve">②
</v>
      </c>
      <c r="AB11" s="43">
        <f t="shared" si="14"/>
        <v>0</v>
      </c>
      <c r="AC11" s="43">
        <f t="shared" si="15"/>
        <v>7.5</v>
      </c>
      <c r="AD11" s="43">
        <f t="shared" si="16"/>
        <v>11</v>
      </c>
      <c r="AF11" s="12" t="e">
        <f>IF(N11="款",B11,#REF!)</f>
        <v>#REF!</v>
      </c>
      <c r="AG11" s="12" t="e">
        <f>IF(#REF!=AF11,IF(O11="項",C11,#REF!),0)</f>
        <v>#REF!</v>
      </c>
      <c r="AH11" s="12" t="e">
        <f>IF(#REF!=AG11,IF(P11="目",D11,#REF!),0)</f>
        <v>#REF!</v>
      </c>
      <c r="AI11" s="12" t="e">
        <f>IF(#REF!=AH11,IF(Q11="節",E11,"事項"),0)</f>
        <v>#REF!</v>
      </c>
      <c r="AK11" s="12" t="e">
        <f t="shared" ref="AK11:AK12" si="29">IF(AG11=0,AF11,IF(AH11=0,CONCATENATE(AF11,AG11),IF(AI11=0,CONCATENATE(AF11,AG11,AH11),IF(AI11="事項",0,CONCATENATE(AF11,AG11,AH11,AI11)))))</f>
        <v>#REF!</v>
      </c>
      <c r="AL11" s="9"/>
      <c r="AM11" s="9"/>
      <c r="AN11" s="12" t="e">
        <f>IF(AK11=0,#REF!,AK11)</f>
        <v>#REF!</v>
      </c>
      <c r="AO11" s="9" t="e">
        <f t="shared" ref="AO11:AO12" si="30">CONCATENATE(AN11,T11)</f>
        <v>#REF!</v>
      </c>
    </row>
    <row r="12" spans="1:45" ht="26.4">
      <c r="A12" s="109">
        <v>149</v>
      </c>
      <c r="B12" s="45"/>
      <c r="C12" s="45"/>
      <c r="D12" s="45"/>
      <c r="E12" s="104"/>
      <c r="F12" s="104"/>
      <c r="G12" s="47" t="s">
        <v>7</v>
      </c>
      <c r="H12" s="41">
        <v>40</v>
      </c>
      <c r="I12" s="41">
        <v>40</v>
      </c>
      <c r="J12" s="41">
        <f t="shared" si="20"/>
        <v>0</v>
      </c>
      <c r="K12" s="42"/>
      <c r="L12" s="96"/>
      <c r="M12" s="94" t="str">
        <f t="shared" si="21"/>
        <v/>
      </c>
      <c r="N12" s="29" t="str">
        <f t="shared" si="22"/>
        <v>-</v>
      </c>
      <c r="O12" s="29" t="str">
        <f t="shared" si="23"/>
        <v>-</v>
      </c>
      <c r="P12" s="29" t="str">
        <f t="shared" si="24"/>
        <v>-</v>
      </c>
      <c r="Q12" s="29" t="str">
        <f t="shared" si="25"/>
        <v>-</v>
      </c>
      <c r="R12" s="29" t="str">
        <f t="shared" si="26"/>
        <v>-</v>
      </c>
      <c r="S12" s="9" t="s">
        <v>34</v>
      </c>
      <c r="T12" s="105" t="str">
        <f t="shared" si="8"/>
        <v>ICT戦略室</v>
      </c>
      <c r="V12" s="9">
        <f t="shared" si="9"/>
        <v>1</v>
      </c>
      <c r="W12" s="9">
        <f t="shared" si="10"/>
        <v>1</v>
      </c>
      <c r="X12" s="9">
        <f t="shared" si="11"/>
        <v>1</v>
      </c>
      <c r="Y12" s="9">
        <f t="shared" si="27"/>
        <v>1</v>
      </c>
      <c r="Z12" s="11" t="str">
        <f t="shared" si="28"/>
        <v xml:space="preserve">②
</v>
      </c>
      <c r="AB12" s="43">
        <f t="shared" si="14"/>
        <v>0</v>
      </c>
      <c r="AC12" s="43">
        <f t="shared" si="15"/>
        <v>0</v>
      </c>
      <c r="AD12" s="43">
        <f t="shared" si="16"/>
        <v>0</v>
      </c>
      <c r="AF12" s="12" t="e">
        <f>IF(N12="款",B12,AF11)</f>
        <v>#REF!</v>
      </c>
      <c r="AG12" s="12" t="e">
        <f>IF(AF11=AF12,IF(O12="項",C12,AG11),0)</f>
        <v>#REF!</v>
      </c>
      <c r="AH12" s="12" t="e">
        <f>IF(AG11=AG12,IF(P12="目",D12,AH11),0)</f>
        <v>#REF!</v>
      </c>
      <c r="AI12" s="12" t="e">
        <f>IF(AH11=AH12,IF(Q12="節",E12,"事項"),0)</f>
        <v>#REF!</v>
      </c>
      <c r="AK12" s="12" t="e">
        <f t="shared" si="29"/>
        <v>#REF!</v>
      </c>
      <c r="AL12" s="9"/>
      <c r="AM12" s="9"/>
      <c r="AN12" s="12" t="e">
        <f t="shared" ref="AN12" si="31">IF(AK12=0,AN11,AK12)</f>
        <v>#REF!</v>
      </c>
      <c r="AO12" s="9" t="e">
        <f t="shared" si="30"/>
        <v>#REF!</v>
      </c>
    </row>
    <row r="13" spans="1:45" ht="26.4">
      <c r="A13" s="109">
        <v>294</v>
      </c>
      <c r="B13" s="147" t="s">
        <v>36</v>
      </c>
      <c r="C13" s="151"/>
      <c r="D13" s="151"/>
      <c r="E13" s="148"/>
      <c r="F13" s="39"/>
      <c r="G13" s="40"/>
      <c r="H13" s="41">
        <f t="shared" ref="H13:I14" si="32">+H14</f>
        <v>9015</v>
      </c>
      <c r="I13" s="41">
        <f t="shared" si="32"/>
        <v>430326</v>
      </c>
      <c r="J13" s="41">
        <f t="shared" ref="J13:J16" si="33">+I13-H13</f>
        <v>421311</v>
      </c>
      <c r="K13" s="42"/>
      <c r="L13" s="95"/>
      <c r="M13" s="94" t="str">
        <f t="shared" ref="M13:M14" si="34">IF(AND(I13&lt;&gt;0,H13=0),"○","")</f>
        <v/>
      </c>
      <c r="N13" s="29" t="str">
        <f t="shared" ref="N13:N14" si="35">IF(B13&lt;&gt;"","款","-")</f>
        <v>款</v>
      </c>
      <c r="O13" s="29" t="str">
        <f t="shared" ref="O13:O14" si="36">IF(C13&lt;&gt;"","項","-")</f>
        <v>-</v>
      </c>
      <c r="P13" s="29" t="str">
        <f t="shared" ref="P13:P14" si="37">IF(D13&lt;&gt;"","目","-")</f>
        <v>-</v>
      </c>
      <c r="Q13" s="29" t="str">
        <f t="shared" ref="Q13:Q14" si="38">IF(E13&lt;&gt;"","節","-")</f>
        <v>-</v>
      </c>
      <c r="R13" s="29" t="str">
        <f t="shared" ref="R13:R14" si="39">IF(F13&lt;&gt;"","事項","-")</f>
        <v>-</v>
      </c>
      <c r="S13" s="9" t="s">
        <v>35</v>
      </c>
      <c r="T13" s="105" t="str">
        <f t="shared" si="8"/>
        <v/>
      </c>
      <c r="V13" s="9">
        <f t="shared" si="9"/>
        <v>1</v>
      </c>
      <c r="W13" s="9">
        <f t="shared" si="10"/>
        <v>1</v>
      </c>
      <c r="X13" s="9">
        <f t="shared" si="11"/>
        <v>1</v>
      </c>
      <c r="Y13" s="9">
        <f t="shared" ref="Y13" si="40">MAX(V13:X13)</f>
        <v>1</v>
      </c>
      <c r="Z13" s="11" t="str">
        <f t="shared" ref="Z13" si="41">IF(Y13=4,"⑤"&amp;CHAR(10)&amp;CHAR(10)&amp;CHAR(10)&amp;CHAR(10),IF(Y13=3,"④"&amp;CHAR(10)&amp;CHAR(10)&amp;CHAR(10),IF(Y13=2,"③"&amp;CHAR(10)&amp;CHAR(10),"②"&amp;CHAR(10))))</f>
        <v xml:space="preserve">②
</v>
      </c>
      <c r="AB13" s="43">
        <f t="shared" si="14"/>
        <v>0</v>
      </c>
      <c r="AC13" s="43">
        <f t="shared" si="15"/>
        <v>0</v>
      </c>
      <c r="AD13" s="43">
        <f t="shared" si="16"/>
        <v>0</v>
      </c>
      <c r="AF13" s="12" t="str">
        <f>IF(N13="款",B13,#REF!)</f>
        <v>17款　国庫支出金</v>
      </c>
      <c r="AG13" s="12" t="e">
        <f>IF(#REF!=AF13,IF(O13="項",C13,#REF!),0)</f>
        <v>#REF!</v>
      </c>
      <c r="AH13" s="12" t="e">
        <f>IF(#REF!=AG13,IF(P13="目",D13,#REF!),0)</f>
        <v>#REF!</v>
      </c>
      <c r="AI13" s="12" t="e">
        <f>IF(#REF!=AH13,IF(Q13="節",E13,"事項"),0)</f>
        <v>#REF!</v>
      </c>
      <c r="AK13" s="12" t="e">
        <f t="shared" ref="AK13" si="42">IF(AG13=0,AF13,IF(AH13=0,CONCATENATE(AF13,AG13),IF(AI13=0,CONCATENATE(AF13,AG13,AH13),IF(AI13="事項",0,CONCATENATE(AF13,AG13,AH13,AI13)))))</f>
        <v>#REF!</v>
      </c>
      <c r="AL13" s="9"/>
      <c r="AM13" s="9"/>
      <c r="AN13" s="12" t="e">
        <f>IF(AK13=0,#REF!,AK13)</f>
        <v>#REF!</v>
      </c>
      <c r="AO13" s="9" t="e">
        <f t="shared" ref="AO13" si="43">CONCATENATE(AN13,T13)</f>
        <v>#REF!</v>
      </c>
    </row>
    <row r="14" spans="1:45" ht="26.4">
      <c r="A14" s="109">
        <v>324</v>
      </c>
      <c r="B14" s="45"/>
      <c r="C14" s="147" t="s">
        <v>5</v>
      </c>
      <c r="D14" s="151"/>
      <c r="E14" s="148"/>
      <c r="F14" s="39"/>
      <c r="G14" s="40"/>
      <c r="H14" s="41">
        <f t="shared" si="32"/>
        <v>9015</v>
      </c>
      <c r="I14" s="41">
        <f t="shared" si="32"/>
        <v>430326</v>
      </c>
      <c r="J14" s="41">
        <f t="shared" si="33"/>
        <v>421311</v>
      </c>
      <c r="K14" s="42"/>
      <c r="L14" s="96"/>
      <c r="M14" s="94" t="str">
        <f t="shared" si="34"/>
        <v/>
      </c>
      <c r="N14" s="29" t="str">
        <f t="shared" si="35"/>
        <v>-</v>
      </c>
      <c r="O14" s="29" t="str">
        <f t="shared" si="36"/>
        <v>項</v>
      </c>
      <c r="P14" s="29" t="str">
        <f t="shared" si="37"/>
        <v>-</v>
      </c>
      <c r="Q14" s="29" t="str">
        <f t="shared" si="38"/>
        <v>-</v>
      </c>
      <c r="R14" s="29" t="str">
        <f t="shared" si="39"/>
        <v>-</v>
      </c>
      <c r="S14" s="9" t="s">
        <v>35</v>
      </c>
      <c r="T14" s="105" t="str">
        <f t="shared" si="8"/>
        <v/>
      </c>
      <c r="V14" s="9">
        <f t="shared" si="9"/>
        <v>1</v>
      </c>
      <c r="W14" s="9">
        <f t="shared" si="10"/>
        <v>1</v>
      </c>
      <c r="X14" s="9">
        <f t="shared" si="11"/>
        <v>1</v>
      </c>
      <c r="Y14" s="9">
        <f t="shared" ref="Y14:Y16" si="44">MAX(V14:X14)</f>
        <v>1</v>
      </c>
      <c r="Z14" s="11" t="str">
        <f t="shared" ref="Z14:Z16" si="45">IF(Y14=4,"⑤"&amp;CHAR(10)&amp;CHAR(10)&amp;CHAR(10)&amp;CHAR(10),IF(Y14=3,"④"&amp;CHAR(10)&amp;CHAR(10)&amp;CHAR(10),IF(Y14=2,"③"&amp;CHAR(10)&amp;CHAR(10),"②"&amp;CHAR(10))))</f>
        <v xml:space="preserve">②
</v>
      </c>
      <c r="AB14" s="43">
        <f t="shared" si="14"/>
        <v>0</v>
      </c>
      <c r="AC14" s="43">
        <f t="shared" si="15"/>
        <v>0</v>
      </c>
      <c r="AD14" s="43">
        <f t="shared" si="16"/>
        <v>0</v>
      </c>
      <c r="AF14" s="12" t="e">
        <f>IF(N14="款",B14,#REF!)</f>
        <v>#REF!</v>
      </c>
      <c r="AG14" s="12" t="e">
        <f>IF(#REF!=AF14,IF(O14="項",C14,#REF!),0)</f>
        <v>#REF!</v>
      </c>
      <c r="AH14" s="12" t="e">
        <f>IF(#REF!=AG14,IF(P14="目",D14,#REF!),0)</f>
        <v>#REF!</v>
      </c>
      <c r="AI14" s="12" t="e">
        <f>IF(#REF!=AH14,IF(Q14="節",E14,"事項"),0)</f>
        <v>#REF!</v>
      </c>
      <c r="AK14" s="12" t="e">
        <f t="shared" ref="AK14:AK16" si="46">IF(AG14=0,AF14,IF(AH14=0,CONCATENATE(AF14,AG14),IF(AI14=0,CONCATENATE(AF14,AG14,AH14),IF(AI14="事項",0,CONCATENATE(AF14,AG14,AH14,AI14)))))</f>
        <v>#REF!</v>
      </c>
      <c r="AL14" s="9"/>
      <c r="AM14" s="9"/>
      <c r="AN14" s="12" t="e">
        <f>IF(AK14=0,#REF!,AK14)</f>
        <v>#REF!</v>
      </c>
      <c r="AO14" s="9" t="e">
        <f t="shared" ref="AO14:AO16" si="47">CONCATENATE(AN14,T14)</f>
        <v>#REF!</v>
      </c>
    </row>
    <row r="15" spans="1:45" ht="26.4">
      <c r="A15" s="109">
        <v>325</v>
      </c>
      <c r="B15" s="45"/>
      <c r="C15" s="45"/>
      <c r="D15" s="147" t="s">
        <v>6</v>
      </c>
      <c r="E15" s="148"/>
      <c r="F15" s="46"/>
      <c r="G15" s="47"/>
      <c r="H15" s="41">
        <f>SUM(H16:H17)</f>
        <v>9015</v>
      </c>
      <c r="I15" s="41">
        <f>SUM(I16:I17)</f>
        <v>430326</v>
      </c>
      <c r="J15" s="41">
        <f>SUM(J16:J17)</f>
        <v>421311</v>
      </c>
      <c r="K15" s="42"/>
      <c r="L15" s="96"/>
      <c r="M15" s="94" t="str">
        <f t="shared" ref="M15:M16" si="48">IF(AND(I15&lt;&gt;0,H15=0),"○","")</f>
        <v/>
      </c>
      <c r="N15" s="29" t="str">
        <f t="shared" ref="N15:N16" si="49">IF(B15&lt;&gt;"","款","-")</f>
        <v>-</v>
      </c>
      <c r="O15" s="29" t="str">
        <f t="shared" ref="O15:O16" si="50">IF(C15&lt;&gt;"","項","-")</f>
        <v>-</v>
      </c>
      <c r="P15" s="29" t="str">
        <f t="shared" ref="P15:P16" si="51">IF(D15&lt;&gt;"","目","-")</f>
        <v>目</v>
      </c>
      <c r="Q15" s="29" t="str">
        <f t="shared" ref="Q15:Q16" si="52">IF(E15&lt;&gt;"","節","-")</f>
        <v>-</v>
      </c>
      <c r="R15" s="29" t="str">
        <f t="shared" ref="R15:R16" si="53">IF(F15&lt;&gt;"","事項","-")</f>
        <v>-</v>
      </c>
      <c r="S15" s="9" t="s">
        <v>35</v>
      </c>
      <c r="T15" s="105" t="str">
        <f t="shared" si="8"/>
        <v/>
      </c>
      <c r="V15" s="9">
        <f t="shared" si="9"/>
        <v>1</v>
      </c>
      <c r="W15" s="9">
        <f t="shared" si="10"/>
        <v>1</v>
      </c>
      <c r="X15" s="9">
        <f t="shared" si="11"/>
        <v>1</v>
      </c>
      <c r="Y15" s="9">
        <f t="shared" si="44"/>
        <v>1</v>
      </c>
      <c r="Z15" s="11" t="str">
        <f t="shared" si="45"/>
        <v xml:space="preserve">②
</v>
      </c>
      <c r="AB15" s="43">
        <f t="shared" si="14"/>
        <v>10.5</v>
      </c>
      <c r="AC15" s="43">
        <f t="shared" si="15"/>
        <v>0</v>
      </c>
      <c r="AD15" s="43">
        <f t="shared" si="16"/>
        <v>0</v>
      </c>
      <c r="AF15" s="12" t="e">
        <f>IF(N15="款",B15,AF14)</f>
        <v>#REF!</v>
      </c>
      <c r="AG15" s="12" t="e">
        <f>IF(AF14=AF15,IF(O15="項",C15,AG14),0)</f>
        <v>#REF!</v>
      </c>
      <c r="AH15" s="12" t="e">
        <f>IF(AG14=AG15,IF(P15="目",D15,AH14),0)</f>
        <v>#REF!</v>
      </c>
      <c r="AI15" s="12" t="e">
        <f>IF(AH14=AH15,IF(Q15="節",E15,"事項"),0)</f>
        <v>#REF!</v>
      </c>
      <c r="AK15" s="12" t="e">
        <f t="shared" si="46"/>
        <v>#REF!</v>
      </c>
      <c r="AL15" s="9"/>
      <c r="AM15" s="9"/>
      <c r="AN15" s="12" t="e">
        <f t="shared" ref="AN15:AN16" si="54">IF(AK15=0,AN14,AK15)</f>
        <v>#REF!</v>
      </c>
      <c r="AO15" s="9" t="e">
        <f t="shared" si="47"/>
        <v>#REF!</v>
      </c>
    </row>
    <row r="16" spans="1:45" ht="39.6">
      <c r="A16" s="109">
        <v>326</v>
      </c>
      <c r="B16" s="45"/>
      <c r="C16" s="45"/>
      <c r="D16" s="45"/>
      <c r="E16" s="104" t="s">
        <v>30</v>
      </c>
      <c r="F16" s="117" t="s">
        <v>51</v>
      </c>
      <c r="G16" s="127" t="s">
        <v>7</v>
      </c>
      <c r="H16" s="128">
        <v>0</v>
      </c>
      <c r="I16" s="128">
        <v>430326</v>
      </c>
      <c r="J16" s="41">
        <f t="shared" si="33"/>
        <v>430326</v>
      </c>
      <c r="K16" s="42"/>
      <c r="L16" s="96"/>
      <c r="M16" s="94" t="str">
        <f t="shared" si="48"/>
        <v>○</v>
      </c>
      <c r="N16" s="29" t="str">
        <f t="shared" si="49"/>
        <v>-</v>
      </c>
      <c r="O16" s="29" t="str">
        <f t="shared" si="50"/>
        <v>-</v>
      </c>
      <c r="P16" s="29" t="str">
        <f t="shared" si="51"/>
        <v>-</v>
      </c>
      <c r="Q16" s="29" t="str">
        <f t="shared" si="52"/>
        <v>節</v>
      </c>
      <c r="R16" s="29" t="str">
        <f t="shared" si="53"/>
        <v>事項</v>
      </c>
      <c r="S16" s="9" t="s">
        <v>35</v>
      </c>
      <c r="T16" s="105" t="str">
        <f t="shared" si="8"/>
        <v>ICT戦略室</v>
      </c>
      <c r="V16" s="9">
        <f t="shared" si="9"/>
        <v>1</v>
      </c>
      <c r="W16" s="9">
        <f t="shared" si="10"/>
        <v>2</v>
      </c>
      <c r="X16" s="9">
        <f t="shared" si="11"/>
        <v>2</v>
      </c>
      <c r="Y16" s="9">
        <f t="shared" si="44"/>
        <v>2</v>
      </c>
      <c r="Z16" s="11" t="str">
        <f t="shared" si="45"/>
        <v xml:space="preserve">③
</v>
      </c>
      <c r="AB16" s="43">
        <f t="shared" si="14"/>
        <v>0</v>
      </c>
      <c r="AC16" s="43">
        <f t="shared" si="15"/>
        <v>16.5</v>
      </c>
      <c r="AD16" s="43">
        <f t="shared" si="16"/>
        <v>22</v>
      </c>
      <c r="AF16" s="12" t="e">
        <f>IF(N16="款",B16,AF15)</f>
        <v>#REF!</v>
      </c>
      <c r="AG16" s="12" t="e">
        <f>IF(AF15=AF16,IF(O16="項",C16,AG15),0)</f>
        <v>#REF!</v>
      </c>
      <c r="AH16" s="12" t="e">
        <f>IF(AG15=AG16,IF(P16="目",D16,AH15),0)</f>
        <v>#REF!</v>
      </c>
      <c r="AI16" s="12" t="e">
        <f>IF(AH15=AH16,IF(Q16="節",E16,"事項"),0)</f>
        <v>#REF!</v>
      </c>
      <c r="AK16" s="12" t="e">
        <f t="shared" si="46"/>
        <v>#REF!</v>
      </c>
      <c r="AL16" s="9"/>
      <c r="AM16" s="9"/>
      <c r="AN16" s="12" t="e">
        <f t="shared" si="54"/>
        <v>#REF!</v>
      </c>
      <c r="AO16" s="9" t="e">
        <f t="shared" si="47"/>
        <v>#REF!</v>
      </c>
    </row>
    <row r="17" spans="1:41" ht="38.25" customHeight="1">
      <c r="A17" s="109">
        <v>326</v>
      </c>
      <c r="B17" s="45"/>
      <c r="C17" s="45"/>
      <c r="D17" s="45"/>
      <c r="E17" s="104"/>
      <c r="F17" s="126" t="s">
        <v>52</v>
      </c>
      <c r="G17" s="127" t="s">
        <v>7</v>
      </c>
      <c r="H17" s="128">
        <v>9015</v>
      </c>
      <c r="I17" s="128">
        <v>0</v>
      </c>
      <c r="J17" s="41">
        <f t="shared" ref="J17" si="55">+I17-H17</f>
        <v>-9015</v>
      </c>
      <c r="K17" s="42"/>
      <c r="L17" s="96"/>
      <c r="M17" s="94" t="str">
        <f t="shared" ref="M17" si="56">IF(AND(I17&lt;&gt;0,H17=0),"○","")</f>
        <v/>
      </c>
      <c r="N17" s="29" t="str">
        <f t="shared" ref="N17" si="57">IF(B17&lt;&gt;"","款","-")</f>
        <v>-</v>
      </c>
      <c r="O17" s="29" t="str">
        <f t="shared" ref="O17" si="58">IF(C17&lt;&gt;"","項","-")</f>
        <v>-</v>
      </c>
      <c r="P17" s="29" t="str">
        <f t="shared" ref="P17" si="59">IF(D17&lt;&gt;"","目","-")</f>
        <v>-</v>
      </c>
      <c r="Q17" s="29" t="str">
        <f t="shared" ref="Q17" si="60">IF(E17&lt;&gt;"","節","-")</f>
        <v>-</v>
      </c>
      <c r="R17" s="29" t="str">
        <f t="shared" ref="R17" si="61">IF(F17&lt;&gt;"","事項","-")</f>
        <v>事項</v>
      </c>
      <c r="S17" s="9" t="s">
        <v>35</v>
      </c>
      <c r="T17" s="116" t="str">
        <f t="shared" si="8"/>
        <v>ICT戦略室</v>
      </c>
      <c r="V17" s="9">
        <f t="shared" si="9"/>
        <v>1</v>
      </c>
      <c r="W17" s="9">
        <f t="shared" si="10"/>
        <v>1</v>
      </c>
      <c r="X17" s="9">
        <f t="shared" si="11"/>
        <v>2</v>
      </c>
      <c r="Y17" s="9">
        <f t="shared" ref="Y17" si="62">MAX(V17:X17)</f>
        <v>2</v>
      </c>
      <c r="Z17" s="11" t="str">
        <f t="shared" ref="Z17" si="63">IF(Y17=4,"⑤"&amp;CHAR(10)&amp;CHAR(10)&amp;CHAR(10)&amp;CHAR(10),IF(Y17=3,"④"&amp;CHAR(10)&amp;CHAR(10)&amp;CHAR(10),IF(Y17=2,"③"&amp;CHAR(10)&amp;CHAR(10),"②"&amp;CHAR(10))))</f>
        <v xml:space="preserve">③
</v>
      </c>
      <c r="AB17" s="43">
        <f t="shared" si="14"/>
        <v>0</v>
      </c>
      <c r="AC17" s="43">
        <f t="shared" si="15"/>
        <v>0</v>
      </c>
      <c r="AD17" s="43">
        <f t="shared" si="16"/>
        <v>27</v>
      </c>
      <c r="AF17" s="12" t="e">
        <f>IF(N17="款",B17,AF16)</f>
        <v>#REF!</v>
      </c>
      <c r="AG17" s="12" t="e">
        <f>IF(AF16=AF17,IF(O17="項",C17,AG16),0)</f>
        <v>#REF!</v>
      </c>
      <c r="AH17" s="12" t="e">
        <f>IF(AG16=AG17,IF(P17="目",D17,AH16),0)</f>
        <v>#REF!</v>
      </c>
      <c r="AI17" s="12" t="e">
        <f>IF(AH16=AH17,IF(Q17="節",E17,"事項"),0)</f>
        <v>#REF!</v>
      </c>
      <c r="AK17" s="12" t="e">
        <f t="shared" ref="AK17" si="64">IF(AG17=0,AF17,IF(AH17=0,CONCATENATE(AF17,AG17),IF(AI17=0,CONCATENATE(AF17,AG17,AH17),IF(AI17="事項",0,CONCATENATE(AF17,AG17,AH17,AI17)))))</f>
        <v>#REF!</v>
      </c>
      <c r="AL17" s="9"/>
      <c r="AM17" s="9"/>
      <c r="AN17" s="12" t="e">
        <f t="shared" ref="AN17" si="65">IF(AK17=0,AN16,AK17)</f>
        <v>#REF!</v>
      </c>
      <c r="AO17" s="9" t="e">
        <f t="shared" ref="AO17" si="66">CONCATENATE(AN17,T17)</f>
        <v>#REF!</v>
      </c>
    </row>
    <row r="18" spans="1:41" ht="26.4">
      <c r="A18" s="109">
        <v>895</v>
      </c>
      <c r="B18" s="147" t="s">
        <v>38</v>
      </c>
      <c r="C18" s="151"/>
      <c r="D18" s="151"/>
      <c r="E18" s="148"/>
      <c r="F18" s="39"/>
      <c r="G18" s="40"/>
      <c r="H18" s="41">
        <f>+H19</f>
        <v>47889</v>
      </c>
      <c r="I18" s="41">
        <f>+I19</f>
        <v>459530</v>
      </c>
      <c r="J18" s="41">
        <f t="shared" ref="J18" si="67">+I18-H18</f>
        <v>411641</v>
      </c>
      <c r="K18" s="42"/>
      <c r="L18" s="95"/>
      <c r="M18" s="94" t="str">
        <f t="shared" ref="M18" si="68">IF(AND(I18&lt;&gt;0,H18=0),"○","")</f>
        <v/>
      </c>
      <c r="N18" s="29" t="str">
        <f t="shared" ref="N18" si="69">IF(B18&lt;&gt;"","款","-")</f>
        <v>款</v>
      </c>
      <c r="O18" s="29" t="str">
        <f t="shared" ref="O18" si="70">IF(C18&lt;&gt;"","項","-")</f>
        <v>-</v>
      </c>
      <c r="P18" s="29" t="str">
        <f t="shared" ref="P18" si="71">IF(D18&lt;&gt;"","目","-")</f>
        <v>-</v>
      </c>
      <c r="Q18" s="29" t="str">
        <f t="shared" ref="Q18" si="72">IF(E18&lt;&gt;"","節","-")</f>
        <v>-</v>
      </c>
      <c r="R18" s="29" t="str">
        <f t="shared" ref="R18" si="73">IF(F18&lt;&gt;"","事項","-")</f>
        <v>-</v>
      </c>
      <c r="S18" s="9" t="s">
        <v>37</v>
      </c>
      <c r="T18" s="105" t="str">
        <f t="shared" si="8"/>
        <v/>
      </c>
      <c r="V18" s="9">
        <f t="shared" si="9"/>
        <v>1</v>
      </c>
      <c r="W18" s="9">
        <f t="shared" si="10"/>
        <v>1</v>
      </c>
      <c r="X18" s="9">
        <f t="shared" si="11"/>
        <v>1</v>
      </c>
      <c r="Y18" s="9">
        <f t="shared" ref="Y18" si="74">MAX(V18:X18)</f>
        <v>1</v>
      </c>
      <c r="Z18" s="11" t="str">
        <f t="shared" ref="Z18" si="75">IF(Y18=4,"⑤"&amp;CHAR(10)&amp;CHAR(10)&amp;CHAR(10)&amp;CHAR(10),IF(Y18=3,"④"&amp;CHAR(10)&amp;CHAR(10)&amp;CHAR(10),IF(Y18=2,"③"&amp;CHAR(10)&amp;CHAR(10),"②"&amp;CHAR(10))))</f>
        <v xml:space="preserve">②
</v>
      </c>
      <c r="AB18" s="43">
        <f t="shared" si="14"/>
        <v>0</v>
      </c>
      <c r="AC18" s="43">
        <f t="shared" si="15"/>
        <v>0</v>
      </c>
      <c r="AD18" s="43">
        <f t="shared" si="16"/>
        <v>0</v>
      </c>
      <c r="AF18" s="12" t="str">
        <f>IF(N18="款",B18,#REF!)</f>
        <v>23款　諸収入</v>
      </c>
      <c r="AG18" s="12" t="e">
        <f>IF(#REF!=AF18,IF(O18="項",C18,#REF!),0)</f>
        <v>#REF!</v>
      </c>
      <c r="AH18" s="12" t="e">
        <f>IF(#REF!=AG18,IF(P18="目",D18,#REF!),0)</f>
        <v>#REF!</v>
      </c>
      <c r="AI18" s="12" t="e">
        <f>IF(#REF!=AH18,IF(Q18="節",E18,"事項"),0)</f>
        <v>#REF!</v>
      </c>
      <c r="AK18" s="12" t="e">
        <f t="shared" ref="AK18" si="76">IF(AG18=0,AF18,IF(AH18=0,CONCATENATE(AF18,AG18),IF(AI18=0,CONCATENATE(AF18,AG18,AH18),IF(AI18="事項",0,CONCATENATE(AF18,AG18,AH18,AI18)))))</f>
        <v>#REF!</v>
      </c>
      <c r="AL18" s="9"/>
      <c r="AM18" s="9"/>
      <c r="AN18" s="12" t="e">
        <f>IF(AK18=0,#REF!,AK18)</f>
        <v>#REF!</v>
      </c>
      <c r="AO18" s="9" t="e">
        <f t="shared" ref="AO18" si="77">CONCATENATE(AN18,T18)</f>
        <v>#REF!</v>
      </c>
    </row>
    <row r="19" spans="1:41" ht="26.4">
      <c r="A19" s="109">
        <v>954</v>
      </c>
      <c r="B19" s="45"/>
      <c r="C19" s="147" t="s">
        <v>8</v>
      </c>
      <c r="D19" s="151"/>
      <c r="E19" s="148"/>
      <c r="F19" s="39"/>
      <c r="G19" s="40"/>
      <c r="H19" s="41">
        <f>+H20</f>
        <v>47889</v>
      </c>
      <c r="I19" s="41">
        <f>+I20</f>
        <v>459530</v>
      </c>
      <c r="J19" s="41">
        <f t="shared" ref="J19" si="78">+I19-H19</f>
        <v>411641</v>
      </c>
      <c r="K19" s="42"/>
      <c r="L19" s="96"/>
      <c r="M19" s="94" t="str">
        <f t="shared" ref="M19" si="79">IF(AND(I19&lt;&gt;0,H19=0),"○","")</f>
        <v/>
      </c>
      <c r="N19" s="29" t="str">
        <f t="shared" ref="N19" si="80">IF(B19&lt;&gt;"","款","-")</f>
        <v>-</v>
      </c>
      <c r="O19" s="29" t="str">
        <f t="shared" ref="O19" si="81">IF(C19&lt;&gt;"","項","-")</f>
        <v>項</v>
      </c>
      <c r="P19" s="29" t="str">
        <f t="shared" ref="P19" si="82">IF(D19&lt;&gt;"","目","-")</f>
        <v>-</v>
      </c>
      <c r="Q19" s="29" t="str">
        <f t="shared" ref="Q19" si="83">IF(E19&lt;&gt;"","節","-")</f>
        <v>-</v>
      </c>
      <c r="R19" s="29" t="str">
        <f t="shared" ref="R19" si="84">IF(F19&lt;&gt;"","事項","-")</f>
        <v>-</v>
      </c>
      <c r="S19" s="9" t="s">
        <v>37</v>
      </c>
      <c r="T19" s="105" t="str">
        <f t="shared" si="8"/>
        <v/>
      </c>
      <c r="V19" s="9">
        <f t="shared" si="9"/>
        <v>1</v>
      </c>
      <c r="W19" s="9">
        <f t="shared" si="10"/>
        <v>1</v>
      </c>
      <c r="X19" s="9">
        <f t="shared" si="11"/>
        <v>1</v>
      </c>
      <c r="Y19" s="9">
        <f t="shared" ref="Y19" si="85">MAX(V19:X19)</f>
        <v>1</v>
      </c>
      <c r="Z19" s="11" t="str">
        <f t="shared" ref="Z19" si="86">IF(Y19=4,"⑤"&amp;CHAR(10)&amp;CHAR(10)&amp;CHAR(10)&amp;CHAR(10),IF(Y19=3,"④"&amp;CHAR(10)&amp;CHAR(10)&amp;CHAR(10),IF(Y19=2,"③"&amp;CHAR(10)&amp;CHAR(10),"②"&amp;CHAR(10))))</f>
        <v xml:space="preserve">②
</v>
      </c>
      <c r="AB19" s="43">
        <f t="shared" si="14"/>
        <v>0</v>
      </c>
      <c r="AC19" s="43">
        <f t="shared" si="15"/>
        <v>0</v>
      </c>
      <c r="AD19" s="43">
        <f t="shared" si="16"/>
        <v>0</v>
      </c>
      <c r="AF19" s="12" t="e">
        <f>IF(N19="款",B19,#REF!)</f>
        <v>#REF!</v>
      </c>
      <c r="AG19" s="12" t="e">
        <f>IF(#REF!=AF19,IF(O19="項",C19,#REF!),0)</f>
        <v>#REF!</v>
      </c>
      <c r="AH19" s="12" t="e">
        <f>IF(#REF!=AG19,IF(P19="目",D19,#REF!),0)</f>
        <v>#REF!</v>
      </c>
      <c r="AI19" s="12" t="e">
        <f>IF(#REF!=AH19,IF(Q19="節",E19,"事項"),0)</f>
        <v>#REF!</v>
      </c>
      <c r="AK19" s="12" t="e">
        <f t="shared" ref="AK19" si="87">IF(AG19=0,AF19,IF(AH19=0,CONCATENATE(AF19,AG19),IF(AI19=0,CONCATENATE(AF19,AG19,AH19),IF(AI19="事項",0,CONCATENATE(AF19,AG19,AH19,AI19)))))</f>
        <v>#REF!</v>
      </c>
      <c r="AL19" s="9"/>
      <c r="AM19" s="9"/>
      <c r="AN19" s="12" t="e">
        <f>IF(AK19=0,#REF!,AK19)</f>
        <v>#REF!</v>
      </c>
      <c r="AO19" s="9" t="e">
        <f t="shared" ref="AO19" si="88">CONCATENATE(AN19,T19)</f>
        <v>#REF!</v>
      </c>
    </row>
    <row r="20" spans="1:41" ht="26.4">
      <c r="A20" s="109">
        <v>1042</v>
      </c>
      <c r="B20" s="45"/>
      <c r="C20" s="45"/>
      <c r="D20" s="147" t="s">
        <v>32</v>
      </c>
      <c r="E20" s="148"/>
      <c r="F20" s="46"/>
      <c r="G20" s="47"/>
      <c r="H20" s="41">
        <f>+H21</f>
        <v>47889</v>
      </c>
      <c r="I20" s="41">
        <f>SUM(I21)</f>
        <v>459530</v>
      </c>
      <c r="J20" s="41">
        <f t="shared" ref="J20:J29" si="89">+I20-H20</f>
        <v>411641</v>
      </c>
      <c r="K20" s="42"/>
      <c r="L20" s="96"/>
      <c r="M20" s="94" t="str">
        <f t="shared" ref="M20:M29" si="90">IF(AND(I20&lt;&gt;0,H20=0),"○","")</f>
        <v/>
      </c>
      <c r="N20" s="29" t="str">
        <f t="shared" ref="N20:N29" si="91">IF(B20&lt;&gt;"","款","-")</f>
        <v>-</v>
      </c>
      <c r="O20" s="29" t="str">
        <f t="shared" ref="O20:O29" si="92">IF(C20&lt;&gt;"","項","-")</f>
        <v>-</v>
      </c>
      <c r="P20" s="29" t="str">
        <f t="shared" ref="P20:P29" si="93">IF(D20&lt;&gt;"","目","-")</f>
        <v>目</v>
      </c>
      <c r="Q20" s="29" t="str">
        <f t="shared" ref="Q20:Q29" si="94">IF(E20&lt;&gt;"","節","-")</f>
        <v>-</v>
      </c>
      <c r="R20" s="29" t="str">
        <f t="shared" ref="R20:R29" si="95">IF(F20&lt;&gt;"","事項","-")</f>
        <v>-</v>
      </c>
      <c r="S20" s="9" t="s">
        <v>37</v>
      </c>
      <c r="T20" s="105" t="str">
        <f t="shared" si="8"/>
        <v/>
      </c>
      <c r="V20" s="9">
        <f t="shared" si="9"/>
        <v>1</v>
      </c>
      <c r="W20" s="9">
        <f t="shared" si="10"/>
        <v>1</v>
      </c>
      <c r="X20" s="9">
        <f t="shared" si="11"/>
        <v>1</v>
      </c>
      <c r="Y20" s="9">
        <f t="shared" ref="Y20:Y31" si="96">MAX(V20:X20)</f>
        <v>1</v>
      </c>
      <c r="Z20" s="11" t="str">
        <f t="shared" ref="Z20:Z31" si="97">IF(Y20=4,"⑤"&amp;CHAR(10)&amp;CHAR(10)&amp;CHAR(10)&amp;CHAR(10),IF(Y20=3,"④"&amp;CHAR(10)&amp;CHAR(10)&amp;CHAR(10),IF(Y20=2,"③"&amp;CHAR(10)&amp;CHAR(10),"②"&amp;CHAR(10))))</f>
        <v xml:space="preserve">②
</v>
      </c>
      <c r="AB20" s="43">
        <f t="shared" si="14"/>
        <v>5</v>
      </c>
      <c r="AC20" s="43">
        <f t="shared" si="15"/>
        <v>0</v>
      </c>
      <c r="AD20" s="43">
        <f t="shared" si="16"/>
        <v>0</v>
      </c>
      <c r="AF20" s="12" t="e">
        <f>IF(N20="款",B20,#REF!)</f>
        <v>#REF!</v>
      </c>
      <c r="AG20" s="12" t="e">
        <f>IF(#REF!=AF20,IF(O20="項",C20,#REF!),0)</f>
        <v>#REF!</v>
      </c>
      <c r="AH20" s="12" t="e">
        <f>IF(#REF!=AG20,IF(P20="目",D20,#REF!),0)</f>
        <v>#REF!</v>
      </c>
      <c r="AI20" s="12" t="e">
        <f>IF(#REF!=AH20,IF(Q20="節",E20,"事項"),0)</f>
        <v>#REF!</v>
      </c>
      <c r="AK20" s="12" t="e">
        <f t="shared" ref="AK20:AK31" si="98">IF(AG20=0,AF20,IF(AH20=0,CONCATENATE(AF20,AG20),IF(AI20=0,CONCATENATE(AF20,AG20,AH20),IF(AI20="事項",0,CONCATENATE(AF20,AG20,AH20,AI20)))))</f>
        <v>#REF!</v>
      </c>
      <c r="AL20" s="9"/>
      <c r="AM20" s="9"/>
      <c r="AN20" s="12" t="e">
        <f>IF(AK20=0,#REF!,AK20)</f>
        <v>#REF!</v>
      </c>
      <c r="AO20" s="9" t="e">
        <f t="shared" ref="AO20:AO31" si="99">CONCATENATE(AN20,T20)</f>
        <v>#REF!</v>
      </c>
    </row>
    <row r="21" spans="1:41" ht="26.4">
      <c r="A21" s="109">
        <v>1043</v>
      </c>
      <c r="B21" s="45"/>
      <c r="C21" s="45"/>
      <c r="D21" s="44"/>
      <c r="E21" s="101" t="s">
        <v>9</v>
      </c>
      <c r="F21" s="46"/>
      <c r="G21" s="47"/>
      <c r="H21" s="41">
        <f>+H22+H24+H26+H28+H30</f>
        <v>47889</v>
      </c>
      <c r="I21" s="41">
        <f>+I22+I24+I26+I28+I30</f>
        <v>459530</v>
      </c>
      <c r="J21" s="41">
        <f t="shared" si="89"/>
        <v>411641</v>
      </c>
      <c r="K21" s="42"/>
      <c r="L21" s="96"/>
      <c r="M21" s="94" t="str">
        <f t="shared" si="90"/>
        <v/>
      </c>
      <c r="N21" s="29" t="str">
        <f t="shared" si="91"/>
        <v>-</v>
      </c>
      <c r="O21" s="29" t="str">
        <f t="shared" si="92"/>
        <v>-</v>
      </c>
      <c r="P21" s="29" t="str">
        <f t="shared" si="93"/>
        <v>-</v>
      </c>
      <c r="Q21" s="29" t="str">
        <f t="shared" si="94"/>
        <v>節</v>
      </c>
      <c r="R21" s="29" t="str">
        <f t="shared" si="95"/>
        <v>-</v>
      </c>
      <c r="S21" s="9" t="s">
        <v>37</v>
      </c>
      <c r="T21" s="105" t="str">
        <f t="shared" si="8"/>
        <v/>
      </c>
      <c r="V21" s="9">
        <f t="shared" si="9"/>
        <v>1</v>
      </c>
      <c r="W21" s="9">
        <f t="shared" si="10"/>
        <v>1</v>
      </c>
      <c r="X21" s="9">
        <f t="shared" si="11"/>
        <v>1</v>
      </c>
      <c r="Y21" s="9">
        <f t="shared" si="96"/>
        <v>1</v>
      </c>
      <c r="Z21" s="11" t="str">
        <f t="shared" si="97"/>
        <v xml:space="preserve">②
</v>
      </c>
      <c r="AB21" s="43">
        <f t="shared" si="14"/>
        <v>0</v>
      </c>
      <c r="AC21" s="43">
        <f t="shared" si="15"/>
        <v>4.5</v>
      </c>
      <c r="AD21" s="43">
        <f t="shared" si="16"/>
        <v>0</v>
      </c>
      <c r="AF21" s="12" t="e">
        <f>IF(N21="款",B21,AF20)</f>
        <v>#REF!</v>
      </c>
      <c r="AG21" s="12" t="e">
        <f>IF(AF20=AF21,IF(O21="項",C21,AG20),0)</f>
        <v>#REF!</v>
      </c>
      <c r="AH21" s="12" t="e">
        <f>IF(AG20=AG21,IF(P21="目",D21,AH20),0)</f>
        <v>#REF!</v>
      </c>
      <c r="AI21" s="12" t="e">
        <f>IF(AH20=AH21,IF(Q21="節",E21,"事項"),0)</f>
        <v>#REF!</v>
      </c>
      <c r="AK21" s="12" t="e">
        <f t="shared" si="98"/>
        <v>#REF!</v>
      </c>
      <c r="AL21" s="9"/>
      <c r="AM21" s="9"/>
      <c r="AN21" s="12" t="e">
        <f t="shared" ref="AN21:AN25" si="100">IF(AK21=0,AN20,AK21)</f>
        <v>#REF!</v>
      </c>
      <c r="AO21" s="9" t="e">
        <f t="shared" si="99"/>
        <v>#REF!</v>
      </c>
    </row>
    <row r="22" spans="1:41" ht="39.6">
      <c r="A22" s="109">
        <v>1044</v>
      </c>
      <c r="B22" s="45"/>
      <c r="C22" s="45"/>
      <c r="D22" s="45"/>
      <c r="E22" s="129"/>
      <c r="F22" s="46" t="s">
        <v>42</v>
      </c>
      <c r="G22" s="47"/>
      <c r="H22" s="41">
        <f>SUM(H23:H23)</f>
        <v>675</v>
      </c>
      <c r="I22" s="41">
        <f>SUM(I23:I23)</f>
        <v>393</v>
      </c>
      <c r="J22" s="41">
        <f t="shared" si="89"/>
        <v>-282</v>
      </c>
      <c r="K22" s="42"/>
      <c r="L22" s="96"/>
      <c r="M22" s="94" t="str">
        <f t="shared" si="90"/>
        <v/>
      </c>
      <c r="N22" s="29" t="str">
        <f t="shared" si="91"/>
        <v>-</v>
      </c>
      <c r="O22" s="29" t="str">
        <f t="shared" si="92"/>
        <v>-</v>
      </c>
      <c r="P22" s="29" t="str">
        <f t="shared" si="93"/>
        <v>-</v>
      </c>
      <c r="Q22" s="29" t="str">
        <f t="shared" si="94"/>
        <v>-</v>
      </c>
      <c r="R22" s="29" t="str">
        <f t="shared" si="95"/>
        <v>事項</v>
      </c>
      <c r="S22" s="9" t="s">
        <v>37</v>
      </c>
      <c r="T22" s="105" t="str">
        <f t="shared" si="8"/>
        <v/>
      </c>
      <c r="V22" s="9">
        <f t="shared" si="9"/>
        <v>1</v>
      </c>
      <c r="W22" s="9">
        <f t="shared" si="10"/>
        <v>1</v>
      </c>
      <c r="X22" s="9">
        <f t="shared" si="11"/>
        <v>2</v>
      </c>
      <c r="Y22" s="9">
        <f t="shared" si="96"/>
        <v>2</v>
      </c>
      <c r="Z22" s="11" t="str">
        <f t="shared" si="97"/>
        <v xml:space="preserve">③
</v>
      </c>
      <c r="AB22" s="43">
        <f t="shared" si="14"/>
        <v>0</v>
      </c>
      <c r="AC22" s="43">
        <f t="shared" si="15"/>
        <v>0</v>
      </c>
      <c r="AD22" s="43">
        <f t="shared" si="16"/>
        <v>27</v>
      </c>
      <c r="AF22" s="12" t="e">
        <f>IF(N22="款",B22,AF21)</f>
        <v>#REF!</v>
      </c>
      <c r="AG22" s="12" t="e">
        <f>IF(AF21=AF22,IF(O22="項",C22,AG21),0)</f>
        <v>#REF!</v>
      </c>
      <c r="AH22" s="12" t="e">
        <f>IF(AG21=AG22,IF(P22="目",D22,AH21),0)</f>
        <v>#REF!</v>
      </c>
      <c r="AI22" s="12" t="e">
        <f>IF(AH21=AH22,IF(Q22="節",E22,"事項"),0)</f>
        <v>#REF!</v>
      </c>
      <c r="AK22" s="12" t="e">
        <f t="shared" si="98"/>
        <v>#REF!</v>
      </c>
      <c r="AL22" s="9"/>
      <c r="AM22" s="9"/>
      <c r="AN22" s="12" t="e">
        <f t="shared" si="100"/>
        <v>#REF!</v>
      </c>
      <c r="AO22" s="9" t="e">
        <f t="shared" si="99"/>
        <v>#REF!</v>
      </c>
    </row>
    <row r="23" spans="1:41" ht="26.4">
      <c r="A23" s="109">
        <v>1046</v>
      </c>
      <c r="B23" s="45"/>
      <c r="C23" s="45"/>
      <c r="D23" s="45"/>
      <c r="E23" s="129"/>
      <c r="F23" s="46"/>
      <c r="G23" s="47" t="s">
        <v>26</v>
      </c>
      <c r="H23" s="41">
        <v>675</v>
      </c>
      <c r="I23" s="41">
        <v>393</v>
      </c>
      <c r="J23" s="41">
        <f t="shared" si="89"/>
        <v>-282</v>
      </c>
      <c r="K23" s="42"/>
      <c r="L23" s="96"/>
      <c r="M23" s="94" t="str">
        <f t="shared" si="90"/>
        <v/>
      </c>
      <c r="N23" s="29" t="str">
        <f t="shared" si="91"/>
        <v>-</v>
      </c>
      <c r="O23" s="29" t="str">
        <f t="shared" si="92"/>
        <v>-</v>
      </c>
      <c r="P23" s="29" t="str">
        <f t="shared" si="93"/>
        <v>-</v>
      </c>
      <c r="Q23" s="29" t="str">
        <f t="shared" si="94"/>
        <v>-</v>
      </c>
      <c r="R23" s="29" t="str">
        <f t="shared" si="95"/>
        <v>-</v>
      </c>
      <c r="S23" s="9" t="s">
        <v>37</v>
      </c>
      <c r="T23" s="105" t="str">
        <f t="shared" si="8"/>
        <v>ICT戦略室</v>
      </c>
      <c r="V23" s="9">
        <f t="shared" si="9"/>
        <v>1</v>
      </c>
      <c r="W23" s="9">
        <f t="shared" si="10"/>
        <v>1</v>
      </c>
      <c r="X23" s="9">
        <f t="shared" si="11"/>
        <v>1</v>
      </c>
      <c r="Y23" s="9">
        <f t="shared" si="96"/>
        <v>1</v>
      </c>
      <c r="Z23" s="11" t="str">
        <f t="shared" si="97"/>
        <v xml:space="preserve">②
</v>
      </c>
      <c r="AB23" s="43">
        <f t="shared" si="14"/>
        <v>0</v>
      </c>
      <c r="AC23" s="43">
        <f t="shared" si="15"/>
        <v>0</v>
      </c>
      <c r="AD23" s="43">
        <f t="shared" si="16"/>
        <v>0</v>
      </c>
      <c r="AF23" s="12" t="e">
        <f>IF(N23="款",B23,#REF!)</f>
        <v>#REF!</v>
      </c>
      <c r="AG23" s="12" t="e">
        <f>IF(#REF!=AF23,IF(O23="項",C23,#REF!),0)</f>
        <v>#REF!</v>
      </c>
      <c r="AH23" s="12" t="e">
        <f>IF(#REF!=AG23,IF(P23="目",D23,#REF!),0)</f>
        <v>#REF!</v>
      </c>
      <c r="AI23" s="12" t="e">
        <f>IF(#REF!=AH23,IF(Q23="節",E23,"事項"),0)</f>
        <v>#REF!</v>
      </c>
      <c r="AK23" s="12" t="e">
        <f t="shared" si="98"/>
        <v>#REF!</v>
      </c>
      <c r="AL23" s="9"/>
      <c r="AM23" s="9"/>
      <c r="AN23" s="12" t="e">
        <f>IF(AK23=0,#REF!,AK23)</f>
        <v>#REF!</v>
      </c>
      <c r="AO23" s="9" t="e">
        <f t="shared" si="99"/>
        <v>#REF!</v>
      </c>
    </row>
    <row r="24" spans="1:41" ht="39.6">
      <c r="A24" s="109">
        <v>1049</v>
      </c>
      <c r="B24" s="45"/>
      <c r="C24" s="45"/>
      <c r="D24" s="45"/>
      <c r="E24" s="101"/>
      <c r="F24" s="46" t="s">
        <v>39</v>
      </c>
      <c r="G24" s="47"/>
      <c r="H24" s="41">
        <f>SUM(H25:H25)</f>
        <v>2922</v>
      </c>
      <c r="I24" s="41">
        <f>SUM(I25:I25)</f>
        <v>2937</v>
      </c>
      <c r="J24" s="41">
        <f t="shared" si="89"/>
        <v>15</v>
      </c>
      <c r="K24" s="42"/>
      <c r="L24" s="96"/>
      <c r="M24" s="94" t="str">
        <f t="shared" si="90"/>
        <v/>
      </c>
      <c r="N24" s="29" t="str">
        <f t="shared" si="91"/>
        <v>-</v>
      </c>
      <c r="O24" s="29" t="str">
        <f t="shared" si="92"/>
        <v>-</v>
      </c>
      <c r="P24" s="29" t="str">
        <f t="shared" si="93"/>
        <v>-</v>
      </c>
      <c r="Q24" s="29" t="str">
        <f t="shared" si="94"/>
        <v>-</v>
      </c>
      <c r="R24" s="29" t="str">
        <f t="shared" si="95"/>
        <v>事項</v>
      </c>
      <c r="S24" s="9" t="s">
        <v>37</v>
      </c>
      <c r="T24" s="105" t="str">
        <f t="shared" si="8"/>
        <v/>
      </c>
      <c r="V24" s="9">
        <f t="shared" si="9"/>
        <v>1</v>
      </c>
      <c r="W24" s="9">
        <f t="shared" si="10"/>
        <v>1</v>
      </c>
      <c r="X24" s="9">
        <f t="shared" si="11"/>
        <v>2</v>
      </c>
      <c r="Y24" s="9">
        <f>MAX(V24:X24)</f>
        <v>2</v>
      </c>
      <c r="Z24" s="11" t="str">
        <f>IF(Y24=4,"⑤"&amp;CHAR(10)&amp;CHAR(10)&amp;CHAR(10)&amp;CHAR(10),IF(Y24=3,"④"&amp;CHAR(10)&amp;CHAR(10)&amp;CHAR(10),IF(Y24=2,"③"&amp;CHAR(10)&amp;CHAR(10),"②"&amp;CHAR(10))))</f>
        <v xml:space="preserve">③
</v>
      </c>
      <c r="AB24" s="43">
        <f t="shared" si="14"/>
        <v>0</v>
      </c>
      <c r="AC24" s="43">
        <f t="shared" si="15"/>
        <v>0</v>
      </c>
      <c r="AD24" s="43">
        <f t="shared" si="16"/>
        <v>25</v>
      </c>
      <c r="AF24" s="12" t="e">
        <f>IF(N24="款",B24,#REF!)</f>
        <v>#REF!</v>
      </c>
      <c r="AG24" s="12" t="e">
        <f>IF(#REF!=AF24,IF(O24="項",C24,#REF!),0)</f>
        <v>#REF!</v>
      </c>
      <c r="AH24" s="12" t="e">
        <f>IF(#REF!=AG24,IF(P24="目",D24,#REF!),0)</f>
        <v>#REF!</v>
      </c>
      <c r="AI24" s="12" t="e">
        <f>IF(#REF!=AH24,IF(Q24="節",E24,"事項"),0)</f>
        <v>#REF!</v>
      </c>
      <c r="AK24" s="12" t="e">
        <f t="shared" si="98"/>
        <v>#REF!</v>
      </c>
      <c r="AL24" s="9"/>
      <c r="AM24" s="9"/>
      <c r="AN24" s="12" t="e">
        <f>IF(AK24=0,#REF!,AK24)</f>
        <v>#REF!</v>
      </c>
      <c r="AO24" s="9" t="e">
        <f t="shared" si="99"/>
        <v>#REF!</v>
      </c>
    </row>
    <row r="25" spans="1:41" ht="26.4">
      <c r="A25" s="109">
        <v>1050</v>
      </c>
      <c r="B25" s="45"/>
      <c r="C25" s="45"/>
      <c r="D25" s="45"/>
      <c r="E25" s="101"/>
      <c r="F25" s="46"/>
      <c r="G25" s="47" t="s">
        <v>26</v>
      </c>
      <c r="H25" s="41">
        <v>2922</v>
      </c>
      <c r="I25" s="41">
        <v>2937</v>
      </c>
      <c r="J25" s="41">
        <f t="shared" si="89"/>
        <v>15</v>
      </c>
      <c r="K25" s="42"/>
      <c r="L25" s="96"/>
      <c r="M25" s="94" t="str">
        <f t="shared" si="90"/>
        <v/>
      </c>
      <c r="N25" s="29" t="str">
        <f t="shared" si="91"/>
        <v>-</v>
      </c>
      <c r="O25" s="29" t="str">
        <f t="shared" si="92"/>
        <v>-</v>
      </c>
      <c r="P25" s="29" t="str">
        <f t="shared" si="93"/>
        <v>-</v>
      </c>
      <c r="Q25" s="29" t="str">
        <f t="shared" si="94"/>
        <v>-</v>
      </c>
      <c r="R25" s="29" t="str">
        <f t="shared" si="95"/>
        <v>-</v>
      </c>
      <c r="S25" s="9" t="s">
        <v>37</v>
      </c>
      <c r="T25" s="105" t="str">
        <f t="shared" si="8"/>
        <v>ICT戦略室</v>
      </c>
      <c r="V25" s="9">
        <f t="shared" si="9"/>
        <v>1</v>
      </c>
      <c r="W25" s="9">
        <f t="shared" si="10"/>
        <v>1</v>
      </c>
      <c r="X25" s="9">
        <f t="shared" si="11"/>
        <v>1</v>
      </c>
      <c r="Y25" s="9">
        <f t="shared" ref="Y25:Y29" si="101">MAX(V25:X25)</f>
        <v>1</v>
      </c>
      <c r="Z25" s="11" t="str">
        <f t="shared" ref="Z25:Z29" si="102">IF(Y25=4,"⑤"&amp;CHAR(10)&amp;CHAR(10)&amp;CHAR(10)&amp;CHAR(10),IF(Y25=3,"④"&amp;CHAR(10)&amp;CHAR(10)&amp;CHAR(10),IF(Y25=2,"③"&amp;CHAR(10)&amp;CHAR(10),"②"&amp;CHAR(10))))</f>
        <v xml:space="preserve">②
</v>
      </c>
      <c r="AB25" s="43">
        <f t="shared" si="14"/>
        <v>0</v>
      </c>
      <c r="AC25" s="43">
        <f t="shared" si="15"/>
        <v>0</v>
      </c>
      <c r="AD25" s="43">
        <f t="shared" si="16"/>
        <v>0</v>
      </c>
      <c r="AF25" s="12" t="e">
        <f>IF(N25="款",B25,AF24)</f>
        <v>#REF!</v>
      </c>
      <c r="AG25" s="12" t="e">
        <f>IF(AF24=AF25,IF(O25="項",C25,AG24),0)</f>
        <v>#REF!</v>
      </c>
      <c r="AH25" s="12" t="e">
        <f>IF(AG24=AG25,IF(P25="目",D25,AH24),0)</f>
        <v>#REF!</v>
      </c>
      <c r="AI25" s="12" t="e">
        <f>IF(AH24=AH25,IF(Q25="節",E25,"事項"),0)</f>
        <v>#REF!</v>
      </c>
      <c r="AK25" s="12" t="e">
        <f t="shared" si="98"/>
        <v>#REF!</v>
      </c>
      <c r="AL25" s="9"/>
      <c r="AM25" s="9"/>
      <c r="AN25" s="12" t="e">
        <f t="shared" si="100"/>
        <v>#REF!</v>
      </c>
      <c r="AO25" s="9" t="e">
        <f t="shared" si="99"/>
        <v>#REF!</v>
      </c>
    </row>
    <row r="26" spans="1:41" ht="39.6">
      <c r="A26" s="109">
        <v>1049</v>
      </c>
      <c r="B26" s="45"/>
      <c r="C26" s="45"/>
      <c r="D26" s="45"/>
      <c r="E26" s="111"/>
      <c r="F26" s="46" t="s">
        <v>48</v>
      </c>
      <c r="G26" s="47"/>
      <c r="H26" s="41">
        <f>SUM(H27:H27)</f>
        <v>0</v>
      </c>
      <c r="I26" s="41">
        <f>SUM(I27:I27)</f>
        <v>516</v>
      </c>
      <c r="J26" s="41">
        <f t="shared" ref="J26:J27" si="103">+I26-H26</f>
        <v>516</v>
      </c>
      <c r="K26" s="42"/>
      <c r="L26" s="96"/>
      <c r="M26" s="94" t="str">
        <f t="shared" ref="M26:M27" si="104">IF(AND(I26&lt;&gt;0,H26=0),"○","")</f>
        <v>○</v>
      </c>
      <c r="N26" s="29" t="str">
        <f t="shared" ref="N26:N27" si="105">IF(B26&lt;&gt;"","款","-")</f>
        <v>-</v>
      </c>
      <c r="O26" s="29" t="str">
        <f t="shared" ref="O26:O27" si="106">IF(C26&lt;&gt;"","項","-")</f>
        <v>-</v>
      </c>
      <c r="P26" s="29" t="str">
        <f t="shared" ref="P26:P27" si="107">IF(D26&lt;&gt;"","目","-")</f>
        <v>-</v>
      </c>
      <c r="Q26" s="29" t="str">
        <f t="shared" ref="Q26:Q27" si="108">IF(E26&lt;&gt;"","節","-")</f>
        <v>-</v>
      </c>
      <c r="R26" s="29" t="str">
        <f t="shared" ref="R26:R27" si="109">IF(F26&lt;&gt;"","事項","-")</f>
        <v>事項</v>
      </c>
      <c r="S26" s="9" t="s">
        <v>37</v>
      </c>
      <c r="T26" s="108" t="str">
        <f t="shared" si="8"/>
        <v/>
      </c>
      <c r="V26" s="9">
        <f t="shared" si="9"/>
        <v>1</v>
      </c>
      <c r="W26" s="9">
        <f t="shared" si="10"/>
        <v>1</v>
      </c>
      <c r="X26" s="9">
        <f t="shared" si="11"/>
        <v>2</v>
      </c>
      <c r="Y26" s="9">
        <f>MAX(V26:X26)</f>
        <v>2</v>
      </c>
      <c r="Z26" s="11" t="str">
        <f>IF(Y26=4,"⑤"&amp;CHAR(10)&amp;CHAR(10)&amp;CHAR(10)&amp;CHAR(10),IF(Y26=3,"④"&amp;CHAR(10)&amp;CHAR(10)&amp;CHAR(10),IF(Y26=2,"③"&amp;CHAR(10)&amp;CHAR(10),"②"&amp;CHAR(10))))</f>
        <v xml:space="preserve">③
</v>
      </c>
      <c r="AB26" s="43">
        <f t="shared" si="14"/>
        <v>0</v>
      </c>
      <c r="AC26" s="43">
        <f t="shared" si="15"/>
        <v>0</v>
      </c>
      <c r="AD26" s="43">
        <f t="shared" si="16"/>
        <v>25</v>
      </c>
      <c r="AF26" s="12" t="e">
        <f>IF(N26="款",B26,#REF!)</f>
        <v>#REF!</v>
      </c>
      <c r="AG26" s="12" t="e">
        <f>IF(#REF!=AF26,IF(O26="項",C26,#REF!),0)</f>
        <v>#REF!</v>
      </c>
      <c r="AH26" s="12" t="e">
        <f>IF(#REF!=AG26,IF(P26="目",D26,#REF!),0)</f>
        <v>#REF!</v>
      </c>
      <c r="AI26" s="12" t="e">
        <f>IF(#REF!=AH26,IF(Q26="節",E26,"事項"),0)</f>
        <v>#REF!</v>
      </c>
      <c r="AK26" s="12" t="e">
        <f t="shared" ref="AK26:AK27" si="110">IF(AG26=0,AF26,IF(AH26=0,CONCATENATE(AF26,AG26),IF(AI26=0,CONCATENATE(AF26,AG26,AH26),IF(AI26="事項",0,CONCATENATE(AF26,AG26,AH26,AI26)))))</f>
        <v>#REF!</v>
      </c>
      <c r="AL26" s="9"/>
      <c r="AM26" s="9"/>
      <c r="AN26" s="12" t="e">
        <f>IF(AK26=0,#REF!,AK26)</f>
        <v>#REF!</v>
      </c>
      <c r="AO26" s="9" t="e">
        <f t="shared" ref="AO26:AO27" si="111">CONCATENATE(AN26,T26)</f>
        <v>#REF!</v>
      </c>
    </row>
    <row r="27" spans="1:41" ht="26.4">
      <c r="A27" s="109">
        <v>1050</v>
      </c>
      <c r="B27" s="45"/>
      <c r="C27" s="45"/>
      <c r="D27" s="45"/>
      <c r="E27" s="111"/>
      <c r="F27" s="46"/>
      <c r="G27" s="47" t="s">
        <v>26</v>
      </c>
      <c r="H27" s="41">
        <v>0</v>
      </c>
      <c r="I27" s="41">
        <v>516</v>
      </c>
      <c r="J27" s="41">
        <f t="shared" si="103"/>
        <v>516</v>
      </c>
      <c r="K27" s="42"/>
      <c r="L27" s="96"/>
      <c r="M27" s="94" t="str">
        <f t="shared" si="104"/>
        <v>○</v>
      </c>
      <c r="N27" s="29" t="str">
        <f t="shared" si="105"/>
        <v>-</v>
      </c>
      <c r="O27" s="29" t="str">
        <f t="shared" si="106"/>
        <v>-</v>
      </c>
      <c r="P27" s="29" t="str">
        <f t="shared" si="107"/>
        <v>-</v>
      </c>
      <c r="Q27" s="29" t="str">
        <f t="shared" si="108"/>
        <v>-</v>
      </c>
      <c r="R27" s="29" t="str">
        <f t="shared" si="109"/>
        <v>-</v>
      </c>
      <c r="S27" s="9" t="s">
        <v>37</v>
      </c>
      <c r="T27" s="108" t="str">
        <f t="shared" si="8"/>
        <v>ICT戦略室</v>
      </c>
      <c r="V27" s="9">
        <f t="shared" si="9"/>
        <v>1</v>
      </c>
      <c r="W27" s="9">
        <f t="shared" si="10"/>
        <v>1</v>
      </c>
      <c r="X27" s="9">
        <f t="shared" si="11"/>
        <v>1</v>
      </c>
      <c r="Y27" s="9">
        <f t="shared" ref="Y27" si="112">MAX(V27:X27)</f>
        <v>1</v>
      </c>
      <c r="Z27" s="11" t="str">
        <f t="shared" ref="Z27" si="113">IF(Y27=4,"⑤"&amp;CHAR(10)&amp;CHAR(10)&amp;CHAR(10)&amp;CHAR(10),IF(Y27=3,"④"&amp;CHAR(10)&amp;CHAR(10)&amp;CHAR(10),IF(Y27=2,"③"&amp;CHAR(10)&amp;CHAR(10),"②"&amp;CHAR(10))))</f>
        <v xml:space="preserve">②
</v>
      </c>
      <c r="AB27" s="43">
        <f t="shared" si="14"/>
        <v>0</v>
      </c>
      <c r="AC27" s="43">
        <f t="shared" si="15"/>
        <v>0</v>
      </c>
      <c r="AD27" s="43">
        <f t="shared" si="16"/>
        <v>0</v>
      </c>
      <c r="AF27" s="12" t="e">
        <f>IF(N27="款",B27,AF26)</f>
        <v>#REF!</v>
      </c>
      <c r="AG27" s="12" t="e">
        <f>IF(AF26=AF27,IF(O27="項",C27,AG26),0)</f>
        <v>#REF!</v>
      </c>
      <c r="AH27" s="12" t="e">
        <f>IF(AG26=AG27,IF(P27="目",D27,AH26),0)</f>
        <v>#REF!</v>
      </c>
      <c r="AI27" s="12" t="e">
        <f>IF(AH26=AH27,IF(Q27="節",E27,"事項"),0)</f>
        <v>#REF!</v>
      </c>
      <c r="AK27" s="12" t="e">
        <f t="shared" si="110"/>
        <v>#REF!</v>
      </c>
      <c r="AL27" s="9"/>
      <c r="AM27" s="9"/>
      <c r="AN27" s="12" t="e">
        <f t="shared" ref="AN27" si="114">IF(AK27=0,AN26,AK27)</f>
        <v>#REF!</v>
      </c>
      <c r="AO27" s="9" t="e">
        <f t="shared" si="111"/>
        <v>#REF!</v>
      </c>
    </row>
    <row r="28" spans="1:41" ht="26.4">
      <c r="A28" s="109">
        <v>1073</v>
      </c>
      <c r="B28" s="45"/>
      <c r="C28" s="45"/>
      <c r="D28" s="45"/>
      <c r="E28" s="111"/>
      <c r="F28" s="46" t="s">
        <v>28</v>
      </c>
      <c r="G28" s="47"/>
      <c r="H28" s="41">
        <f>SUM(H29:H29)</f>
        <v>44292</v>
      </c>
      <c r="I28" s="41">
        <f>SUM(I29:I29)</f>
        <v>42841</v>
      </c>
      <c r="J28" s="41">
        <f t="shared" si="89"/>
        <v>-1451</v>
      </c>
      <c r="K28" s="42"/>
      <c r="L28" s="96"/>
      <c r="M28" s="94" t="str">
        <f t="shared" si="90"/>
        <v/>
      </c>
      <c r="N28" s="29" t="str">
        <f t="shared" si="91"/>
        <v>-</v>
      </c>
      <c r="O28" s="29" t="str">
        <f t="shared" si="92"/>
        <v>-</v>
      </c>
      <c r="P28" s="29" t="str">
        <f t="shared" si="93"/>
        <v>-</v>
      </c>
      <c r="Q28" s="29" t="str">
        <f t="shared" si="94"/>
        <v>-</v>
      </c>
      <c r="R28" s="29" t="str">
        <f t="shared" si="95"/>
        <v>事項</v>
      </c>
      <c r="S28" s="9" t="s">
        <v>37</v>
      </c>
      <c r="T28" s="108" t="str">
        <f t="shared" si="8"/>
        <v/>
      </c>
      <c r="V28" s="9">
        <f t="shared" si="9"/>
        <v>1</v>
      </c>
      <c r="W28" s="9">
        <f t="shared" si="10"/>
        <v>1</v>
      </c>
      <c r="X28" s="9">
        <f t="shared" si="11"/>
        <v>1</v>
      </c>
      <c r="Y28" s="9">
        <f t="shared" si="101"/>
        <v>1</v>
      </c>
      <c r="Z28" s="11" t="str">
        <f t="shared" si="102"/>
        <v xml:space="preserve">②
</v>
      </c>
      <c r="AB28" s="43">
        <f t="shared" si="14"/>
        <v>0</v>
      </c>
      <c r="AC28" s="43">
        <f t="shared" si="15"/>
        <v>0</v>
      </c>
      <c r="AD28" s="43">
        <f t="shared" si="16"/>
        <v>17</v>
      </c>
      <c r="AF28" s="12" t="e">
        <f>IF(N28="款",B28,#REF!)</f>
        <v>#REF!</v>
      </c>
      <c r="AG28" s="12" t="e">
        <f>IF(#REF!=AF28,IF(O28="項",C28,#REF!),0)</f>
        <v>#REF!</v>
      </c>
      <c r="AH28" s="12" t="e">
        <f>IF(#REF!=AG28,IF(P28="目",D28,#REF!),0)</f>
        <v>#REF!</v>
      </c>
      <c r="AI28" s="12" t="e">
        <f>IF(#REF!=AH28,IF(Q28="節",E28,"事項"),0)</f>
        <v>#REF!</v>
      </c>
      <c r="AK28" s="12" t="e">
        <f t="shared" ref="AK28:AK29" si="115">IF(AG28=0,AF28,IF(AH28=0,CONCATENATE(AF28,AG28),IF(AI28=0,CONCATENATE(AF28,AG28,AH28),IF(AI28="事項",0,CONCATENATE(AF28,AG28,AH28,AI28)))))</f>
        <v>#REF!</v>
      </c>
      <c r="AL28" s="9"/>
      <c r="AM28" s="9"/>
      <c r="AN28" s="12" t="e">
        <f>IF(AK28=0,#REF!,AK28)</f>
        <v>#REF!</v>
      </c>
      <c r="AO28" s="9" t="e">
        <f t="shared" ref="AO28:AO29" si="116">CONCATENATE(AN28,T28)</f>
        <v>#REF!</v>
      </c>
    </row>
    <row r="29" spans="1:41" ht="26.4">
      <c r="A29" s="109">
        <v>1075</v>
      </c>
      <c r="B29" s="45"/>
      <c r="C29" s="45"/>
      <c r="D29" s="45"/>
      <c r="E29" s="111"/>
      <c r="F29" s="46"/>
      <c r="G29" s="47" t="s">
        <v>26</v>
      </c>
      <c r="H29" s="41">
        <f>23558+20734</f>
        <v>44292</v>
      </c>
      <c r="I29" s="41">
        <f>11136+59+42+18+8003+23558+25</f>
        <v>42841</v>
      </c>
      <c r="J29" s="41">
        <f t="shared" si="89"/>
        <v>-1451</v>
      </c>
      <c r="K29" s="42"/>
      <c r="L29" s="96"/>
      <c r="M29" s="94" t="str">
        <f t="shared" si="90"/>
        <v/>
      </c>
      <c r="N29" s="29" t="str">
        <f t="shared" si="91"/>
        <v>-</v>
      </c>
      <c r="O29" s="29" t="str">
        <f t="shared" si="92"/>
        <v>-</v>
      </c>
      <c r="P29" s="29" t="str">
        <f t="shared" si="93"/>
        <v>-</v>
      </c>
      <c r="Q29" s="29" t="str">
        <f t="shared" si="94"/>
        <v>-</v>
      </c>
      <c r="R29" s="29" t="str">
        <f t="shared" si="95"/>
        <v>-</v>
      </c>
      <c r="S29" s="9" t="s">
        <v>37</v>
      </c>
      <c r="T29" s="108" t="str">
        <f t="shared" si="8"/>
        <v>ICT戦略室</v>
      </c>
      <c r="V29" s="9">
        <f t="shared" si="9"/>
        <v>1</v>
      </c>
      <c r="W29" s="9">
        <f t="shared" si="10"/>
        <v>1</v>
      </c>
      <c r="X29" s="9">
        <f t="shared" si="11"/>
        <v>1</v>
      </c>
      <c r="Y29" s="9">
        <f t="shared" si="101"/>
        <v>1</v>
      </c>
      <c r="Z29" s="11" t="str">
        <f t="shared" si="102"/>
        <v xml:space="preserve">②
</v>
      </c>
      <c r="AB29" s="43">
        <f t="shared" si="14"/>
        <v>0</v>
      </c>
      <c r="AC29" s="43">
        <f t="shared" si="15"/>
        <v>0</v>
      </c>
      <c r="AD29" s="43">
        <f t="shared" si="16"/>
        <v>0</v>
      </c>
      <c r="AF29" s="12" t="e">
        <f>IF(N29="款",B29,#REF!)</f>
        <v>#REF!</v>
      </c>
      <c r="AG29" s="12" t="e">
        <f>IF(#REF!=AF29,IF(O29="項",C29,#REF!),0)</f>
        <v>#REF!</v>
      </c>
      <c r="AH29" s="12" t="e">
        <f>IF(#REF!=AG29,IF(P29="目",D29,#REF!),0)</f>
        <v>#REF!</v>
      </c>
      <c r="AI29" s="12" t="e">
        <f>IF(#REF!=AH29,IF(Q29="節",E29,"事項"),0)</f>
        <v>#REF!</v>
      </c>
      <c r="AK29" s="12" t="e">
        <f t="shared" si="115"/>
        <v>#REF!</v>
      </c>
      <c r="AL29" s="9"/>
      <c r="AM29" s="9"/>
      <c r="AN29" s="12" t="e">
        <f>IF(AK29=0,#REF!,AK29)</f>
        <v>#REF!</v>
      </c>
      <c r="AO29" s="9" t="e">
        <f t="shared" si="116"/>
        <v>#REF!</v>
      </c>
    </row>
    <row r="30" spans="1:41" ht="39.6">
      <c r="A30" s="109"/>
      <c r="B30" s="45"/>
      <c r="C30" s="45"/>
      <c r="D30" s="45"/>
      <c r="E30" s="111"/>
      <c r="F30" s="46" t="s">
        <v>50</v>
      </c>
      <c r="G30" s="47"/>
      <c r="H30" s="41">
        <f>SUM(H31:H31)</f>
        <v>0</v>
      </c>
      <c r="I30" s="41">
        <f>SUM(I31:I31)</f>
        <v>412843</v>
      </c>
      <c r="J30" s="41">
        <f t="shared" ref="J30:J31" si="117">+I30-H30</f>
        <v>412843</v>
      </c>
      <c r="K30" s="42"/>
      <c r="L30" s="96"/>
      <c r="M30" s="94" t="str">
        <f t="shared" ref="M30:M31" si="118">IF(AND(I30&lt;&gt;0,H30=0),"○","")</f>
        <v>○</v>
      </c>
      <c r="N30" s="29" t="str">
        <f t="shared" ref="N30:N31" si="119">IF(B30&lt;&gt;"","款","-")</f>
        <v>-</v>
      </c>
      <c r="O30" s="29" t="str">
        <f t="shared" ref="O30:O31" si="120">IF(C30&lt;&gt;"","項","-")</f>
        <v>-</v>
      </c>
      <c r="P30" s="29" t="str">
        <f t="shared" ref="P30:P31" si="121">IF(D30&lt;&gt;"","目","-")</f>
        <v>-</v>
      </c>
      <c r="Q30" s="29" t="str">
        <f t="shared" ref="Q30:Q31" si="122">IF(E30&lt;&gt;"","節","-")</f>
        <v>-</v>
      </c>
      <c r="R30" s="29" t="str">
        <f t="shared" ref="R30:R31" si="123">IF(F30&lt;&gt;"","事項","-")</f>
        <v>事項</v>
      </c>
      <c r="S30" s="9" t="s">
        <v>37</v>
      </c>
      <c r="T30" s="105" t="str">
        <f t="shared" ref="T30:T31" si="124">IF(G30&lt;&gt;"",G30,"")</f>
        <v/>
      </c>
      <c r="V30" s="9">
        <f t="shared" ref="V30:V31" si="125">IF(LENB(D30)/2&gt;13.5,2,1)</f>
        <v>1</v>
      </c>
      <c r="W30" s="9">
        <f t="shared" ref="W30:W31" si="126">IF(LENB(E30)/2&gt;26.5,3,IF(LENB(E30)/2&gt;13.5,2,1))</f>
        <v>1</v>
      </c>
      <c r="X30" s="9">
        <f t="shared" ref="X30:X31" si="127">IF(LENB(F30)/2&gt;51,4,IF(LENB(F30)/2&gt;34,3,IF(LENB(F30)/2&gt;17,2,1)))</f>
        <v>2</v>
      </c>
      <c r="Y30" s="9">
        <f t="shared" si="96"/>
        <v>2</v>
      </c>
      <c r="Z30" s="11" t="str">
        <f t="shared" si="97"/>
        <v xml:space="preserve">③
</v>
      </c>
      <c r="AB30" s="43">
        <f t="shared" ref="AB30:AB31" si="128">LENB(D30)/2</f>
        <v>0</v>
      </c>
      <c r="AC30" s="43">
        <f t="shared" ref="AC30:AC31" si="129">LENB(E30)/2</f>
        <v>0</v>
      </c>
      <c r="AD30" s="43">
        <f t="shared" ref="AD30:AD31" si="130">LENB(F30)/2</f>
        <v>24</v>
      </c>
      <c r="AF30" s="12" t="e">
        <f>IF(N30="款",B30,#REF!)</f>
        <v>#REF!</v>
      </c>
      <c r="AG30" s="12" t="e">
        <f>IF(#REF!=AF30,IF(O30="項",C30,#REF!),0)</f>
        <v>#REF!</v>
      </c>
      <c r="AH30" s="12" t="e">
        <f>IF(#REF!=AG30,IF(P30="目",D30,#REF!),0)</f>
        <v>#REF!</v>
      </c>
      <c r="AI30" s="12" t="e">
        <f>IF(#REF!=AH30,IF(Q30="節",E30,"事項"),0)</f>
        <v>#REF!</v>
      </c>
      <c r="AK30" s="12" t="e">
        <f t="shared" si="98"/>
        <v>#REF!</v>
      </c>
      <c r="AL30" s="9"/>
      <c r="AM30" s="9"/>
      <c r="AN30" s="12" t="e">
        <f>IF(AK30=0,#REF!,AK30)</f>
        <v>#REF!</v>
      </c>
      <c r="AO30" s="9" t="e">
        <f t="shared" si="99"/>
        <v>#REF!</v>
      </c>
    </row>
    <row r="31" spans="1:41" ht="26.4">
      <c r="A31" s="109"/>
      <c r="B31" s="45"/>
      <c r="C31" s="45"/>
      <c r="D31" s="45"/>
      <c r="E31" s="111"/>
      <c r="F31" s="46"/>
      <c r="G31" s="47" t="s">
        <v>26</v>
      </c>
      <c r="H31" s="41">
        <v>0</v>
      </c>
      <c r="I31" s="41">
        <v>412843</v>
      </c>
      <c r="J31" s="41">
        <f t="shared" si="117"/>
        <v>412843</v>
      </c>
      <c r="K31" s="42"/>
      <c r="L31" s="96"/>
      <c r="M31" s="94" t="str">
        <f t="shared" si="118"/>
        <v>○</v>
      </c>
      <c r="N31" s="29" t="str">
        <f t="shared" si="119"/>
        <v>-</v>
      </c>
      <c r="O31" s="29" t="str">
        <f t="shared" si="120"/>
        <v>-</v>
      </c>
      <c r="P31" s="29" t="str">
        <f t="shared" si="121"/>
        <v>-</v>
      </c>
      <c r="Q31" s="29" t="str">
        <f t="shared" si="122"/>
        <v>-</v>
      </c>
      <c r="R31" s="29" t="str">
        <f t="shared" si="123"/>
        <v>-</v>
      </c>
      <c r="S31" s="9" t="s">
        <v>37</v>
      </c>
      <c r="T31" s="105" t="str">
        <f t="shared" si="124"/>
        <v>ICT戦略室</v>
      </c>
      <c r="V31" s="9">
        <f t="shared" si="125"/>
        <v>1</v>
      </c>
      <c r="W31" s="9">
        <f t="shared" si="126"/>
        <v>1</v>
      </c>
      <c r="X31" s="9">
        <f t="shared" si="127"/>
        <v>1</v>
      </c>
      <c r="Y31" s="9">
        <f t="shared" si="96"/>
        <v>1</v>
      </c>
      <c r="Z31" s="11" t="str">
        <f t="shared" si="97"/>
        <v xml:space="preserve">②
</v>
      </c>
      <c r="AB31" s="43">
        <f t="shared" si="128"/>
        <v>0</v>
      </c>
      <c r="AC31" s="43">
        <f t="shared" si="129"/>
        <v>0</v>
      </c>
      <c r="AD31" s="43">
        <f t="shared" si="130"/>
        <v>0</v>
      </c>
      <c r="AF31" s="12" t="e">
        <f>IF(N31="款",B31,#REF!)</f>
        <v>#REF!</v>
      </c>
      <c r="AG31" s="12" t="e">
        <f>IF(#REF!=AF31,IF(O31="項",C31,#REF!),0)</f>
        <v>#REF!</v>
      </c>
      <c r="AH31" s="12" t="e">
        <f>IF(#REF!=AG31,IF(P31="目",D31,#REF!),0)</f>
        <v>#REF!</v>
      </c>
      <c r="AI31" s="12" t="e">
        <f>IF(#REF!=AH31,IF(Q31="節",E31,"事項"),0)</f>
        <v>#REF!</v>
      </c>
      <c r="AK31" s="12" t="e">
        <f t="shared" si="98"/>
        <v>#REF!</v>
      </c>
      <c r="AL31" s="9"/>
      <c r="AM31" s="9"/>
      <c r="AN31" s="12" t="e">
        <f>IF(AK31=0,#REF!,AK31)</f>
        <v>#REF!</v>
      </c>
      <c r="AO31" s="9" t="e">
        <f t="shared" si="99"/>
        <v>#REF!</v>
      </c>
    </row>
    <row r="32" spans="1:41" ht="27.75" customHeight="1" thickBot="1">
      <c r="A32" s="149" t="s">
        <v>10</v>
      </c>
      <c r="B32" s="150"/>
      <c r="C32" s="150"/>
      <c r="D32" s="150"/>
      <c r="E32" s="150"/>
      <c r="F32" s="51"/>
      <c r="G32" s="52"/>
      <c r="H32" s="53">
        <f>SUMIF($N:$N,"款",$H:$H)</f>
        <v>56944</v>
      </c>
      <c r="I32" s="53">
        <f>SUMIF($N:$N,"款",$I:$I)</f>
        <v>889896</v>
      </c>
      <c r="J32" s="54">
        <f t="shared" ref="J32" si="131">+I32-H32</f>
        <v>832952</v>
      </c>
      <c r="K32" s="55"/>
      <c r="L32" s="98"/>
      <c r="M32" s="94" t="str">
        <f t="shared" ref="M32" si="132">IF(AND(I32&lt;&gt;0,H32=0),"○","")</f>
        <v/>
      </c>
      <c r="N32" s="29"/>
      <c r="O32" s="29"/>
      <c r="P32" s="29"/>
      <c r="Q32" s="29"/>
      <c r="R32" s="29"/>
      <c r="T32" s="105" t="str">
        <f t="shared" ref="T32" si="133">IF(G32&lt;&gt;"",G32,"")</f>
        <v/>
      </c>
      <c r="V32" s="9"/>
      <c r="Z32" s="11"/>
      <c r="AB32" s="43"/>
      <c r="AC32" s="43"/>
      <c r="AD32" s="43"/>
      <c r="AF32" s="12"/>
      <c r="AG32" s="12"/>
      <c r="AL32" s="9"/>
      <c r="AM32" s="9"/>
      <c r="AN32" s="12"/>
    </row>
    <row r="33" spans="1:40" ht="8.25" customHeight="1">
      <c r="A33" s="77"/>
      <c r="B33" s="77"/>
      <c r="C33" s="77"/>
      <c r="D33" s="77"/>
      <c r="E33" s="77"/>
      <c r="F33" s="82"/>
      <c r="G33" s="83"/>
      <c r="H33" s="84"/>
      <c r="I33" s="84"/>
      <c r="J33" s="84"/>
      <c r="K33" s="85"/>
      <c r="L33" s="86"/>
      <c r="M33" s="92"/>
      <c r="N33" s="29"/>
      <c r="O33" s="29"/>
      <c r="P33" s="29"/>
      <c r="Q33" s="29"/>
      <c r="R33" s="29"/>
      <c r="T33" s="105"/>
      <c r="V33" s="9"/>
      <c r="Z33" s="11"/>
      <c r="AB33" s="43"/>
      <c r="AC33" s="43"/>
      <c r="AD33" s="43"/>
      <c r="AF33" s="12"/>
      <c r="AG33" s="12"/>
      <c r="AL33" s="9"/>
      <c r="AM33" s="9"/>
      <c r="AN33" s="12"/>
    </row>
    <row r="34" spans="1:40" s="50" customFormat="1" ht="21.75" customHeight="1">
      <c r="A34" s="56"/>
      <c r="B34" s="106" t="s">
        <v>41</v>
      </c>
      <c r="C34" s="107"/>
      <c r="D34" s="107"/>
      <c r="E34" s="107"/>
      <c r="F34" s="125"/>
      <c r="G34" s="125"/>
      <c r="H34" s="125"/>
      <c r="I34" s="125"/>
      <c r="J34" s="125"/>
      <c r="K34" s="61"/>
      <c r="L34" s="62"/>
      <c r="M34" s="93"/>
      <c r="N34" s="29"/>
      <c r="O34" s="29"/>
      <c r="P34" s="29"/>
      <c r="Q34" s="29"/>
      <c r="R34" s="29"/>
      <c r="T34" s="105"/>
      <c r="Z34" s="63"/>
      <c r="AF34" s="12"/>
      <c r="AG34" s="12"/>
      <c r="AH34" s="12"/>
      <c r="AI34" s="12"/>
      <c r="AJ34" s="12"/>
      <c r="AK34" s="12"/>
      <c r="AL34" s="9"/>
      <c r="AM34" s="9"/>
      <c r="AN34" s="12"/>
    </row>
    <row r="35" spans="1:40" ht="18" customHeight="1">
      <c r="G35" s="65" t="s">
        <v>11</v>
      </c>
      <c r="H35" s="41">
        <f>SUMIF(N:N,"項",H:H)</f>
        <v>0</v>
      </c>
      <c r="I35" s="41">
        <f>SUMIF(O:O,"項",I:I)</f>
        <v>889896</v>
      </c>
      <c r="J35" s="41">
        <f>SUMIF(O:O,"項",J:J)</f>
        <v>832952</v>
      </c>
      <c r="K35" s="66"/>
      <c r="T35" s="10"/>
      <c r="V35" s="9"/>
      <c r="Z35" s="11"/>
      <c r="AB35" s="9"/>
      <c r="AF35" s="12"/>
      <c r="AG35" s="12"/>
      <c r="AL35" s="9"/>
      <c r="AM35" s="9"/>
    </row>
    <row r="36" spans="1:40" ht="18" customHeight="1">
      <c r="G36" s="67" t="s">
        <v>15</v>
      </c>
      <c r="H36" s="41">
        <f>H35-H32</f>
        <v>-56944</v>
      </c>
      <c r="I36" s="41">
        <f>I35-I32</f>
        <v>0</v>
      </c>
      <c r="J36" s="41">
        <f>J35-J32</f>
        <v>0</v>
      </c>
      <c r="K36" s="66"/>
      <c r="T36" s="10"/>
      <c r="V36" s="9"/>
      <c r="Z36" s="11"/>
      <c r="AB36" s="9"/>
      <c r="AF36" s="12"/>
      <c r="AG36" s="12"/>
      <c r="AL36" s="9"/>
      <c r="AM36" s="9"/>
    </row>
    <row r="37" spans="1:40" s="50" customFormat="1" ht="18" customHeight="1">
      <c r="A37" s="56"/>
      <c r="B37" s="57"/>
      <c r="C37" s="57"/>
      <c r="D37" s="57"/>
      <c r="E37" s="57"/>
      <c r="F37" s="68"/>
      <c r="G37" s="69"/>
      <c r="H37" s="70"/>
      <c r="I37" s="70"/>
      <c r="J37" s="70"/>
      <c r="K37" s="71"/>
      <c r="L37" s="62"/>
      <c r="M37" s="93"/>
      <c r="N37" s="29"/>
      <c r="O37" s="29"/>
      <c r="P37" s="29"/>
      <c r="Q37" s="29"/>
      <c r="R37" s="29"/>
      <c r="T37" s="105"/>
      <c r="Z37" s="63"/>
      <c r="AF37" s="64"/>
      <c r="AG37" s="64"/>
      <c r="AH37" s="64"/>
      <c r="AI37" s="64"/>
      <c r="AJ37" s="64"/>
      <c r="AK37" s="64"/>
    </row>
    <row r="38" spans="1:40" ht="18" customHeight="1">
      <c r="G38" s="65" t="s">
        <v>12</v>
      </c>
      <c r="H38" s="41">
        <f>SUMIF(O:O,"目",H:H)</f>
        <v>0</v>
      </c>
      <c r="I38" s="41">
        <f>SUMIF(P:P,"目",I:I)</f>
        <v>889896</v>
      </c>
      <c r="J38" s="41">
        <f>SUMIF(P:P,"目",J:J)</f>
        <v>832952</v>
      </c>
      <c r="K38" s="71"/>
      <c r="L38" s="62"/>
      <c r="M38" s="93"/>
      <c r="T38" s="10"/>
      <c r="V38" s="9"/>
      <c r="Z38" s="11"/>
      <c r="AB38" s="9"/>
      <c r="AF38" s="12"/>
      <c r="AG38" s="12"/>
      <c r="AL38" s="9"/>
      <c r="AM38" s="9"/>
    </row>
    <row r="39" spans="1:40" ht="18" customHeight="1">
      <c r="G39" s="67" t="s">
        <v>15</v>
      </c>
      <c r="H39" s="41">
        <f>H38-H32</f>
        <v>-56944</v>
      </c>
      <c r="I39" s="41">
        <f>I38-I32</f>
        <v>0</v>
      </c>
      <c r="J39" s="41">
        <f>J38-J32</f>
        <v>0</v>
      </c>
      <c r="K39" s="71"/>
      <c r="L39" s="62"/>
      <c r="M39" s="93"/>
      <c r="T39" s="10"/>
      <c r="V39" s="9"/>
      <c r="Z39" s="11"/>
      <c r="AB39" s="9"/>
      <c r="AF39" s="12"/>
      <c r="AG39" s="12"/>
      <c r="AL39" s="9"/>
      <c r="AM39" s="9"/>
    </row>
    <row r="40" spans="1:40" s="50" customFormat="1" ht="18" customHeight="1">
      <c r="A40" s="56"/>
      <c r="B40" s="57"/>
      <c r="C40" s="57"/>
      <c r="D40" s="57"/>
      <c r="E40" s="57"/>
      <c r="F40" s="68"/>
      <c r="G40" s="69"/>
      <c r="H40" s="70"/>
      <c r="I40" s="70"/>
      <c r="J40" s="70"/>
      <c r="K40" s="71"/>
      <c r="L40" s="62"/>
      <c r="M40" s="93"/>
      <c r="N40" s="29"/>
      <c r="O40" s="29"/>
      <c r="P40" s="29"/>
      <c r="Q40" s="29"/>
      <c r="R40" s="29"/>
      <c r="T40" s="105"/>
      <c r="Z40" s="63"/>
      <c r="AF40" s="64"/>
      <c r="AG40" s="64"/>
      <c r="AH40" s="64"/>
      <c r="AI40" s="64"/>
      <c r="AJ40" s="64"/>
      <c r="AK40" s="64"/>
    </row>
    <row r="41" spans="1:40" ht="18" customHeight="1">
      <c r="G41" s="65" t="s">
        <v>13</v>
      </c>
      <c r="H41" s="41">
        <f>SUMIF(P:P,"節",H:H)</f>
        <v>0</v>
      </c>
      <c r="I41" s="41">
        <f>SUMIF(Q:Q,"節",I:I)</f>
        <v>889896</v>
      </c>
      <c r="J41" s="41">
        <f>SUMIF(Q:Q,"節",J:J)</f>
        <v>841967</v>
      </c>
      <c r="K41" s="71"/>
      <c r="L41" s="62"/>
      <c r="M41" s="93"/>
      <c r="T41" s="10"/>
      <c r="V41" s="9"/>
      <c r="Z41" s="11"/>
      <c r="AB41" s="9"/>
      <c r="AF41" s="12"/>
      <c r="AG41" s="12"/>
      <c r="AL41" s="9"/>
      <c r="AM41" s="9"/>
    </row>
    <row r="42" spans="1:40" ht="18" customHeight="1">
      <c r="G42" s="67" t="s">
        <v>15</v>
      </c>
      <c r="H42" s="41">
        <f>H41-H32</f>
        <v>-56944</v>
      </c>
      <c r="I42" s="41">
        <f>I41-I32</f>
        <v>0</v>
      </c>
      <c r="J42" s="41">
        <f>J41-J32</f>
        <v>9015</v>
      </c>
      <c r="K42" s="66"/>
      <c r="T42" s="10"/>
      <c r="V42" s="9"/>
      <c r="Z42" s="11"/>
      <c r="AB42" s="9"/>
      <c r="AF42" s="12"/>
      <c r="AG42" s="12"/>
      <c r="AL42" s="9"/>
      <c r="AM42" s="9"/>
    </row>
    <row r="43" spans="1:40" s="50" customFormat="1" ht="18" customHeight="1">
      <c r="A43" s="56"/>
      <c r="B43" s="57"/>
      <c r="C43" s="57"/>
      <c r="D43" s="57"/>
      <c r="E43" s="57"/>
      <c r="F43" s="68"/>
      <c r="G43" s="69"/>
      <c r="H43" s="70"/>
      <c r="I43" s="70"/>
      <c r="J43" s="70"/>
      <c r="K43" s="71"/>
      <c r="L43" s="62"/>
      <c r="M43" s="93"/>
      <c r="N43" s="29"/>
      <c r="O43" s="29"/>
      <c r="P43" s="29"/>
      <c r="Q43" s="29"/>
      <c r="R43" s="29"/>
      <c r="T43" s="105"/>
      <c r="Z43" s="63"/>
      <c r="AF43" s="64"/>
      <c r="AG43" s="64"/>
      <c r="AH43" s="64"/>
      <c r="AI43" s="64"/>
      <c r="AJ43" s="64"/>
      <c r="AK43" s="64"/>
    </row>
    <row r="44" spans="1:40" ht="18" customHeight="1">
      <c r="G44" s="65" t="s">
        <v>14</v>
      </c>
      <c r="H44" s="41">
        <f>SUMIF(Q:Q,"事項",H:H)</f>
        <v>0</v>
      </c>
      <c r="I44" s="41">
        <f>SUMIF(R:R,"事項",I:I)</f>
        <v>889896</v>
      </c>
      <c r="J44" s="41">
        <f>SUMIF(R:R,"事項",J:J)</f>
        <v>832952</v>
      </c>
      <c r="T44" s="10"/>
      <c r="V44" s="9"/>
      <c r="Z44" s="11"/>
      <c r="AB44" s="9"/>
      <c r="AF44" s="12"/>
      <c r="AG44" s="12"/>
      <c r="AL44" s="9"/>
      <c r="AM44" s="9"/>
    </row>
    <row r="45" spans="1:40" ht="18" customHeight="1">
      <c r="G45" s="67" t="s">
        <v>15</v>
      </c>
      <c r="H45" s="72">
        <f>H44-H32</f>
        <v>-56944</v>
      </c>
      <c r="I45" s="72">
        <f>I44-I32</f>
        <v>0</v>
      </c>
      <c r="J45" s="72">
        <f>J44-J32</f>
        <v>0</v>
      </c>
      <c r="T45" s="10"/>
      <c r="V45" s="9"/>
      <c r="Z45" s="11"/>
      <c r="AB45" s="9"/>
      <c r="AF45" s="12"/>
      <c r="AG45" s="12"/>
      <c r="AL45" s="9"/>
      <c r="AM45" s="9"/>
    </row>
    <row r="46" spans="1:40" ht="18" customHeight="1">
      <c r="T46" s="10"/>
      <c r="V46" s="9"/>
      <c r="Z46" s="11"/>
      <c r="AB46" s="9"/>
      <c r="AF46" s="12"/>
      <c r="AG46" s="12"/>
      <c r="AL46" s="9"/>
      <c r="AM46" s="9"/>
    </row>
    <row r="47" spans="1:40" ht="18" customHeight="1">
      <c r="T47" s="10"/>
      <c r="V47" s="9"/>
      <c r="Z47" s="11"/>
      <c r="AB47" s="9"/>
      <c r="AF47" s="12"/>
      <c r="AG47" s="12"/>
      <c r="AL47" s="9"/>
      <c r="AM47" s="9"/>
    </row>
    <row r="48" spans="1:40" ht="18" customHeight="1">
      <c r="G48" s="27"/>
      <c r="T48" s="10"/>
      <c r="V48" s="9"/>
      <c r="Z48" s="11"/>
      <c r="AB48" s="9"/>
      <c r="AF48" s="12"/>
      <c r="AG48" s="12"/>
      <c r="AL48" s="9"/>
      <c r="AM48" s="9"/>
    </row>
    <row r="49" spans="1:39" ht="18" customHeight="1">
      <c r="G49" s="15"/>
      <c r="H49" s="15"/>
      <c r="I49" s="15"/>
      <c r="T49" s="10"/>
      <c r="V49" s="9"/>
      <c r="Z49" s="11"/>
      <c r="AB49" s="9"/>
      <c r="AF49" s="12"/>
      <c r="AG49" s="12"/>
      <c r="AL49" s="9"/>
      <c r="AM49" s="9"/>
    </row>
    <row r="50" spans="1:39" ht="18" customHeight="1">
      <c r="G50" s="15"/>
      <c r="H50" s="15"/>
      <c r="I50" s="15"/>
      <c r="T50" s="10"/>
      <c r="V50" s="9"/>
      <c r="Z50" s="11"/>
      <c r="AB50" s="9"/>
      <c r="AF50" s="12"/>
      <c r="AG50" s="12"/>
      <c r="AL50" s="9"/>
      <c r="AM50" s="9"/>
    </row>
    <row r="51" spans="1:39" ht="18" customHeight="1">
      <c r="G51" s="15"/>
      <c r="H51" s="15"/>
      <c r="I51" s="15"/>
      <c r="T51" s="10"/>
      <c r="V51" s="9"/>
      <c r="Z51" s="11"/>
      <c r="AB51" s="9"/>
      <c r="AF51" s="12"/>
      <c r="AG51" s="12"/>
      <c r="AL51" s="9"/>
      <c r="AM51" s="9"/>
    </row>
    <row r="52" spans="1:39" ht="18" customHeight="1">
      <c r="G52" s="15"/>
      <c r="H52" s="15"/>
      <c r="I52" s="15"/>
      <c r="T52" s="10"/>
      <c r="V52" s="9"/>
      <c r="Z52" s="11"/>
      <c r="AB52" s="9"/>
      <c r="AF52" s="12"/>
      <c r="AG52" s="12"/>
      <c r="AL52" s="9"/>
      <c r="AM52" s="9"/>
    </row>
    <row r="53" spans="1:39" ht="18" customHeight="1">
      <c r="G53" s="15"/>
      <c r="H53" s="15"/>
      <c r="I53" s="15"/>
      <c r="T53" s="10"/>
      <c r="V53" s="9"/>
      <c r="Z53" s="11"/>
      <c r="AB53" s="9"/>
      <c r="AF53" s="12"/>
      <c r="AG53" s="12"/>
      <c r="AL53" s="9"/>
      <c r="AM53" s="9"/>
    </row>
    <row r="54" spans="1:39" s="6" customFormat="1" ht="18" customHeight="1">
      <c r="A54" s="24"/>
      <c r="B54" s="1"/>
      <c r="C54" s="1"/>
      <c r="D54" s="1"/>
      <c r="E54" s="1"/>
      <c r="F54" s="15"/>
      <c r="G54" s="27"/>
      <c r="J54" s="5"/>
      <c r="K54" s="17"/>
      <c r="L54" s="18"/>
      <c r="M54" s="89"/>
      <c r="N54" s="8"/>
      <c r="O54" s="8"/>
      <c r="P54" s="8"/>
      <c r="Q54" s="8"/>
      <c r="R54" s="8"/>
      <c r="T54" s="73"/>
      <c r="Z54" s="74"/>
      <c r="AF54" s="75"/>
      <c r="AG54" s="75"/>
      <c r="AH54" s="75"/>
      <c r="AI54" s="75"/>
      <c r="AJ54" s="75"/>
      <c r="AK54" s="75"/>
    </row>
    <row r="55" spans="1:39" s="6" customFormat="1" ht="18" customHeight="1">
      <c r="A55" s="24"/>
      <c r="B55" s="1"/>
      <c r="C55" s="1"/>
      <c r="D55" s="1"/>
      <c r="E55" s="1"/>
      <c r="F55" s="15"/>
      <c r="G55" s="27"/>
      <c r="J55" s="5"/>
      <c r="K55" s="17"/>
      <c r="L55" s="18"/>
      <c r="M55" s="89"/>
      <c r="N55" s="8"/>
      <c r="O55" s="8"/>
      <c r="P55" s="8"/>
      <c r="Q55" s="8"/>
      <c r="R55" s="8"/>
      <c r="T55" s="73"/>
      <c r="Z55" s="74"/>
      <c r="AF55" s="75"/>
      <c r="AG55" s="75"/>
      <c r="AH55" s="75"/>
      <c r="AI55" s="75"/>
      <c r="AJ55" s="75"/>
      <c r="AK55" s="75"/>
    </row>
    <row r="56" spans="1:39" s="6" customFormat="1" ht="18" customHeight="1">
      <c r="A56" s="24"/>
      <c r="B56" s="1"/>
      <c r="C56" s="1"/>
      <c r="D56" s="1"/>
      <c r="E56" s="1"/>
      <c r="F56" s="15"/>
      <c r="G56" s="27"/>
      <c r="J56" s="5"/>
      <c r="K56" s="17"/>
      <c r="L56" s="18"/>
      <c r="M56" s="89"/>
      <c r="N56" s="8"/>
      <c r="O56" s="8"/>
      <c r="P56" s="8"/>
      <c r="Q56" s="8"/>
      <c r="R56" s="8"/>
      <c r="T56" s="73"/>
      <c r="Z56" s="74"/>
      <c r="AF56" s="75"/>
      <c r="AG56" s="75"/>
      <c r="AH56" s="75"/>
      <c r="AI56" s="75"/>
      <c r="AJ56" s="75"/>
      <c r="AK56" s="75"/>
    </row>
    <row r="57" spans="1:39" s="6" customFormat="1" ht="18" customHeight="1">
      <c r="A57" s="24"/>
      <c r="B57" s="1"/>
      <c r="C57" s="1"/>
      <c r="D57" s="1"/>
      <c r="E57" s="1"/>
      <c r="F57" s="15"/>
      <c r="G57" s="27"/>
      <c r="J57" s="5"/>
      <c r="K57" s="17"/>
      <c r="L57" s="18"/>
      <c r="M57" s="89"/>
      <c r="N57" s="8"/>
      <c r="O57" s="8"/>
      <c r="P57" s="8"/>
      <c r="Q57" s="8"/>
      <c r="R57" s="8"/>
      <c r="T57" s="73"/>
      <c r="Z57" s="74"/>
      <c r="AF57" s="75"/>
      <c r="AG57" s="75"/>
      <c r="AH57" s="75"/>
      <c r="AI57" s="75"/>
      <c r="AJ57" s="75"/>
      <c r="AK57" s="75"/>
    </row>
    <row r="58" spans="1:39" s="6" customFormat="1" ht="18" customHeight="1">
      <c r="A58" s="24"/>
      <c r="B58" s="1"/>
      <c r="C58" s="1"/>
      <c r="D58" s="1"/>
      <c r="E58" s="1"/>
      <c r="F58" s="15"/>
      <c r="G58" s="27"/>
      <c r="J58" s="5"/>
      <c r="K58" s="17"/>
      <c r="L58" s="18"/>
      <c r="M58" s="89"/>
      <c r="N58" s="8"/>
      <c r="O58" s="8"/>
      <c r="P58" s="8"/>
      <c r="Q58" s="8"/>
      <c r="R58" s="8"/>
      <c r="T58" s="73"/>
      <c r="Z58" s="74"/>
      <c r="AF58" s="75"/>
      <c r="AG58" s="75"/>
      <c r="AH58" s="75"/>
      <c r="AI58" s="75"/>
      <c r="AJ58" s="75"/>
      <c r="AK58" s="75"/>
    </row>
    <row r="59" spans="1:39" s="6" customFormat="1" ht="18" customHeight="1">
      <c r="A59" s="24"/>
      <c r="B59" s="1"/>
      <c r="C59" s="1"/>
      <c r="D59" s="1"/>
      <c r="E59" s="1"/>
      <c r="F59" s="15"/>
      <c r="G59" s="27"/>
      <c r="J59" s="5"/>
      <c r="K59" s="17"/>
      <c r="L59" s="18"/>
      <c r="M59" s="89"/>
      <c r="N59" s="8"/>
      <c r="O59" s="8"/>
      <c r="P59" s="8"/>
      <c r="Q59" s="8"/>
      <c r="R59" s="8"/>
      <c r="T59" s="73"/>
      <c r="Z59" s="74"/>
      <c r="AF59" s="75"/>
      <c r="AG59" s="75"/>
      <c r="AH59" s="75"/>
      <c r="AI59" s="75"/>
      <c r="AJ59" s="75"/>
      <c r="AK59" s="75"/>
    </row>
    <row r="60" spans="1:39" s="6" customFormat="1" ht="18" customHeight="1">
      <c r="A60" s="24"/>
      <c r="B60" s="1"/>
      <c r="C60" s="1"/>
      <c r="D60" s="1"/>
      <c r="E60" s="1"/>
      <c r="F60" s="15"/>
      <c r="G60" s="27"/>
      <c r="J60" s="5"/>
      <c r="K60" s="17"/>
      <c r="L60" s="18"/>
      <c r="M60" s="89"/>
      <c r="N60" s="8"/>
      <c r="O60" s="8"/>
      <c r="P60" s="8"/>
      <c r="Q60" s="8"/>
      <c r="R60" s="8"/>
      <c r="T60" s="73"/>
      <c r="Z60" s="74"/>
      <c r="AF60" s="75"/>
      <c r="AG60" s="75"/>
      <c r="AH60" s="75"/>
      <c r="AI60" s="75"/>
      <c r="AJ60" s="75"/>
      <c r="AK60" s="75"/>
    </row>
    <row r="61" spans="1:39" s="6" customFormat="1" ht="18" customHeight="1">
      <c r="A61" s="24"/>
      <c r="B61" s="1"/>
      <c r="C61" s="1"/>
      <c r="D61" s="1"/>
      <c r="E61" s="1"/>
      <c r="F61" s="15"/>
      <c r="G61" s="27"/>
      <c r="J61" s="5"/>
      <c r="K61" s="17"/>
      <c r="L61" s="18"/>
      <c r="M61" s="89"/>
      <c r="N61" s="8"/>
      <c r="O61" s="8"/>
      <c r="P61" s="8"/>
      <c r="Q61" s="8"/>
      <c r="R61" s="8"/>
      <c r="T61" s="73"/>
      <c r="Z61" s="74"/>
      <c r="AF61" s="75"/>
      <c r="AG61" s="75"/>
      <c r="AH61" s="75"/>
      <c r="AI61" s="75"/>
      <c r="AJ61" s="75"/>
      <c r="AK61" s="75"/>
    </row>
    <row r="62" spans="1:39" s="6" customFormat="1" ht="18" customHeight="1">
      <c r="A62" s="24"/>
      <c r="B62" s="1"/>
      <c r="C62" s="1"/>
      <c r="D62" s="1"/>
      <c r="E62" s="1"/>
      <c r="F62" s="15"/>
      <c r="G62" s="27"/>
      <c r="J62" s="5"/>
      <c r="K62" s="17"/>
      <c r="L62" s="18"/>
      <c r="M62" s="89"/>
      <c r="N62" s="8"/>
      <c r="O62" s="8"/>
      <c r="P62" s="8"/>
      <c r="Q62" s="8"/>
      <c r="R62" s="8"/>
      <c r="T62" s="73"/>
      <c r="Z62" s="74"/>
      <c r="AF62" s="75"/>
      <c r="AG62" s="75"/>
      <c r="AH62" s="75"/>
      <c r="AI62" s="75"/>
      <c r="AJ62" s="75"/>
      <c r="AK62" s="75"/>
    </row>
    <row r="63" spans="1:39" s="6" customFormat="1" ht="18" customHeight="1">
      <c r="A63" s="24"/>
      <c r="B63" s="1"/>
      <c r="C63" s="1"/>
      <c r="D63" s="1"/>
      <c r="E63" s="1"/>
      <c r="F63" s="15"/>
      <c r="G63" s="27"/>
      <c r="J63" s="5"/>
      <c r="K63" s="17"/>
      <c r="L63" s="18"/>
      <c r="M63" s="89"/>
      <c r="N63" s="8"/>
      <c r="O63" s="8"/>
      <c r="P63" s="8"/>
      <c r="Q63" s="8"/>
      <c r="R63" s="8"/>
      <c r="T63" s="73"/>
      <c r="Z63" s="74"/>
      <c r="AF63" s="75"/>
      <c r="AG63" s="75"/>
      <c r="AH63" s="75"/>
      <c r="AI63" s="75"/>
      <c r="AJ63" s="75"/>
      <c r="AK63" s="75"/>
    </row>
    <row r="64" spans="1:39" s="6" customFormat="1" ht="18" customHeight="1">
      <c r="A64" s="24"/>
      <c r="B64" s="1"/>
      <c r="C64" s="1"/>
      <c r="D64" s="1"/>
      <c r="E64" s="1"/>
      <c r="F64" s="68"/>
      <c r="G64" s="58"/>
      <c r="H64" s="60"/>
      <c r="I64" s="60"/>
      <c r="J64" s="59"/>
      <c r="K64" s="17"/>
      <c r="L64" s="18"/>
      <c r="M64" s="89"/>
      <c r="N64" s="8"/>
      <c r="O64" s="8"/>
      <c r="P64" s="8"/>
      <c r="Q64" s="8"/>
      <c r="R64" s="8"/>
      <c r="T64" s="73"/>
      <c r="Z64" s="74"/>
      <c r="AF64" s="75"/>
      <c r="AG64" s="75"/>
      <c r="AH64" s="75"/>
      <c r="AI64" s="75"/>
      <c r="AJ64" s="75"/>
      <c r="AK64" s="75"/>
    </row>
    <row r="65" spans="1:39" s="6" customFormat="1" ht="18" customHeight="1">
      <c r="A65" s="24"/>
      <c r="B65" s="1"/>
      <c r="C65" s="1"/>
      <c r="D65" s="1"/>
      <c r="E65" s="1"/>
      <c r="F65" s="68"/>
      <c r="G65" s="58"/>
      <c r="H65" s="60"/>
      <c r="I65" s="60"/>
      <c r="J65" s="59"/>
      <c r="K65" s="17"/>
      <c r="L65" s="18"/>
      <c r="M65" s="89"/>
      <c r="N65" s="8"/>
      <c r="O65" s="8"/>
      <c r="P65" s="8"/>
      <c r="Q65" s="8"/>
      <c r="R65" s="8"/>
      <c r="T65" s="73"/>
      <c r="Z65" s="74"/>
      <c r="AF65" s="75"/>
      <c r="AG65" s="75"/>
      <c r="AH65" s="75"/>
      <c r="AI65" s="75"/>
      <c r="AJ65" s="75"/>
      <c r="AK65" s="75"/>
    </row>
    <row r="66" spans="1:39" s="6" customFormat="1" ht="18" customHeight="1">
      <c r="A66" s="24"/>
      <c r="B66" s="1"/>
      <c r="C66" s="1"/>
      <c r="D66" s="1"/>
      <c r="E66" s="1"/>
      <c r="F66" s="68"/>
      <c r="G66" s="76"/>
      <c r="H66" s="60"/>
      <c r="I66" s="60"/>
      <c r="J66" s="59"/>
      <c r="K66" s="17"/>
      <c r="L66" s="18"/>
      <c r="M66" s="89"/>
      <c r="N66" s="8"/>
      <c r="O66" s="8"/>
      <c r="P66" s="8"/>
      <c r="Q66" s="8"/>
      <c r="R66" s="8"/>
      <c r="T66" s="73"/>
      <c r="Z66" s="74"/>
      <c r="AF66" s="75"/>
      <c r="AG66" s="75"/>
      <c r="AH66" s="75"/>
      <c r="AI66" s="75"/>
      <c r="AJ66" s="75"/>
      <c r="AK66" s="75"/>
    </row>
    <row r="67" spans="1:39" s="6" customFormat="1" ht="18" customHeight="1">
      <c r="A67" s="24"/>
      <c r="B67" s="1"/>
      <c r="C67" s="1"/>
      <c r="D67" s="1"/>
      <c r="E67" s="1"/>
      <c r="F67" s="68"/>
      <c r="G67" s="76"/>
      <c r="H67" s="60"/>
      <c r="I67" s="60"/>
      <c r="J67" s="59"/>
      <c r="K67" s="17"/>
      <c r="L67" s="18"/>
      <c r="M67" s="89"/>
      <c r="N67" s="8"/>
      <c r="O67" s="8"/>
      <c r="P67" s="8"/>
      <c r="Q67" s="8"/>
      <c r="R67" s="8"/>
      <c r="T67" s="73"/>
      <c r="Z67" s="74"/>
      <c r="AF67" s="75"/>
      <c r="AG67" s="75"/>
      <c r="AH67" s="75"/>
      <c r="AI67" s="75"/>
      <c r="AJ67" s="75"/>
      <c r="AK67" s="75"/>
    </row>
    <row r="68" spans="1:39" s="6" customFormat="1" ht="18" customHeight="1">
      <c r="A68" s="24"/>
      <c r="B68" s="1"/>
      <c r="C68" s="1"/>
      <c r="D68" s="1"/>
      <c r="E68" s="1"/>
      <c r="F68" s="68"/>
      <c r="G68" s="76"/>
      <c r="H68" s="60"/>
      <c r="I68" s="60"/>
      <c r="J68" s="59"/>
      <c r="K68" s="17"/>
      <c r="L68" s="18"/>
      <c r="M68" s="89"/>
      <c r="N68" s="8"/>
      <c r="O68" s="8"/>
      <c r="P68" s="8"/>
      <c r="Q68" s="8"/>
      <c r="R68" s="8"/>
      <c r="T68" s="73"/>
      <c r="Z68" s="74"/>
      <c r="AF68" s="75"/>
      <c r="AG68" s="75"/>
      <c r="AH68" s="75"/>
      <c r="AI68" s="75"/>
      <c r="AJ68" s="75"/>
      <c r="AK68" s="75"/>
    </row>
    <row r="69" spans="1:39" s="6" customFormat="1" ht="18" customHeight="1">
      <c r="A69" s="24"/>
      <c r="B69" s="1"/>
      <c r="C69" s="1"/>
      <c r="D69" s="1"/>
      <c r="E69" s="1"/>
      <c r="F69" s="68"/>
      <c r="G69" s="76"/>
      <c r="H69" s="60"/>
      <c r="I69" s="60"/>
      <c r="J69" s="59"/>
      <c r="K69" s="17"/>
      <c r="L69" s="18"/>
      <c r="M69" s="89"/>
      <c r="N69" s="8"/>
      <c r="O69" s="8"/>
      <c r="P69" s="8"/>
      <c r="Q69" s="8"/>
      <c r="R69" s="8"/>
      <c r="T69" s="73"/>
      <c r="Z69" s="74"/>
      <c r="AF69" s="75"/>
      <c r="AG69" s="75"/>
      <c r="AH69" s="75"/>
      <c r="AI69" s="75"/>
      <c r="AJ69" s="75"/>
      <c r="AK69" s="75"/>
    </row>
    <row r="70" spans="1:39" s="6" customFormat="1" ht="18.75" customHeight="1">
      <c r="A70" s="24"/>
      <c r="B70" s="1"/>
      <c r="C70" s="1"/>
      <c r="D70" s="1"/>
      <c r="E70" s="1"/>
      <c r="F70" s="68"/>
      <c r="G70" s="76"/>
      <c r="H70" s="60"/>
      <c r="I70" s="60"/>
      <c r="J70" s="59"/>
      <c r="K70" s="17"/>
      <c r="L70" s="18"/>
      <c r="M70" s="89"/>
      <c r="N70" s="8"/>
      <c r="O70" s="8"/>
      <c r="P70" s="8"/>
      <c r="Q70" s="8"/>
      <c r="R70" s="8"/>
      <c r="T70" s="73"/>
      <c r="Z70" s="74"/>
      <c r="AF70" s="75"/>
      <c r="AG70" s="75"/>
      <c r="AH70" s="75"/>
      <c r="AI70" s="75"/>
      <c r="AJ70" s="75"/>
      <c r="AK70" s="75"/>
    </row>
    <row r="71" spans="1:39" s="6" customFormat="1" ht="18.75" customHeight="1">
      <c r="A71" s="24"/>
      <c r="B71" s="1"/>
      <c r="C71" s="1"/>
      <c r="D71" s="1"/>
      <c r="E71" s="1"/>
      <c r="F71" s="68"/>
      <c r="G71" s="76"/>
      <c r="H71" s="60"/>
      <c r="I71" s="60"/>
      <c r="J71" s="59"/>
      <c r="K71" s="17"/>
      <c r="L71" s="18"/>
      <c r="M71" s="89"/>
      <c r="N71" s="8"/>
      <c r="O71" s="8"/>
      <c r="P71" s="8"/>
      <c r="Q71" s="8"/>
      <c r="R71" s="8"/>
      <c r="T71" s="73"/>
      <c r="Z71" s="74"/>
      <c r="AF71" s="75"/>
      <c r="AG71" s="75"/>
      <c r="AH71" s="75"/>
      <c r="AI71" s="75"/>
      <c r="AJ71" s="75"/>
      <c r="AK71" s="75"/>
    </row>
    <row r="72" spans="1:39" ht="18" customHeight="1">
      <c r="F72" s="68"/>
      <c r="G72" s="58"/>
      <c r="H72" s="60"/>
      <c r="I72" s="60"/>
      <c r="J72" s="59"/>
      <c r="T72" s="10"/>
      <c r="V72" s="9"/>
      <c r="Z72" s="11"/>
      <c r="AB72" s="9"/>
      <c r="AF72" s="12"/>
      <c r="AG72" s="12"/>
      <c r="AL72" s="9"/>
      <c r="AM72" s="9"/>
    </row>
  </sheetData>
  <autoFilter ref="A6:GQ32" xr:uid="{00000000-0009-0000-0000-000000000000}">
    <filterColumn colId="1" showButton="0"/>
    <filterColumn colId="2" showButton="0"/>
    <filterColumn colId="3" showButton="0"/>
    <filterColumn colId="10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1" showButton="0"/>
    <filterColumn colId="42" showButton="0"/>
    <filterColumn colId="43" showButton="0"/>
    <filterColumn colId="44" showButton="0"/>
    <filterColumn colId="45" showButton="0"/>
  </autoFilter>
  <mergeCells count="20">
    <mergeCell ref="K1:L1"/>
    <mergeCell ref="G4:I4"/>
    <mergeCell ref="B6:E7"/>
    <mergeCell ref="F6:F7"/>
    <mergeCell ref="G6:G7"/>
    <mergeCell ref="K6:L7"/>
    <mergeCell ref="AF5:AM7"/>
    <mergeCell ref="AN5:AS7"/>
    <mergeCell ref="D20:E20"/>
    <mergeCell ref="A32:E32"/>
    <mergeCell ref="C19:E19"/>
    <mergeCell ref="B18:E18"/>
    <mergeCell ref="C14:E14"/>
    <mergeCell ref="D15:E15"/>
    <mergeCell ref="B13:E13"/>
    <mergeCell ref="C9:E9"/>
    <mergeCell ref="D10:E10"/>
    <mergeCell ref="B8:E8"/>
    <mergeCell ref="V2:Z5"/>
    <mergeCell ref="M6:M7"/>
  </mergeCells>
  <phoneticPr fontId="3"/>
  <conditionalFormatting sqref="E8:E10">
    <cfRule type="expression" dxfId="68" priority="64792">
      <formula>M8:M139="○"</formula>
    </cfRule>
  </conditionalFormatting>
  <conditionalFormatting sqref="E11:E12">
    <cfRule type="expression" dxfId="67" priority="64791">
      <formula>M11:M168="○"</formula>
    </cfRule>
  </conditionalFormatting>
  <conditionalFormatting sqref="E13">
    <cfRule type="expression" dxfId="66" priority="64736">
      <formula>M13:M316="○"</formula>
    </cfRule>
  </conditionalFormatting>
  <conditionalFormatting sqref="E14:E15">
    <cfRule type="expression" dxfId="65" priority="64790">
      <formula>M14:M348="○"</formula>
    </cfRule>
  </conditionalFormatting>
  <conditionalFormatting sqref="E16:E17">
    <cfRule type="expression" dxfId="64" priority="9">
      <formula>M16:M378="○"</formula>
    </cfRule>
  </conditionalFormatting>
  <conditionalFormatting sqref="E18">
    <cfRule type="expression" dxfId="63" priority="64741">
      <formula>M18:M859="○"</formula>
    </cfRule>
  </conditionalFormatting>
  <conditionalFormatting sqref="E19">
    <cfRule type="expression" dxfId="62" priority="64747">
      <formula>M19:M923="○"</formula>
    </cfRule>
  </conditionalFormatting>
  <conditionalFormatting sqref="E20:E23">
    <cfRule type="expression" dxfId="61" priority="64786">
      <formula>M20:M1016="○"</formula>
    </cfRule>
  </conditionalFormatting>
  <conditionalFormatting sqref="E24">
    <cfRule type="expression" dxfId="60" priority="64781">
      <formula>M24:M1034="○"</formula>
    </cfRule>
  </conditionalFormatting>
  <conditionalFormatting sqref="E25">
    <cfRule type="expression" dxfId="59" priority="41645">
      <formula>M25:M1024="○"</formula>
    </cfRule>
  </conditionalFormatting>
  <conditionalFormatting sqref="E26">
    <cfRule type="expression" dxfId="58" priority="16">
      <formula>M26:M1036="○"</formula>
    </cfRule>
  </conditionalFormatting>
  <conditionalFormatting sqref="E27">
    <cfRule type="expression" dxfId="57" priority="15">
      <formula>M27:M1026="○"</formula>
    </cfRule>
  </conditionalFormatting>
  <conditionalFormatting sqref="E28">
    <cfRule type="expression" dxfId="56" priority="19">
      <formula>M28:M1033="○"</formula>
    </cfRule>
  </conditionalFormatting>
  <conditionalFormatting sqref="E29">
    <cfRule type="expression" dxfId="55" priority="18">
      <formula>M29:M1035="○"</formula>
    </cfRule>
  </conditionalFormatting>
  <conditionalFormatting sqref="E30">
    <cfRule type="expression" dxfId="54" priority="64775">
      <formula>M30:M1035="○"</formula>
    </cfRule>
  </conditionalFormatting>
  <conditionalFormatting sqref="E31">
    <cfRule type="expression" dxfId="53" priority="41382">
      <formula>M31:M1037="○"</formula>
    </cfRule>
  </conditionalFormatting>
  <conditionalFormatting sqref="H8:I32">
    <cfRule type="expression" dxfId="52" priority="6">
      <formula>H8=""</formula>
    </cfRule>
  </conditionalFormatting>
  <conditionalFormatting sqref="H51:I52">
    <cfRule type="expression" dxfId="51" priority="1">
      <formula>H51=""</formula>
    </cfRule>
  </conditionalFormatting>
  <conditionalFormatting sqref="J15">
    <cfRule type="expression" dxfId="50" priority="5">
      <formula>J15=""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70" fitToHeight="0" orientation="portrait" blackAndWhite="1" copies="2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62"/>
  <sheetViews>
    <sheetView view="pageBreakPreview" zoomScale="70" zoomScaleNormal="100" zoomScaleSheetLayoutView="70" workbookViewId="0"/>
  </sheetViews>
  <sheetFormatPr defaultColWidth="8.6640625" defaultRowHeight="18" customHeight="1" outlineLevelCol="1"/>
  <cols>
    <col min="1" max="1" width="3.88671875" style="24" customWidth="1"/>
    <col min="2" max="4" width="1.109375" style="1" customWidth="1"/>
    <col min="5" max="5" width="25" style="1" customWidth="1"/>
    <col min="6" max="6" width="31.109375" style="15" customWidth="1"/>
    <col min="7" max="8" width="11.109375" style="6" customWidth="1"/>
    <col min="9" max="9" width="11.109375" style="5" customWidth="1"/>
    <col min="10" max="10" width="5" style="17" customWidth="1"/>
    <col min="11" max="11" width="5" style="18" customWidth="1"/>
    <col min="12" max="12" width="6.44140625" style="89" customWidth="1"/>
    <col min="13" max="13" width="3.88671875" style="8" customWidth="1" outlineLevel="1"/>
    <col min="14" max="14" width="4" style="8" customWidth="1" outlineLevel="1"/>
    <col min="15" max="15" width="3.88671875" style="8" customWidth="1" outlineLevel="1"/>
    <col min="16" max="16" width="3.109375" style="8" customWidth="1" outlineLevel="1"/>
    <col min="17" max="17" width="5" style="8" customWidth="1" outlineLevel="1"/>
    <col min="18" max="19" width="8.6640625" style="9" customWidth="1"/>
    <col min="20" max="20" width="23.88671875" style="9" bestFit="1" customWidth="1"/>
    <col min="21" max="21" width="16.109375" style="10" bestFit="1" customWidth="1"/>
    <col min="22" max="26" width="8.6640625" style="9" customWidth="1"/>
    <col min="27" max="27" width="8.6640625" style="11" customWidth="1"/>
    <col min="28" max="32" width="8.6640625" style="9" customWidth="1"/>
    <col min="33" max="37" width="8.6640625" style="12" customWidth="1"/>
    <col min="38" max="38" width="22.88671875" style="12" customWidth="1"/>
    <col min="39" max="198" width="8.6640625" style="9" customWidth="1"/>
    <col min="199" max="16384" width="8.6640625" style="9"/>
  </cols>
  <sheetData>
    <row r="1" spans="1:44" ht="24" customHeight="1">
      <c r="A1" s="81" t="s">
        <v>25</v>
      </c>
      <c r="C1" s="2"/>
      <c r="D1" s="2"/>
      <c r="E1" s="2"/>
      <c r="F1" s="3"/>
      <c r="I1" s="7"/>
      <c r="J1" s="163"/>
      <c r="K1" s="163"/>
      <c r="S1" s="10"/>
      <c r="U1" s="9"/>
      <c r="Y1" s="11"/>
      <c r="AA1" s="9"/>
      <c r="AE1" s="12"/>
      <c r="AF1" s="12"/>
      <c r="AK1" s="9"/>
      <c r="AL1" s="9"/>
    </row>
    <row r="2" spans="1:44" ht="24" customHeight="1">
      <c r="A2" s="13"/>
      <c r="C2" s="14"/>
      <c r="D2" s="14"/>
      <c r="E2" s="14"/>
      <c r="S2" s="10"/>
      <c r="U2" s="152" t="s">
        <v>24</v>
      </c>
      <c r="V2" s="153"/>
      <c r="W2" s="153"/>
      <c r="X2" s="153"/>
      <c r="Y2" s="154"/>
      <c r="AA2" s="9"/>
      <c r="AE2" s="12"/>
      <c r="AF2" s="12"/>
      <c r="AK2" s="9"/>
      <c r="AL2" s="9"/>
    </row>
    <row r="3" spans="1:44" ht="24" customHeight="1">
      <c r="A3" s="19"/>
      <c r="C3" s="20"/>
      <c r="D3" s="20"/>
      <c r="E3" s="20"/>
      <c r="F3" s="21"/>
      <c r="I3" s="22"/>
      <c r="L3" s="90"/>
      <c r="S3" s="10"/>
      <c r="U3" s="155"/>
      <c r="V3" s="156"/>
      <c r="W3" s="156"/>
      <c r="X3" s="156"/>
      <c r="Y3" s="157"/>
      <c r="AA3" s="9"/>
      <c r="AE3" s="12"/>
      <c r="AF3" s="12"/>
      <c r="AK3" s="9"/>
      <c r="AL3" s="9"/>
    </row>
    <row r="4" spans="1:44" ht="24" customHeight="1">
      <c r="F4" s="25"/>
      <c r="G4" s="164"/>
      <c r="H4" s="164"/>
      <c r="I4" s="26"/>
      <c r="K4" s="133" t="s">
        <v>55</v>
      </c>
      <c r="L4" s="91"/>
      <c r="M4" s="28"/>
      <c r="N4" s="28"/>
      <c r="O4" s="28"/>
      <c r="P4" s="29"/>
      <c r="S4" s="10"/>
      <c r="U4" s="155"/>
      <c r="V4" s="156"/>
      <c r="W4" s="156"/>
      <c r="X4" s="156"/>
      <c r="Y4" s="157"/>
      <c r="AA4" s="9"/>
      <c r="AE4" s="12"/>
      <c r="AF4" s="12"/>
      <c r="AK4" s="9"/>
      <c r="AL4" s="9"/>
    </row>
    <row r="5" spans="1:44" ht="24" customHeight="1" thickBot="1">
      <c r="F5" s="30"/>
      <c r="G5" s="32"/>
      <c r="H5" s="32"/>
      <c r="I5" s="33"/>
      <c r="J5" s="34"/>
      <c r="K5" s="26" t="s">
        <v>29</v>
      </c>
      <c r="L5" s="26"/>
      <c r="M5" s="28"/>
      <c r="N5" s="28"/>
      <c r="O5" s="28"/>
      <c r="P5" s="29"/>
      <c r="S5" s="10"/>
      <c r="U5" s="158"/>
      <c r="V5" s="159"/>
      <c r="W5" s="159"/>
      <c r="X5" s="159"/>
      <c r="Y5" s="160"/>
      <c r="AA5" s="9"/>
      <c r="AE5" s="138" t="s">
        <v>19</v>
      </c>
      <c r="AF5" s="139"/>
      <c r="AG5" s="139"/>
      <c r="AH5" s="139"/>
      <c r="AI5" s="139"/>
      <c r="AJ5" s="139"/>
      <c r="AK5" s="139"/>
      <c r="AL5" s="140"/>
      <c r="AM5" s="138" t="s">
        <v>23</v>
      </c>
      <c r="AN5" s="139"/>
      <c r="AO5" s="139"/>
      <c r="AP5" s="139"/>
      <c r="AQ5" s="139"/>
      <c r="AR5" s="140"/>
    </row>
    <row r="6" spans="1:44" ht="15" customHeight="1">
      <c r="A6" s="35" t="s">
        <v>20</v>
      </c>
      <c r="B6" s="165" t="s">
        <v>0</v>
      </c>
      <c r="C6" s="166"/>
      <c r="D6" s="166"/>
      <c r="E6" s="167"/>
      <c r="F6" s="171" t="s">
        <v>16</v>
      </c>
      <c r="G6" s="134" t="s">
        <v>44</v>
      </c>
      <c r="H6" s="134" t="s">
        <v>53</v>
      </c>
      <c r="I6" s="88" t="s">
        <v>1</v>
      </c>
      <c r="J6" s="174" t="s">
        <v>22</v>
      </c>
      <c r="K6" s="175"/>
      <c r="L6" s="161" t="s">
        <v>54</v>
      </c>
      <c r="M6" s="36"/>
      <c r="N6" s="36"/>
      <c r="O6" s="36"/>
      <c r="P6" s="29"/>
      <c r="Q6" s="29"/>
      <c r="S6" s="10"/>
      <c r="U6" s="9" t="s">
        <v>12</v>
      </c>
      <c r="V6" s="9" t="s">
        <v>13</v>
      </c>
      <c r="W6" s="9" t="s">
        <v>14</v>
      </c>
      <c r="Y6" s="11"/>
      <c r="AA6" s="9"/>
      <c r="AE6" s="141"/>
      <c r="AF6" s="142"/>
      <c r="AG6" s="142"/>
      <c r="AH6" s="142"/>
      <c r="AI6" s="142"/>
      <c r="AJ6" s="142"/>
      <c r="AK6" s="142"/>
      <c r="AL6" s="143"/>
      <c r="AM6" s="141"/>
      <c r="AN6" s="142"/>
      <c r="AO6" s="142"/>
      <c r="AP6" s="142"/>
      <c r="AQ6" s="142"/>
      <c r="AR6" s="143"/>
    </row>
    <row r="7" spans="1:44" ht="15" customHeight="1">
      <c r="A7" s="37" t="s">
        <v>21</v>
      </c>
      <c r="B7" s="168"/>
      <c r="C7" s="169"/>
      <c r="D7" s="169"/>
      <c r="E7" s="170"/>
      <c r="F7" s="172"/>
      <c r="G7" s="135" t="s">
        <v>40</v>
      </c>
      <c r="H7" s="135" t="s">
        <v>46</v>
      </c>
      <c r="I7" s="38" t="s">
        <v>18</v>
      </c>
      <c r="J7" s="176"/>
      <c r="K7" s="177"/>
      <c r="L7" s="162"/>
      <c r="M7" s="36"/>
      <c r="N7" s="36"/>
      <c r="O7" s="36"/>
      <c r="P7" s="29"/>
      <c r="Q7" s="29"/>
      <c r="S7" s="10"/>
      <c r="U7" s="9"/>
      <c r="Y7" s="11"/>
      <c r="AA7" s="9"/>
      <c r="AE7" s="144"/>
      <c r="AF7" s="145"/>
      <c r="AG7" s="145"/>
      <c r="AH7" s="145"/>
      <c r="AI7" s="145"/>
      <c r="AJ7" s="145"/>
      <c r="AK7" s="145"/>
      <c r="AL7" s="146"/>
      <c r="AM7" s="144"/>
      <c r="AN7" s="145"/>
      <c r="AO7" s="145"/>
      <c r="AP7" s="145"/>
      <c r="AQ7" s="145"/>
      <c r="AR7" s="146"/>
    </row>
    <row r="8" spans="1:44" ht="29.4" customHeight="1">
      <c r="A8" s="132">
        <v>1</v>
      </c>
      <c r="B8" s="147" t="s">
        <v>33</v>
      </c>
      <c r="C8" s="151"/>
      <c r="D8" s="151"/>
      <c r="E8" s="148"/>
      <c r="F8" s="39"/>
      <c r="G8" s="41">
        <f t="shared" ref="G8:H10" si="0">+G9</f>
        <v>40</v>
      </c>
      <c r="H8" s="41">
        <f t="shared" si="0"/>
        <v>0</v>
      </c>
      <c r="I8" s="41">
        <f t="shared" ref="I8:I22" si="1">+H8-G8</f>
        <v>-40</v>
      </c>
      <c r="J8" s="42"/>
      <c r="K8" s="95"/>
      <c r="L8" s="94" t="str">
        <f t="shared" ref="L8:L22" si="2">IF(AND(H8&lt;&gt;0,G8=0),"○","")</f>
        <v/>
      </c>
      <c r="M8" s="29" t="str">
        <f t="shared" ref="M8:M21" si="3">IF(B8&lt;&gt;"","款","-")</f>
        <v>款</v>
      </c>
      <c r="N8" s="29" t="str">
        <f t="shared" ref="N8:N21" si="4">IF(C8&lt;&gt;"","項","-")</f>
        <v>-</v>
      </c>
      <c r="O8" s="29" t="str">
        <f t="shared" ref="O8:O21" si="5">IF(D8&lt;&gt;"","目","-")</f>
        <v>-</v>
      </c>
      <c r="P8" s="29" t="str">
        <f t="shared" ref="P8:P21" si="6">IF(E8&lt;&gt;"","節","-")</f>
        <v>-</v>
      </c>
      <c r="Q8" s="29" t="str">
        <f t="shared" ref="Q8:Q21" si="7">IF(F8&lt;&gt;"","事項","-")</f>
        <v>-</v>
      </c>
      <c r="R8" s="9" t="s">
        <v>34</v>
      </c>
      <c r="S8" s="131" t="e">
        <f>IF(#REF!&lt;&gt;"",#REF!,"")</f>
        <v>#REF!</v>
      </c>
      <c r="U8" s="9">
        <f t="shared" ref="U8:U21" si="8">IF(LENB(D8)/2&gt;13.5,2,1)</f>
        <v>1</v>
      </c>
      <c r="V8" s="9">
        <f t="shared" ref="V8:V21" si="9">IF(LENB(E8)/2&gt;26.5,3,IF(LENB(E8)/2&gt;13.5,2,1))</f>
        <v>1</v>
      </c>
      <c r="W8" s="9">
        <f t="shared" ref="W8:W21" si="10">IF(LENB(F8)/2&gt;51,4,IF(LENB(F8)/2&gt;34,3,IF(LENB(F8)/2&gt;17,2,1)))</f>
        <v>1</v>
      </c>
      <c r="X8" s="9">
        <f t="shared" ref="X8:X21" si="11">MAX(U8:W8)</f>
        <v>1</v>
      </c>
      <c r="Y8" s="11" t="str">
        <f t="shared" ref="Y8:Y21" si="12">IF(X8=4,"⑤"&amp;CHAR(10)&amp;CHAR(10)&amp;CHAR(10)&amp;CHAR(10),IF(X8=3,"④"&amp;CHAR(10)&amp;CHAR(10)&amp;CHAR(10),IF(X8=2,"③"&amp;CHAR(10)&amp;CHAR(10),"②"&amp;CHAR(10))))</f>
        <v xml:space="preserve">②
</v>
      </c>
      <c r="AA8" s="43">
        <f t="shared" ref="AA8:AA19" si="13">LENB(D8)/2</f>
        <v>0</v>
      </c>
      <c r="AB8" s="43">
        <f t="shared" ref="AB8:AB19" si="14">LENB(E8)/2</f>
        <v>0</v>
      </c>
      <c r="AC8" s="43">
        <f t="shared" ref="AC8:AC19" si="15">LENB(F8)/2</f>
        <v>0</v>
      </c>
      <c r="AE8" s="12" t="str">
        <f>IF(M8="款",B8,#REF!)</f>
        <v>16款　使用料及手数料</v>
      </c>
      <c r="AF8" s="12" t="e">
        <f>IF(#REF!=AE8,IF(N8="項",C8,#REF!),0)</f>
        <v>#REF!</v>
      </c>
      <c r="AG8" s="12" t="e">
        <f>IF(#REF!=AF8,IF(O8="目",D8,#REF!),0)</f>
        <v>#REF!</v>
      </c>
      <c r="AH8" s="12" t="e">
        <f>IF(#REF!=AG8,IF(P8="節",E8,"事項"),0)</f>
        <v>#REF!</v>
      </c>
      <c r="AJ8" s="12" t="e">
        <f t="shared" ref="AJ8:AJ21" si="16">IF(AF8=0,AE8,IF(AG8=0,CONCATENATE(AE8,AF8),IF(AH8=0,CONCATENATE(AE8,AF8,AG8),IF(AH8="事項",0,CONCATENATE(AE8,AF8,AG8,AH8)))))</f>
        <v>#REF!</v>
      </c>
      <c r="AK8" s="9"/>
      <c r="AL8" s="9"/>
      <c r="AM8" s="12" t="e">
        <f>IF(AJ8=0,#REF!,AJ8)</f>
        <v>#REF!</v>
      </c>
      <c r="AN8" s="9" t="e">
        <f t="shared" ref="AN8:AN21" si="17">CONCATENATE(AM8,S8)</f>
        <v>#REF!</v>
      </c>
    </row>
    <row r="9" spans="1:44" ht="29.4" customHeight="1">
      <c r="A9" s="132">
        <v>2</v>
      </c>
      <c r="B9" s="49"/>
      <c r="C9" s="147" t="s">
        <v>2</v>
      </c>
      <c r="D9" s="151"/>
      <c r="E9" s="148"/>
      <c r="F9" s="39"/>
      <c r="G9" s="41">
        <f t="shared" si="0"/>
        <v>40</v>
      </c>
      <c r="H9" s="41">
        <f t="shared" si="0"/>
        <v>0</v>
      </c>
      <c r="I9" s="41">
        <f t="shared" si="1"/>
        <v>-40</v>
      </c>
      <c r="J9" s="42"/>
      <c r="K9" s="96"/>
      <c r="L9" s="94" t="str">
        <f t="shared" si="2"/>
        <v/>
      </c>
      <c r="M9" s="29" t="str">
        <f t="shared" si="3"/>
        <v>-</v>
      </c>
      <c r="N9" s="29" t="str">
        <f t="shared" si="4"/>
        <v>項</v>
      </c>
      <c r="O9" s="29" t="str">
        <f t="shared" si="5"/>
        <v>-</v>
      </c>
      <c r="P9" s="29" t="str">
        <f t="shared" si="6"/>
        <v>-</v>
      </c>
      <c r="Q9" s="29" t="str">
        <f t="shared" si="7"/>
        <v>-</v>
      </c>
      <c r="R9" s="9" t="s">
        <v>34</v>
      </c>
      <c r="S9" s="131" t="e">
        <f>IF(#REF!&lt;&gt;"",#REF!,"")</f>
        <v>#REF!</v>
      </c>
      <c r="U9" s="9">
        <f t="shared" si="8"/>
        <v>1</v>
      </c>
      <c r="V9" s="9">
        <f t="shared" si="9"/>
        <v>1</v>
      </c>
      <c r="W9" s="9">
        <f t="shared" si="10"/>
        <v>1</v>
      </c>
      <c r="X9" s="9">
        <f t="shared" si="11"/>
        <v>1</v>
      </c>
      <c r="Y9" s="11" t="str">
        <f t="shared" si="12"/>
        <v xml:space="preserve">②
</v>
      </c>
      <c r="AA9" s="43">
        <f t="shared" si="13"/>
        <v>0</v>
      </c>
      <c r="AB9" s="43">
        <f t="shared" si="14"/>
        <v>0</v>
      </c>
      <c r="AC9" s="43">
        <f t="shared" si="15"/>
        <v>0</v>
      </c>
      <c r="AE9" s="12" t="str">
        <f>IF(M9="款",B9,AE8)</f>
        <v>16款　使用料及手数料</v>
      </c>
      <c r="AF9" s="12" t="str">
        <f>IF(AE8=AE9,IF(N9="項",C9,AF8),0)</f>
        <v>1項　使用料</v>
      </c>
      <c r="AG9" s="12" t="e">
        <f>IF(AF8=AF9,IF(O9="目",D9,AG8),0)</f>
        <v>#REF!</v>
      </c>
      <c r="AH9" s="12" t="e">
        <f>IF(AG8=AG9,IF(P9="節",E9,"事項"),0)</f>
        <v>#REF!</v>
      </c>
      <c r="AJ9" s="12" t="e">
        <f t="shared" si="16"/>
        <v>#REF!</v>
      </c>
      <c r="AK9" s="9"/>
      <c r="AL9" s="9"/>
      <c r="AM9" s="12" t="e">
        <f t="shared" ref="AM9:AM10" si="18">IF(AJ9=0,AM8,AJ9)</f>
        <v>#REF!</v>
      </c>
      <c r="AN9" s="9" t="e">
        <f t="shared" si="17"/>
        <v>#REF!</v>
      </c>
    </row>
    <row r="10" spans="1:44" ht="29.4" customHeight="1">
      <c r="A10" s="132">
        <v>3</v>
      </c>
      <c r="B10" s="45"/>
      <c r="C10" s="44"/>
      <c r="D10" s="147" t="s">
        <v>3</v>
      </c>
      <c r="E10" s="148"/>
      <c r="F10" s="46"/>
      <c r="G10" s="41">
        <f t="shared" si="0"/>
        <v>40</v>
      </c>
      <c r="H10" s="41">
        <f t="shared" si="0"/>
        <v>0</v>
      </c>
      <c r="I10" s="41">
        <f t="shared" si="1"/>
        <v>-40</v>
      </c>
      <c r="J10" s="42"/>
      <c r="K10" s="96"/>
      <c r="L10" s="94" t="str">
        <f t="shared" si="2"/>
        <v/>
      </c>
      <c r="M10" s="29" t="str">
        <f t="shared" si="3"/>
        <v>-</v>
      </c>
      <c r="N10" s="29" t="str">
        <f t="shared" si="4"/>
        <v>-</v>
      </c>
      <c r="O10" s="29" t="str">
        <f t="shared" si="5"/>
        <v>目</v>
      </c>
      <c r="P10" s="29" t="str">
        <f t="shared" si="6"/>
        <v>-</v>
      </c>
      <c r="Q10" s="29" t="str">
        <f t="shared" si="7"/>
        <v>-</v>
      </c>
      <c r="R10" s="9" t="s">
        <v>34</v>
      </c>
      <c r="S10" s="131" t="e">
        <f>IF(#REF!&lt;&gt;"",#REF!,"")</f>
        <v>#REF!</v>
      </c>
      <c r="U10" s="9">
        <f t="shared" si="8"/>
        <v>1</v>
      </c>
      <c r="V10" s="9">
        <f t="shared" si="9"/>
        <v>1</v>
      </c>
      <c r="W10" s="9">
        <f t="shared" si="10"/>
        <v>1</v>
      </c>
      <c r="X10" s="9">
        <f t="shared" si="11"/>
        <v>1</v>
      </c>
      <c r="Y10" s="11" t="str">
        <f t="shared" si="12"/>
        <v xml:space="preserve">②
</v>
      </c>
      <c r="AA10" s="43">
        <f t="shared" si="13"/>
        <v>7.5</v>
      </c>
      <c r="AB10" s="43">
        <f t="shared" si="14"/>
        <v>0</v>
      </c>
      <c r="AC10" s="43">
        <f t="shared" si="15"/>
        <v>0</v>
      </c>
      <c r="AE10" s="12" t="str">
        <f>IF(M10="款",B10,AE9)</f>
        <v>16款　使用料及手数料</v>
      </c>
      <c r="AF10" s="12" t="str">
        <f>IF(AE9=AE10,IF(N10="項",C10,AF9),0)</f>
        <v>1項　使用料</v>
      </c>
      <c r="AG10" s="12" t="str">
        <f>IF(AF9=AF10,IF(O10="目",D10,AG9),0)</f>
        <v>1目　総務使用料</v>
      </c>
      <c r="AH10" s="12" t="e">
        <f>IF(AG9=AG10,IF(P10="節",E10,"事項"),0)</f>
        <v>#REF!</v>
      </c>
      <c r="AJ10" s="12" t="e">
        <f t="shared" si="16"/>
        <v>#REF!</v>
      </c>
      <c r="AK10" s="9"/>
      <c r="AL10" s="9"/>
      <c r="AM10" s="12" t="e">
        <f t="shared" si="18"/>
        <v>#REF!</v>
      </c>
      <c r="AN10" s="9" t="e">
        <f t="shared" si="17"/>
        <v>#REF!</v>
      </c>
    </row>
    <row r="11" spans="1:44" ht="29.4" customHeight="1">
      <c r="A11" s="132">
        <v>4</v>
      </c>
      <c r="B11" s="45"/>
      <c r="C11" s="45"/>
      <c r="D11" s="45"/>
      <c r="E11" s="104" t="s">
        <v>4</v>
      </c>
      <c r="F11" s="46" t="s">
        <v>27</v>
      </c>
      <c r="G11" s="41">
        <v>40</v>
      </c>
      <c r="H11" s="41">
        <v>0</v>
      </c>
      <c r="I11" s="41">
        <f t="shared" si="1"/>
        <v>-40</v>
      </c>
      <c r="J11" s="42"/>
      <c r="K11" s="96"/>
      <c r="L11" s="94" t="str">
        <f t="shared" si="2"/>
        <v/>
      </c>
      <c r="M11" s="29" t="str">
        <f t="shared" si="3"/>
        <v>-</v>
      </c>
      <c r="N11" s="29" t="str">
        <f t="shared" si="4"/>
        <v>-</v>
      </c>
      <c r="O11" s="29" t="str">
        <f t="shared" si="5"/>
        <v>-</v>
      </c>
      <c r="P11" s="29" t="str">
        <f t="shared" si="6"/>
        <v>節</v>
      </c>
      <c r="Q11" s="29" t="str">
        <f t="shared" si="7"/>
        <v>事項</v>
      </c>
      <c r="R11" s="9" t="s">
        <v>34</v>
      </c>
      <c r="S11" s="131" t="e">
        <f>IF(#REF!&lt;&gt;"",#REF!,"")</f>
        <v>#REF!</v>
      </c>
      <c r="U11" s="9">
        <f t="shared" si="8"/>
        <v>1</v>
      </c>
      <c r="V11" s="9">
        <f t="shared" si="9"/>
        <v>1</v>
      </c>
      <c r="W11" s="9">
        <f t="shared" si="10"/>
        <v>1</v>
      </c>
      <c r="X11" s="9">
        <f t="shared" si="11"/>
        <v>1</v>
      </c>
      <c r="Y11" s="11" t="str">
        <f t="shared" si="12"/>
        <v xml:space="preserve">②
</v>
      </c>
      <c r="AA11" s="43">
        <f t="shared" si="13"/>
        <v>0</v>
      </c>
      <c r="AB11" s="43">
        <f t="shared" si="14"/>
        <v>7.5</v>
      </c>
      <c r="AC11" s="43">
        <f t="shared" si="15"/>
        <v>11</v>
      </c>
      <c r="AE11" s="12" t="e">
        <f>IF(M11="款",B11,#REF!)</f>
        <v>#REF!</v>
      </c>
      <c r="AF11" s="12" t="e">
        <f>IF(#REF!=AE11,IF(N11="項",C11,#REF!),0)</f>
        <v>#REF!</v>
      </c>
      <c r="AG11" s="12" t="e">
        <f>IF(#REF!=AF11,IF(O11="目",D11,#REF!),0)</f>
        <v>#REF!</v>
      </c>
      <c r="AH11" s="12" t="e">
        <f>IF(#REF!=AG11,IF(P11="節",E11,"事項"),0)</f>
        <v>#REF!</v>
      </c>
      <c r="AJ11" s="12" t="e">
        <f t="shared" si="16"/>
        <v>#REF!</v>
      </c>
      <c r="AK11" s="9"/>
      <c r="AL11" s="9"/>
      <c r="AM11" s="12" t="e">
        <f>IF(AJ11=0,#REF!,AJ11)</f>
        <v>#REF!</v>
      </c>
      <c r="AN11" s="9" t="e">
        <f t="shared" si="17"/>
        <v>#REF!</v>
      </c>
    </row>
    <row r="12" spans="1:44" ht="29.4" customHeight="1">
      <c r="A12" s="132">
        <v>5</v>
      </c>
      <c r="B12" s="147" t="s">
        <v>36</v>
      </c>
      <c r="C12" s="151"/>
      <c r="D12" s="151"/>
      <c r="E12" s="148"/>
      <c r="F12" s="39"/>
      <c r="G12" s="41">
        <f t="shared" ref="G12:H13" si="19">+G13</f>
        <v>430326</v>
      </c>
      <c r="H12" s="41">
        <f t="shared" si="19"/>
        <v>0</v>
      </c>
      <c r="I12" s="41">
        <f t="shared" si="1"/>
        <v>-430326</v>
      </c>
      <c r="J12" s="42"/>
      <c r="K12" s="95"/>
      <c r="L12" s="94" t="str">
        <f t="shared" si="2"/>
        <v/>
      </c>
      <c r="M12" s="29" t="str">
        <f t="shared" si="3"/>
        <v>款</v>
      </c>
      <c r="N12" s="29" t="str">
        <f t="shared" si="4"/>
        <v>-</v>
      </c>
      <c r="O12" s="29" t="str">
        <f t="shared" si="5"/>
        <v>-</v>
      </c>
      <c r="P12" s="29" t="str">
        <f t="shared" si="6"/>
        <v>-</v>
      </c>
      <c r="Q12" s="29" t="str">
        <f t="shared" si="7"/>
        <v>-</v>
      </c>
      <c r="R12" s="9" t="s">
        <v>35</v>
      </c>
      <c r="S12" s="131" t="e">
        <f>IF(#REF!&lt;&gt;"",#REF!,"")</f>
        <v>#REF!</v>
      </c>
      <c r="U12" s="9">
        <f t="shared" si="8"/>
        <v>1</v>
      </c>
      <c r="V12" s="9">
        <f t="shared" si="9"/>
        <v>1</v>
      </c>
      <c r="W12" s="9">
        <f t="shared" si="10"/>
        <v>1</v>
      </c>
      <c r="X12" s="9">
        <f t="shared" si="11"/>
        <v>1</v>
      </c>
      <c r="Y12" s="11" t="str">
        <f t="shared" si="12"/>
        <v xml:space="preserve">②
</v>
      </c>
      <c r="AA12" s="43">
        <f t="shared" si="13"/>
        <v>0</v>
      </c>
      <c r="AB12" s="43">
        <f t="shared" si="14"/>
        <v>0</v>
      </c>
      <c r="AC12" s="43">
        <f t="shared" si="15"/>
        <v>0</v>
      </c>
      <c r="AE12" s="12" t="str">
        <f>IF(M12="款",B12,#REF!)</f>
        <v>17款　国庫支出金</v>
      </c>
      <c r="AF12" s="12" t="e">
        <f>IF(#REF!=AE12,IF(N12="項",C12,#REF!),0)</f>
        <v>#REF!</v>
      </c>
      <c r="AG12" s="12" t="e">
        <f>IF(#REF!=AF12,IF(O12="目",D12,#REF!),0)</f>
        <v>#REF!</v>
      </c>
      <c r="AH12" s="12" t="e">
        <f>IF(#REF!=AG12,IF(P12="節",E12,"事項"),0)</f>
        <v>#REF!</v>
      </c>
      <c r="AJ12" s="12" t="e">
        <f t="shared" si="16"/>
        <v>#REF!</v>
      </c>
      <c r="AK12" s="9"/>
      <c r="AL12" s="9"/>
      <c r="AM12" s="12" t="e">
        <f>IF(AJ12=0,#REF!,AJ12)</f>
        <v>#REF!</v>
      </c>
      <c r="AN12" s="9" t="e">
        <f t="shared" si="17"/>
        <v>#REF!</v>
      </c>
    </row>
    <row r="13" spans="1:44" ht="29.4" customHeight="1">
      <c r="A13" s="132">
        <v>6</v>
      </c>
      <c r="B13" s="45"/>
      <c r="C13" s="147" t="s">
        <v>5</v>
      </c>
      <c r="D13" s="151"/>
      <c r="E13" s="148"/>
      <c r="F13" s="39"/>
      <c r="G13" s="41">
        <f t="shared" si="19"/>
        <v>430326</v>
      </c>
      <c r="H13" s="41">
        <f t="shared" si="19"/>
        <v>0</v>
      </c>
      <c r="I13" s="41">
        <f t="shared" si="1"/>
        <v>-430326</v>
      </c>
      <c r="J13" s="42"/>
      <c r="K13" s="96"/>
      <c r="L13" s="94" t="str">
        <f t="shared" si="2"/>
        <v/>
      </c>
      <c r="M13" s="29" t="str">
        <f t="shared" si="3"/>
        <v>-</v>
      </c>
      <c r="N13" s="29" t="str">
        <f t="shared" si="4"/>
        <v>項</v>
      </c>
      <c r="O13" s="29" t="str">
        <f t="shared" si="5"/>
        <v>-</v>
      </c>
      <c r="P13" s="29" t="str">
        <f t="shared" si="6"/>
        <v>-</v>
      </c>
      <c r="Q13" s="29" t="str">
        <f t="shared" si="7"/>
        <v>-</v>
      </c>
      <c r="R13" s="9" t="s">
        <v>35</v>
      </c>
      <c r="S13" s="131" t="e">
        <f>IF(#REF!&lt;&gt;"",#REF!,"")</f>
        <v>#REF!</v>
      </c>
      <c r="U13" s="9">
        <f t="shared" si="8"/>
        <v>1</v>
      </c>
      <c r="V13" s="9">
        <f t="shared" si="9"/>
        <v>1</v>
      </c>
      <c r="W13" s="9">
        <f t="shared" si="10"/>
        <v>1</v>
      </c>
      <c r="X13" s="9">
        <f t="shared" si="11"/>
        <v>1</v>
      </c>
      <c r="Y13" s="11" t="str">
        <f t="shared" si="12"/>
        <v xml:space="preserve">②
</v>
      </c>
      <c r="AA13" s="43">
        <f t="shared" si="13"/>
        <v>0</v>
      </c>
      <c r="AB13" s="43">
        <f t="shared" si="14"/>
        <v>0</v>
      </c>
      <c r="AC13" s="43">
        <f t="shared" si="15"/>
        <v>0</v>
      </c>
      <c r="AE13" s="12" t="e">
        <f>IF(M13="款",B13,#REF!)</f>
        <v>#REF!</v>
      </c>
      <c r="AF13" s="12" t="e">
        <f>IF(#REF!=AE13,IF(N13="項",C13,#REF!),0)</f>
        <v>#REF!</v>
      </c>
      <c r="AG13" s="12" t="e">
        <f>IF(#REF!=AF13,IF(O13="目",D13,#REF!),0)</f>
        <v>#REF!</v>
      </c>
      <c r="AH13" s="12" t="e">
        <f>IF(#REF!=AG13,IF(P13="節",E13,"事項"),0)</f>
        <v>#REF!</v>
      </c>
      <c r="AJ13" s="12" t="e">
        <f t="shared" si="16"/>
        <v>#REF!</v>
      </c>
      <c r="AK13" s="9"/>
      <c r="AL13" s="9"/>
      <c r="AM13" s="12" t="e">
        <f>IF(AJ13=0,#REF!,AJ13)</f>
        <v>#REF!</v>
      </c>
      <c r="AN13" s="9" t="e">
        <f t="shared" si="17"/>
        <v>#REF!</v>
      </c>
    </row>
    <row r="14" spans="1:44" ht="29.4" customHeight="1">
      <c r="A14" s="132">
        <v>7</v>
      </c>
      <c r="B14" s="45"/>
      <c r="C14" s="45"/>
      <c r="D14" s="147" t="s">
        <v>6</v>
      </c>
      <c r="E14" s="148"/>
      <c r="F14" s="46"/>
      <c r="G14" s="41">
        <f>SUM(G15:G15)</f>
        <v>430326</v>
      </c>
      <c r="H14" s="41">
        <f>SUM(H15:H15)</f>
        <v>0</v>
      </c>
      <c r="I14" s="41">
        <f>SUM(I15:I15)</f>
        <v>-430326</v>
      </c>
      <c r="J14" s="42"/>
      <c r="K14" s="96"/>
      <c r="L14" s="94" t="str">
        <f t="shared" si="2"/>
        <v/>
      </c>
      <c r="M14" s="29" t="str">
        <f t="shared" si="3"/>
        <v>-</v>
      </c>
      <c r="N14" s="29" t="str">
        <f t="shared" si="4"/>
        <v>-</v>
      </c>
      <c r="O14" s="29" t="str">
        <f t="shared" si="5"/>
        <v>目</v>
      </c>
      <c r="P14" s="29" t="str">
        <f t="shared" si="6"/>
        <v>-</v>
      </c>
      <c r="Q14" s="29" t="str">
        <f t="shared" si="7"/>
        <v>-</v>
      </c>
      <c r="R14" s="9" t="s">
        <v>35</v>
      </c>
      <c r="S14" s="131" t="e">
        <f>IF(#REF!&lt;&gt;"",#REF!,"")</f>
        <v>#REF!</v>
      </c>
      <c r="U14" s="9">
        <f t="shared" si="8"/>
        <v>1</v>
      </c>
      <c r="V14" s="9">
        <f t="shared" si="9"/>
        <v>1</v>
      </c>
      <c r="W14" s="9">
        <f t="shared" si="10"/>
        <v>1</v>
      </c>
      <c r="X14" s="9">
        <f t="shared" si="11"/>
        <v>1</v>
      </c>
      <c r="Y14" s="11" t="str">
        <f t="shared" si="12"/>
        <v xml:space="preserve">②
</v>
      </c>
      <c r="AA14" s="43">
        <f t="shared" si="13"/>
        <v>10.5</v>
      </c>
      <c r="AB14" s="43">
        <f t="shared" si="14"/>
        <v>0</v>
      </c>
      <c r="AC14" s="43">
        <f t="shared" si="15"/>
        <v>0</v>
      </c>
      <c r="AE14" s="12" t="e">
        <f>IF(M14="款",B14,AE13)</f>
        <v>#REF!</v>
      </c>
      <c r="AF14" s="12" t="e">
        <f>IF(AE13=AE14,IF(N14="項",C14,AF13),0)</f>
        <v>#REF!</v>
      </c>
      <c r="AG14" s="12" t="e">
        <f>IF(AF13=AF14,IF(O14="目",D14,AG13),0)</f>
        <v>#REF!</v>
      </c>
      <c r="AH14" s="12" t="e">
        <f>IF(AG13=AG14,IF(P14="節",E14,"事項"),0)</f>
        <v>#REF!</v>
      </c>
      <c r="AJ14" s="12" t="e">
        <f t="shared" si="16"/>
        <v>#REF!</v>
      </c>
      <c r="AK14" s="9"/>
      <c r="AL14" s="9"/>
      <c r="AM14" s="12" t="e">
        <f t="shared" ref="AM14:AM15" si="20">IF(AJ14=0,AM13,AJ14)</f>
        <v>#REF!</v>
      </c>
      <c r="AN14" s="9" t="e">
        <f t="shared" si="17"/>
        <v>#REF!</v>
      </c>
    </row>
    <row r="15" spans="1:44" ht="29.4" customHeight="1">
      <c r="A15" s="132">
        <v>8</v>
      </c>
      <c r="B15" s="45"/>
      <c r="C15" s="45"/>
      <c r="D15" s="45"/>
      <c r="E15" s="104" t="s">
        <v>58</v>
      </c>
      <c r="F15" s="46" t="s">
        <v>56</v>
      </c>
      <c r="G15" s="41">
        <v>430326</v>
      </c>
      <c r="H15" s="41">
        <v>0</v>
      </c>
      <c r="I15" s="41">
        <f t="shared" si="1"/>
        <v>-430326</v>
      </c>
      <c r="J15" s="42"/>
      <c r="K15" s="96"/>
      <c r="L15" s="94" t="str">
        <f t="shared" si="2"/>
        <v/>
      </c>
      <c r="M15" s="29" t="str">
        <f t="shared" si="3"/>
        <v>-</v>
      </c>
      <c r="N15" s="29" t="str">
        <f t="shared" si="4"/>
        <v>-</v>
      </c>
      <c r="O15" s="29" t="str">
        <f t="shared" si="5"/>
        <v>-</v>
      </c>
      <c r="P15" s="29" t="str">
        <f t="shared" si="6"/>
        <v>節</v>
      </c>
      <c r="Q15" s="29" t="str">
        <f t="shared" si="7"/>
        <v>事項</v>
      </c>
      <c r="R15" s="9" t="s">
        <v>35</v>
      </c>
      <c r="S15" s="131" t="e">
        <f>IF(#REF!&lt;&gt;"",#REF!,"")</f>
        <v>#REF!</v>
      </c>
      <c r="U15" s="9">
        <f t="shared" si="8"/>
        <v>1</v>
      </c>
      <c r="V15" s="9">
        <f t="shared" si="9"/>
        <v>2</v>
      </c>
      <c r="W15" s="9">
        <f t="shared" si="10"/>
        <v>2</v>
      </c>
      <c r="X15" s="9">
        <f t="shared" si="11"/>
        <v>2</v>
      </c>
      <c r="Y15" s="11" t="str">
        <f t="shared" si="12"/>
        <v xml:space="preserve">③
</v>
      </c>
      <c r="AA15" s="43">
        <f t="shared" si="13"/>
        <v>0</v>
      </c>
      <c r="AB15" s="43">
        <f t="shared" si="14"/>
        <v>14.5</v>
      </c>
      <c r="AC15" s="43">
        <f t="shared" si="15"/>
        <v>22</v>
      </c>
      <c r="AE15" s="12" t="e">
        <f>IF(M15="款",B15,AE14)</f>
        <v>#REF!</v>
      </c>
      <c r="AF15" s="12" t="e">
        <f>IF(AE14=AE15,IF(N15="項",C15,AF14),0)</f>
        <v>#REF!</v>
      </c>
      <c r="AG15" s="12" t="e">
        <f>IF(AF14=AF15,IF(O15="目",D15,AG14),0)</f>
        <v>#REF!</v>
      </c>
      <c r="AH15" s="12" t="e">
        <f>IF(AG14=AG15,IF(P15="節",E15,"事項"),0)</f>
        <v>#REF!</v>
      </c>
      <c r="AJ15" s="12" t="e">
        <f t="shared" si="16"/>
        <v>#REF!</v>
      </c>
      <c r="AK15" s="9"/>
      <c r="AL15" s="9"/>
      <c r="AM15" s="12" t="e">
        <f t="shared" si="20"/>
        <v>#REF!</v>
      </c>
      <c r="AN15" s="9" t="e">
        <f t="shared" si="17"/>
        <v>#REF!</v>
      </c>
    </row>
    <row r="16" spans="1:44" ht="29.4" customHeight="1">
      <c r="A16" s="132">
        <v>9</v>
      </c>
      <c r="B16" s="147" t="s">
        <v>38</v>
      </c>
      <c r="C16" s="151"/>
      <c r="D16" s="151"/>
      <c r="E16" s="148"/>
      <c r="F16" s="39"/>
      <c r="G16" s="41">
        <f>+G17</f>
        <v>459530</v>
      </c>
      <c r="H16" s="41">
        <f>+H17</f>
        <v>327537</v>
      </c>
      <c r="I16" s="41">
        <f t="shared" si="1"/>
        <v>-131993</v>
      </c>
      <c r="J16" s="42"/>
      <c r="K16" s="95"/>
      <c r="L16" s="94" t="str">
        <f t="shared" si="2"/>
        <v/>
      </c>
      <c r="M16" s="29" t="str">
        <f t="shared" si="3"/>
        <v>款</v>
      </c>
      <c r="N16" s="29" t="str">
        <f t="shared" si="4"/>
        <v>-</v>
      </c>
      <c r="O16" s="29" t="str">
        <f t="shared" si="5"/>
        <v>-</v>
      </c>
      <c r="P16" s="29" t="str">
        <f t="shared" si="6"/>
        <v>-</v>
      </c>
      <c r="Q16" s="29" t="str">
        <f t="shared" si="7"/>
        <v>-</v>
      </c>
      <c r="R16" s="9" t="s">
        <v>37</v>
      </c>
      <c r="S16" s="131" t="e">
        <f>IF(#REF!&lt;&gt;"",#REF!,"")</f>
        <v>#REF!</v>
      </c>
      <c r="U16" s="9">
        <f t="shared" si="8"/>
        <v>1</v>
      </c>
      <c r="V16" s="9">
        <f t="shared" si="9"/>
        <v>1</v>
      </c>
      <c r="W16" s="9">
        <f t="shared" si="10"/>
        <v>1</v>
      </c>
      <c r="X16" s="9">
        <f t="shared" si="11"/>
        <v>1</v>
      </c>
      <c r="Y16" s="11" t="str">
        <f t="shared" si="12"/>
        <v xml:space="preserve">②
</v>
      </c>
      <c r="AA16" s="43">
        <f t="shared" si="13"/>
        <v>0</v>
      </c>
      <c r="AB16" s="43">
        <f t="shared" si="14"/>
        <v>0</v>
      </c>
      <c r="AC16" s="43">
        <f t="shared" si="15"/>
        <v>0</v>
      </c>
      <c r="AE16" s="12" t="str">
        <f>IF(M16="款",B16,#REF!)</f>
        <v>23款　諸収入</v>
      </c>
      <c r="AF16" s="12" t="e">
        <f>IF(#REF!=AE16,IF(N16="項",C16,#REF!),0)</f>
        <v>#REF!</v>
      </c>
      <c r="AG16" s="12" t="e">
        <f>IF(#REF!=AF16,IF(O16="目",D16,#REF!),0)</f>
        <v>#REF!</v>
      </c>
      <c r="AH16" s="12" t="e">
        <f>IF(#REF!=AG16,IF(P16="節",E16,"事項"),0)</f>
        <v>#REF!</v>
      </c>
      <c r="AJ16" s="12" t="e">
        <f t="shared" si="16"/>
        <v>#REF!</v>
      </c>
      <c r="AK16" s="9"/>
      <c r="AL16" s="9"/>
      <c r="AM16" s="12" t="e">
        <f>IF(AJ16=0,#REF!,AJ16)</f>
        <v>#REF!</v>
      </c>
      <c r="AN16" s="9" t="e">
        <f t="shared" si="17"/>
        <v>#REF!</v>
      </c>
    </row>
    <row r="17" spans="1:40" ht="29.4" customHeight="1">
      <c r="A17" s="132">
        <v>10</v>
      </c>
      <c r="B17" s="45"/>
      <c r="C17" s="147" t="s">
        <v>8</v>
      </c>
      <c r="D17" s="151"/>
      <c r="E17" s="148"/>
      <c r="F17" s="39"/>
      <c r="G17" s="41">
        <f>+G18</f>
        <v>459530</v>
      </c>
      <c r="H17" s="41">
        <f>+H18</f>
        <v>327537</v>
      </c>
      <c r="I17" s="41">
        <f t="shared" si="1"/>
        <v>-131993</v>
      </c>
      <c r="J17" s="42"/>
      <c r="K17" s="96"/>
      <c r="L17" s="94" t="str">
        <f t="shared" si="2"/>
        <v/>
      </c>
      <c r="M17" s="29" t="str">
        <f t="shared" si="3"/>
        <v>-</v>
      </c>
      <c r="N17" s="29" t="str">
        <f t="shared" si="4"/>
        <v>項</v>
      </c>
      <c r="O17" s="29" t="str">
        <f t="shared" si="5"/>
        <v>-</v>
      </c>
      <c r="P17" s="29" t="str">
        <f t="shared" si="6"/>
        <v>-</v>
      </c>
      <c r="Q17" s="29" t="str">
        <f t="shared" si="7"/>
        <v>-</v>
      </c>
      <c r="R17" s="9" t="s">
        <v>37</v>
      </c>
      <c r="S17" s="131" t="e">
        <f>IF(#REF!&lt;&gt;"",#REF!,"")</f>
        <v>#REF!</v>
      </c>
      <c r="U17" s="9">
        <f t="shared" si="8"/>
        <v>1</v>
      </c>
      <c r="V17" s="9">
        <f t="shared" si="9"/>
        <v>1</v>
      </c>
      <c r="W17" s="9">
        <f t="shared" si="10"/>
        <v>1</v>
      </c>
      <c r="X17" s="9">
        <f t="shared" si="11"/>
        <v>1</v>
      </c>
      <c r="Y17" s="11" t="str">
        <f t="shared" si="12"/>
        <v xml:space="preserve">②
</v>
      </c>
      <c r="AA17" s="43">
        <f t="shared" si="13"/>
        <v>0</v>
      </c>
      <c r="AB17" s="43">
        <f t="shared" si="14"/>
        <v>0</v>
      </c>
      <c r="AC17" s="43">
        <f t="shared" si="15"/>
        <v>0</v>
      </c>
      <c r="AE17" s="12" t="e">
        <f>IF(M17="款",B17,#REF!)</f>
        <v>#REF!</v>
      </c>
      <c r="AF17" s="12" t="e">
        <f>IF(#REF!=AE17,IF(N17="項",C17,#REF!),0)</f>
        <v>#REF!</v>
      </c>
      <c r="AG17" s="12" t="e">
        <f>IF(#REF!=AF17,IF(O17="目",D17,#REF!),0)</f>
        <v>#REF!</v>
      </c>
      <c r="AH17" s="12" t="e">
        <f>IF(#REF!=AG17,IF(P17="節",E17,"事項"),0)</f>
        <v>#REF!</v>
      </c>
      <c r="AJ17" s="12" t="e">
        <f t="shared" si="16"/>
        <v>#REF!</v>
      </c>
      <c r="AK17" s="9"/>
      <c r="AL17" s="9"/>
      <c r="AM17" s="12" t="e">
        <f>IF(AJ17=0,#REF!,AJ17)</f>
        <v>#REF!</v>
      </c>
      <c r="AN17" s="9" t="e">
        <f t="shared" si="17"/>
        <v>#REF!</v>
      </c>
    </row>
    <row r="18" spans="1:40" ht="29.4" customHeight="1">
      <c r="A18" s="132">
        <v>11</v>
      </c>
      <c r="B18" s="45"/>
      <c r="C18" s="45"/>
      <c r="D18" s="147" t="s">
        <v>32</v>
      </c>
      <c r="E18" s="148"/>
      <c r="F18" s="46"/>
      <c r="G18" s="41">
        <f>SUM(G19)</f>
        <v>459530</v>
      </c>
      <c r="H18" s="41">
        <f>SUM(H19)</f>
        <v>327537</v>
      </c>
      <c r="I18" s="41">
        <f t="shared" si="1"/>
        <v>-131993</v>
      </c>
      <c r="J18" s="42"/>
      <c r="K18" s="96"/>
      <c r="L18" s="94" t="str">
        <f t="shared" si="2"/>
        <v/>
      </c>
      <c r="M18" s="29" t="str">
        <f t="shared" si="3"/>
        <v>-</v>
      </c>
      <c r="N18" s="29" t="str">
        <f t="shared" si="4"/>
        <v>-</v>
      </c>
      <c r="O18" s="29" t="str">
        <f t="shared" si="5"/>
        <v>目</v>
      </c>
      <c r="P18" s="29" t="str">
        <f t="shared" si="6"/>
        <v>-</v>
      </c>
      <c r="Q18" s="29" t="str">
        <f t="shared" si="7"/>
        <v>-</v>
      </c>
      <c r="R18" s="9" t="s">
        <v>37</v>
      </c>
      <c r="S18" s="131" t="e">
        <f>IF(#REF!&lt;&gt;"",#REF!,"")</f>
        <v>#REF!</v>
      </c>
      <c r="U18" s="9">
        <f t="shared" si="8"/>
        <v>1</v>
      </c>
      <c r="V18" s="9">
        <f t="shared" si="9"/>
        <v>1</v>
      </c>
      <c r="W18" s="9">
        <f t="shared" si="10"/>
        <v>1</v>
      </c>
      <c r="X18" s="9">
        <f t="shared" si="11"/>
        <v>1</v>
      </c>
      <c r="Y18" s="11" t="str">
        <f t="shared" si="12"/>
        <v xml:space="preserve">②
</v>
      </c>
      <c r="AA18" s="43">
        <f t="shared" si="13"/>
        <v>5</v>
      </c>
      <c r="AB18" s="43">
        <f t="shared" si="14"/>
        <v>0</v>
      </c>
      <c r="AC18" s="43">
        <f t="shared" si="15"/>
        <v>0</v>
      </c>
      <c r="AE18" s="12" t="e">
        <f>IF(M18="款",B18,#REF!)</f>
        <v>#REF!</v>
      </c>
      <c r="AF18" s="12" t="e">
        <f>IF(#REF!=AE18,IF(N18="項",C18,#REF!),0)</f>
        <v>#REF!</v>
      </c>
      <c r="AG18" s="12" t="e">
        <f>IF(#REF!=AF18,IF(O18="目",D18,#REF!),0)</f>
        <v>#REF!</v>
      </c>
      <c r="AH18" s="12" t="e">
        <f>IF(#REF!=AG18,IF(P18="節",E18,"事項"),0)</f>
        <v>#REF!</v>
      </c>
      <c r="AJ18" s="12" t="e">
        <f t="shared" si="16"/>
        <v>#REF!</v>
      </c>
      <c r="AK18" s="9"/>
      <c r="AL18" s="9"/>
      <c r="AM18" s="12" t="e">
        <f>IF(AJ18=0,#REF!,AJ18)</f>
        <v>#REF!</v>
      </c>
      <c r="AN18" s="9" t="e">
        <f t="shared" si="17"/>
        <v>#REF!</v>
      </c>
    </row>
    <row r="19" spans="1:40" ht="29.4" customHeight="1">
      <c r="A19" s="132">
        <v>12</v>
      </c>
      <c r="B19" s="45"/>
      <c r="C19" s="45"/>
      <c r="D19" s="44"/>
      <c r="E19" s="130" t="s">
        <v>9</v>
      </c>
      <c r="F19" s="46"/>
      <c r="G19" s="41">
        <f>+G20+G21</f>
        <v>459530</v>
      </c>
      <c r="H19" s="41">
        <f>+H20+H21</f>
        <v>327537</v>
      </c>
      <c r="I19" s="41">
        <f t="shared" si="1"/>
        <v>-131993</v>
      </c>
      <c r="J19" s="42"/>
      <c r="K19" s="96"/>
      <c r="L19" s="94" t="str">
        <f t="shared" si="2"/>
        <v/>
      </c>
      <c r="M19" s="29" t="str">
        <f t="shared" si="3"/>
        <v>-</v>
      </c>
      <c r="N19" s="29" t="str">
        <f t="shared" si="4"/>
        <v>-</v>
      </c>
      <c r="O19" s="29" t="str">
        <f t="shared" si="5"/>
        <v>-</v>
      </c>
      <c r="P19" s="29" t="str">
        <f t="shared" si="6"/>
        <v>節</v>
      </c>
      <c r="Q19" s="29" t="str">
        <f t="shared" si="7"/>
        <v>-</v>
      </c>
      <c r="R19" s="9" t="s">
        <v>37</v>
      </c>
      <c r="S19" s="131" t="e">
        <f>IF(#REF!&lt;&gt;"",#REF!,"")</f>
        <v>#REF!</v>
      </c>
      <c r="U19" s="9">
        <f t="shared" si="8"/>
        <v>1</v>
      </c>
      <c r="V19" s="9">
        <f t="shared" si="9"/>
        <v>1</v>
      </c>
      <c r="W19" s="9">
        <f t="shared" si="10"/>
        <v>1</v>
      </c>
      <c r="X19" s="9">
        <f t="shared" si="11"/>
        <v>1</v>
      </c>
      <c r="Y19" s="11" t="str">
        <f t="shared" si="12"/>
        <v xml:space="preserve">②
</v>
      </c>
      <c r="AA19" s="43">
        <f t="shared" si="13"/>
        <v>0</v>
      </c>
      <c r="AB19" s="43">
        <f t="shared" si="14"/>
        <v>4.5</v>
      </c>
      <c r="AC19" s="43">
        <f t="shared" si="15"/>
        <v>0</v>
      </c>
      <c r="AE19" s="12" t="e">
        <f>IF(M19="款",B19,AE18)</f>
        <v>#REF!</v>
      </c>
      <c r="AF19" s="12" t="e">
        <f>IF(AE18=AE19,IF(N19="項",C19,AF18),0)</f>
        <v>#REF!</v>
      </c>
      <c r="AG19" s="12" t="e">
        <f>IF(AF18=AF19,IF(O19="目",D19,AG18),0)</f>
        <v>#REF!</v>
      </c>
      <c r="AH19" s="12" t="e">
        <f>IF(AG18=AG19,IF(P19="節",E19,"事項"),0)</f>
        <v>#REF!</v>
      </c>
      <c r="AJ19" s="12" t="e">
        <f t="shared" si="16"/>
        <v>#REF!</v>
      </c>
      <c r="AK19" s="9"/>
      <c r="AL19" s="9"/>
      <c r="AM19" s="12" t="e">
        <f t="shared" ref="AM19" si="21">IF(AJ19=0,AM18,AJ19)</f>
        <v>#REF!</v>
      </c>
      <c r="AN19" s="9" t="e">
        <f t="shared" si="17"/>
        <v>#REF!</v>
      </c>
    </row>
    <row r="20" spans="1:40" ht="29.4" customHeight="1">
      <c r="A20" s="132">
        <v>13</v>
      </c>
      <c r="B20" s="45"/>
      <c r="C20" s="45"/>
      <c r="D20" s="45"/>
      <c r="E20" s="130"/>
      <c r="F20" s="46" t="s">
        <v>57</v>
      </c>
      <c r="G20" s="41">
        <f>11136+59+42+18+8003+23558+25+393+2937+516</f>
        <v>46687</v>
      </c>
      <c r="H20" s="41">
        <f>327537-H21</f>
        <v>69906</v>
      </c>
      <c r="I20" s="41">
        <f t="shared" si="1"/>
        <v>23219</v>
      </c>
      <c r="J20" s="42"/>
      <c r="K20" s="96"/>
      <c r="L20" s="94" t="str">
        <f t="shared" si="2"/>
        <v/>
      </c>
      <c r="M20" s="29" t="str">
        <f t="shared" si="3"/>
        <v>-</v>
      </c>
      <c r="N20" s="29" t="str">
        <f t="shared" si="4"/>
        <v>-</v>
      </c>
      <c r="O20" s="29" t="str">
        <f t="shared" si="5"/>
        <v>-</v>
      </c>
      <c r="P20" s="29" t="str">
        <f t="shared" si="6"/>
        <v>-</v>
      </c>
      <c r="Q20" s="29" t="str">
        <f t="shared" si="7"/>
        <v>事項</v>
      </c>
      <c r="R20" s="9" t="s">
        <v>37</v>
      </c>
      <c r="S20" s="131" t="e">
        <f>IF(#REF!&lt;&gt;"",#REF!,"")</f>
        <v>#REF!</v>
      </c>
      <c r="U20" s="9">
        <f t="shared" si="8"/>
        <v>1</v>
      </c>
      <c r="V20" s="9">
        <f t="shared" si="9"/>
        <v>1</v>
      </c>
      <c r="W20" s="9">
        <f t="shared" si="10"/>
        <v>2</v>
      </c>
      <c r="X20" s="9">
        <f t="shared" ref="X20" si="22">MAX(U20:W20)</f>
        <v>2</v>
      </c>
      <c r="Y20" s="11" t="str">
        <f t="shared" ref="Y20" si="23">IF(X20=4,"⑤"&amp;CHAR(10)&amp;CHAR(10)&amp;CHAR(10)&amp;CHAR(10),IF(X20=3,"④"&amp;CHAR(10)&amp;CHAR(10)&amp;CHAR(10),IF(X20=2,"③"&amp;CHAR(10)&amp;CHAR(10),"②"&amp;CHAR(10))))</f>
        <v xml:space="preserve">③
</v>
      </c>
      <c r="AA20" s="43">
        <f t="shared" ref="AA20:AC21" si="24">LENB(D20)/2</f>
        <v>0</v>
      </c>
      <c r="AB20" s="43">
        <f t="shared" si="24"/>
        <v>0</v>
      </c>
      <c r="AC20" s="43">
        <f t="shared" si="24"/>
        <v>32</v>
      </c>
      <c r="AE20" s="12" t="e">
        <f>IF(M20="款",B20,#REF!)</f>
        <v>#REF!</v>
      </c>
      <c r="AF20" s="12" t="e">
        <f>IF(#REF!=AE20,IF(N20="項",C20,#REF!),0)</f>
        <v>#REF!</v>
      </c>
      <c r="AG20" s="12" t="e">
        <f>IF(#REF!=AF20,IF(O20="目",D20,#REF!),0)</f>
        <v>#REF!</v>
      </c>
      <c r="AH20" s="12" t="e">
        <f>IF(#REF!=AG20,IF(P20="節",E20,"事項"),0)</f>
        <v>#REF!</v>
      </c>
      <c r="AJ20" s="12" t="e">
        <f t="shared" si="16"/>
        <v>#REF!</v>
      </c>
      <c r="AK20" s="9"/>
      <c r="AL20" s="9"/>
      <c r="AM20" s="12" t="e">
        <f>IF(AJ20=0,#REF!,AJ20)</f>
        <v>#REF!</v>
      </c>
      <c r="AN20" s="9" t="e">
        <f t="shared" si="17"/>
        <v>#REF!</v>
      </c>
    </row>
    <row r="21" spans="1:40" ht="29.4" customHeight="1">
      <c r="A21" s="132">
        <v>14</v>
      </c>
      <c r="B21" s="45"/>
      <c r="C21" s="45"/>
      <c r="D21" s="45"/>
      <c r="E21" s="130"/>
      <c r="F21" s="46" t="s">
        <v>50</v>
      </c>
      <c r="G21" s="41">
        <v>412843</v>
      </c>
      <c r="H21" s="112">
        <f>214483+43148</f>
        <v>257631</v>
      </c>
      <c r="I21" s="41">
        <f t="shared" si="1"/>
        <v>-155212</v>
      </c>
      <c r="J21" s="42"/>
      <c r="K21" s="96"/>
      <c r="L21" s="94" t="str">
        <f t="shared" si="2"/>
        <v/>
      </c>
      <c r="M21" s="29" t="str">
        <f t="shared" si="3"/>
        <v>-</v>
      </c>
      <c r="N21" s="29" t="str">
        <f t="shared" si="4"/>
        <v>-</v>
      </c>
      <c r="O21" s="29" t="str">
        <f t="shared" si="5"/>
        <v>-</v>
      </c>
      <c r="P21" s="29" t="str">
        <f t="shared" si="6"/>
        <v>-</v>
      </c>
      <c r="Q21" s="29" t="str">
        <f t="shared" si="7"/>
        <v>事項</v>
      </c>
      <c r="R21" s="9" t="s">
        <v>37</v>
      </c>
      <c r="S21" s="131" t="e">
        <f>IF(#REF!&lt;&gt;"",#REF!,"")</f>
        <v>#REF!</v>
      </c>
      <c r="U21" s="9">
        <f t="shared" si="8"/>
        <v>1</v>
      </c>
      <c r="V21" s="9">
        <f t="shared" si="9"/>
        <v>1</v>
      </c>
      <c r="W21" s="9">
        <f t="shared" si="10"/>
        <v>2</v>
      </c>
      <c r="X21" s="9">
        <f t="shared" si="11"/>
        <v>2</v>
      </c>
      <c r="Y21" s="11" t="str">
        <f t="shared" si="12"/>
        <v xml:space="preserve">③
</v>
      </c>
      <c r="AA21" s="43">
        <f t="shared" si="24"/>
        <v>0</v>
      </c>
      <c r="AB21" s="43">
        <f t="shared" si="24"/>
        <v>0</v>
      </c>
      <c r="AC21" s="43">
        <f t="shared" si="24"/>
        <v>24</v>
      </c>
      <c r="AE21" s="12" t="e">
        <f>IF(M21="款",B21,#REF!)</f>
        <v>#REF!</v>
      </c>
      <c r="AF21" s="12" t="e">
        <f>IF(#REF!=AE21,IF(N21="項",C21,#REF!),0)</f>
        <v>#REF!</v>
      </c>
      <c r="AG21" s="12" t="e">
        <f>IF(#REF!=AF21,IF(O21="目",D21,#REF!),0)</f>
        <v>#REF!</v>
      </c>
      <c r="AH21" s="12" t="e">
        <f>IF(#REF!=AG21,IF(P21="節",E21,"事項"),0)</f>
        <v>#REF!</v>
      </c>
      <c r="AJ21" s="12" t="e">
        <f t="shared" si="16"/>
        <v>#REF!</v>
      </c>
      <c r="AK21" s="9"/>
      <c r="AL21" s="9"/>
      <c r="AM21" s="12" t="e">
        <f>IF(AJ21=0,#REF!,AJ21)</f>
        <v>#REF!</v>
      </c>
      <c r="AN21" s="9" t="e">
        <f t="shared" si="17"/>
        <v>#REF!</v>
      </c>
    </row>
    <row r="22" spans="1:40" ht="29.4" customHeight="1" thickBot="1">
      <c r="A22" s="178" t="s">
        <v>10</v>
      </c>
      <c r="B22" s="179"/>
      <c r="C22" s="179"/>
      <c r="D22" s="179"/>
      <c r="E22" s="179"/>
      <c r="F22" s="51"/>
      <c r="G22" s="53">
        <f>SUMIF($M:$M,"款",$G:$G)</f>
        <v>889896</v>
      </c>
      <c r="H22" s="53">
        <f>SUMIF($M:$M,"款",$H:$H)</f>
        <v>327537</v>
      </c>
      <c r="I22" s="54">
        <f t="shared" si="1"/>
        <v>-562359</v>
      </c>
      <c r="J22" s="55"/>
      <c r="K22" s="98"/>
      <c r="L22" s="94" t="str">
        <f t="shared" si="2"/>
        <v/>
      </c>
      <c r="M22" s="29"/>
      <c r="N22" s="29"/>
      <c r="O22" s="29"/>
      <c r="P22" s="29"/>
      <c r="Q22" s="29"/>
      <c r="S22" s="131" t="e">
        <f>IF(#REF!&lt;&gt;"",#REF!,"")</f>
        <v>#REF!</v>
      </c>
      <c r="U22" s="9"/>
      <c r="Y22" s="11"/>
      <c r="AA22" s="43"/>
      <c r="AB22" s="43"/>
      <c r="AC22" s="43"/>
      <c r="AE22" s="12"/>
      <c r="AF22" s="12"/>
      <c r="AK22" s="9"/>
      <c r="AL22" s="9"/>
      <c r="AM22" s="12"/>
    </row>
    <row r="23" spans="1:40" ht="8.25" customHeight="1">
      <c r="A23" s="77"/>
      <c r="B23" s="77"/>
      <c r="C23" s="77"/>
      <c r="D23" s="77"/>
      <c r="E23" s="77"/>
      <c r="F23" s="82"/>
      <c r="G23" s="84"/>
      <c r="H23" s="84"/>
      <c r="I23" s="84"/>
      <c r="J23" s="85"/>
      <c r="K23" s="86"/>
      <c r="L23" s="92"/>
      <c r="M23" s="29"/>
      <c r="N23" s="29"/>
      <c r="O23" s="29"/>
      <c r="P23" s="29"/>
      <c r="Q23" s="29"/>
      <c r="S23" s="131"/>
      <c r="U23" s="9"/>
      <c r="Y23" s="11"/>
      <c r="AA23" s="43"/>
      <c r="AB23" s="43"/>
      <c r="AC23" s="43"/>
      <c r="AE23" s="12"/>
      <c r="AF23" s="12"/>
      <c r="AK23" s="9"/>
      <c r="AL23" s="9"/>
      <c r="AM23" s="12"/>
    </row>
    <row r="24" spans="1:40" s="50" customFormat="1" ht="21.75" customHeight="1">
      <c r="A24" s="56"/>
      <c r="B24" s="106" t="s">
        <v>41</v>
      </c>
      <c r="C24" s="107"/>
      <c r="D24" s="107"/>
      <c r="E24" s="107"/>
      <c r="F24" s="125"/>
      <c r="G24" s="125"/>
      <c r="H24" s="125"/>
      <c r="I24" s="125"/>
      <c r="J24" s="61"/>
      <c r="K24" s="62"/>
      <c r="L24" s="93"/>
      <c r="M24" s="29"/>
      <c r="N24" s="29"/>
      <c r="O24" s="29"/>
      <c r="P24" s="29"/>
      <c r="Q24" s="29"/>
      <c r="S24" s="131"/>
      <c r="Y24" s="63"/>
      <c r="AE24" s="12"/>
      <c r="AF24" s="12"/>
      <c r="AG24" s="12"/>
      <c r="AH24" s="12"/>
      <c r="AI24" s="12"/>
      <c r="AJ24" s="12"/>
      <c r="AK24" s="9"/>
      <c r="AL24" s="9"/>
      <c r="AM24" s="12"/>
    </row>
    <row r="25" spans="1:40" ht="18" customHeight="1">
      <c r="G25" s="41">
        <f>SUMIF(M:M,"項",G:G)</f>
        <v>0</v>
      </c>
      <c r="H25" s="41">
        <f>SUMIF(N:N,"項",H:H)</f>
        <v>327537</v>
      </c>
      <c r="I25" s="41">
        <f>SUMIF(N:N,"項",I:I)</f>
        <v>-562359</v>
      </c>
      <c r="J25" s="66"/>
      <c r="S25" s="10"/>
      <c r="U25" s="9"/>
      <c r="Y25" s="11"/>
      <c r="AA25" s="9"/>
      <c r="AE25" s="12"/>
      <c r="AF25" s="12"/>
      <c r="AK25" s="9"/>
      <c r="AL25" s="9"/>
    </row>
    <row r="26" spans="1:40" ht="18" customHeight="1">
      <c r="G26" s="41">
        <f>G25-G22</f>
        <v>-889896</v>
      </c>
      <c r="H26" s="41">
        <f>H25-H22</f>
        <v>0</v>
      </c>
      <c r="I26" s="41">
        <f>I25-I22</f>
        <v>0</v>
      </c>
      <c r="J26" s="66"/>
      <c r="S26" s="10"/>
      <c r="U26" s="9"/>
      <c r="Y26" s="11"/>
      <c r="AA26" s="9"/>
      <c r="AE26" s="12"/>
      <c r="AF26" s="12"/>
      <c r="AK26" s="9"/>
      <c r="AL26" s="9"/>
    </row>
    <row r="27" spans="1:40" s="50" customFormat="1" ht="18" customHeight="1">
      <c r="A27" s="56"/>
      <c r="B27" s="57"/>
      <c r="C27" s="57"/>
      <c r="D27" s="57"/>
      <c r="E27" s="57"/>
      <c r="F27" s="68"/>
      <c r="G27" s="70"/>
      <c r="H27" s="70"/>
      <c r="I27" s="70"/>
      <c r="J27" s="71"/>
      <c r="K27" s="62"/>
      <c r="L27" s="93"/>
      <c r="M27" s="29"/>
      <c r="N27" s="29"/>
      <c r="O27" s="29"/>
      <c r="P27" s="29"/>
      <c r="Q27" s="29"/>
      <c r="S27" s="131"/>
      <c r="Y27" s="63"/>
      <c r="AE27" s="64"/>
      <c r="AF27" s="64"/>
      <c r="AG27" s="64"/>
      <c r="AH27" s="64"/>
      <c r="AI27" s="64"/>
      <c r="AJ27" s="64"/>
    </row>
    <row r="28" spans="1:40" ht="18" customHeight="1">
      <c r="G28" s="41">
        <f>SUMIF(N:N,"目",G:G)</f>
        <v>0</v>
      </c>
      <c r="H28" s="41">
        <f>SUMIF(O:O,"目",H:H)</f>
        <v>327537</v>
      </c>
      <c r="I28" s="41">
        <f>SUMIF(O:O,"目",I:I)</f>
        <v>-562359</v>
      </c>
      <c r="J28" s="71"/>
      <c r="K28" s="62"/>
      <c r="L28" s="93"/>
      <c r="S28" s="10"/>
      <c r="U28" s="9"/>
      <c r="Y28" s="11"/>
      <c r="AA28" s="9"/>
      <c r="AE28" s="12"/>
      <c r="AF28" s="12"/>
      <c r="AK28" s="9"/>
      <c r="AL28" s="9"/>
    </row>
    <row r="29" spans="1:40" ht="18" customHeight="1">
      <c r="G29" s="41">
        <f>G28-G22</f>
        <v>-889896</v>
      </c>
      <c r="H29" s="41">
        <f>H28-H22</f>
        <v>0</v>
      </c>
      <c r="I29" s="41">
        <f>I28-I22</f>
        <v>0</v>
      </c>
      <c r="J29" s="71"/>
      <c r="K29" s="62"/>
      <c r="L29" s="93"/>
      <c r="S29" s="10"/>
      <c r="U29" s="9"/>
      <c r="Y29" s="11"/>
      <c r="AA29" s="9"/>
      <c r="AE29" s="12"/>
      <c r="AF29" s="12"/>
      <c r="AK29" s="9"/>
      <c r="AL29" s="9"/>
    </row>
    <row r="30" spans="1:40" s="50" customFormat="1" ht="18" customHeight="1">
      <c r="A30" s="56"/>
      <c r="B30" s="57"/>
      <c r="C30" s="57"/>
      <c r="D30" s="57"/>
      <c r="E30" s="57"/>
      <c r="F30" s="68"/>
      <c r="G30" s="70"/>
      <c r="H30" s="70"/>
      <c r="I30" s="70"/>
      <c r="J30" s="71"/>
      <c r="K30" s="62"/>
      <c r="L30" s="93"/>
      <c r="M30" s="29"/>
      <c r="N30" s="29"/>
      <c r="O30" s="29"/>
      <c r="P30" s="29"/>
      <c r="Q30" s="29"/>
      <c r="S30" s="131"/>
      <c r="Y30" s="63"/>
      <c r="AE30" s="64"/>
      <c r="AF30" s="64"/>
      <c r="AG30" s="64"/>
      <c r="AH30" s="64"/>
      <c r="AI30" s="64"/>
      <c r="AJ30" s="64"/>
    </row>
    <row r="31" spans="1:40" ht="18" customHeight="1">
      <c r="G31" s="41">
        <f>SUMIF(O:O,"節",G:G)</f>
        <v>0</v>
      </c>
      <c r="H31" s="41">
        <f>SUMIF(P:P,"節",H:H)</f>
        <v>327537</v>
      </c>
      <c r="I31" s="41">
        <f>SUMIF(P:P,"節",I:I)</f>
        <v>-562359</v>
      </c>
      <c r="J31" s="71"/>
      <c r="K31" s="62"/>
      <c r="L31" s="93"/>
      <c r="S31" s="10"/>
      <c r="U31" s="9"/>
      <c r="Y31" s="11"/>
      <c r="AA31" s="9"/>
      <c r="AE31" s="12"/>
      <c r="AF31" s="12"/>
      <c r="AK31" s="9"/>
      <c r="AL31" s="9"/>
    </row>
    <row r="32" spans="1:40" ht="18" customHeight="1">
      <c r="G32" s="41">
        <f>G31-G22</f>
        <v>-889896</v>
      </c>
      <c r="H32" s="41">
        <f>H31-H22</f>
        <v>0</v>
      </c>
      <c r="I32" s="41">
        <f>I31-I22</f>
        <v>0</v>
      </c>
      <c r="J32" s="66"/>
      <c r="S32" s="10"/>
      <c r="U32" s="9"/>
      <c r="Y32" s="11"/>
      <c r="AA32" s="9"/>
      <c r="AE32" s="12"/>
      <c r="AF32" s="12"/>
      <c r="AK32" s="9"/>
      <c r="AL32" s="9"/>
    </row>
    <row r="33" spans="1:38" s="50" customFormat="1" ht="18" customHeight="1">
      <c r="A33" s="56"/>
      <c r="B33" s="57"/>
      <c r="C33" s="57"/>
      <c r="D33" s="57"/>
      <c r="E33" s="57"/>
      <c r="F33" s="68"/>
      <c r="G33" s="70"/>
      <c r="H33" s="70"/>
      <c r="I33" s="70"/>
      <c r="J33" s="71"/>
      <c r="K33" s="62"/>
      <c r="L33" s="93"/>
      <c r="M33" s="29"/>
      <c r="N33" s="29"/>
      <c r="O33" s="29"/>
      <c r="P33" s="29"/>
      <c r="Q33" s="29"/>
      <c r="S33" s="131"/>
      <c r="Y33" s="63"/>
      <c r="AE33" s="64"/>
      <c r="AF33" s="64"/>
      <c r="AG33" s="64"/>
      <c r="AH33" s="64"/>
      <c r="AI33" s="64"/>
      <c r="AJ33" s="64"/>
    </row>
    <row r="34" spans="1:38" ht="18" customHeight="1">
      <c r="G34" s="41">
        <f>SUMIF(P:P,"事項",G:G)</f>
        <v>0</v>
      </c>
      <c r="H34" s="41">
        <f>SUMIF(Q:Q,"事項",H:H)</f>
        <v>327537</v>
      </c>
      <c r="I34" s="41">
        <f>SUMIF(Q:Q,"事項",I:I)</f>
        <v>-562359</v>
      </c>
      <c r="S34" s="10"/>
      <c r="U34" s="9"/>
      <c r="Y34" s="11"/>
      <c r="AA34" s="9"/>
      <c r="AE34" s="12"/>
      <c r="AF34" s="12"/>
      <c r="AK34" s="9"/>
      <c r="AL34" s="9"/>
    </row>
    <row r="35" spans="1:38" ht="18" customHeight="1">
      <c r="G35" s="72">
        <f>G34-G22</f>
        <v>-889896</v>
      </c>
      <c r="H35" s="72">
        <f>H34-H22</f>
        <v>0</v>
      </c>
      <c r="I35" s="72">
        <f>I34-I22</f>
        <v>0</v>
      </c>
      <c r="S35" s="10"/>
      <c r="U35" s="9"/>
      <c r="Y35" s="11"/>
      <c r="AA35" s="9"/>
      <c r="AE35" s="12"/>
      <c r="AF35" s="12"/>
      <c r="AK35" s="9"/>
      <c r="AL35" s="9"/>
    </row>
    <row r="36" spans="1:38" ht="18" customHeight="1">
      <c r="S36" s="10"/>
      <c r="U36" s="9"/>
      <c r="Y36" s="11"/>
      <c r="AA36" s="9"/>
      <c r="AE36" s="12"/>
      <c r="AF36" s="12"/>
      <c r="AK36" s="9"/>
      <c r="AL36" s="9"/>
    </row>
    <row r="37" spans="1:38" ht="18" customHeight="1">
      <c r="S37" s="10"/>
      <c r="U37" s="9"/>
      <c r="Y37" s="11"/>
      <c r="AA37" s="9"/>
      <c r="AE37" s="12"/>
      <c r="AF37" s="12"/>
      <c r="AK37" s="9"/>
      <c r="AL37" s="9"/>
    </row>
    <row r="38" spans="1:38" ht="18" customHeight="1">
      <c r="S38" s="10"/>
      <c r="U38" s="9"/>
      <c r="Y38" s="11"/>
      <c r="AA38" s="9"/>
      <c r="AE38" s="12"/>
      <c r="AF38" s="12"/>
      <c r="AK38" s="9"/>
      <c r="AL38" s="9"/>
    </row>
    <row r="39" spans="1:38" ht="18" customHeight="1">
      <c r="G39" s="15"/>
      <c r="H39" s="15"/>
      <c r="S39" s="10"/>
      <c r="U39" s="9"/>
      <c r="Y39" s="11"/>
      <c r="AA39" s="9"/>
      <c r="AE39" s="12"/>
      <c r="AF39" s="12"/>
      <c r="AK39" s="9"/>
      <c r="AL39" s="9"/>
    </row>
    <row r="40" spans="1:38" ht="18" customHeight="1">
      <c r="G40" s="15"/>
      <c r="H40" s="15"/>
      <c r="S40" s="10"/>
      <c r="U40" s="9"/>
      <c r="Y40" s="11"/>
      <c r="AA40" s="9"/>
      <c r="AE40" s="12"/>
      <c r="AF40" s="12"/>
      <c r="AK40" s="9"/>
      <c r="AL40" s="9"/>
    </row>
    <row r="41" spans="1:38" ht="18" customHeight="1">
      <c r="G41" s="15"/>
      <c r="H41" s="15"/>
      <c r="S41" s="10"/>
      <c r="U41" s="9"/>
      <c r="Y41" s="11"/>
      <c r="AA41" s="9"/>
      <c r="AE41" s="12"/>
      <c r="AF41" s="12"/>
      <c r="AK41" s="9"/>
      <c r="AL41" s="9"/>
    </row>
    <row r="42" spans="1:38" ht="18" customHeight="1">
      <c r="G42" s="15"/>
      <c r="H42" s="15"/>
      <c r="S42" s="10"/>
      <c r="U42" s="9"/>
      <c r="Y42" s="11"/>
      <c r="AA42" s="9"/>
      <c r="AE42" s="12"/>
      <c r="AF42" s="12"/>
      <c r="AK42" s="9"/>
      <c r="AL42" s="9"/>
    </row>
    <row r="43" spans="1:38" ht="18" customHeight="1">
      <c r="G43" s="15"/>
      <c r="H43" s="15"/>
      <c r="S43" s="10"/>
      <c r="U43" s="9"/>
      <c r="Y43" s="11"/>
      <c r="AA43" s="9"/>
      <c r="AE43" s="12"/>
      <c r="AF43" s="12"/>
      <c r="AK43" s="9"/>
      <c r="AL43" s="9"/>
    </row>
    <row r="44" spans="1:38" s="6" customFormat="1" ht="18" customHeight="1">
      <c r="A44" s="24"/>
      <c r="B44" s="1"/>
      <c r="C44" s="1"/>
      <c r="D44" s="1"/>
      <c r="E44" s="1"/>
      <c r="F44" s="15"/>
      <c r="I44" s="5"/>
      <c r="J44" s="17"/>
      <c r="K44" s="18"/>
      <c r="L44" s="89"/>
      <c r="M44" s="8"/>
      <c r="N44" s="8"/>
      <c r="O44" s="8"/>
      <c r="P44" s="8"/>
      <c r="Q44" s="8"/>
      <c r="S44" s="73"/>
      <c r="Y44" s="74"/>
      <c r="AE44" s="75"/>
      <c r="AF44" s="75"/>
      <c r="AG44" s="75"/>
      <c r="AH44" s="75"/>
      <c r="AI44" s="75"/>
      <c r="AJ44" s="75"/>
    </row>
    <row r="45" spans="1:38" s="6" customFormat="1" ht="18" customHeight="1">
      <c r="A45" s="24"/>
      <c r="B45" s="1"/>
      <c r="C45" s="1"/>
      <c r="D45" s="1"/>
      <c r="E45" s="1"/>
      <c r="F45" s="15"/>
      <c r="I45" s="5"/>
      <c r="J45" s="17"/>
      <c r="K45" s="18"/>
      <c r="L45" s="89"/>
      <c r="M45" s="8"/>
      <c r="N45" s="8"/>
      <c r="O45" s="8"/>
      <c r="P45" s="8"/>
      <c r="Q45" s="8"/>
      <c r="S45" s="73"/>
      <c r="Y45" s="74"/>
      <c r="AE45" s="75"/>
      <c r="AF45" s="75"/>
      <c r="AG45" s="75"/>
      <c r="AH45" s="75"/>
      <c r="AI45" s="75"/>
      <c r="AJ45" s="75"/>
    </row>
    <row r="46" spans="1:38" s="6" customFormat="1" ht="18" customHeight="1">
      <c r="A46" s="24"/>
      <c r="B46" s="1"/>
      <c r="C46" s="1"/>
      <c r="D46" s="1"/>
      <c r="E46" s="1"/>
      <c r="F46" s="15"/>
      <c r="I46" s="5"/>
      <c r="J46" s="17"/>
      <c r="K46" s="18"/>
      <c r="L46" s="89"/>
      <c r="M46" s="8"/>
      <c r="N46" s="8"/>
      <c r="O46" s="8"/>
      <c r="P46" s="8"/>
      <c r="Q46" s="8"/>
      <c r="S46" s="73"/>
      <c r="Y46" s="74"/>
      <c r="AE46" s="75"/>
      <c r="AF46" s="75"/>
      <c r="AG46" s="75"/>
      <c r="AH46" s="75"/>
      <c r="AI46" s="75"/>
      <c r="AJ46" s="75"/>
    </row>
    <row r="47" spans="1:38" s="6" customFormat="1" ht="18" customHeight="1">
      <c r="A47" s="24"/>
      <c r="B47" s="1"/>
      <c r="C47" s="1"/>
      <c r="D47" s="1"/>
      <c r="E47" s="1"/>
      <c r="F47" s="15"/>
      <c r="I47" s="5"/>
      <c r="J47" s="17"/>
      <c r="K47" s="18"/>
      <c r="L47" s="89"/>
      <c r="M47" s="8"/>
      <c r="N47" s="8"/>
      <c r="O47" s="8"/>
      <c r="P47" s="8"/>
      <c r="Q47" s="8"/>
      <c r="S47" s="73"/>
      <c r="Y47" s="74"/>
      <c r="AE47" s="75"/>
      <c r="AF47" s="75"/>
      <c r="AG47" s="75"/>
      <c r="AH47" s="75"/>
      <c r="AI47" s="75"/>
      <c r="AJ47" s="75"/>
    </row>
    <row r="48" spans="1:38" s="6" customFormat="1" ht="18" customHeight="1">
      <c r="A48" s="24"/>
      <c r="B48" s="1"/>
      <c r="C48" s="1"/>
      <c r="D48" s="1"/>
      <c r="E48" s="1"/>
      <c r="F48" s="15"/>
      <c r="I48" s="5"/>
      <c r="J48" s="17"/>
      <c r="K48" s="18"/>
      <c r="L48" s="89"/>
      <c r="M48" s="8"/>
      <c r="N48" s="8"/>
      <c r="O48" s="8"/>
      <c r="P48" s="8"/>
      <c r="Q48" s="8"/>
      <c r="S48" s="73"/>
      <c r="Y48" s="74"/>
      <c r="AE48" s="75"/>
      <c r="AF48" s="75"/>
      <c r="AG48" s="75"/>
      <c r="AH48" s="75"/>
      <c r="AI48" s="75"/>
      <c r="AJ48" s="75"/>
    </row>
    <row r="49" spans="1:38" s="6" customFormat="1" ht="18" customHeight="1">
      <c r="A49" s="24"/>
      <c r="B49" s="1"/>
      <c r="C49" s="1"/>
      <c r="D49" s="1"/>
      <c r="E49" s="1"/>
      <c r="F49" s="15"/>
      <c r="I49" s="5"/>
      <c r="J49" s="17"/>
      <c r="K49" s="18"/>
      <c r="L49" s="89"/>
      <c r="M49" s="8"/>
      <c r="N49" s="8"/>
      <c r="O49" s="8"/>
      <c r="P49" s="8"/>
      <c r="Q49" s="8"/>
      <c r="S49" s="73"/>
      <c r="Y49" s="74"/>
      <c r="AE49" s="75"/>
      <c r="AF49" s="75"/>
      <c r="AG49" s="75"/>
      <c r="AH49" s="75"/>
      <c r="AI49" s="75"/>
      <c r="AJ49" s="75"/>
    </row>
    <row r="50" spans="1:38" s="6" customFormat="1" ht="18" customHeight="1">
      <c r="A50" s="24"/>
      <c r="B50" s="1"/>
      <c r="C50" s="1"/>
      <c r="D50" s="1"/>
      <c r="E50" s="1"/>
      <c r="F50" s="15"/>
      <c r="I50" s="5"/>
      <c r="J50" s="17"/>
      <c r="K50" s="18"/>
      <c r="L50" s="89"/>
      <c r="M50" s="8"/>
      <c r="N50" s="8"/>
      <c r="O50" s="8"/>
      <c r="P50" s="8"/>
      <c r="Q50" s="8"/>
      <c r="S50" s="73"/>
      <c r="Y50" s="74"/>
      <c r="AE50" s="75"/>
      <c r="AF50" s="75"/>
      <c r="AG50" s="75"/>
      <c r="AH50" s="75"/>
      <c r="AI50" s="75"/>
      <c r="AJ50" s="75"/>
    </row>
    <row r="51" spans="1:38" s="6" customFormat="1" ht="18" customHeight="1">
      <c r="A51" s="24"/>
      <c r="B51" s="1"/>
      <c r="C51" s="1"/>
      <c r="D51" s="1"/>
      <c r="E51" s="1"/>
      <c r="F51" s="15"/>
      <c r="I51" s="5"/>
      <c r="J51" s="17"/>
      <c r="K51" s="18"/>
      <c r="L51" s="89"/>
      <c r="M51" s="8"/>
      <c r="N51" s="8"/>
      <c r="O51" s="8"/>
      <c r="P51" s="8"/>
      <c r="Q51" s="8"/>
      <c r="S51" s="73"/>
      <c r="Y51" s="74"/>
      <c r="AE51" s="75"/>
      <c r="AF51" s="75"/>
      <c r="AG51" s="75"/>
      <c r="AH51" s="75"/>
      <c r="AI51" s="75"/>
      <c r="AJ51" s="75"/>
    </row>
    <row r="52" spans="1:38" s="6" customFormat="1" ht="18" customHeight="1">
      <c r="A52" s="24"/>
      <c r="B52" s="1"/>
      <c r="C52" s="1"/>
      <c r="D52" s="1"/>
      <c r="E52" s="1"/>
      <c r="F52" s="15"/>
      <c r="I52" s="5"/>
      <c r="J52" s="17"/>
      <c r="K52" s="18"/>
      <c r="L52" s="89"/>
      <c r="M52" s="8"/>
      <c r="N52" s="8"/>
      <c r="O52" s="8"/>
      <c r="P52" s="8"/>
      <c r="Q52" s="8"/>
      <c r="S52" s="73"/>
      <c r="Y52" s="74"/>
      <c r="AE52" s="75"/>
      <c r="AF52" s="75"/>
      <c r="AG52" s="75"/>
      <c r="AH52" s="75"/>
      <c r="AI52" s="75"/>
      <c r="AJ52" s="75"/>
    </row>
    <row r="53" spans="1:38" s="6" customFormat="1" ht="18" customHeight="1">
      <c r="A53" s="24"/>
      <c r="B53" s="1"/>
      <c r="C53" s="1"/>
      <c r="D53" s="1"/>
      <c r="E53" s="1"/>
      <c r="F53" s="15"/>
      <c r="I53" s="5"/>
      <c r="J53" s="17"/>
      <c r="K53" s="18"/>
      <c r="L53" s="89"/>
      <c r="M53" s="8"/>
      <c r="N53" s="8"/>
      <c r="O53" s="8"/>
      <c r="P53" s="8"/>
      <c r="Q53" s="8"/>
      <c r="S53" s="73"/>
      <c r="Y53" s="74"/>
      <c r="AE53" s="75"/>
      <c r="AF53" s="75"/>
      <c r="AG53" s="75"/>
      <c r="AH53" s="75"/>
      <c r="AI53" s="75"/>
      <c r="AJ53" s="75"/>
    </row>
    <row r="54" spans="1:38" s="6" customFormat="1" ht="18" customHeight="1">
      <c r="A54" s="24"/>
      <c r="B54" s="1"/>
      <c r="C54" s="1"/>
      <c r="D54" s="1"/>
      <c r="E54" s="1"/>
      <c r="F54" s="68"/>
      <c r="G54" s="60"/>
      <c r="H54" s="60"/>
      <c r="I54" s="59"/>
      <c r="J54" s="17"/>
      <c r="K54" s="18"/>
      <c r="L54" s="89"/>
      <c r="M54" s="8"/>
      <c r="N54" s="8"/>
      <c r="O54" s="8"/>
      <c r="P54" s="8"/>
      <c r="Q54" s="8"/>
      <c r="S54" s="73"/>
      <c r="Y54" s="74"/>
      <c r="AE54" s="75"/>
      <c r="AF54" s="75"/>
      <c r="AG54" s="75"/>
      <c r="AH54" s="75"/>
      <c r="AI54" s="75"/>
      <c r="AJ54" s="75"/>
    </row>
    <row r="55" spans="1:38" s="6" customFormat="1" ht="18" customHeight="1">
      <c r="A55" s="24"/>
      <c r="B55" s="1"/>
      <c r="C55" s="1"/>
      <c r="D55" s="1"/>
      <c r="E55" s="1"/>
      <c r="F55" s="68"/>
      <c r="G55" s="60"/>
      <c r="H55" s="60"/>
      <c r="I55" s="59"/>
      <c r="J55" s="17"/>
      <c r="K55" s="18"/>
      <c r="L55" s="89"/>
      <c r="M55" s="8"/>
      <c r="N55" s="8"/>
      <c r="O55" s="8"/>
      <c r="P55" s="8"/>
      <c r="Q55" s="8"/>
      <c r="S55" s="73"/>
      <c r="Y55" s="74"/>
      <c r="AE55" s="75"/>
      <c r="AF55" s="75"/>
      <c r="AG55" s="75"/>
      <c r="AH55" s="75"/>
      <c r="AI55" s="75"/>
      <c r="AJ55" s="75"/>
    </row>
    <row r="56" spans="1:38" s="6" customFormat="1" ht="18" customHeight="1">
      <c r="A56" s="24"/>
      <c r="B56" s="1"/>
      <c r="C56" s="1"/>
      <c r="D56" s="1"/>
      <c r="E56" s="1"/>
      <c r="F56" s="68"/>
      <c r="G56" s="60"/>
      <c r="H56" s="60"/>
      <c r="I56" s="59"/>
      <c r="J56" s="17"/>
      <c r="K56" s="18"/>
      <c r="L56" s="89"/>
      <c r="M56" s="8"/>
      <c r="N56" s="8"/>
      <c r="O56" s="8"/>
      <c r="P56" s="8"/>
      <c r="Q56" s="8"/>
      <c r="S56" s="73"/>
      <c r="Y56" s="74"/>
      <c r="AE56" s="75"/>
      <c r="AF56" s="75"/>
      <c r="AG56" s="75"/>
      <c r="AH56" s="75"/>
      <c r="AI56" s="75"/>
      <c r="AJ56" s="75"/>
    </row>
    <row r="57" spans="1:38" s="6" customFormat="1" ht="18" customHeight="1">
      <c r="A57" s="24"/>
      <c r="B57" s="1"/>
      <c r="C57" s="1"/>
      <c r="D57" s="1"/>
      <c r="E57" s="1"/>
      <c r="F57" s="68"/>
      <c r="G57" s="60"/>
      <c r="H57" s="60"/>
      <c r="I57" s="59"/>
      <c r="J57" s="17"/>
      <c r="K57" s="18"/>
      <c r="L57" s="89"/>
      <c r="M57" s="8"/>
      <c r="N57" s="8"/>
      <c r="O57" s="8"/>
      <c r="P57" s="8"/>
      <c r="Q57" s="8"/>
      <c r="S57" s="73"/>
      <c r="Y57" s="74"/>
      <c r="AE57" s="75"/>
      <c r="AF57" s="75"/>
      <c r="AG57" s="75"/>
      <c r="AH57" s="75"/>
      <c r="AI57" s="75"/>
      <c r="AJ57" s="75"/>
    </row>
    <row r="58" spans="1:38" s="6" customFormat="1" ht="18" customHeight="1">
      <c r="A58" s="24"/>
      <c r="B58" s="1"/>
      <c r="C58" s="1"/>
      <c r="D58" s="1"/>
      <c r="E58" s="1"/>
      <c r="F58" s="68"/>
      <c r="G58" s="60"/>
      <c r="H58" s="60"/>
      <c r="I58" s="59"/>
      <c r="J58" s="17"/>
      <c r="K58" s="18"/>
      <c r="L58" s="89"/>
      <c r="M58" s="8"/>
      <c r="N58" s="8"/>
      <c r="O58" s="8"/>
      <c r="P58" s="8"/>
      <c r="Q58" s="8"/>
      <c r="S58" s="73"/>
      <c r="Y58" s="74"/>
      <c r="AE58" s="75"/>
      <c r="AF58" s="75"/>
      <c r="AG58" s="75"/>
      <c r="AH58" s="75"/>
      <c r="AI58" s="75"/>
      <c r="AJ58" s="75"/>
    </row>
    <row r="59" spans="1:38" s="6" customFormat="1" ht="18" customHeight="1">
      <c r="A59" s="24"/>
      <c r="B59" s="1"/>
      <c r="C59" s="1"/>
      <c r="D59" s="1"/>
      <c r="E59" s="1"/>
      <c r="F59" s="68"/>
      <c r="G59" s="60"/>
      <c r="H59" s="60"/>
      <c r="I59" s="59"/>
      <c r="J59" s="17"/>
      <c r="K59" s="18"/>
      <c r="L59" s="89"/>
      <c r="M59" s="8"/>
      <c r="N59" s="8"/>
      <c r="O59" s="8"/>
      <c r="P59" s="8"/>
      <c r="Q59" s="8"/>
      <c r="S59" s="73"/>
      <c r="Y59" s="74"/>
      <c r="AE59" s="75"/>
      <c r="AF59" s="75"/>
      <c r="AG59" s="75"/>
      <c r="AH59" s="75"/>
      <c r="AI59" s="75"/>
      <c r="AJ59" s="75"/>
    </row>
    <row r="60" spans="1:38" s="6" customFormat="1" ht="18.75" customHeight="1">
      <c r="A60" s="24"/>
      <c r="B60" s="1"/>
      <c r="C60" s="1"/>
      <c r="D60" s="1"/>
      <c r="E60" s="1"/>
      <c r="F60" s="68"/>
      <c r="G60" s="60"/>
      <c r="H60" s="60"/>
      <c r="I60" s="59"/>
      <c r="J60" s="17"/>
      <c r="K60" s="18"/>
      <c r="L60" s="89"/>
      <c r="M60" s="8"/>
      <c r="N60" s="8"/>
      <c r="O60" s="8"/>
      <c r="P60" s="8"/>
      <c r="Q60" s="8"/>
      <c r="S60" s="73"/>
      <c r="Y60" s="74"/>
      <c r="AE60" s="75"/>
      <c r="AF60" s="75"/>
      <c r="AG60" s="75"/>
      <c r="AH60" s="75"/>
      <c r="AI60" s="75"/>
      <c r="AJ60" s="75"/>
    </row>
    <row r="61" spans="1:38" s="6" customFormat="1" ht="18.75" customHeight="1">
      <c r="A61" s="24"/>
      <c r="B61" s="1"/>
      <c r="C61" s="1"/>
      <c r="D61" s="1"/>
      <c r="E61" s="1"/>
      <c r="F61" s="68"/>
      <c r="G61" s="60"/>
      <c r="H61" s="60"/>
      <c r="I61" s="59"/>
      <c r="J61" s="17"/>
      <c r="K61" s="18"/>
      <c r="L61" s="89"/>
      <c r="M61" s="8"/>
      <c r="N61" s="8"/>
      <c r="O61" s="8"/>
      <c r="P61" s="8"/>
      <c r="Q61" s="8"/>
      <c r="S61" s="73"/>
      <c r="Y61" s="74"/>
      <c r="AE61" s="75"/>
      <c r="AF61" s="75"/>
      <c r="AG61" s="75"/>
      <c r="AH61" s="75"/>
      <c r="AI61" s="75"/>
      <c r="AJ61" s="75"/>
    </row>
    <row r="62" spans="1:38" ht="18" customHeight="1">
      <c r="F62" s="68"/>
      <c r="G62" s="60"/>
      <c r="H62" s="60"/>
      <c r="I62" s="59"/>
      <c r="S62" s="10"/>
      <c r="U62" s="9"/>
      <c r="Y62" s="11"/>
      <c r="AA62" s="9"/>
      <c r="AE62" s="12"/>
      <c r="AF62" s="12"/>
      <c r="AK62" s="9"/>
      <c r="AL62" s="9"/>
    </row>
  </sheetData>
  <autoFilter ref="A6:GP22" xr:uid="{00000000-0009-0000-0000-000001000000}">
    <filterColumn colId="1" showButton="0"/>
    <filterColumn colId="2" showButton="0"/>
    <filterColumn colId="3" showButton="0"/>
    <filterColumn colId="9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40" showButton="0"/>
    <filterColumn colId="41" showButton="0"/>
    <filterColumn colId="42" showButton="0"/>
    <filterColumn colId="43" showButton="0"/>
    <filterColumn colId="44" showButton="0"/>
  </autoFilter>
  <mergeCells count="19">
    <mergeCell ref="U2:Y5"/>
    <mergeCell ref="G4:H4"/>
    <mergeCell ref="AE5:AL7"/>
    <mergeCell ref="AM5:AR7"/>
    <mergeCell ref="B6:E7"/>
    <mergeCell ref="F6:F7"/>
    <mergeCell ref="J6:K7"/>
    <mergeCell ref="L6:L7"/>
    <mergeCell ref="J1:K1"/>
    <mergeCell ref="C17:E17"/>
    <mergeCell ref="D18:E18"/>
    <mergeCell ref="A22:E22"/>
    <mergeCell ref="B8:E8"/>
    <mergeCell ref="C9:E9"/>
    <mergeCell ref="D10:E10"/>
    <mergeCell ref="B12:E12"/>
    <mergeCell ref="C13:E13"/>
    <mergeCell ref="D14:E14"/>
    <mergeCell ref="B16:E16"/>
  </mergeCells>
  <phoneticPr fontId="3"/>
  <conditionalFormatting sqref="E8:E10">
    <cfRule type="expression" dxfId="49" priority="64816">
      <formula>L8:L129="○"</formula>
    </cfRule>
  </conditionalFormatting>
  <conditionalFormatting sqref="E11">
    <cfRule type="expression" dxfId="48" priority="64802">
      <formula>L11:L158="○"</formula>
    </cfRule>
  </conditionalFormatting>
  <conditionalFormatting sqref="E12">
    <cfRule type="expression" dxfId="47" priority="41">
      <formula>L12:L306="○"</formula>
    </cfRule>
  </conditionalFormatting>
  <conditionalFormatting sqref="E13:E14">
    <cfRule type="expression" dxfId="46" priority="64815">
      <formula>L13:L338="○"</formula>
    </cfRule>
  </conditionalFormatting>
  <conditionalFormatting sqref="E15">
    <cfRule type="expression" dxfId="45" priority="40">
      <formula>L15:L368="○"</formula>
    </cfRule>
  </conditionalFormatting>
  <conditionalFormatting sqref="E16">
    <cfRule type="expression" dxfId="44" priority="42">
      <formula>L16:L849="○"</formula>
    </cfRule>
  </conditionalFormatting>
  <conditionalFormatting sqref="E17">
    <cfRule type="expression" dxfId="43" priority="43">
      <formula>L17:L913="○"</formula>
    </cfRule>
  </conditionalFormatting>
  <conditionalFormatting sqref="E18:E19">
    <cfRule type="expression" dxfId="42" priority="64812">
      <formula>L18:L1006="○"</formula>
    </cfRule>
  </conditionalFormatting>
  <conditionalFormatting sqref="E20">
    <cfRule type="expression" dxfId="41" priority="26">
      <formula>L20:L1023="○"</formula>
    </cfRule>
  </conditionalFormatting>
  <conditionalFormatting sqref="E21">
    <cfRule type="expression" dxfId="40" priority="44">
      <formula>L21:L1025="○"</formula>
    </cfRule>
  </conditionalFormatting>
  <conditionalFormatting sqref="G8:H22">
    <cfRule type="expression" dxfId="39" priority="1">
      <formula>G8=""</formula>
    </cfRule>
  </conditionalFormatting>
  <conditionalFormatting sqref="G41:H42">
    <cfRule type="expression" dxfId="38" priority="8">
      <formula>G41=""</formula>
    </cfRule>
  </conditionalFormatting>
  <conditionalFormatting sqref="I14">
    <cfRule type="expression" dxfId="37" priority="12">
      <formula>I14=""</formula>
    </cfRule>
  </conditionalFormatting>
  <printOptions horizontalCentered="1"/>
  <pageMargins left="0.59055118110236227" right="0.59055118110236227" top="0.78740157480314965" bottom="0.59055118110236227" header="0.39370078740157483" footer="0.39370078740157483"/>
  <pageSetup paperSize="9" scale="85" fitToHeight="0" orientation="portrait" blackAndWhite="1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AA881-20A6-4E5E-9A3A-348C9295BE6B}">
  <sheetPr>
    <pageSetUpPr fitToPage="1"/>
  </sheetPr>
  <dimension ref="A1:K34"/>
  <sheetViews>
    <sheetView tabSelected="1" view="pageBreakPreview" topLeftCell="A13" zoomScaleNormal="100" zoomScaleSheetLayoutView="100" workbookViewId="0">
      <selection activeCell="E34" sqref="E34"/>
    </sheetView>
  </sheetViews>
  <sheetFormatPr defaultColWidth="8.6640625" defaultRowHeight="18" customHeight="1"/>
  <cols>
    <col min="1" max="1" width="3.88671875" style="24" customWidth="1"/>
    <col min="2" max="4" width="1.109375" style="1" customWidth="1"/>
    <col min="5" max="5" width="25" style="1" customWidth="1"/>
    <col min="6" max="6" width="31.44140625" style="15" customWidth="1"/>
    <col min="7" max="8" width="11.109375" style="6" customWidth="1"/>
    <col min="9" max="9" width="11.109375" style="5" customWidth="1"/>
    <col min="10" max="10" width="5" style="17" customWidth="1"/>
    <col min="11" max="11" width="5" style="18" customWidth="1"/>
    <col min="12" max="144" width="8.6640625" style="9" customWidth="1"/>
    <col min="145" max="16384" width="8.6640625" style="9"/>
  </cols>
  <sheetData>
    <row r="1" spans="1:11" ht="24" customHeight="1">
      <c r="A1" s="81" t="s">
        <v>25</v>
      </c>
      <c r="C1" s="2"/>
      <c r="D1" s="2"/>
      <c r="E1" s="2"/>
      <c r="F1" s="3"/>
      <c r="I1" s="7"/>
      <c r="J1" s="180"/>
      <c r="K1" s="180"/>
    </row>
    <row r="2" spans="1:11" ht="24" customHeight="1">
      <c r="A2" s="13"/>
      <c r="C2" s="14"/>
      <c r="D2" s="14"/>
      <c r="E2" s="14"/>
      <c r="F2" s="21"/>
    </row>
    <row r="3" spans="1:11" ht="24" customHeight="1">
      <c r="A3" s="19"/>
      <c r="C3" s="20"/>
      <c r="D3" s="20"/>
      <c r="E3" s="20"/>
      <c r="F3" s="21"/>
      <c r="I3" s="22"/>
    </row>
    <row r="4" spans="1:11" ht="24" customHeight="1">
      <c r="F4" s="25"/>
      <c r="G4" s="164"/>
      <c r="H4" s="164"/>
      <c r="I4" s="26"/>
      <c r="K4" s="133" t="s">
        <v>55</v>
      </c>
    </row>
    <row r="5" spans="1:11" ht="24" customHeight="1" thickBot="1">
      <c r="F5" s="30"/>
      <c r="G5" s="32"/>
      <c r="H5" s="32"/>
      <c r="I5" s="33"/>
      <c r="J5" s="34"/>
      <c r="K5" s="26" t="s">
        <v>29</v>
      </c>
    </row>
    <row r="6" spans="1:11" ht="15" customHeight="1">
      <c r="A6" s="35" t="s">
        <v>20</v>
      </c>
      <c r="B6" s="165" t="s">
        <v>0</v>
      </c>
      <c r="C6" s="166"/>
      <c r="D6" s="166"/>
      <c r="E6" s="167"/>
      <c r="F6" s="171" t="s">
        <v>16</v>
      </c>
      <c r="G6" s="134" t="s">
        <v>62</v>
      </c>
      <c r="H6" s="134" t="s">
        <v>67</v>
      </c>
      <c r="I6" s="88" t="s">
        <v>1</v>
      </c>
      <c r="J6" s="174" t="s">
        <v>22</v>
      </c>
      <c r="K6" s="175"/>
    </row>
    <row r="7" spans="1:11" ht="15" customHeight="1">
      <c r="A7" s="37" t="s">
        <v>21</v>
      </c>
      <c r="B7" s="168"/>
      <c r="C7" s="169"/>
      <c r="D7" s="169"/>
      <c r="E7" s="170"/>
      <c r="F7" s="172"/>
      <c r="G7" s="135" t="s">
        <v>60</v>
      </c>
      <c r="H7" s="135" t="s">
        <v>61</v>
      </c>
      <c r="I7" s="38" t="s">
        <v>18</v>
      </c>
      <c r="J7" s="176"/>
      <c r="K7" s="177"/>
    </row>
    <row r="8" spans="1:11" ht="27" customHeight="1">
      <c r="A8" s="132">
        <v>1</v>
      </c>
      <c r="B8" s="147" t="s">
        <v>68</v>
      </c>
      <c r="C8" s="151"/>
      <c r="D8" s="151"/>
      <c r="E8" s="148"/>
      <c r="F8" s="39"/>
      <c r="G8" s="41">
        <v>47892</v>
      </c>
      <c r="H8" s="41">
        <v>49020</v>
      </c>
      <c r="I8" s="41">
        <v>1128</v>
      </c>
      <c r="J8" s="42"/>
      <c r="K8" s="95"/>
    </row>
    <row r="9" spans="1:11" ht="27" customHeight="1">
      <c r="A9" s="132">
        <v>2</v>
      </c>
      <c r="B9" s="45"/>
      <c r="C9" s="147" t="s">
        <v>5</v>
      </c>
      <c r="D9" s="151"/>
      <c r="E9" s="148"/>
      <c r="F9" s="39"/>
      <c r="G9" s="41">
        <v>47892</v>
      </c>
      <c r="H9" s="41">
        <v>49020</v>
      </c>
      <c r="I9" s="41">
        <v>1128</v>
      </c>
      <c r="J9" s="42"/>
      <c r="K9" s="96"/>
    </row>
    <row r="10" spans="1:11" ht="27" customHeight="1">
      <c r="A10" s="132">
        <v>3</v>
      </c>
      <c r="B10" s="45"/>
      <c r="C10" s="45"/>
      <c r="D10" s="147" t="s">
        <v>6</v>
      </c>
      <c r="E10" s="148"/>
      <c r="F10" s="46"/>
      <c r="G10" s="41">
        <v>47892</v>
      </c>
      <c r="H10" s="41">
        <v>49020</v>
      </c>
      <c r="I10" s="41">
        <v>1128</v>
      </c>
      <c r="J10" s="42"/>
      <c r="K10" s="96"/>
    </row>
    <row r="11" spans="1:11" ht="36" customHeight="1">
      <c r="A11" s="132">
        <v>4</v>
      </c>
      <c r="B11" s="45"/>
      <c r="C11" s="45"/>
      <c r="D11" s="45"/>
      <c r="E11" s="104" t="s">
        <v>58</v>
      </c>
      <c r="F11" s="46"/>
      <c r="G11" s="41">
        <v>47892</v>
      </c>
      <c r="H11" s="41">
        <v>49020</v>
      </c>
      <c r="I11" s="41">
        <v>1128</v>
      </c>
      <c r="J11" s="42"/>
      <c r="K11" s="96"/>
    </row>
    <row r="12" spans="1:11" ht="36" customHeight="1">
      <c r="A12" s="132">
        <v>5</v>
      </c>
      <c r="B12" s="45"/>
      <c r="C12" s="45"/>
      <c r="D12" s="45"/>
      <c r="E12" s="136"/>
      <c r="F12" s="46" t="s">
        <v>69</v>
      </c>
      <c r="G12" s="41">
        <v>0</v>
      </c>
      <c r="H12" s="41">
        <v>49020</v>
      </c>
      <c r="I12" s="41">
        <v>49020</v>
      </c>
      <c r="J12" s="42"/>
      <c r="K12" s="96"/>
    </row>
    <row r="13" spans="1:11" ht="36" customHeight="1">
      <c r="A13" s="132">
        <v>6</v>
      </c>
      <c r="B13" s="45"/>
      <c r="C13" s="45"/>
      <c r="D13" s="45"/>
      <c r="F13" s="46" t="s">
        <v>72</v>
      </c>
      <c r="G13" s="41">
        <v>31486</v>
      </c>
      <c r="H13" s="41">
        <v>0</v>
      </c>
      <c r="I13" s="41">
        <v>-31486</v>
      </c>
      <c r="J13" s="42"/>
      <c r="K13" s="96"/>
    </row>
    <row r="14" spans="1:11" ht="45" customHeight="1">
      <c r="A14" s="132">
        <v>7</v>
      </c>
      <c r="B14" s="45"/>
      <c r="C14" s="45"/>
      <c r="D14" s="45"/>
      <c r="E14" s="136"/>
      <c r="F14" s="46" t="s">
        <v>73</v>
      </c>
      <c r="G14" s="41">
        <v>13924</v>
      </c>
      <c r="H14" s="41">
        <v>0</v>
      </c>
      <c r="I14" s="41">
        <v>-13924</v>
      </c>
      <c r="J14" s="42"/>
      <c r="K14" s="96"/>
    </row>
    <row r="15" spans="1:11" ht="36" customHeight="1">
      <c r="A15" s="132">
        <v>8</v>
      </c>
      <c r="B15" s="45"/>
      <c r="C15" s="45"/>
      <c r="D15" s="45"/>
      <c r="F15" s="46" t="s">
        <v>74</v>
      </c>
      <c r="G15" s="41">
        <v>2482</v>
      </c>
      <c r="H15" s="41">
        <v>0</v>
      </c>
      <c r="I15" s="41">
        <v>-2482</v>
      </c>
      <c r="J15" s="42"/>
      <c r="K15" s="96"/>
    </row>
    <row r="16" spans="1:11" ht="27" customHeight="1">
      <c r="A16" s="132">
        <v>9</v>
      </c>
      <c r="B16" s="147" t="s">
        <v>38</v>
      </c>
      <c r="C16" s="151"/>
      <c r="D16" s="151"/>
      <c r="E16" s="148"/>
      <c r="F16" s="39"/>
      <c r="G16" s="41">
        <v>519905</v>
      </c>
      <c r="H16" s="41">
        <v>189867</v>
      </c>
      <c r="I16" s="41">
        <v>-330038</v>
      </c>
      <c r="J16" s="42"/>
      <c r="K16" s="95"/>
    </row>
    <row r="17" spans="1:11" ht="27" customHeight="1">
      <c r="A17" s="132">
        <v>10</v>
      </c>
      <c r="B17" s="45"/>
      <c r="C17" s="147" t="s">
        <v>8</v>
      </c>
      <c r="D17" s="151"/>
      <c r="E17" s="148"/>
      <c r="F17" s="39"/>
      <c r="G17" s="41">
        <v>519905</v>
      </c>
      <c r="H17" s="41">
        <v>189867</v>
      </c>
      <c r="I17" s="41">
        <v>-330038</v>
      </c>
      <c r="J17" s="42"/>
      <c r="K17" s="96"/>
    </row>
    <row r="18" spans="1:11" ht="27" customHeight="1">
      <c r="A18" s="132">
        <v>11</v>
      </c>
      <c r="B18" s="45"/>
      <c r="C18" s="45"/>
      <c r="D18" s="147" t="s">
        <v>70</v>
      </c>
      <c r="E18" s="148"/>
      <c r="F18" s="46"/>
      <c r="G18" s="41">
        <v>519905</v>
      </c>
      <c r="H18" s="41">
        <v>189867</v>
      </c>
      <c r="I18" s="41">
        <v>-330038</v>
      </c>
      <c r="J18" s="42"/>
      <c r="K18" s="96"/>
    </row>
    <row r="19" spans="1:11" ht="27" customHeight="1">
      <c r="A19" s="132">
        <v>12</v>
      </c>
      <c r="B19" s="45"/>
      <c r="C19" s="45"/>
      <c r="D19" s="44"/>
      <c r="E19" s="137" t="s">
        <v>9</v>
      </c>
      <c r="F19" s="46"/>
      <c r="G19" s="41">
        <v>519905</v>
      </c>
      <c r="H19" s="41">
        <v>189867</v>
      </c>
      <c r="I19" s="41">
        <v>-330038</v>
      </c>
      <c r="J19" s="42"/>
      <c r="K19" s="96"/>
    </row>
    <row r="20" spans="1:11" ht="36" customHeight="1">
      <c r="A20" s="132">
        <v>13</v>
      </c>
      <c r="B20" s="45"/>
      <c r="C20" s="45"/>
      <c r="D20" s="45"/>
      <c r="E20" s="137"/>
      <c r="F20" s="46" t="s">
        <v>50</v>
      </c>
      <c r="G20" s="41">
        <v>380793</v>
      </c>
      <c r="H20" s="41">
        <v>76553</v>
      </c>
      <c r="I20" s="41">
        <v>-304240</v>
      </c>
      <c r="J20" s="42"/>
      <c r="K20" s="96"/>
    </row>
    <row r="21" spans="1:11" ht="27" customHeight="1">
      <c r="A21" s="132">
        <v>14</v>
      </c>
      <c r="B21" s="45"/>
      <c r="C21" s="45"/>
      <c r="D21" s="45"/>
      <c r="E21" s="137"/>
      <c r="F21" s="46" t="s">
        <v>59</v>
      </c>
      <c r="G21" s="41">
        <v>139112</v>
      </c>
      <c r="H21" s="41">
        <v>113314</v>
      </c>
      <c r="I21" s="41">
        <v>-25798</v>
      </c>
      <c r="J21" s="42"/>
      <c r="K21" s="96"/>
    </row>
    <row r="22" spans="1:11" ht="27" customHeight="1">
      <c r="A22" s="132">
        <v>15</v>
      </c>
      <c r="B22" s="147" t="s">
        <v>71</v>
      </c>
      <c r="C22" s="151"/>
      <c r="D22" s="151"/>
      <c r="E22" s="148"/>
      <c r="F22" s="39"/>
      <c r="G22" s="41">
        <v>224000</v>
      </c>
      <c r="H22" s="41">
        <v>337000</v>
      </c>
      <c r="I22" s="41">
        <v>113000</v>
      </c>
      <c r="J22" s="42"/>
      <c r="K22" s="95"/>
    </row>
    <row r="23" spans="1:11" ht="27" customHeight="1">
      <c r="A23" s="132">
        <v>16</v>
      </c>
      <c r="B23" s="45"/>
      <c r="C23" s="147" t="s">
        <v>63</v>
      </c>
      <c r="D23" s="151"/>
      <c r="E23" s="148"/>
      <c r="F23" s="39"/>
      <c r="G23" s="41">
        <v>224000</v>
      </c>
      <c r="H23" s="41">
        <v>337000</v>
      </c>
      <c r="I23" s="41">
        <v>113000</v>
      </c>
      <c r="J23" s="42"/>
      <c r="K23" s="96"/>
    </row>
    <row r="24" spans="1:11" ht="27" customHeight="1">
      <c r="A24" s="132">
        <v>17</v>
      </c>
      <c r="B24" s="45"/>
      <c r="C24" s="45"/>
      <c r="D24" s="147" t="s">
        <v>64</v>
      </c>
      <c r="E24" s="148"/>
      <c r="F24" s="46"/>
      <c r="G24" s="41">
        <v>224000</v>
      </c>
      <c r="H24" s="41">
        <v>337000</v>
      </c>
      <c r="I24" s="41">
        <v>113000</v>
      </c>
      <c r="J24" s="42"/>
      <c r="K24" s="96"/>
    </row>
    <row r="25" spans="1:11" ht="36" customHeight="1">
      <c r="A25" s="132">
        <v>18</v>
      </c>
      <c r="B25" s="45"/>
      <c r="C25" s="45"/>
      <c r="D25" s="44"/>
      <c r="E25" s="137" t="s">
        <v>65</v>
      </c>
      <c r="F25" s="46" t="s">
        <v>66</v>
      </c>
      <c r="G25" s="41">
        <v>224000</v>
      </c>
      <c r="H25" s="41">
        <v>337000</v>
      </c>
      <c r="I25" s="41">
        <v>113000</v>
      </c>
      <c r="J25" s="42"/>
      <c r="K25" s="96"/>
    </row>
    <row r="26" spans="1:11" ht="27" customHeight="1" thickBot="1">
      <c r="A26" s="178" t="s">
        <v>10</v>
      </c>
      <c r="B26" s="179"/>
      <c r="C26" s="179"/>
      <c r="D26" s="179"/>
      <c r="E26" s="179"/>
      <c r="F26" s="51"/>
      <c r="G26" s="53">
        <v>791797</v>
      </c>
      <c r="H26" s="53">
        <v>575887</v>
      </c>
      <c r="I26" s="54">
        <v>-215910</v>
      </c>
      <c r="J26" s="55"/>
      <c r="K26" s="98"/>
    </row>
    <row r="27" spans="1:11" ht="8.25" customHeight="1">
      <c r="A27" s="77"/>
      <c r="B27" s="77"/>
      <c r="C27" s="77"/>
      <c r="D27" s="77"/>
      <c r="E27" s="77"/>
      <c r="F27" s="82"/>
      <c r="G27" s="84"/>
      <c r="H27" s="84"/>
      <c r="I27" s="84"/>
      <c r="J27" s="85"/>
      <c r="K27" s="86"/>
    </row>
    <row r="28" spans="1:11" s="6" customFormat="1" ht="18" customHeight="1">
      <c r="A28" s="24"/>
      <c r="B28" s="1"/>
      <c r="C28" s="1"/>
      <c r="D28" s="1"/>
      <c r="E28" s="1"/>
      <c r="F28" s="68"/>
      <c r="G28" s="60"/>
      <c r="H28" s="60"/>
      <c r="I28" s="59"/>
      <c r="J28" s="17"/>
      <c r="K28" s="18"/>
    </row>
    <row r="29" spans="1:11" s="6" customFormat="1" ht="18" customHeight="1">
      <c r="A29" s="24"/>
      <c r="B29" s="1"/>
      <c r="C29" s="1"/>
      <c r="D29" s="1"/>
      <c r="E29" s="1"/>
      <c r="F29" s="68"/>
      <c r="G29" s="60"/>
      <c r="H29" s="60"/>
      <c r="I29" s="59"/>
      <c r="J29" s="17"/>
      <c r="K29" s="18"/>
    </row>
    <row r="30" spans="1:11" s="6" customFormat="1" ht="18" customHeight="1">
      <c r="A30" s="24"/>
      <c r="B30" s="1"/>
      <c r="C30" s="1"/>
      <c r="D30" s="1"/>
      <c r="E30" s="1"/>
      <c r="F30" s="68"/>
      <c r="G30" s="60"/>
      <c r="H30" s="60"/>
      <c r="I30" s="59"/>
      <c r="J30" s="17"/>
      <c r="K30" s="18"/>
    </row>
    <row r="31" spans="1:11" s="6" customFormat="1" ht="18" customHeight="1">
      <c r="A31" s="24"/>
      <c r="B31" s="1"/>
      <c r="C31" s="1"/>
      <c r="D31" s="1"/>
      <c r="E31" s="1"/>
      <c r="F31" s="68"/>
      <c r="G31" s="60"/>
      <c r="H31" s="60"/>
      <c r="I31" s="59"/>
      <c r="J31" s="17"/>
      <c r="K31" s="18"/>
    </row>
    <row r="32" spans="1:11" s="6" customFormat="1" ht="18.75" customHeight="1">
      <c r="A32" s="24"/>
      <c r="B32" s="1"/>
      <c r="C32" s="1"/>
      <c r="D32" s="1"/>
      <c r="E32" s="1"/>
      <c r="F32" s="68"/>
      <c r="G32" s="60"/>
      <c r="H32" s="60"/>
      <c r="I32" s="59"/>
      <c r="J32" s="17"/>
      <c r="K32" s="18"/>
    </row>
    <row r="33" spans="1:11" s="6" customFormat="1" ht="18.75" customHeight="1">
      <c r="A33" s="24"/>
      <c r="B33" s="1"/>
      <c r="C33" s="1"/>
      <c r="D33" s="1"/>
      <c r="E33" s="1"/>
      <c r="F33" s="68"/>
      <c r="G33" s="60"/>
      <c r="H33" s="60"/>
      <c r="I33" s="59"/>
      <c r="J33" s="17"/>
      <c r="K33" s="18"/>
    </row>
    <row r="34" spans="1:11" ht="18" customHeight="1">
      <c r="F34" s="68"/>
      <c r="G34" s="60"/>
      <c r="H34" s="60"/>
      <c r="I34" s="59"/>
    </row>
  </sheetData>
  <mergeCells count="15">
    <mergeCell ref="A26:E26"/>
    <mergeCell ref="B16:E16"/>
    <mergeCell ref="C17:E17"/>
    <mergeCell ref="D18:E18"/>
    <mergeCell ref="B22:E22"/>
    <mergeCell ref="C23:E23"/>
    <mergeCell ref="D24:E24"/>
    <mergeCell ref="B6:E7"/>
    <mergeCell ref="F6:F7"/>
    <mergeCell ref="J6:K7"/>
    <mergeCell ref="D10:E10"/>
    <mergeCell ref="J1:K1"/>
    <mergeCell ref="G4:H4"/>
    <mergeCell ref="B8:E8"/>
    <mergeCell ref="C9:E9"/>
  </mergeCells>
  <phoneticPr fontId="3"/>
  <conditionalFormatting sqref="E8:E11 E16:E25">
    <cfRule type="expression" dxfId="36" priority="64820">
      <formula>#REF!="○"</formula>
    </cfRule>
  </conditionalFormatting>
  <conditionalFormatting sqref="G8:H26">
    <cfRule type="expression" dxfId="35" priority="1">
      <formula>G8=""</formula>
    </cfRule>
  </conditionalFormatting>
  <printOptions horizontalCentered="1"/>
  <pageMargins left="0.59055118110236227" right="0.59055118110236227" top="0.78740157480314965" bottom="0.59055118110236227" header="0.39370078740157483" footer="0.39370078740157483"/>
  <pageSetup paperSize="9" scale="85" fitToHeight="0" orientation="portrait" blackAndWhite="1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72"/>
  <sheetViews>
    <sheetView view="pageBreakPreview" zoomScale="70" zoomScaleNormal="100" zoomScaleSheetLayoutView="70" workbookViewId="0">
      <pane ySplit="7" topLeftCell="A11" activePane="bottomLeft" state="frozen"/>
      <selection activeCell="BZ9" sqref="BZ9"/>
      <selection pane="bottomLeft" activeCell="F30" sqref="F30"/>
    </sheetView>
  </sheetViews>
  <sheetFormatPr defaultColWidth="8.6640625" defaultRowHeight="18" customHeight="1" outlineLevelCol="1"/>
  <cols>
    <col min="1" max="1" width="3.88671875" style="24" customWidth="1"/>
    <col min="2" max="4" width="1.109375" style="1" customWidth="1"/>
    <col min="5" max="5" width="25" style="1" customWidth="1"/>
    <col min="6" max="6" width="31.109375" style="15" customWidth="1"/>
    <col min="7" max="7" width="12.44140625" style="4" customWidth="1"/>
    <col min="8" max="9" width="11.109375" style="6" customWidth="1"/>
    <col min="10" max="10" width="11.109375" style="5" customWidth="1"/>
    <col min="11" max="11" width="5" style="17" customWidth="1"/>
    <col min="12" max="12" width="5" style="18" customWidth="1"/>
    <col min="13" max="13" width="6.44140625" style="89" customWidth="1"/>
    <col min="14" max="14" width="3.88671875" style="8" customWidth="1" outlineLevel="1"/>
    <col min="15" max="15" width="4" style="8" customWidth="1" outlineLevel="1"/>
    <col min="16" max="16" width="3.88671875" style="8" customWidth="1" outlineLevel="1"/>
    <col min="17" max="17" width="3.109375" style="8" customWidth="1" outlineLevel="1"/>
    <col min="18" max="18" width="5" style="8" customWidth="1" outlineLevel="1"/>
    <col min="19" max="20" width="8.6640625" style="9" customWidth="1"/>
    <col min="21" max="21" width="23.88671875" style="9" bestFit="1" customWidth="1"/>
    <col min="22" max="22" width="16.109375" style="10" bestFit="1" customWidth="1"/>
    <col min="23" max="27" width="8.6640625" style="9" customWidth="1"/>
    <col min="28" max="28" width="8.6640625" style="11" customWidth="1"/>
    <col min="29" max="33" width="8.6640625" style="9" customWidth="1"/>
    <col min="34" max="38" width="8.6640625" style="12" customWidth="1"/>
    <col min="39" max="39" width="22.88671875" style="12" customWidth="1"/>
    <col min="40" max="199" width="8.6640625" style="9" customWidth="1"/>
    <col min="200" max="16384" width="8.6640625" style="9"/>
  </cols>
  <sheetData>
    <row r="1" spans="1:45" ht="18" customHeight="1">
      <c r="A1" s="81" t="s">
        <v>25</v>
      </c>
      <c r="C1" s="2"/>
      <c r="D1" s="2"/>
      <c r="E1" s="2"/>
      <c r="F1" s="3"/>
      <c r="J1" s="7"/>
      <c r="K1" s="163"/>
      <c r="L1" s="163"/>
      <c r="T1" s="10"/>
      <c r="V1" s="9"/>
      <c r="Z1" s="11"/>
      <c r="AB1" s="9"/>
      <c r="AF1" s="12"/>
      <c r="AG1" s="12"/>
      <c r="AL1" s="9"/>
      <c r="AM1" s="9"/>
    </row>
    <row r="2" spans="1:45" ht="14.25" customHeight="1">
      <c r="A2" s="13"/>
      <c r="C2" s="14"/>
      <c r="D2" s="14"/>
      <c r="E2" s="14"/>
      <c r="G2" s="16"/>
      <c r="T2" s="10"/>
      <c r="V2" s="152" t="s">
        <v>24</v>
      </c>
      <c r="W2" s="153"/>
      <c r="X2" s="153"/>
      <c r="Y2" s="153"/>
      <c r="Z2" s="154"/>
      <c r="AB2" s="9"/>
      <c r="AF2" s="12"/>
      <c r="AG2" s="12"/>
      <c r="AL2" s="9"/>
      <c r="AM2" s="9"/>
    </row>
    <row r="3" spans="1:45" ht="16.2">
      <c r="A3" s="19"/>
      <c r="C3" s="20"/>
      <c r="D3" s="20"/>
      <c r="E3" s="20"/>
      <c r="F3" s="21"/>
      <c r="G3" s="16"/>
      <c r="J3" s="22"/>
      <c r="L3" s="23"/>
      <c r="M3" s="90"/>
      <c r="T3" s="10"/>
      <c r="V3" s="155"/>
      <c r="W3" s="156"/>
      <c r="X3" s="156"/>
      <c r="Y3" s="156"/>
      <c r="Z3" s="157"/>
      <c r="AB3" s="9"/>
      <c r="AF3" s="12"/>
      <c r="AG3" s="12"/>
      <c r="AL3" s="9"/>
      <c r="AM3" s="9"/>
    </row>
    <row r="4" spans="1:45" ht="10.5" customHeight="1">
      <c r="F4" s="25"/>
      <c r="G4" s="164"/>
      <c r="H4" s="164"/>
      <c r="I4" s="164"/>
      <c r="J4" s="26"/>
      <c r="L4" s="27"/>
      <c r="M4" s="91"/>
      <c r="N4" s="28"/>
      <c r="O4" s="28"/>
      <c r="P4" s="28"/>
      <c r="Q4" s="29"/>
      <c r="T4" s="10"/>
      <c r="V4" s="155"/>
      <c r="W4" s="156"/>
      <c r="X4" s="156"/>
      <c r="Y4" s="156"/>
      <c r="Z4" s="157"/>
      <c r="AB4" s="9"/>
      <c r="AF4" s="12"/>
      <c r="AG4" s="12"/>
      <c r="AL4" s="9"/>
      <c r="AM4" s="9"/>
    </row>
    <row r="5" spans="1:45" ht="27.75" customHeight="1" thickBot="1">
      <c r="F5" s="30"/>
      <c r="G5" s="31"/>
      <c r="H5" s="32"/>
      <c r="I5" s="32"/>
      <c r="J5" s="33"/>
      <c r="K5" s="34"/>
      <c r="L5" s="26" t="s">
        <v>29</v>
      </c>
      <c r="M5" s="26"/>
      <c r="N5" s="28"/>
      <c r="O5" s="28"/>
      <c r="P5" s="28"/>
      <c r="Q5" s="29"/>
      <c r="T5" s="10"/>
      <c r="V5" s="158"/>
      <c r="W5" s="159"/>
      <c r="X5" s="159"/>
      <c r="Y5" s="159"/>
      <c r="Z5" s="160"/>
      <c r="AB5" s="9"/>
      <c r="AF5" s="138" t="s">
        <v>19</v>
      </c>
      <c r="AG5" s="139"/>
      <c r="AH5" s="139"/>
      <c r="AI5" s="139"/>
      <c r="AJ5" s="139"/>
      <c r="AK5" s="139"/>
      <c r="AL5" s="139"/>
      <c r="AM5" s="140"/>
      <c r="AN5" s="138" t="s">
        <v>23</v>
      </c>
      <c r="AO5" s="139"/>
      <c r="AP5" s="139"/>
      <c r="AQ5" s="139"/>
      <c r="AR5" s="139"/>
      <c r="AS5" s="140"/>
    </row>
    <row r="6" spans="1:45" ht="15" customHeight="1">
      <c r="A6" s="35" t="s">
        <v>20</v>
      </c>
      <c r="B6" s="165" t="s">
        <v>0</v>
      </c>
      <c r="C6" s="166"/>
      <c r="D6" s="166"/>
      <c r="E6" s="167"/>
      <c r="F6" s="171" t="s">
        <v>16</v>
      </c>
      <c r="G6" s="171" t="s">
        <v>17</v>
      </c>
      <c r="H6" s="87" t="s">
        <v>43</v>
      </c>
      <c r="I6" s="87" t="s">
        <v>44</v>
      </c>
      <c r="J6" s="88" t="s">
        <v>1</v>
      </c>
      <c r="K6" s="174" t="s">
        <v>22</v>
      </c>
      <c r="L6" s="175"/>
      <c r="M6" s="161" t="s">
        <v>45</v>
      </c>
      <c r="N6" s="36"/>
      <c r="O6" s="36"/>
      <c r="P6" s="36"/>
      <c r="Q6" s="29"/>
      <c r="R6" s="29"/>
      <c r="T6" s="10"/>
      <c r="V6" s="9" t="s">
        <v>12</v>
      </c>
      <c r="W6" s="9" t="s">
        <v>13</v>
      </c>
      <c r="X6" s="9" t="s">
        <v>14</v>
      </c>
      <c r="Z6" s="11"/>
      <c r="AB6" s="9"/>
      <c r="AF6" s="141"/>
      <c r="AG6" s="142"/>
      <c r="AH6" s="142"/>
      <c r="AI6" s="142"/>
      <c r="AJ6" s="142"/>
      <c r="AK6" s="142"/>
      <c r="AL6" s="142"/>
      <c r="AM6" s="143"/>
      <c r="AN6" s="141"/>
      <c r="AO6" s="142"/>
      <c r="AP6" s="142"/>
      <c r="AQ6" s="142"/>
      <c r="AR6" s="142"/>
      <c r="AS6" s="143"/>
    </row>
    <row r="7" spans="1:45" ht="15" customHeight="1">
      <c r="A7" s="37" t="s">
        <v>21</v>
      </c>
      <c r="B7" s="168"/>
      <c r="C7" s="169"/>
      <c r="D7" s="169"/>
      <c r="E7" s="170"/>
      <c r="F7" s="172"/>
      <c r="G7" s="173"/>
      <c r="H7" s="122" t="s">
        <v>40</v>
      </c>
      <c r="I7" s="122" t="s">
        <v>46</v>
      </c>
      <c r="J7" s="38" t="s">
        <v>18</v>
      </c>
      <c r="K7" s="176"/>
      <c r="L7" s="177"/>
      <c r="M7" s="162"/>
      <c r="N7" s="36"/>
      <c r="O7" s="36"/>
      <c r="P7" s="36"/>
      <c r="Q7" s="29"/>
      <c r="R7" s="29"/>
      <c r="T7" s="10"/>
      <c r="V7" s="9"/>
      <c r="Z7" s="11"/>
      <c r="AB7" s="9"/>
      <c r="AF7" s="144"/>
      <c r="AG7" s="145"/>
      <c r="AH7" s="145"/>
      <c r="AI7" s="145"/>
      <c r="AJ7" s="145"/>
      <c r="AK7" s="145"/>
      <c r="AL7" s="145"/>
      <c r="AM7" s="146"/>
      <c r="AN7" s="144"/>
      <c r="AO7" s="145"/>
      <c r="AP7" s="145"/>
      <c r="AQ7" s="145"/>
      <c r="AR7" s="145"/>
      <c r="AS7" s="146"/>
    </row>
    <row r="8" spans="1:45" ht="26.4">
      <c r="A8" s="109">
        <v>120</v>
      </c>
      <c r="B8" s="147" t="s">
        <v>33</v>
      </c>
      <c r="C8" s="151"/>
      <c r="D8" s="151"/>
      <c r="E8" s="148"/>
      <c r="F8" s="39"/>
      <c r="G8" s="40"/>
      <c r="H8" s="41">
        <f t="shared" ref="H8:I10" si="0">+H9</f>
        <v>40</v>
      </c>
      <c r="I8" s="41">
        <f t="shared" si="0"/>
        <v>40</v>
      </c>
      <c r="J8" s="41">
        <f t="shared" ref="J8:J32" si="1">+I8-H8</f>
        <v>0</v>
      </c>
      <c r="K8" s="42"/>
      <c r="L8" s="95"/>
      <c r="M8" s="94" t="str">
        <f t="shared" ref="M8:M32" si="2">IF(AND(I8&lt;&gt;0,H8=0),"○","")</f>
        <v/>
      </c>
      <c r="N8" s="29" t="str">
        <f t="shared" ref="N8:N31" si="3">IF(B8&lt;&gt;"","款","-")</f>
        <v>款</v>
      </c>
      <c r="O8" s="29" t="str">
        <f t="shared" ref="O8:O31" si="4">IF(C8&lt;&gt;"","項","-")</f>
        <v>-</v>
      </c>
      <c r="P8" s="29" t="str">
        <f t="shared" ref="P8:P31" si="5">IF(D8&lt;&gt;"","目","-")</f>
        <v>-</v>
      </c>
      <c r="Q8" s="29" t="str">
        <f t="shared" ref="Q8:Q31" si="6">IF(E8&lt;&gt;"","節","-")</f>
        <v>-</v>
      </c>
      <c r="R8" s="29" t="str">
        <f t="shared" ref="R8:R31" si="7">IF(F8&lt;&gt;"","事項","-")</f>
        <v>-</v>
      </c>
      <c r="S8" s="9" t="s">
        <v>34</v>
      </c>
      <c r="T8" s="124" t="str">
        <f t="shared" ref="T8:T32" si="8">IF(G8&lt;&gt;"",G8,"")</f>
        <v/>
      </c>
      <c r="V8" s="9">
        <f t="shared" ref="V8:V31" si="9">IF(LENB(D8)/2&gt;13.5,2,1)</f>
        <v>1</v>
      </c>
      <c r="W8" s="9">
        <f t="shared" ref="W8:W31" si="10">IF(LENB(E8)/2&gt;26.5,3,IF(LENB(E8)/2&gt;13.5,2,1))</f>
        <v>1</v>
      </c>
      <c r="X8" s="9">
        <f t="shared" ref="X8:X31" si="11">IF(LENB(F8)/2&gt;51,4,IF(LENB(F8)/2&gt;34,3,IF(LENB(F8)/2&gt;17,2,1)))</f>
        <v>1</v>
      </c>
      <c r="Y8" s="9">
        <f t="shared" ref="Y8:Y31" si="12">MAX(V8:X8)</f>
        <v>1</v>
      </c>
      <c r="Z8" s="11" t="str">
        <f t="shared" ref="Z8:Z31" si="13">IF(Y8=4,"⑤"&amp;CHAR(10)&amp;CHAR(10)&amp;CHAR(10)&amp;CHAR(10),IF(Y8=3,"④"&amp;CHAR(10)&amp;CHAR(10)&amp;CHAR(10),IF(Y8=2,"③"&amp;CHAR(10)&amp;CHAR(10),"②"&amp;CHAR(10))))</f>
        <v xml:space="preserve">②
</v>
      </c>
      <c r="AB8" s="43">
        <f t="shared" ref="AB8:AB31" si="14">LENB(D8)/2</f>
        <v>0</v>
      </c>
      <c r="AC8" s="43">
        <f t="shared" ref="AC8:AC31" si="15">LENB(E8)/2</f>
        <v>0</v>
      </c>
      <c r="AD8" s="43">
        <f t="shared" ref="AD8:AD31" si="16">LENB(F8)/2</f>
        <v>0</v>
      </c>
      <c r="AF8" s="12" t="str">
        <f>IF(N8="款",B8,#REF!)</f>
        <v>16款　使用料及手数料</v>
      </c>
      <c r="AG8" s="12" t="e">
        <f>IF(#REF!=AF8,IF(O8="項",C8,#REF!),0)</f>
        <v>#REF!</v>
      </c>
      <c r="AH8" s="12" t="e">
        <f>IF(#REF!=AG8,IF(P8="目",D8,#REF!),0)</f>
        <v>#REF!</v>
      </c>
      <c r="AI8" s="12" t="e">
        <f>IF(#REF!=AH8,IF(Q8="節",E8,"事項"),0)</f>
        <v>#REF!</v>
      </c>
      <c r="AK8" s="12" t="e">
        <f t="shared" ref="AK8:AK31" si="17">IF(AG8=0,AF8,IF(AH8=0,CONCATENATE(AF8,AG8),IF(AI8=0,CONCATENATE(AF8,AG8,AH8),IF(AI8="事項",0,CONCATENATE(AF8,AG8,AH8,AI8)))))</f>
        <v>#REF!</v>
      </c>
      <c r="AL8" s="9"/>
      <c r="AM8" s="9"/>
      <c r="AN8" s="12" t="e">
        <f>IF(AK8=0,#REF!,AK8)</f>
        <v>#REF!</v>
      </c>
      <c r="AO8" s="9" t="e">
        <f t="shared" ref="AO8:AO31" si="18">CONCATENATE(AN8,T8)</f>
        <v>#REF!</v>
      </c>
    </row>
    <row r="9" spans="1:45" ht="26.4">
      <c r="A9" s="109">
        <v>121</v>
      </c>
      <c r="B9" s="49"/>
      <c r="C9" s="147" t="s">
        <v>2</v>
      </c>
      <c r="D9" s="151"/>
      <c r="E9" s="148"/>
      <c r="F9" s="39"/>
      <c r="G9" s="40"/>
      <c r="H9" s="41">
        <f t="shared" si="0"/>
        <v>40</v>
      </c>
      <c r="I9" s="41">
        <f t="shared" si="0"/>
        <v>40</v>
      </c>
      <c r="J9" s="41">
        <f t="shared" si="1"/>
        <v>0</v>
      </c>
      <c r="K9" s="42"/>
      <c r="L9" s="96"/>
      <c r="M9" s="94" t="str">
        <f t="shared" si="2"/>
        <v/>
      </c>
      <c r="N9" s="29" t="str">
        <f t="shared" si="3"/>
        <v>-</v>
      </c>
      <c r="O9" s="29" t="str">
        <f t="shared" si="4"/>
        <v>項</v>
      </c>
      <c r="P9" s="29" t="str">
        <f t="shared" si="5"/>
        <v>-</v>
      </c>
      <c r="Q9" s="29" t="str">
        <f t="shared" si="6"/>
        <v>-</v>
      </c>
      <c r="R9" s="29" t="str">
        <f t="shared" si="7"/>
        <v>-</v>
      </c>
      <c r="S9" s="9" t="s">
        <v>34</v>
      </c>
      <c r="T9" s="124" t="str">
        <f t="shared" si="8"/>
        <v/>
      </c>
      <c r="V9" s="9">
        <f t="shared" si="9"/>
        <v>1</v>
      </c>
      <c r="W9" s="9">
        <f t="shared" si="10"/>
        <v>1</v>
      </c>
      <c r="X9" s="9">
        <f t="shared" si="11"/>
        <v>1</v>
      </c>
      <c r="Y9" s="9">
        <f t="shared" si="12"/>
        <v>1</v>
      </c>
      <c r="Z9" s="11" t="str">
        <f t="shared" si="13"/>
        <v xml:space="preserve">②
</v>
      </c>
      <c r="AB9" s="43">
        <f t="shared" si="14"/>
        <v>0</v>
      </c>
      <c r="AC9" s="43">
        <f t="shared" si="15"/>
        <v>0</v>
      </c>
      <c r="AD9" s="43">
        <f t="shared" si="16"/>
        <v>0</v>
      </c>
      <c r="AF9" s="12" t="str">
        <f>IF(N9="款",B9,AF8)</f>
        <v>16款　使用料及手数料</v>
      </c>
      <c r="AG9" s="12" t="str">
        <f>IF(AF8=AF9,IF(O9="項",C9,AG8),0)</f>
        <v>1項　使用料</v>
      </c>
      <c r="AH9" s="12" t="e">
        <f>IF(AG8=AG9,IF(P9="目",D9,AH8),0)</f>
        <v>#REF!</v>
      </c>
      <c r="AI9" s="12" t="e">
        <f>IF(AH8=AH9,IF(Q9="節",E9,"事項"),0)</f>
        <v>#REF!</v>
      </c>
      <c r="AK9" s="12" t="e">
        <f t="shared" si="17"/>
        <v>#REF!</v>
      </c>
      <c r="AL9" s="9"/>
      <c r="AM9" s="9"/>
      <c r="AN9" s="12" t="e">
        <f t="shared" ref="AN9:AN10" si="19">IF(AK9=0,AN8,AK9)</f>
        <v>#REF!</v>
      </c>
      <c r="AO9" s="9" t="e">
        <f t="shared" si="18"/>
        <v>#REF!</v>
      </c>
    </row>
    <row r="10" spans="1:45" ht="26.4">
      <c r="A10" s="109">
        <v>122</v>
      </c>
      <c r="B10" s="45"/>
      <c r="C10" s="44"/>
      <c r="D10" s="147" t="s">
        <v>3</v>
      </c>
      <c r="E10" s="148"/>
      <c r="F10" s="46"/>
      <c r="G10" s="47"/>
      <c r="H10" s="41">
        <f t="shared" si="0"/>
        <v>40</v>
      </c>
      <c r="I10" s="41">
        <f t="shared" si="0"/>
        <v>40</v>
      </c>
      <c r="J10" s="41">
        <f t="shared" si="1"/>
        <v>0</v>
      </c>
      <c r="K10" s="42"/>
      <c r="L10" s="96"/>
      <c r="M10" s="94" t="str">
        <f t="shared" si="2"/>
        <v/>
      </c>
      <c r="N10" s="29" t="str">
        <f t="shared" si="3"/>
        <v>-</v>
      </c>
      <c r="O10" s="29" t="str">
        <f t="shared" si="4"/>
        <v>-</v>
      </c>
      <c r="P10" s="29" t="str">
        <f t="shared" si="5"/>
        <v>目</v>
      </c>
      <c r="Q10" s="29" t="str">
        <f t="shared" si="6"/>
        <v>-</v>
      </c>
      <c r="R10" s="29" t="str">
        <f t="shared" si="7"/>
        <v>-</v>
      </c>
      <c r="S10" s="9" t="s">
        <v>34</v>
      </c>
      <c r="T10" s="124" t="str">
        <f t="shared" si="8"/>
        <v/>
      </c>
      <c r="V10" s="9">
        <f t="shared" si="9"/>
        <v>1</v>
      </c>
      <c r="W10" s="9">
        <f t="shared" si="10"/>
        <v>1</v>
      </c>
      <c r="X10" s="9">
        <f t="shared" si="11"/>
        <v>1</v>
      </c>
      <c r="Y10" s="9">
        <f t="shared" si="12"/>
        <v>1</v>
      </c>
      <c r="Z10" s="11" t="str">
        <f t="shared" si="13"/>
        <v xml:space="preserve">②
</v>
      </c>
      <c r="AB10" s="43">
        <f t="shared" si="14"/>
        <v>7.5</v>
      </c>
      <c r="AC10" s="43">
        <f t="shared" si="15"/>
        <v>0</v>
      </c>
      <c r="AD10" s="43">
        <f t="shared" si="16"/>
        <v>0</v>
      </c>
      <c r="AF10" s="12" t="str">
        <f>IF(N10="款",B10,AF9)</f>
        <v>16款　使用料及手数料</v>
      </c>
      <c r="AG10" s="12" t="str">
        <f>IF(AF9=AF10,IF(O10="項",C10,AG9),0)</f>
        <v>1項　使用料</v>
      </c>
      <c r="AH10" s="12" t="str">
        <f>IF(AG9=AG10,IF(P10="目",D10,AH9),0)</f>
        <v>1目　総務使用料</v>
      </c>
      <c r="AI10" s="12" t="e">
        <f>IF(AH9=AH10,IF(Q10="節",E10,"事項"),0)</f>
        <v>#REF!</v>
      </c>
      <c r="AK10" s="12" t="e">
        <f t="shared" si="17"/>
        <v>#REF!</v>
      </c>
      <c r="AL10" s="9"/>
      <c r="AM10" s="9"/>
      <c r="AN10" s="12" t="e">
        <f t="shared" si="19"/>
        <v>#REF!</v>
      </c>
      <c r="AO10" s="9" t="e">
        <f t="shared" si="18"/>
        <v>#REF!</v>
      </c>
    </row>
    <row r="11" spans="1:45" ht="26.4">
      <c r="A11" s="109">
        <v>148</v>
      </c>
      <c r="B11" s="45"/>
      <c r="C11" s="45"/>
      <c r="D11" s="45"/>
      <c r="E11" s="104" t="s">
        <v>4</v>
      </c>
      <c r="F11" s="46" t="s">
        <v>27</v>
      </c>
      <c r="G11" s="46"/>
      <c r="H11" s="41">
        <f>SUM(H12:H12)</f>
        <v>40</v>
      </c>
      <c r="I11" s="41">
        <f>+I12</f>
        <v>40</v>
      </c>
      <c r="J11" s="41">
        <f t="shared" si="1"/>
        <v>0</v>
      </c>
      <c r="K11" s="42"/>
      <c r="L11" s="96"/>
      <c r="M11" s="94" t="str">
        <f t="shared" si="2"/>
        <v/>
      </c>
      <c r="N11" s="29" t="str">
        <f t="shared" si="3"/>
        <v>-</v>
      </c>
      <c r="O11" s="29" t="str">
        <f t="shared" si="4"/>
        <v>-</v>
      </c>
      <c r="P11" s="29" t="str">
        <f t="shared" si="5"/>
        <v>-</v>
      </c>
      <c r="Q11" s="29" t="str">
        <f t="shared" si="6"/>
        <v>節</v>
      </c>
      <c r="R11" s="29" t="str">
        <f t="shared" si="7"/>
        <v>事項</v>
      </c>
      <c r="S11" s="9" t="s">
        <v>34</v>
      </c>
      <c r="T11" s="124" t="str">
        <f t="shared" si="8"/>
        <v/>
      </c>
      <c r="V11" s="9">
        <f t="shared" si="9"/>
        <v>1</v>
      </c>
      <c r="W11" s="9">
        <f t="shared" si="10"/>
        <v>1</v>
      </c>
      <c r="X11" s="9">
        <f t="shared" si="11"/>
        <v>1</v>
      </c>
      <c r="Y11" s="9">
        <f t="shared" si="12"/>
        <v>1</v>
      </c>
      <c r="Z11" s="11" t="str">
        <f t="shared" si="13"/>
        <v xml:space="preserve">②
</v>
      </c>
      <c r="AB11" s="43">
        <f t="shared" si="14"/>
        <v>0</v>
      </c>
      <c r="AC11" s="43">
        <f t="shared" si="15"/>
        <v>7.5</v>
      </c>
      <c r="AD11" s="43">
        <f t="shared" si="16"/>
        <v>11</v>
      </c>
      <c r="AF11" s="12" t="e">
        <f>IF(N11="款",B11,#REF!)</f>
        <v>#REF!</v>
      </c>
      <c r="AG11" s="12" t="e">
        <f>IF(#REF!=AF11,IF(O11="項",C11,#REF!),0)</f>
        <v>#REF!</v>
      </c>
      <c r="AH11" s="12" t="e">
        <f>IF(#REF!=AG11,IF(P11="目",D11,#REF!),0)</f>
        <v>#REF!</v>
      </c>
      <c r="AI11" s="12" t="e">
        <f>IF(#REF!=AH11,IF(Q11="節",E11,"事項"),0)</f>
        <v>#REF!</v>
      </c>
      <c r="AK11" s="12" t="e">
        <f t="shared" si="17"/>
        <v>#REF!</v>
      </c>
      <c r="AL11" s="9"/>
      <c r="AM11" s="9"/>
      <c r="AN11" s="12" t="e">
        <f>IF(AK11=0,#REF!,AK11)</f>
        <v>#REF!</v>
      </c>
      <c r="AO11" s="9" t="e">
        <f t="shared" si="18"/>
        <v>#REF!</v>
      </c>
    </row>
    <row r="12" spans="1:45" ht="26.4">
      <c r="A12" s="109">
        <v>149</v>
      </c>
      <c r="B12" s="45"/>
      <c r="C12" s="45"/>
      <c r="D12" s="45"/>
      <c r="E12" s="104"/>
      <c r="F12" s="104"/>
      <c r="G12" s="47" t="s">
        <v>7</v>
      </c>
      <c r="H12" s="41">
        <v>40</v>
      </c>
      <c r="I12" s="41">
        <v>40</v>
      </c>
      <c r="J12" s="41">
        <f t="shared" si="1"/>
        <v>0</v>
      </c>
      <c r="K12" s="42"/>
      <c r="L12" s="96"/>
      <c r="M12" s="94" t="str">
        <f t="shared" si="2"/>
        <v/>
      </c>
      <c r="N12" s="29" t="str">
        <f t="shared" si="3"/>
        <v>-</v>
      </c>
      <c r="O12" s="29" t="str">
        <f t="shared" si="4"/>
        <v>-</v>
      </c>
      <c r="P12" s="29" t="str">
        <f t="shared" si="5"/>
        <v>-</v>
      </c>
      <c r="Q12" s="29" t="str">
        <f t="shared" si="6"/>
        <v>-</v>
      </c>
      <c r="R12" s="29" t="str">
        <f t="shared" si="7"/>
        <v>-</v>
      </c>
      <c r="S12" s="9" t="s">
        <v>34</v>
      </c>
      <c r="T12" s="124" t="str">
        <f t="shared" si="8"/>
        <v>ICT戦略室</v>
      </c>
      <c r="V12" s="9">
        <f t="shared" si="9"/>
        <v>1</v>
      </c>
      <c r="W12" s="9">
        <f t="shared" si="10"/>
        <v>1</v>
      </c>
      <c r="X12" s="9">
        <f t="shared" si="11"/>
        <v>1</v>
      </c>
      <c r="Y12" s="9">
        <f t="shared" si="12"/>
        <v>1</v>
      </c>
      <c r="Z12" s="11" t="str">
        <f t="shared" si="13"/>
        <v xml:space="preserve">②
</v>
      </c>
      <c r="AB12" s="43">
        <f t="shared" si="14"/>
        <v>0</v>
      </c>
      <c r="AC12" s="43">
        <f t="shared" si="15"/>
        <v>0</v>
      </c>
      <c r="AD12" s="43">
        <f t="shared" si="16"/>
        <v>0</v>
      </c>
      <c r="AF12" s="12" t="e">
        <f>IF(N12="款",B12,AF11)</f>
        <v>#REF!</v>
      </c>
      <c r="AG12" s="12" t="e">
        <f>IF(AF11=AF12,IF(O12="項",C12,AG11),0)</f>
        <v>#REF!</v>
      </c>
      <c r="AH12" s="12" t="e">
        <f>IF(AG11=AG12,IF(P12="目",D12,AH11),0)</f>
        <v>#REF!</v>
      </c>
      <c r="AI12" s="12" t="e">
        <f>IF(AH11=AH12,IF(Q12="節",E12,"事項"),0)</f>
        <v>#REF!</v>
      </c>
      <c r="AK12" s="12" t="e">
        <f t="shared" si="17"/>
        <v>#REF!</v>
      </c>
      <c r="AL12" s="9"/>
      <c r="AM12" s="9"/>
      <c r="AN12" s="12" t="e">
        <f t="shared" ref="AN12" si="20">IF(AK12=0,AN11,AK12)</f>
        <v>#REF!</v>
      </c>
      <c r="AO12" s="9" t="e">
        <f t="shared" si="18"/>
        <v>#REF!</v>
      </c>
    </row>
    <row r="13" spans="1:45" ht="26.4">
      <c r="A13" s="109">
        <v>294</v>
      </c>
      <c r="B13" s="147" t="s">
        <v>36</v>
      </c>
      <c r="C13" s="151"/>
      <c r="D13" s="151"/>
      <c r="E13" s="148"/>
      <c r="F13" s="39"/>
      <c r="G13" s="40"/>
      <c r="H13" s="41">
        <f t="shared" ref="H13:I14" si="21">+H14</f>
        <v>9015</v>
      </c>
      <c r="I13" s="41">
        <f t="shared" si="21"/>
        <v>430326</v>
      </c>
      <c r="J13" s="41">
        <f t="shared" si="1"/>
        <v>421311</v>
      </c>
      <c r="K13" s="42"/>
      <c r="L13" s="95"/>
      <c r="M13" s="94" t="str">
        <f t="shared" si="2"/>
        <v/>
      </c>
      <c r="N13" s="29" t="str">
        <f t="shared" si="3"/>
        <v>款</v>
      </c>
      <c r="O13" s="29" t="str">
        <f t="shared" si="4"/>
        <v>-</v>
      </c>
      <c r="P13" s="29" t="str">
        <f t="shared" si="5"/>
        <v>-</v>
      </c>
      <c r="Q13" s="29" t="str">
        <f t="shared" si="6"/>
        <v>-</v>
      </c>
      <c r="R13" s="29" t="str">
        <f t="shared" si="7"/>
        <v>-</v>
      </c>
      <c r="S13" s="9" t="s">
        <v>35</v>
      </c>
      <c r="T13" s="124" t="str">
        <f t="shared" si="8"/>
        <v/>
      </c>
      <c r="V13" s="9">
        <f t="shared" si="9"/>
        <v>1</v>
      </c>
      <c r="W13" s="9">
        <f t="shared" si="10"/>
        <v>1</v>
      </c>
      <c r="X13" s="9">
        <f t="shared" si="11"/>
        <v>1</v>
      </c>
      <c r="Y13" s="9">
        <f t="shared" si="12"/>
        <v>1</v>
      </c>
      <c r="Z13" s="11" t="str">
        <f t="shared" si="13"/>
        <v xml:space="preserve">②
</v>
      </c>
      <c r="AB13" s="43">
        <f t="shared" si="14"/>
        <v>0</v>
      </c>
      <c r="AC13" s="43">
        <f t="shared" si="15"/>
        <v>0</v>
      </c>
      <c r="AD13" s="43">
        <f t="shared" si="16"/>
        <v>0</v>
      </c>
      <c r="AF13" s="12" t="str">
        <f>IF(N13="款",B13,#REF!)</f>
        <v>17款　国庫支出金</v>
      </c>
      <c r="AG13" s="12" t="e">
        <f>IF(#REF!=AF13,IF(O13="項",C13,#REF!),0)</f>
        <v>#REF!</v>
      </c>
      <c r="AH13" s="12" t="e">
        <f>IF(#REF!=AG13,IF(P13="目",D13,#REF!),0)</f>
        <v>#REF!</v>
      </c>
      <c r="AI13" s="12" t="e">
        <f>IF(#REF!=AH13,IF(Q13="節",E13,"事項"),0)</f>
        <v>#REF!</v>
      </c>
      <c r="AK13" s="12" t="e">
        <f t="shared" si="17"/>
        <v>#REF!</v>
      </c>
      <c r="AL13" s="9"/>
      <c r="AM13" s="9"/>
      <c r="AN13" s="12" t="e">
        <f>IF(AK13=0,#REF!,AK13)</f>
        <v>#REF!</v>
      </c>
      <c r="AO13" s="9" t="e">
        <f t="shared" si="18"/>
        <v>#REF!</v>
      </c>
    </row>
    <row r="14" spans="1:45" ht="26.4">
      <c r="A14" s="109">
        <v>324</v>
      </c>
      <c r="B14" s="45"/>
      <c r="C14" s="147" t="s">
        <v>5</v>
      </c>
      <c r="D14" s="151"/>
      <c r="E14" s="148"/>
      <c r="F14" s="39"/>
      <c r="G14" s="40"/>
      <c r="H14" s="41">
        <f t="shared" si="21"/>
        <v>9015</v>
      </c>
      <c r="I14" s="41">
        <f t="shared" si="21"/>
        <v>430326</v>
      </c>
      <c r="J14" s="41">
        <f t="shared" si="1"/>
        <v>421311</v>
      </c>
      <c r="K14" s="42"/>
      <c r="L14" s="96"/>
      <c r="M14" s="94" t="str">
        <f t="shared" si="2"/>
        <v/>
      </c>
      <c r="N14" s="29" t="str">
        <f t="shared" si="3"/>
        <v>-</v>
      </c>
      <c r="O14" s="29" t="str">
        <f t="shared" si="4"/>
        <v>項</v>
      </c>
      <c r="P14" s="29" t="str">
        <f t="shared" si="5"/>
        <v>-</v>
      </c>
      <c r="Q14" s="29" t="str">
        <f t="shared" si="6"/>
        <v>-</v>
      </c>
      <c r="R14" s="29" t="str">
        <f t="shared" si="7"/>
        <v>-</v>
      </c>
      <c r="S14" s="9" t="s">
        <v>35</v>
      </c>
      <c r="T14" s="124" t="str">
        <f t="shared" si="8"/>
        <v/>
      </c>
      <c r="V14" s="9">
        <f t="shared" si="9"/>
        <v>1</v>
      </c>
      <c r="W14" s="9">
        <f t="shared" si="10"/>
        <v>1</v>
      </c>
      <c r="X14" s="9">
        <f t="shared" si="11"/>
        <v>1</v>
      </c>
      <c r="Y14" s="9">
        <f t="shared" si="12"/>
        <v>1</v>
      </c>
      <c r="Z14" s="11" t="str">
        <f t="shared" si="13"/>
        <v xml:space="preserve">②
</v>
      </c>
      <c r="AB14" s="43">
        <f t="shared" si="14"/>
        <v>0</v>
      </c>
      <c r="AC14" s="43">
        <f t="shared" si="15"/>
        <v>0</v>
      </c>
      <c r="AD14" s="43">
        <f t="shared" si="16"/>
        <v>0</v>
      </c>
      <c r="AF14" s="12" t="e">
        <f>IF(N14="款",B14,#REF!)</f>
        <v>#REF!</v>
      </c>
      <c r="AG14" s="12" t="e">
        <f>IF(#REF!=AF14,IF(O14="項",C14,#REF!),0)</f>
        <v>#REF!</v>
      </c>
      <c r="AH14" s="12" t="e">
        <f>IF(#REF!=AG14,IF(P14="目",D14,#REF!),0)</f>
        <v>#REF!</v>
      </c>
      <c r="AI14" s="12" t="e">
        <f>IF(#REF!=AH14,IF(Q14="節",E14,"事項"),0)</f>
        <v>#REF!</v>
      </c>
      <c r="AK14" s="12" t="e">
        <f t="shared" si="17"/>
        <v>#REF!</v>
      </c>
      <c r="AL14" s="9"/>
      <c r="AM14" s="9"/>
      <c r="AN14" s="12" t="e">
        <f>IF(AK14=0,#REF!,AK14)</f>
        <v>#REF!</v>
      </c>
      <c r="AO14" s="9" t="e">
        <f t="shared" si="18"/>
        <v>#REF!</v>
      </c>
    </row>
    <row r="15" spans="1:45" ht="26.4">
      <c r="A15" s="109">
        <v>325</v>
      </c>
      <c r="B15" s="45"/>
      <c r="C15" s="45"/>
      <c r="D15" s="147" t="s">
        <v>6</v>
      </c>
      <c r="E15" s="148"/>
      <c r="F15" s="46"/>
      <c r="G15" s="47"/>
      <c r="H15" s="41">
        <f>SUM(H16:H17)</f>
        <v>9015</v>
      </c>
      <c r="I15" s="41">
        <f>SUM(I16:I17)</f>
        <v>430326</v>
      </c>
      <c r="J15" s="41">
        <f>SUM(J16:J17)</f>
        <v>421311</v>
      </c>
      <c r="K15" s="42"/>
      <c r="L15" s="96"/>
      <c r="M15" s="94" t="str">
        <f t="shared" si="2"/>
        <v/>
      </c>
      <c r="N15" s="29" t="str">
        <f t="shared" si="3"/>
        <v>-</v>
      </c>
      <c r="O15" s="29" t="str">
        <f t="shared" si="4"/>
        <v>-</v>
      </c>
      <c r="P15" s="29" t="str">
        <f t="shared" si="5"/>
        <v>目</v>
      </c>
      <c r="Q15" s="29" t="str">
        <f t="shared" si="6"/>
        <v>-</v>
      </c>
      <c r="R15" s="29" t="str">
        <f t="shared" si="7"/>
        <v>-</v>
      </c>
      <c r="S15" s="9" t="s">
        <v>35</v>
      </c>
      <c r="T15" s="124" t="str">
        <f t="shared" si="8"/>
        <v/>
      </c>
      <c r="V15" s="9">
        <f t="shared" si="9"/>
        <v>1</v>
      </c>
      <c r="W15" s="9">
        <f t="shared" si="10"/>
        <v>1</v>
      </c>
      <c r="X15" s="9">
        <f t="shared" si="11"/>
        <v>1</v>
      </c>
      <c r="Y15" s="9">
        <f t="shared" si="12"/>
        <v>1</v>
      </c>
      <c r="Z15" s="11" t="str">
        <f t="shared" si="13"/>
        <v xml:space="preserve">②
</v>
      </c>
      <c r="AB15" s="43">
        <f t="shared" si="14"/>
        <v>10.5</v>
      </c>
      <c r="AC15" s="43">
        <f t="shared" si="15"/>
        <v>0</v>
      </c>
      <c r="AD15" s="43">
        <f t="shared" si="16"/>
        <v>0</v>
      </c>
      <c r="AF15" s="12" t="e">
        <f>IF(N15="款",B15,AF14)</f>
        <v>#REF!</v>
      </c>
      <c r="AG15" s="12" t="e">
        <f>IF(AF14=AF15,IF(O15="項",C15,AG14),0)</f>
        <v>#REF!</v>
      </c>
      <c r="AH15" s="12" t="e">
        <f>IF(AG14=AG15,IF(P15="目",D15,AH14),0)</f>
        <v>#REF!</v>
      </c>
      <c r="AI15" s="12" t="e">
        <f>IF(AH14=AH15,IF(Q15="節",E15,"事項"),0)</f>
        <v>#REF!</v>
      </c>
      <c r="AK15" s="12" t="e">
        <f t="shared" si="17"/>
        <v>#REF!</v>
      </c>
      <c r="AL15" s="9"/>
      <c r="AM15" s="9"/>
      <c r="AN15" s="12" t="e">
        <f t="shared" ref="AN15:AN17" si="22">IF(AK15=0,AN14,AK15)</f>
        <v>#REF!</v>
      </c>
      <c r="AO15" s="9" t="e">
        <f t="shared" si="18"/>
        <v>#REF!</v>
      </c>
    </row>
    <row r="16" spans="1:45" ht="39.6">
      <c r="A16" s="109">
        <v>326</v>
      </c>
      <c r="B16" s="45"/>
      <c r="C16" s="45"/>
      <c r="D16" s="45"/>
      <c r="E16" s="104" t="s">
        <v>30</v>
      </c>
      <c r="F16" s="46" t="s">
        <v>31</v>
      </c>
      <c r="G16" s="47" t="s">
        <v>7</v>
      </c>
      <c r="H16" s="41">
        <v>9015</v>
      </c>
      <c r="I16" s="41">
        <v>0</v>
      </c>
      <c r="J16" s="41">
        <f t="shared" si="1"/>
        <v>-9015</v>
      </c>
      <c r="K16" s="42"/>
      <c r="L16" s="96"/>
      <c r="M16" s="94" t="str">
        <f t="shared" si="2"/>
        <v/>
      </c>
      <c r="N16" s="29" t="str">
        <f t="shared" si="3"/>
        <v>-</v>
      </c>
      <c r="O16" s="29" t="str">
        <f t="shared" si="4"/>
        <v>-</v>
      </c>
      <c r="P16" s="29" t="str">
        <f t="shared" si="5"/>
        <v>-</v>
      </c>
      <c r="Q16" s="29" t="str">
        <f t="shared" si="6"/>
        <v>節</v>
      </c>
      <c r="R16" s="29" t="str">
        <f t="shared" si="7"/>
        <v>事項</v>
      </c>
      <c r="S16" s="9" t="s">
        <v>35</v>
      </c>
      <c r="T16" s="124" t="str">
        <f t="shared" si="8"/>
        <v>ICT戦略室</v>
      </c>
      <c r="V16" s="9">
        <f t="shared" si="9"/>
        <v>1</v>
      </c>
      <c r="W16" s="9">
        <f t="shared" si="10"/>
        <v>2</v>
      </c>
      <c r="X16" s="9">
        <f t="shared" si="11"/>
        <v>2</v>
      </c>
      <c r="Y16" s="9">
        <f t="shared" si="12"/>
        <v>2</v>
      </c>
      <c r="Z16" s="11" t="str">
        <f t="shared" si="13"/>
        <v xml:space="preserve">③
</v>
      </c>
      <c r="AB16" s="43">
        <f t="shared" si="14"/>
        <v>0</v>
      </c>
      <c r="AC16" s="43">
        <f t="shared" si="15"/>
        <v>16.5</v>
      </c>
      <c r="AD16" s="43">
        <f t="shared" si="16"/>
        <v>25</v>
      </c>
      <c r="AF16" s="12" t="e">
        <f>IF(N16="款",B16,AF15)</f>
        <v>#REF!</v>
      </c>
      <c r="AG16" s="12" t="e">
        <f>IF(AF15=AF16,IF(O16="項",C16,AG15),0)</f>
        <v>#REF!</v>
      </c>
      <c r="AH16" s="12" t="e">
        <f>IF(AG15=AG16,IF(P16="目",D16,AH15),0)</f>
        <v>#REF!</v>
      </c>
      <c r="AI16" s="12" t="e">
        <f>IF(AH15=AH16,IF(Q16="節",E16,"事項"),0)</f>
        <v>#REF!</v>
      </c>
      <c r="AK16" s="12" t="e">
        <f t="shared" si="17"/>
        <v>#REF!</v>
      </c>
      <c r="AL16" s="9"/>
      <c r="AM16" s="9"/>
      <c r="AN16" s="12" t="e">
        <f t="shared" si="22"/>
        <v>#REF!</v>
      </c>
      <c r="AO16" s="9" t="e">
        <f t="shared" si="18"/>
        <v>#REF!</v>
      </c>
    </row>
    <row r="17" spans="1:41" ht="38.25" customHeight="1">
      <c r="A17" s="109">
        <v>326</v>
      </c>
      <c r="B17" s="45"/>
      <c r="C17" s="45"/>
      <c r="D17" s="45"/>
      <c r="E17" s="104"/>
      <c r="F17" s="117" t="s">
        <v>49</v>
      </c>
      <c r="G17" s="118" t="s">
        <v>7</v>
      </c>
      <c r="H17" s="112">
        <v>0</v>
      </c>
      <c r="I17" s="112">
        <v>430326</v>
      </c>
      <c r="J17" s="112">
        <f t="shared" si="1"/>
        <v>430326</v>
      </c>
      <c r="K17" s="119"/>
      <c r="L17" s="120"/>
      <c r="M17" s="121" t="str">
        <f t="shared" si="2"/>
        <v>○</v>
      </c>
      <c r="N17" s="29" t="str">
        <f t="shared" si="3"/>
        <v>-</v>
      </c>
      <c r="O17" s="29" t="str">
        <f t="shared" si="4"/>
        <v>-</v>
      </c>
      <c r="P17" s="29" t="str">
        <f t="shared" si="5"/>
        <v>-</v>
      </c>
      <c r="Q17" s="29" t="str">
        <f t="shared" si="6"/>
        <v>-</v>
      </c>
      <c r="R17" s="29" t="str">
        <f t="shared" si="7"/>
        <v>事項</v>
      </c>
      <c r="S17" s="9" t="s">
        <v>35</v>
      </c>
      <c r="T17" s="124" t="str">
        <f t="shared" si="8"/>
        <v>ICT戦略室</v>
      </c>
      <c r="V17" s="9">
        <f t="shared" si="9"/>
        <v>1</v>
      </c>
      <c r="W17" s="9">
        <f t="shared" si="10"/>
        <v>1</v>
      </c>
      <c r="X17" s="9">
        <f t="shared" si="11"/>
        <v>1</v>
      </c>
      <c r="Y17" s="9">
        <f t="shared" si="12"/>
        <v>1</v>
      </c>
      <c r="Z17" s="11" t="str">
        <f t="shared" si="13"/>
        <v xml:space="preserve">②
</v>
      </c>
      <c r="AB17" s="43">
        <f t="shared" si="14"/>
        <v>0</v>
      </c>
      <c r="AC17" s="43">
        <f t="shared" si="15"/>
        <v>0</v>
      </c>
      <c r="AD17" s="43">
        <f t="shared" si="16"/>
        <v>16</v>
      </c>
      <c r="AF17" s="12" t="e">
        <f>IF(N17="款",B17,AF16)</f>
        <v>#REF!</v>
      </c>
      <c r="AG17" s="12" t="e">
        <f>IF(AF16=AF17,IF(O17="項",C17,AG16),0)</f>
        <v>#REF!</v>
      </c>
      <c r="AH17" s="12" t="e">
        <f>IF(AG16=AG17,IF(P17="目",D17,AH16),0)</f>
        <v>#REF!</v>
      </c>
      <c r="AI17" s="12" t="e">
        <f>IF(AH16=AH17,IF(Q17="節",E17,"事項"),0)</f>
        <v>#REF!</v>
      </c>
      <c r="AK17" s="12" t="e">
        <f t="shared" si="17"/>
        <v>#REF!</v>
      </c>
      <c r="AL17" s="9"/>
      <c r="AM17" s="9"/>
      <c r="AN17" s="12" t="e">
        <f t="shared" si="22"/>
        <v>#REF!</v>
      </c>
      <c r="AO17" s="9" t="e">
        <f t="shared" si="18"/>
        <v>#REF!</v>
      </c>
    </row>
    <row r="18" spans="1:41" ht="26.4">
      <c r="A18" s="109">
        <v>895</v>
      </c>
      <c r="B18" s="147" t="s">
        <v>38</v>
      </c>
      <c r="C18" s="151"/>
      <c r="D18" s="151"/>
      <c r="E18" s="148"/>
      <c r="F18" s="39"/>
      <c r="G18" s="40"/>
      <c r="H18" s="41">
        <f>+H19</f>
        <v>47889</v>
      </c>
      <c r="I18" s="41">
        <f>+I19</f>
        <v>459530</v>
      </c>
      <c r="J18" s="41">
        <f t="shared" si="1"/>
        <v>411641</v>
      </c>
      <c r="K18" s="42"/>
      <c r="L18" s="95"/>
      <c r="M18" s="94" t="str">
        <f t="shared" si="2"/>
        <v/>
      </c>
      <c r="N18" s="29" t="str">
        <f t="shared" si="3"/>
        <v>款</v>
      </c>
      <c r="O18" s="29" t="str">
        <f t="shared" si="4"/>
        <v>-</v>
      </c>
      <c r="P18" s="29" t="str">
        <f t="shared" si="5"/>
        <v>-</v>
      </c>
      <c r="Q18" s="29" t="str">
        <f t="shared" si="6"/>
        <v>-</v>
      </c>
      <c r="R18" s="29" t="str">
        <f t="shared" si="7"/>
        <v>-</v>
      </c>
      <c r="S18" s="9" t="s">
        <v>37</v>
      </c>
      <c r="T18" s="124" t="str">
        <f t="shared" si="8"/>
        <v/>
      </c>
      <c r="V18" s="9">
        <f t="shared" si="9"/>
        <v>1</v>
      </c>
      <c r="W18" s="9">
        <f t="shared" si="10"/>
        <v>1</v>
      </c>
      <c r="X18" s="9">
        <f t="shared" si="11"/>
        <v>1</v>
      </c>
      <c r="Y18" s="9">
        <f t="shared" si="12"/>
        <v>1</v>
      </c>
      <c r="Z18" s="11" t="str">
        <f t="shared" si="13"/>
        <v xml:space="preserve">②
</v>
      </c>
      <c r="AB18" s="43">
        <f t="shared" si="14"/>
        <v>0</v>
      </c>
      <c r="AC18" s="43">
        <f t="shared" si="15"/>
        <v>0</v>
      </c>
      <c r="AD18" s="43">
        <f t="shared" si="16"/>
        <v>0</v>
      </c>
      <c r="AF18" s="12" t="str">
        <f>IF(N18="款",B18,#REF!)</f>
        <v>23款　諸収入</v>
      </c>
      <c r="AG18" s="12" t="e">
        <f>IF(#REF!=AF18,IF(O18="項",C18,#REF!),0)</f>
        <v>#REF!</v>
      </c>
      <c r="AH18" s="12" t="e">
        <f>IF(#REF!=AG18,IF(P18="目",D18,#REF!),0)</f>
        <v>#REF!</v>
      </c>
      <c r="AI18" s="12" t="e">
        <f>IF(#REF!=AH18,IF(Q18="節",E18,"事項"),0)</f>
        <v>#REF!</v>
      </c>
      <c r="AK18" s="12" t="e">
        <f t="shared" si="17"/>
        <v>#REF!</v>
      </c>
      <c r="AL18" s="9"/>
      <c r="AM18" s="9"/>
      <c r="AN18" s="12" t="e">
        <f>IF(AK18=0,#REF!,AK18)</f>
        <v>#REF!</v>
      </c>
      <c r="AO18" s="9" t="e">
        <f t="shared" si="18"/>
        <v>#REF!</v>
      </c>
    </row>
    <row r="19" spans="1:41" ht="26.4">
      <c r="A19" s="109">
        <v>954</v>
      </c>
      <c r="B19" s="45"/>
      <c r="C19" s="147" t="s">
        <v>8</v>
      </c>
      <c r="D19" s="151"/>
      <c r="E19" s="148"/>
      <c r="F19" s="39"/>
      <c r="G19" s="40"/>
      <c r="H19" s="41">
        <f>+H20</f>
        <v>47889</v>
      </c>
      <c r="I19" s="41">
        <f>+I20</f>
        <v>459530</v>
      </c>
      <c r="J19" s="41">
        <f t="shared" si="1"/>
        <v>411641</v>
      </c>
      <c r="K19" s="42"/>
      <c r="L19" s="96"/>
      <c r="M19" s="94" t="str">
        <f t="shared" si="2"/>
        <v/>
      </c>
      <c r="N19" s="29" t="str">
        <f t="shared" si="3"/>
        <v>-</v>
      </c>
      <c r="O19" s="29" t="str">
        <f t="shared" si="4"/>
        <v>項</v>
      </c>
      <c r="P19" s="29" t="str">
        <f t="shared" si="5"/>
        <v>-</v>
      </c>
      <c r="Q19" s="29" t="str">
        <f t="shared" si="6"/>
        <v>-</v>
      </c>
      <c r="R19" s="29" t="str">
        <f t="shared" si="7"/>
        <v>-</v>
      </c>
      <c r="S19" s="9" t="s">
        <v>37</v>
      </c>
      <c r="T19" s="124" t="str">
        <f t="shared" si="8"/>
        <v/>
      </c>
      <c r="V19" s="9">
        <f t="shared" si="9"/>
        <v>1</v>
      </c>
      <c r="W19" s="9">
        <f t="shared" si="10"/>
        <v>1</v>
      </c>
      <c r="X19" s="9">
        <f t="shared" si="11"/>
        <v>1</v>
      </c>
      <c r="Y19" s="9">
        <f t="shared" si="12"/>
        <v>1</v>
      </c>
      <c r="Z19" s="11" t="str">
        <f t="shared" si="13"/>
        <v xml:space="preserve">②
</v>
      </c>
      <c r="AB19" s="43">
        <f t="shared" si="14"/>
        <v>0</v>
      </c>
      <c r="AC19" s="43">
        <f t="shared" si="15"/>
        <v>0</v>
      </c>
      <c r="AD19" s="43">
        <f t="shared" si="16"/>
        <v>0</v>
      </c>
      <c r="AF19" s="12" t="e">
        <f>IF(N19="款",B19,#REF!)</f>
        <v>#REF!</v>
      </c>
      <c r="AG19" s="12" t="e">
        <f>IF(#REF!=AF19,IF(O19="項",C19,#REF!),0)</f>
        <v>#REF!</v>
      </c>
      <c r="AH19" s="12" t="e">
        <f>IF(#REF!=AG19,IF(P19="目",D19,#REF!),0)</f>
        <v>#REF!</v>
      </c>
      <c r="AI19" s="12" t="e">
        <f>IF(#REF!=AH19,IF(Q19="節",E19,"事項"),0)</f>
        <v>#REF!</v>
      </c>
      <c r="AK19" s="12" t="e">
        <f t="shared" si="17"/>
        <v>#REF!</v>
      </c>
      <c r="AL19" s="9"/>
      <c r="AM19" s="9"/>
      <c r="AN19" s="12" t="e">
        <f>IF(AK19=0,#REF!,AK19)</f>
        <v>#REF!</v>
      </c>
      <c r="AO19" s="9" t="e">
        <f t="shared" si="18"/>
        <v>#REF!</v>
      </c>
    </row>
    <row r="20" spans="1:41" ht="26.4">
      <c r="A20" s="109">
        <v>1042</v>
      </c>
      <c r="B20" s="45"/>
      <c r="C20" s="45"/>
      <c r="D20" s="147" t="s">
        <v>32</v>
      </c>
      <c r="E20" s="148"/>
      <c r="F20" s="46"/>
      <c r="G20" s="47"/>
      <c r="H20" s="41">
        <f>+H21</f>
        <v>47889</v>
      </c>
      <c r="I20" s="41">
        <f>SUM(I21)</f>
        <v>459530</v>
      </c>
      <c r="J20" s="41">
        <f t="shared" si="1"/>
        <v>411641</v>
      </c>
      <c r="K20" s="42"/>
      <c r="L20" s="96"/>
      <c r="M20" s="94" t="str">
        <f t="shared" si="2"/>
        <v/>
      </c>
      <c r="N20" s="29" t="str">
        <f t="shared" si="3"/>
        <v>-</v>
      </c>
      <c r="O20" s="29" t="str">
        <f t="shared" si="4"/>
        <v>-</v>
      </c>
      <c r="P20" s="29" t="str">
        <f t="shared" si="5"/>
        <v>目</v>
      </c>
      <c r="Q20" s="29" t="str">
        <f t="shared" si="6"/>
        <v>-</v>
      </c>
      <c r="R20" s="29" t="str">
        <f t="shared" si="7"/>
        <v>-</v>
      </c>
      <c r="S20" s="9" t="s">
        <v>37</v>
      </c>
      <c r="T20" s="124" t="str">
        <f t="shared" si="8"/>
        <v/>
      </c>
      <c r="V20" s="9">
        <f t="shared" si="9"/>
        <v>1</v>
      </c>
      <c r="W20" s="9">
        <f t="shared" si="10"/>
        <v>1</v>
      </c>
      <c r="X20" s="9">
        <f t="shared" si="11"/>
        <v>1</v>
      </c>
      <c r="Y20" s="9">
        <f t="shared" si="12"/>
        <v>1</v>
      </c>
      <c r="Z20" s="11" t="str">
        <f t="shared" si="13"/>
        <v xml:space="preserve">②
</v>
      </c>
      <c r="AB20" s="43">
        <f t="shared" si="14"/>
        <v>5</v>
      </c>
      <c r="AC20" s="43">
        <f t="shared" si="15"/>
        <v>0</v>
      </c>
      <c r="AD20" s="43">
        <f t="shared" si="16"/>
        <v>0</v>
      </c>
      <c r="AF20" s="12" t="e">
        <f>IF(N20="款",B20,#REF!)</f>
        <v>#REF!</v>
      </c>
      <c r="AG20" s="12" t="e">
        <f>IF(#REF!=AF20,IF(O20="項",C20,#REF!),0)</f>
        <v>#REF!</v>
      </c>
      <c r="AH20" s="12" t="e">
        <f>IF(#REF!=AG20,IF(P20="目",D20,#REF!),0)</f>
        <v>#REF!</v>
      </c>
      <c r="AI20" s="12" t="e">
        <f>IF(#REF!=AH20,IF(Q20="節",E20,"事項"),0)</f>
        <v>#REF!</v>
      </c>
      <c r="AK20" s="12" t="e">
        <f t="shared" si="17"/>
        <v>#REF!</v>
      </c>
      <c r="AL20" s="9"/>
      <c r="AM20" s="9"/>
      <c r="AN20" s="12" t="e">
        <f>IF(AK20=0,#REF!,AK20)</f>
        <v>#REF!</v>
      </c>
      <c r="AO20" s="9" t="e">
        <f t="shared" si="18"/>
        <v>#REF!</v>
      </c>
    </row>
    <row r="21" spans="1:41" ht="26.4">
      <c r="A21" s="109">
        <v>1043</v>
      </c>
      <c r="B21" s="45"/>
      <c r="C21" s="45"/>
      <c r="D21" s="44"/>
      <c r="E21" s="123" t="s">
        <v>9</v>
      </c>
      <c r="F21" s="46"/>
      <c r="G21" s="47"/>
      <c r="H21" s="41">
        <f>+H22+H24+H26+H28+H30</f>
        <v>47889</v>
      </c>
      <c r="I21" s="41">
        <f>+I22+I24+I26+I28+I30</f>
        <v>459530</v>
      </c>
      <c r="J21" s="41">
        <f t="shared" si="1"/>
        <v>411641</v>
      </c>
      <c r="K21" s="42"/>
      <c r="L21" s="96"/>
      <c r="M21" s="94" t="str">
        <f t="shared" si="2"/>
        <v/>
      </c>
      <c r="N21" s="29" t="str">
        <f t="shared" si="3"/>
        <v>-</v>
      </c>
      <c r="O21" s="29" t="str">
        <f t="shared" si="4"/>
        <v>-</v>
      </c>
      <c r="P21" s="29" t="str">
        <f t="shared" si="5"/>
        <v>-</v>
      </c>
      <c r="Q21" s="29" t="str">
        <f t="shared" si="6"/>
        <v>節</v>
      </c>
      <c r="R21" s="29" t="str">
        <f t="shared" si="7"/>
        <v>-</v>
      </c>
      <c r="S21" s="9" t="s">
        <v>37</v>
      </c>
      <c r="T21" s="124" t="str">
        <f t="shared" si="8"/>
        <v/>
      </c>
      <c r="V21" s="9">
        <f t="shared" si="9"/>
        <v>1</v>
      </c>
      <c r="W21" s="9">
        <f t="shared" si="10"/>
        <v>1</v>
      </c>
      <c r="X21" s="9">
        <f t="shared" si="11"/>
        <v>1</v>
      </c>
      <c r="Y21" s="9">
        <f t="shared" si="12"/>
        <v>1</v>
      </c>
      <c r="Z21" s="11" t="str">
        <f t="shared" si="13"/>
        <v xml:space="preserve">②
</v>
      </c>
      <c r="AB21" s="43">
        <f t="shared" si="14"/>
        <v>0</v>
      </c>
      <c r="AC21" s="43">
        <f t="shared" si="15"/>
        <v>4.5</v>
      </c>
      <c r="AD21" s="43">
        <f t="shared" si="16"/>
        <v>0</v>
      </c>
      <c r="AF21" s="12" t="e">
        <f>IF(N21="款",B21,AF20)</f>
        <v>#REF!</v>
      </c>
      <c r="AG21" s="12" t="e">
        <f>IF(AF20=AF21,IF(O21="項",C21,AG20),0)</f>
        <v>#REF!</v>
      </c>
      <c r="AH21" s="12" t="e">
        <f>IF(AG20=AG21,IF(P21="目",D21,AH20),0)</f>
        <v>#REF!</v>
      </c>
      <c r="AI21" s="12" t="e">
        <f>IF(AH20=AH21,IF(Q21="節",E21,"事項"),0)</f>
        <v>#REF!</v>
      </c>
      <c r="AK21" s="12" t="e">
        <f t="shared" si="17"/>
        <v>#REF!</v>
      </c>
      <c r="AL21" s="9"/>
      <c r="AM21" s="9"/>
      <c r="AN21" s="12" t="e">
        <f t="shared" ref="AN21:AN25" si="23">IF(AK21=0,AN20,AK21)</f>
        <v>#REF!</v>
      </c>
      <c r="AO21" s="9" t="e">
        <f t="shared" si="18"/>
        <v>#REF!</v>
      </c>
    </row>
    <row r="22" spans="1:41" ht="40.200000000000003" thickBot="1">
      <c r="A22" s="110">
        <v>1044</v>
      </c>
      <c r="B22" s="99"/>
      <c r="C22" s="99"/>
      <c r="D22" s="99"/>
      <c r="E22" s="103"/>
      <c r="F22" s="51" t="s">
        <v>42</v>
      </c>
      <c r="G22" s="100"/>
      <c r="H22" s="53">
        <f>SUM(H23:H23)</f>
        <v>675</v>
      </c>
      <c r="I22" s="53">
        <f>SUM(I23:I23)</f>
        <v>393</v>
      </c>
      <c r="J22" s="53">
        <f t="shared" si="1"/>
        <v>-282</v>
      </c>
      <c r="K22" s="55"/>
      <c r="L22" s="98"/>
      <c r="M22" s="94" t="str">
        <f t="shared" si="2"/>
        <v/>
      </c>
      <c r="N22" s="29" t="str">
        <f t="shared" si="3"/>
        <v>-</v>
      </c>
      <c r="O22" s="29" t="str">
        <f t="shared" si="4"/>
        <v>-</v>
      </c>
      <c r="P22" s="29" t="str">
        <f t="shared" si="5"/>
        <v>-</v>
      </c>
      <c r="Q22" s="29" t="str">
        <f t="shared" si="6"/>
        <v>-</v>
      </c>
      <c r="R22" s="29" t="str">
        <f t="shared" si="7"/>
        <v>事項</v>
      </c>
      <c r="S22" s="9" t="s">
        <v>37</v>
      </c>
      <c r="T22" s="124" t="str">
        <f t="shared" si="8"/>
        <v/>
      </c>
      <c r="V22" s="9">
        <f t="shared" si="9"/>
        <v>1</v>
      </c>
      <c r="W22" s="9">
        <f t="shared" si="10"/>
        <v>1</v>
      </c>
      <c r="X22" s="9">
        <f t="shared" si="11"/>
        <v>2</v>
      </c>
      <c r="Y22" s="9">
        <f t="shared" si="12"/>
        <v>2</v>
      </c>
      <c r="Z22" s="11" t="str">
        <f t="shared" si="13"/>
        <v xml:space="preserve">③
</v>
      </c>
      <c r="AB22" s="43">
        <f t="shared" si="14"/>
        <v>0</v>
      </c>
      <c r="AC22" s="43">
        <f t="shared" si="15"/>
        <v>0</v>
      </c>
      <c r="AD22" s="43">
        <f t="shared" si="16"/>
        <v>27</v>
      </c>
      <c r="AF22" s="12" t="e">
        <f>IF(N22="款",B22,AF21)</f>
        <v>#REF!</v>
      </c>
      <c r="AG22" s="12" t="e">
        <f>IF(AF21=AF22,IF(O22="項",C22,AG21),0)</f>
        <v>#REF!</v>
      </c>
      <c r="AH22" s="12" t="e">
        <f>IF(AG21=AG22,IF(P22="目",D22,AH21),0)</f>
        <v>#REF!</v>
      </c>
      <c r="AI22" s="12" t="e">
        <f>IF(AH21=AH22,IF(Q22="節",E22,"事項"),0)</f>
        <v>#REF!</v>
      </c>
      <c r="AK22" s="12" t="e">
        <f t="shared" si="17"/>
        <v>#REF!</v>
      </c>
      <c r="AL22" s="9"/>
      <c r="AM22" s="9"/>
      <c r="AN22" s="12" t="e">
        <f t="shared" si="23"/>
        <v>#REF!</v>
      </c>
      <c r="AO22" s="9" t="e">
        <f t="shared" si="18"/>
        <v>#REF!</v>
      </c>
    </row>
    <row r="23" spans="1:41" ht="26.4">
      <c r="A23" s="109">
        <v>1046</v>
      </c>
      <c r="B23" s="45"/>
      <c r="C23" s="45"/>
      <c r="D23" s="45"/>
      <c r="E23" s="102"/>
      <c r="F23" s="79"/>
      <c r="G23" s="80" t="s">
        <v>26</v>
      </c>
      <c r="H23" s="48">
        <v>675</v>
      </c>
      <c r="I23" s="48">
        <v>393</v>
      </c>
      <c r="J23" s="48">
        <f t="shared" si="1"/>
        <v>-282</v>
      </c>
      <c r="K23" s="78"/>
      <c r="L23" s="97"/>
      <c r="M23" s="94" t="str">
        <f t="shared" si="2"/>
        <v/>
      </c>
      <c r="N23" s="29" t="str">
        <f t="shared" si="3"/>
        <v>-</v>
      </c>
      <c r="O23" s="29" t="str">
        <f t="shared" si="4"/>
        <v>-</v>
      </c>
      <c r="P23" s="29" t="str">
        <f t="shared" si="5"/>
        <v>-</v>
      </c>
      <c r="Q23" s="29" t="str">
        <f t="shared" si="6"/>
        <v>-</v>
      </c>
      <c r="R23" s="29" t="str">
        <f t="shared" si="7"/>
        <v>-</v>
      </c>
      <c r="S23" s="9" t="s">
        <v>37</v>
      </c>
      <c r="T23" s="124" t="str">
        <f t="shared" si="8"/>
        <v>ICT戦略室</v>
      </c>
      <c r="V23" s="9">
        <f t="shared" si="9"/>
        <v>1</v>
      </c>
      <c r="W23" s="9">
        <f t="shared" si="10"/>
        <v>1</v>
      </c>
      <c r="X23" s="9">
        <f t="shared" si="11"/>
        <v>1</v>
      </c>
      <c r="Y23" s="9">
        <f t="shared" si="12"/>
        <v>1</v>
      </c>
      <c r="Z23" s="11" t="str">
        <f t="shared" si="13"/>
        <v xml:space="preserve">②
</v>
      </c>
      <c r="AB23" s="43">
        <f t="shared" si="14"/>
        <v>0</v>
      </c>
      <c r="AC23" s="43">
        <f t="shared" si="15"/>
        <v>0</v>
      </c>
      <c r="AD23" s="43">
        <f t="shared" si="16"/>
        <v>0</v>
      </c>
      <c r="AF23" s="12" t="e">
        <f>IF(N23="款",B23,#REF!)</f>
        <v>#REF!</v>
      </c>
      <c r="AG23" s="12" t="e">
        <f>IF(#REF!=AF23,IF(O23="項",C23,#REF!),0)</f>
        <v>#REF!</v>
      </c>
      <c r="AH23" s="12" t="e">
        <f>IF(#REF!=AG23,IF(P23="目",D23,#REF!),0)</f>
        <v>#REF!</v>
      </c>
      <c r="AI23" s="12" t="e">
        <f>IF(#REF!=AH23,IF(Q23="節",E23,"事項"),0)</f>
        <v>#REF!</v>
      </c>
      <c r="AK23" s="12" t="e">
        <f t="shared" si="17"/>
        <v>#REF!</v>
      </c>
      <c r="AL23" s="9"/>
      <c r="AM23" s="9"/>
      <c r="AN23" s="12" t="e">
        <f>IF(AK23=0,#REF!,AK23)</f>
        <v>#REF!</v>
      </c>
      <c r="AO23" s="9" t="e">
        <f t="shared" si="18"/>
        <v>#REF!</v>
      </c>
    </row>
    <row r="24" spans="1:41" ht="39.6">
      <c r="A24" s="109">
        <v>1049</v>
      </c>
      <c r="B24" s="45"/>
      <c r="C24" s="45"/>
      <c r="D24" s="45"/>
      <c r="E24" s="123"/>
      <c r="F24" s="46" t="s">
        <v>39</v>
      </c>
      <c r="G24" s="47"/>
      <c r="H24" s="41">
        <f>SUM(H25:H25)</f>
        <v>2922</v>
      </c>
      <c r="I24" s="41">
        <f>SUM(I25:I25)</f>
        <v>2937</v>
      </c>
      <c r="J24" s="41">
        <f t="shared" si="1"/>
        <v>15</v>
      </c>
      <c r="K24" s="42"/>
      <c r="L24" s="96"/>
      <c r="M24" s="94" t="str">
        <f t="shared" si="2"/>
        <v/>
      </c>
      <c r="N24" s="29" t="str">
        <f t="shared" si="3"/>
        <v>-</v>
      </c>
      <c r="O24" s="29" t="str">
        <f t="shared" si="4"/>
        <v>-</v>
      </c>
      <c r="P24" s="29" t="str">
        <f t="shared" si="5"/>
        <v>-</v>
      </c>
      <c r="Q24" s="29" t="str">
        <f t="shared" si="6"/>
        <v>-</v>
      </c>
      <c r="R24" s="29" t="str">
        <f t="shared" si="7"/>
        <v>事項</v>
      </c>
      <c r="S24" s="9" t="s">
        <v>37</v>
      </c>
      <c r="T24" s="124" t="str">
        <f t="shared" si="8"/>
        <v/>
      </c>
      <c r="V24" s="9">
        <f t="shared" si="9"/>
        <v>1</v>
      </c>
      <c r="W24" s="9">
        <f t="shared" si="10"/>
        <v>1</v>
      </c>
      <c r="X24" s="9">
        <f t="shared" si="11"/>
        <v>2</v>
      </c>
      <c r="Y24" s="9">
        <f>MAX(V24:X24)</f>
        <v>2</v>
      </c>
      <c r="Z24" s="11" t="str">
        <f>IF(Y24=4,"⑤"&amp;CHAR(10)&amp;CHAR(10)&amp;CHAR(10)&amp;CHAR(10),IF(Y24=3,"④"&amp;CHAR(10)&amp;CHAR(10)&amp;CHAR(10),IF(Y24=2,"③"&amp;CHAR(10)&amp;CHAR(10),"②"&amp;CHAR(10))))</f>
        <v xml:space="preserve">③
</v>
      </c>
      <c r="AB24" s="43">
        <f t="shared" si="14"/>
        <v>0</v>
      </c>
      <c r="AC24" s="43">
        <f t="shared" si="15"/>
        <v>0</v>
      </c>
      <c r="AD24" s="43">
        <f t="shared" si="16"/>
        <v>25</v>
      </c>
      <c r="AF24" s="12" t="e">
        <f>IF(N24="款",B24,#REF!)</f>
        <v>#REF!</v>
      </c>
      <c r="AG24" s="12" t="e">
        <f>IF(#REF!=AF24,IF(O24="項",C24,#REF!),0)</f>
        <v>#REF!</v>
      </c>
      <c r="AH24" s="12" t="e">
        <f>IF(#REF!=AG24,IF(P24="目",D24,#REF!),0)</f>
        <v>#REF!</v>
      </c>
      <c r="AI24" s="12" t="e">
        <f>IF(#REF!=AH24,IF(Q24="節",E24,"事項"),0)</f>
        <v>#REF!</v>
      </c>
      <c r="AK24" s="12" t="e">
        <f t="shared" si="17"/>
        <v>#REF!</v>
      </c>
      <c r="AL24" s="9"/>
      <c r="AM24" s="9"/>
      <c r="AN24" s="12" t="e">
        <f>IF(AK24=0,#REF!,AK24)</f>
        <v>#REF!</v>
      </c>
      <c r="AO24" s="9" t="e">
        <f t="shared" si="18"/>
        <v>#REF!</v>
      </c>
    </row>
    <row r="25" spans="1:41" ht="26.4">
      <c r="A25" s="109">
        <v>1050</v>
      </c>
      <c r="B25" s="45"/>
      <c r="C25" s="45"/>
      <c r="D25" s="45"/>
      <c r="E25" s="123"/>
      <c r="F25" s="46"/>
      <c r="G25" s="47" t="s">
        <v>26</v>
      </c>
      <c r="H25" s="41">
        <v>2922</v>
      </c>
      <c r="I25" s="41">
        <v>2937</v>
      </c>
      <c r="J25" s="41">
        <f t="shared" si="1"/>
        <v>15</v>
      </c>
      <c r="K25" s="42"/>
      <c r="L25" s="96"/>
      <c r="M25" s="94" t="str">
        <f t="shared" si="2"/>
        <v/>
      </c>
      <c r="N25" s="29" t="str">
        <f t="shared" si="3"/>
        <v>-</v>
      </c>
      <c r="O25" s="29" t="str">
        <f t="shared" si="4"/>
        <v>-</v>
      </c>
      <c r="P25" s="29" t="str">
        <f t="shared" si="5"/>
        <v>-</v>
      </c>
      <c r="Q25" s="29" t="str">
        <f t="shared" si="6"/>
        <v>-</v>
      </c>
      <c r="R25" s="29" t="str">
        <f t="shared" si="7"/>
        <v>-</v>
      </c>
      <c r="S25" s="9" t="s">
        <v>37</v>
      </c>
      <c r="T25" s="124" t="str">
        <f t="shared" si="8"/>
        <v>ICT戦略室</v>
      </c>
      <c r="V25" s="9">
        <f t="shared" si="9"/>
        <v>1</v>
      </c>
      <c r="W25" s="9">
        <f t="shared" si="10"/>
        <v>1</v>
      </c>
      <c r="X25" s="9">
        <f t="shared" si="11"/>
        <v>1</v>
      </c>
      <c r="Y25" s="9">
        <f t="shared" ref="Y25:Y29" si="24">MAX(V25:X25)</f>
        <v>1</v>
      </c>
      <c r="Z25" s="11" t="str">
        <f t="shared" ref="Z25:Z29" si="25">IF(Y25=4,"⑤"&amp;CHAR(10)&amp;CHAR(10)&amp;CHAR(10)&amp;CHAR(10),IF(Y25=3,"④"&amp;CHAR(10)&amp;CHAR(10)&amp;CHAR(10),IF(Y25=2,"③"&amp;CHAR(10)&amp;CHAR(10),"②"&amp;CHAR(10))))</f>
        <v xml:space="preserve">②
</v>
      </c>
      <c r="AB25" s="43">
        <f t="shared" si="14"/>
        <v>0</v>
      </c>
      <c r="AC25" s="43">
        <f t="shared" si="15"/>
        <v>0</v>
      </c>
      <c r="AD25" s="43">
        <f t="shared" si="16"/>
        <v>0</v>
      </c>
      <c r="AF25" s="12" t="e">
        <f>IF(N25="款",B25,AF24)</f>
        <v>#REF!</v>
      </c>
      <c r="AG25" s="12" t="e">
        <f>IF(AF24=AF25,IF(O25="項",C25,AG24),0)</f>
        <v>#REF!</v>
      </c>
      <c r="AH25" s="12" t="e">
        <f>IF(AG24=AG25,IF(P25="目",D25,AH24),0)</f>
        <v>#REF!</v>
      </c>
      <c r="AI25" s="12" t="e">
        <f>IF(AH24=AH25,IF(Q25="節",E25,"事項"),0)</f>
        <v>#REF!</v>
      </c>
      <c r="AK25" s="12" t="e">
        <f t="shared" si="17"/>
        <v>#REF!</v>
      </c>
      <c r="AL25" s="9"/>
      <c r="AM25" s="9"/>
      <c r="AN25" s="12" t="e">
        <f t="shared" si="23"/>
        <v>#REF!</v>
      </c>
      <c r="AO25" s="9" t="e">
        <f t="shared" si="18"/>
        <v>#REF!</v>
      </c>
    </row>
    <row r="26" spans="1:41" ht="39.6">
      <c r="A26" s="109">
        <v>1049</v>
      </c>
      <c r="B26" s="45"/>
      <c r="C26" s="45"/>
      <c r="D26" s="45"/>
      <c r="E26" s="123"/>
      <c r="F26" s="46" t="s">
        <v>48</v>
      </c>
      <c r="G26" s="47"/>
      <c r="H26" s="41">
        <f>SUM(H27:H27)</f>
        <v>0</v>
      </c>
      <c r="I26" s="41">
        <f>SUM(I27:I27)</f>
        <v>516</v>
      </c>
      <c r="J26" s="41">
        <f t="shared" si="1"/>
        <v>516</v>
      </c>
      <c r="K26" s="42"/>
      <c r="L26" s="96"/>
      <c r="M26" s="94" t="str">
        <f t="shared" si="2"/>
        <v>○</v>
      </c>
      <c r="N26" s="29" t="str">
        <f t="shared" si="3"/>
        <v>-</v>
      </c>
      <c r="O26" s="29" t="str">
        <f t="shared" si="4"/>
        <v>-</v>
      </c>
      <c r="P26" s="29" t="str">
        <f t="shared" si="5"/>
        <v>-</v>
      </c>
      <c r="Q26" s="29" t="str">
        <f t="shared" si="6"/>
        <v>-</v>
      </c>
      <c r="R26" s="29" t="str">
        <f t="shared" si="7"/>
        <v>事項</v>
      </c>
      <c r="S26" s="9" t="s">
        <v>37</v>
      </c>
      <c r="T26" s="124" t="str">
        <f t="shared" si="8"/>
        <v/>
      </c>
      <c r="V26" s="9">
        <f t="shared" si="9"/>
        <v>1</v>
      </c>
      <c r="W26" s="9">
        <f t="shared" si="10"/>
        <v>1</v>
      </c>
      <c r="X26" s="9">
        <f t="shared" si="11"/>
        <v>2</v>
      </c>
      <c r="Y26" s="9">
        <f>MAX(V26:X26)</f>
        <v>2</v>
      </c>
      <c r="Z26" s="11" t="str">
        <f>IF(Y26=4,"⑤"&amp;CHAR(10)&amp;CHAR(10)&amp;CHAR(10)&amp;CHAR(10),IF(Y26=3,"④"&amp;CHAR(10)&amp;CHAR(10)&amp;CHAR(10),IF(Y26=2,"③"&amp;CHAR(10)&amp;CHAR(10),"②"&amp;CHAR(10))))</f>
        <v xml:space="preserve">③
</v>
      </c>
      <c r="AB26" s="43">
        <f t="shared" si="14"/>
        <v>0</v>
      </c>
      <c r="AC26" s="43">
        <f t="shared" si="15"/>
        <v>0</v>
      </c>
      <c r="AD26" s="43">
        <f t="shared" si="16"/>
        <v>25</v>
      </c>
      <c r="AF26" s="12" t="e">
        <f>IF(N26="款",B26,#REF!)</f>
        <v>#REF!</v>
      </c>
      <c r="AG26" s="12" t="e">
        <f>IF(#REF!=AF26,IF(O26="項",C26,#REF!),0)</f>
        <v>#REF!</v>
      </c>
      <c r="AH26" s="12" t="e">
        <f>IF(#REF!=AG26,IF(P26="目",D26,#REF!),0)</f>
        <v>#REF!</v>
      </c>
      <c r="AI26" s="12" t="e">
        <f>IF(#REF!=AH26,IF(Q26="節",E26,"事項"),0)</f>
        <v>#REF!</v>
      </c>
      <c r="AK26" s="12" t="e">
        <f t="shared" si="17"/>
        <v>#REF!</v>
      </c>
      <c r="AL26" s="9"/>
      <c r="AM26" s="9"/>
      <c r="AN26" s="12" t="e">
        <f>IF(AK26=0,#REF!,AK26)</f>
        <v>#REF!</v>
      </c>
      <c r="AO26" s="9" t="e">
        <f t="shared" si="18"/>
        <v>#REF!</v>
      </c>
    </row>
    <row r="27" spans="1:41" ht="26.4">
      <c r="A27" s="109">
        <v>1050</v>
      </c>
      <c r="B27" s="45"/>
      <c r="C27" s="45"/>
      <c r="D27" s="45"/>
      <c r="E27" s="123"/>
      <c r="F27" s="46"/>
      <c r="G27" s="47" t="s">
        <v>26</v>
      </c>
      <c r="H27" s="41">
        <v>0</v>
      </c>
      <c r="I27" s="41">
        <v>516</v>
      </c>
      <c r="J27" s="41">
        <f t="shared" si="1"/>
        <v>516</v>
      </c>
      <c r="K27" s="42"/>
      <c r="L27" s="96"/>
      <c r="M27" s="94" t="str">
        <f t="shared" si="2"/>
        <v>○</v>
      </c>
      <c r="N27" s="29" t="str">
        <f t="shared" si="3"/>
        <v>-</v>
      </c>
      <c r="O27" s="29" t="str">
        <f t="shared" si="4"/>
        <v>-</v>
      </c>
      <c r="P27" s="29" t="str">
        <f t="shared" si="5"/>
        <v>-</v>
      </c>
      <c r="Q27" s="29" t="str">
        <f t="shared" si="6"/>
        <v>-</v>
      </c>
      <c r="R27" s="29" t="str">
        <f t="shared" si="7"/>
        <v>-</v>
      </c>
      <c r="S27" s="9" t="s">
        <v>37</v>
      </c>
      <c r="T27" s="124" t="str">
        <f t="shared" si="8"/>
        <v>ICT戦略室</v>
      </c>
      <c r="V27" s="9">
        <f t="shared" si="9"/>
        <v>1</v>
      </c>
      <c r="W27" s="9">
        <f t="shared" si="10"/>
        <v>1</v>
      </c>
      <c r="X27" s="9">
        <f t="shared" si="11"/>
        <v>1</v>
      </c>
      <c r="Y27" s="9">
        <f t="shared" ref="Y27" si="26">MAX(V27:X27)</f>
        <v>1</v>
      </c>
      <c r="Z27" s="11" t="str">
        <f t="shared" ref="Z27" si="27">IF(Y27=4,"⑤"&amp;CHAR(10)&amp;CHAR(10)&amp;CHAR(10)&amp;CHAR(10),IF(Y27=3,"④"&amp;CHAR(10)&amp;CHAR(10)&amp;CHAR(10),IF(Y27=2,"③"&amp;CHAR(10)&amp;CHAR(10),"②"&amp;CHAR(10))))</f>
        <v xml:space="preserve">②
</v>
      </c>
      <c r="AB27" s="43">
        <f t="shared" si="14"/>
        <v>0</v>
      </c>
      <c r="AC27" s="43">
        <f t="shared" si="15"/>
        <v>0</v>
      </c>
      <c r="AD27" s="43">
        <f t="shared" si="16"/>
        <v>0</v>
      </c>
      <c r="AF27" s="12" t="e">
        <f>IF(N27="款",B27,AF26)</f>
        <v>#REF!</v>
      </c>
      <c r="AG27" s="12" t="e">
        <f>IF(AF26=AF27,IF(O27="項",C27,AG26),0)</f>
        <v>#REF!</v>
      </c>
      <c r="AH27" s="12" t="e">
        <f>IF(AG26=AG27,IF(P27="目",D27,AH26),0)</f>
        <v>#REF!</v>
      </c>
      <c r="AI27" s="12" t="e">
        <f>IF(AH26=AH27,IF(Q27="節",E27,"事項"),0)</f>
        <v>#REF!</v>
      </c>
      <c r="AK27" s="12" t="e">
        <f t="shared" si="17"/>
        <v>#REF!</v>
      </c>
      <c r="AL27" s="9"/>
      <c r="AM27" s="9"/>
      <c r="AN27" s="12" t="e">
        <f t="shared" ref="AN27" si="28">IF(AK27=0,AN26,AK27)</f>
        <v>#REF!</v>
      </c>
      <c r="AO27" s="9" t="e">
        <f t="shared" si="18"/>
        <v>#REF!</v>
      </c>
    </row>
    <row r="28" spans="1:41" ht="26.4">
      <c r="A28" s="109">
        <v>1073</v>
      </c>
      <c r="B28" s="45"/>
      <c r="C28" s="45"/>
      <c r="D28" s="45"/>
      <c r="E28" s="123"/>
      <c r="F28" s="46" t="s">
        <v>28</v>
      </c>
      <c r="G28" s="47"/>
      <c r="H28" s="41">
        <f>SUM(H29:H29)</f>
        <v>44292</v>
      </c>
      <c r="I28" s="41">
        <f>SUM(I29:I29)</f>
        <v>42841</v>
      </c>
      <c r="J28" s="41">
        <f t="shared" si="1"/>
        <v>-1451</v>
      </c>
      <c r="K28" s="42"/>
      <c r="L28" s="96"/>
      <c r="M28" s="94" t="str">
        <f t="shared" si="2"/>
        <v/>
      </c>
      <c r="N28" s="29" t="str">
        <f t="shared" si="3"/>
        <v>-</v>
      </c>
      <c r="O28" s="29" t="str">
        <f t="shared" si="4"/>
        <v>-</v>
      </c>
      <c r="P28" s="29" t="str">
        <f t="shared" si="5"/>
        <v>-</v>
      </c>
      <c r="Q28" s="29" t="str">
        <f t="shared" si="6"/>
        <v>-</v>
      </c>
      <c r="R28" s="29" t="str">
        <f t="shared" si="7"/>
        <v>事項</v>
      </c>
      <c r="S28" s="9" t="s">
        <v>37</v>
      </c>
      <c r="T28" s="124" t="str">
        <f t="shared" si="8"/>
        <v/>
      </c>
      <c r="V28" s="9">
        <f t="shared" si="9"/>
        <v>1</v>
      </c>
      <c r="W28" s="9">
        <f t="shared" si="10"/>
        <v>1</v>
      </c>
      <c r="X28" s="9">
        <f t="shared" si="11"/>
        <v>1</v>
      </c>
      <c r="Y28" s="9">
        <f t="shared" si="24"/>
        <v>1</v>
      </c>
      <c r="Z28" s="11" t="str">
        <f t="shared" si="25"/>
        <v xml:space="preserve">②
</v>
      </c>
      <c r="AB28" s="43">
        <f t="shared" si="14"/>
        <v>0</v>
      </c>
      <c r="AC28" s="43">
        <f t="shared" si="15"/>
        <v>0</v>
      </c>
      <c r="AD28" s="43">
        <f t="shared" si="16"/>
        <v>17</v>
      </c>
      <c r="AF28" s="12" t="e">
        <f>IF(N28="款",B28,#REF!)</f>
        <v>#REF!</v>
      </c>
      <c r="AG28" s="12" t="e">
        <f>IF(#REF!=AF28,IF(O28="項",C28,#REF!),0)</f>
        <v>#REF!</v>
      </c>
      <c r="AH28" s="12" t="e">
        <f>IF(#REF!=AG28,IF(P28="目",D28,#REF!),0)</f>
        <v>#REF!</v>
      </c>
      <c r="AI28" s="12" t="e">
        <f>IF(#REF!=AH28,IF(Q28="節",E28,"事項"),0)</f>
        <v>#REF!</v>
      </c>
      <c r="AK28" s="12" t="e">
        <f t="shared" si="17"/>
        <v>#REF!</v>
      </c>
      <c r="AL28" s="9"/>
      <c r="AM28" s="9"/>
      <c r="AN28" s="12" t="e">
        <f>IF(AK28=0,#REF!,AK28)</f>
        <v>#REF!</v>
      </c>
      <c r="AO28" s="9" t="e">
        <f t="shared" si="18"/>
        <v>#REF!</v>
      </c>
    </row>
    <row r="29" spans="1:41" ht="26.4">
      <c r="A29" s="109">
        <v>1075</v>
      </c>
      <c r="B29" s="45"/>
      <c r="C29" s="45"/>
      <c r="D29" s="45"/>
      <c r="E29" s="123"/>
      <c r="F29" s="46"/>
      <c r="G29" s="47" t="s">
        <v>26</v>
      </c>
      <c r="H29" s="41">
        <f>23558+20734</f>
        <v>44292</v>
      </c>
      <c r="I29" s="41">
        <f>11136+59+42+18+8003+23558+25</f>
        <v>42841</v>
      </c>
      <c r="J29" s="41">
        <f t="shared" si="1"/>
        <v>-1451</v>
      </c>
      <c r="K29" s="42"/>
      <c r="L29" s="96"/>
      <c r="M29" s="94" t="str">
        <f t="shared" si="2"/>
        <v/>
      </c>
      <c r="N29" s="29" t="str">
        <f t="shared" si="3"/>
        <v>-</v>
      </c>
      <c r="O29" s="29" t="str">
        <f t="shared" si="4"/>
        <v>-</v>
      </c>
      <c r="P29" s="29" t="str">
        <f t="shared" si="5"/>
        <v>-</v>
      </c>
      <c r="Q29" s="29" t="str">
        <f t="shared" si="6"/>
        <v>-</v>
      </c>
      <c r="R29" s="29" t="str">
        <f t="shared" si="7"/>
        <v>-</v>
      </c>
      <c r="S29" s="9" t="s">
        <v>37</v>
      </c>
      <c r="T29" s="124" t="str">
        <f t="shared" si="8"/>
        <v>ICT戦略室</v>
      </c>
      <c r="V29" s="9">
        <f t="shared" si="9"/>
        <v>1</v>
      </c>
      <c r="W29" s="9">
        <f t="shared" si="10"/>
        <v>1</v>
      </c>
      <c r="X29" s="9">
        <f t="shared" si="11"/>
        <v>1</v>
      </c>
      <c r="Y29" s="9">
        <f t="shared" si="24"/>
        <v>1</v>
      </c>
      <c r="Z29" s="11" t="str">
        <f t="shared" si="25"/>
        <v xml:space="preserve">②
</v>
      </c>
      <c r="AB29" s="43">
        <f t="shared" si="14"/>
        <v>0</v>
      </c>
      <c r="AC29" s="43">
        <f t="shared" si="15"/>
        <v>0</v>
      </c>
      <c r="AD29" s="43">
        <f t="shared" si="16"/>
        <v>0</v>
      </c>
      <c r="AF29" s="12" t="e">
        <f>IF(N29="款",B29,#REF!)</f>
        <v>#REF!</v>
      </c>
      <c r="AG29" s="12" t="e">
        <f>IF(#REF!=AF29,IF(O29="項",C29,#REF!),0)</f>
        <v>#REF!</v>
      </c>
      <c r="AH29" s="12" t="e">
        <f>IF(#REF!=AG29,IF(P29="目",D29,#REF!),0)</f>
        <v>#REF!</v>
      </c>
      <c r="AI29" s="12" t="e">
        <f>IF(#REF!=AH29,IF(Q29="節",E29,"事項"),0)</f>
        <v>#REF!</v>
      </c>
      <c r="AK29" s="12" t="e">
        <f t="shared" si="17"/>
        <v>#REF!</v>
      </c>
      <c r="AL29" s="9"/>
      <c r="AM29" s="9"/>
      <c r="AN29" s="12" t="e">
        <f>IF(AK29=0,#REF!,AK29)</f>
        <v>#REF!</v>
      </c>
      <c r="AO29" s="9" t="e">
        <f t="shared" si="18"/>
        <v>#REF!</v>
      </c>
    </row>
    <row r="30" spans="1:41" ht="39.6">
      <c r="A30" s="109"/>
      <c r="B30" s="45"/>
      <c r="C30" s="45"/>
      <c r="D30" s="45"/>
      <c r="E30" s="123"/>
      <c r="F30" s="117" t="s">
        <v>50</v>
      </c>
      <c r="G30" s="47"/>
      <c r="H30" s="41">
        <f>SUM(H31:H31)</f>
        <v>0</v>
      </c>
      <c r="I30" s="41">
        <f>SUM(I31:I31)</f>
        <v>412843</v>
      </c>
      <c r="J30" s="41">
        <f t="shared" si="1"/>
        <v>412843</v>
      </c>
      <c r="K30" s="42"/>
      <c r="L30" s="96"/>
      <c r="M30" s="94" t="str">
        <f t="shared" si="2"/>
        <v>○</v>
      </c>
      <c r="N30" s="29" t="str">
        <f t="shared" si="3"/>
        <v>-</v>
      </c>
      <c r="O30" s="29" t="str">
        <f t="shared" si="4"/>
        <v>-</v>
      </c>
      <c r="P30" s="29" t="str">
        <f t="shared" si="5"/>
        <v>-</v>
      </c>
      <c r="Q30" s="29" t="str">
        <f t="shared" si="6"/>
        <v>-</v>
      </c>
      <c r="R30" s="29" t="str">
        <f t="shared" si="7"/>
        <v>事項</v>
      </c>
      <c r="S30" s="9" t="s">
        <v>37</v>
      </c>
      <c r="T30" s="124" t="str">
        <f t="shared" si="8"/>
        <v/>
      </c>
      <c r="V30" s="9">
        <f t="shared" si="9"/>
        <v>1</v>
      </c>
      <c r="W30" s="9">
        <f t="shared" si="10"/>
        <v>1</v>
      </c>
      <c r="X30" s="9">
        <f t="shared" si="11"/>
        <v>2</v>
      </c>
      <c r="Y30" s="9">
        <f t="shared" si="12"/>
        <v>2</v>
      </c>
      <c r="Z30" s="11" t="str">
        <f t="shared" si="13"/>
        <v xml:space="preserve">③
</v>
      </c>
      <c r="AB30" s="43">
        <f t="shared" si="14"/>
        <v>0</v>
      </c>
      <c r="AC30" s="43">
        <f t="shared" si="15"/>
        <v>0</v>
      </c>
      <c r="AD30" s="43">
        <f t="shared" si="16"/>
        <v>24</v>
      </c>
      <c r="AF30" s="12" t="e">
        <f>IF(N30="款",B30,#REF!)</f>
        <v>#REF!</v>
      </c>
      <c r="AG30" s="12" t="e">
        <f>IF(#REF!=AF30,IF(O30="項",C30,#REF!),0)</f>
        <v>#REF!</v>
      </c>
      <c r="AH30" s="12" t="e">
        <f>IF(#REF!=AG30,IF(P30="目",D30,#REF!),0)</f>
        <v>#REF!</v>
      </c>
      <c r="AI30" s="12" t="e">
        <f>IF(#REF!=AH30,IF(Q30="節",E30,"事項"),0)</f>
        <v>#REF!</v>
      </c>
      <c r="AK30" s="12" t="e">
        <f t="shared" si="17"/>
        <v>#REF!</v>
      </c>
      <c r="AL30" s="9"/>
      <c r="AM30" s="9"/>
      <c r="AN30" s="12" t="e">
        <f>IF(AK30=0,#REF!,AK30)</f>
        <v>#REF!</v>
      </c>
      <c r="AO30" s="9" t="e">
        <f t="shared" si="18"/>
        <v>#REF!</v>
      </c>
    </row>
    <row r="31" spans="1:41" ht="26.4">
      <c r="A31" s="109"/>
      <c r="B31" s="45"/>
      <c r="C31" s="45"/>
      <c r="D31" s="45"/>
      <c r="E31" s="123"/>
      <c r="F31" s="46"/>
      <c r="G31" s="47" t="s">
        <v>26</v>
      </c>
      <c r="H31" s="41">
        <v>0</v>
      </c>
      <c r="I31" s="41">
        <v>412843</v>
      </c>
      <c r="J31" s="41">
        <f t="shared" si="1"/>
        <v>412843</v>
      </c>
      <c r="K31" s="42"/>
      <c r="L31" s="96"/>
      <c r="M31" s="94" t="str">
        <f t="shared" si="2"/>
        <v>○</v>
      </c>
      <c r="N31" s="29" t="str">
        <f t="shared" si="3"/>
        <v>-</v>
      </c>
      <c r="O31" s="29" t="str">
        <f t="shared" si="4"/>
        <v>-</v>
      </c>
      <c r="P31" s="29" t="str">
        <f t="shared" si="5"/>
        <v>-</v>
      </c>
      <c r="Q31" s="29" t="str">
        <f t="shared" si="6"/>
        <v>-</v>
      </c>
      <c r="R31" s="29" t="str">
        <f t="shared" si="7"/>
        <v>-</v>
      </c>
      <c r="S31" s="9" t="s">
        <v>37</v>
      </c>
      <c r="T31" s="124" t="str">
        <f t="shared" si="8"/>
        <v>ICT戦略室</v>
      </c>
      <c r="V31" s="9">
        <f t="shared" si="9"/>
        <v>1</v>
      </c>
      <c r="W31" s="9">
        <f t="shared" si="10"/>
        <v>1</v>
      </c>
      <c r="X31" s="9">
        <f t="shared" si="11"/>
        <v>1</v>
      </c>
      <c r="Y31" s="9">
        <f t="shared" si="12"/>
        <v>1</v>
      </c>
      <c r="Z31" s="11" t="str">
        <f t="shared" si="13"/>
        <v xml:space="preserve">②
</v>
      </c>
      <c r="AB31" s="43">
        <f t="shared" si="14"/>
        <v>0</v>
      </c>
      <c r="AC31" s="43">
        <f t="shared" si="15"/>
        <v>0</v>
      </c>
      <c r="AD31" s="43">
        <f t="shared" si="16"/>
        <v>0</v>
      </c>
      <c r="AF31" s="12" t="e">
        <f>IF(N31="款",B31,#REF!)</f>
        <v>#REF!</v>
      </c>
      <c r="AG31" s="12" t="e">
        <f>IF(#REF!=AF31,IF(O31="項",C31,#REF!),0)</f>
        <v>#REF!</v>
      </c>
      <c r="AH31" s="12" t="e">
        <f>IF(#REF!=AG31,IF(P31="目",D31,#REF!),0)</f>
        <v>#REF!</v>
      </c>
      <c r="AI31" s="12" t="e">
        <f>IF(#REF!=AH31,IF(Q31="節",E31,"事項"),0)</f>
        <v>#REF!</v>
      </c>
      <c r="AK31" s="12" t="e">
        <f t="shared" si="17"/>
        <v>#REF!</v>
      </c>
      <c r="AL31" s="9"/>
      <c r="AM31" s="9"/>
      <c r="AN31" s="12" t="e">
        <f>IF(AK31=0,#REF!,AK31)</f>
        <v>#REF!</v>
      </c>
      <c r="AO31" s="9" t="e">
        <f t="shared" si="18"/>
        <v>#REF!</v>
      </c>
    </row>
    <row r="32" spans="1:41" ht="27.75" customHeight="1" thickBot="1">
      <c r="A32" s="149" t="s">
        <v>10</v>
      </c>
      <c r="B32" s="150"/>
      <c r="C32" s="150"/>
      <c r="D32" s="150"/>
      <c r="E32" s="150"/>
      <c r="F32" s="51"/>
      <c r="G32" s="52"/>
      <c r="H32" s="53">
        <f>SUMIF($N:$N,"款",$H:$H)</f>
        <v>56944</v>
      </c>
      <c r="I32" s="53">
        <f>SUMIF($N:$N,"款",$I:$I)</f>
        <v>889896</v>
      </c>
      <c r="J32" s="54">
        <f t="shared" si="1"/>
        <v>832952</v>
      </c>
      <c r="K32" s="55"/>
      <c r="L32" s="98"/>
      <c r="M32" s="94" t="str">
        <f t="shared" si="2"/>
        <v/>
      </c>
      <c r="N32" s="29"/>
      <c r="O32" s="29"/>
      <c r="P32" s="29"/>
      <c r="Q32" s="29"/>
      <c r="R32" s="29"/>
      <c r="T32" s="124" t="str">
        <f t="shared" si="8"/>
        <v/>
      </c>
      <c r="V32" s="9"/>
      <c r="Z32" s="11"/>
      <c r="AB32" s="43"/>
      <c r="AC32" s="43"/>
      <c r="AD32" s="43"/>
      <c r="AF32" s="12"/>
      <c r="AG32" s="12"/>
      <c r="AL32" s="9"/>
      <c r="AM32" s="9"/>
      <c r="AN32" s="12"/>
    </row>
    <row r="33" spans="1:40" ht="8.25" customHeight="1">
      <c r="A33" s="77"/>
      <c r="B33" s="77"/>
      <c r="C33" s="77"/>
      <c r="D33" s="77"/>
      <c r="E33" s="77"/>
      <c r="F33" s="82"/>
      <c r="G33" s="83"/>
      <c r="H33" s="84"/>
      <c r="I33" s="84"/>
      <c r="J33" s="84"/>
      <c r="K33" s="85"/>
      <c r="L33" s="86"/>
      <c r="M33" s="92"/>
      <c r="N33" s="29"/>
      <c r="O33" s="29"/>
      <c r="P33" s="29"/>
      <c r="Q33" s="29"/>
      <c r="R33" s="29"/>
      <c r="T33" s="124"/>
      <c r="V33" s="9"/>
      <c r="Z33" s="11"/>
      <c r="AB33" s="43"/>
      <c r="AC33" s="43"/>
      <c r="AD33" s="43"/>
      <c r="AF33" s="12"/>
      <c r="AG33" s="12"/>
      <c r="AL33" s="9"/>
      <c r="AM33" s="9"/>
      <c r="AN33" s="12"/>
    </row>
    <row r="34" spans="1:40" s="50" customFormat="1" ht="21.75" customHeight="1">
      <c r="A34" s="56"/>
      <c r="B34" s="106" t="s">
        <v>41</v>
      </c>
      <c r="C34" s="107"/>
      <c r="D34" s="107"/>
      <c r="E34" s="107"/>
      <c r="F34" s="107"/>
      <c r="G34" s="107"/>
      <c r="H34" s="107"/>
      <c r="I34" s="107"/>
      <c r="J34" s="107"/>
      <c r="K34" s="61"/>
      <c r="L34" s="62"/>
      <c r="M34" s="93"/>
      <c r="N34" s="29"/>
      <c r="O34" s="29"/>
      <c r="P34" s="29"/>
      <c r="Q34" s="29"/>
      <c r="R34" s="29"/>
      <c r="T34" s="124"/>
      <c r="Z34" s="63"/>
      <c r="AF34" s="12"/>
      <c r="AG34" s="12"/>
      <c r="AH34" s="12"/>
      <c r="AI34" s="12"/>
      <c r="AJ34" s="12"/>
      <c r="AK34" s="12"/>
      <c r="AL34" s="9"/>
      <c r="AM34" s="9"/>
      <c r="AN34" s="12"/>
    </row>
    <row r="35" spans="1:40" ht="18" customHeight="1">
      <c r="G35" s="65" t="s">
        <v>11</v>
      </c>
      <c r="H35" s="41">
        <f>SUMIF(N:N,"項",H:H)</f>
        <v>0</v>
      </c>
      <c r="I35" s="41">
        <f>SUMIF(O:O,"項",I:I)</f>
        <v>889896</v>
      </c>
      <c r="J35" s="41">
        <f>SUMIF(O:O,"項",J:J)</f>
        <v>832952</v>
      </c>
      <c r="K35" s="66"/>
      <c r="T35" s="10"/>
      <c r="V35" s="9"/>
      <c r="Z35" s="11"/>
      <c r="AB35" s="9"/>
      <c r="AF35" s="12"/>
      <c r="AG35" s="12"/>
      <c r="AL35" s="9"/>
      <c r="AM35" s="9"/>
    </row>
    <row r="36" spans="1:40" ht="18" customHeight="1">
      <c r="G36" s="67" t="s">
        <v>15</v>
      </c>
      <c r="H36" s="41">
        <f>H35-H32</f>
        <v>-56944</v>
      </c>
      <c r="I36" s="41">
        <f>I35-I32</f>
        <v>0</v>
      </c>
      <c r="J36" s="41">
        <f>J35-J32</f>
        <v>0</v>
      </c>
      <c r="K36" s="66"/>
      <c r="T36" s="10"/>
      <c r="V36" s="9"/>
      <c r="Z36" s="11"/>
      <c r="AB36" s="9"/>
      <c r="AF36" s="12"/>
      <c r="AG36" s="12"/>
      <c r="AL36" s="9"/>
      <c r="AM36" s="9"/>
    </row>
    <row r="37" spans="1:40" s="50" customFormat="1" ht="18" customHeight="1">
      <c r="A37" s="56"/>
      <c r="B37" s="57"/>
      <c r="C37" s="57"/>
      <c r="D37" s="57"/>
      <c r="E37" s="57"/>
      <c r="F37" s="68"/>
      <c r="G37" s="69"/>
      <c r="H37" s="70"/>
      <c r="I37" s="70"/>
      <c r="J37" s="70"/>
      <c r="K37" s="71"/>
      <c r="L37" s="62"/>
      <c r="M37" s="93"/>
      <c r="N37" s="29"/>
      <c r="O37" s="29"/>
      <c r="P37" s="29"/>
      <c r="Q37" s="29"/>
      <c r="R37" s="29"/>
      <c r="T37" s="124"/>
      <c r="Z37" s="63"/>
      <c r="AF37" s="64"/>
      <c r="AG37" s="64"/>
      <c r="AH37" s="64"/>
      <c r="AI37" s="64"/>
      <c r="AJ37" s="64"/>
      <c r="AK37" s="64"/>
    </row>
    <row r="38" spans="1:40" ht="18" customHeight="1">
      <c r="G38" s="65" t="s">
        <v>12</v>
      </c>
      <c r="H38" s="41">
        <f>SUMIF(O:O,"目",H:H)</f>
        <v>0</v>
      </c>
      <c r="I38" s="41">
        <f>SUMIF(P:P,"目",I:I)</f>
        <v>889896</v>
      </c>
      <c r="J38" s="41">
        <f>SUMIF(P:P,"目",J:J)</f>
        <v>832952</v>
      </c>
      <c r="K38" s="71"/>
      <c r="L38" s="62"/>
      <c r="M38" s="93"/>
      <c r="T38" s="10"/>
      <c r="V38" s="9"/>
      <c r="Z38" s="11"/>
      <c r="AB38" s="9"/>
      <c r="AF38" s="12"/>
      <c r="AG38" s="12"/>
      <c r="AL38" s="9"/>
      <c r="AM38" s="9"/>
    </row>
    <row r="39" spans="1:40" ht="18" customHeight="1">
      <c r="G39" s="67" t="s">
        <v>15</v>
      </c>
      <c r="H39" s="41">
        <f>H38-H32</f>
        <v>-56944</v>
      </c>
      <c r="I39" s="41">
        <f>I38-I32</f>
        <v>0</v>
      </c>
      <c r="J39" s="41">
        <f>J38-J32</f>
        <v>0</v>
      </c>
      <c r="K39" s="71"/>
      <c r="L39" s="62"/>
      <c r="M39" s="93"/>
      <c r="T39" s="10"/>
      <c r="V39" s="9"/>
      <c r="Z39" s="11"/>
      <c r="AB39" s="9"/>
      <c r="AF39" s="12"/>
      <c r="AG39" s="12"/>
      <c r="AL39" s="9"/>
      <c r="AM39" s="9"/>
    </row>
    <row r="40" spans="1:40" s="50" customFormat="1" ht="18" customHeight="1">
      <c r="A40" s="56"/>
      <c r="B40" s="57"/>
      <c r="C40" s="57"/>
      <c r="D40" s="57"/>
      <c r="E40" s="57"/>
      <c r="F40" s="68"/>
      <c r="G40" s="69"/>
      <c r="H40" s="70"/>
      <c r="I40" s="70"/>
      <c r="J40" s="70"/>
      <c r="K40" s="71"/>
      <c r="L40" s="62"/>
      <c r="M40" s="93"/>
      <c r="N40" s="29"/>
      <c r="O40" s="29"/>
      <c r="P40" s="29"/>
      <c r="Q40" s="29"/>
      <c r="R40" s="29"/>
      <c r="T40" s="124"/>
      <c r="Z40" s="63"/>
      <c r="AF40" s="64"/>
      <c r="AG40" s="64"/>
      <c r="AH40" s="64"/>
      <c r="AI40" s="64"/>
      <c r="AJ40" s="64"/>
      <c r="AK40" s="64"/>
    </row>
    <row r="41" spans="1:40" ht="18" customHeight="1">
      <c r="G41" s="65" t="s">
        <v>13</v>
      </c>
      <c r="H41" s="41">
        <f>SUMIF(P:P,"節",H:H)</f>
        <v>0</v>
      </c>
      <c r="I41" s="41">
        <f>SUMIF(Q:Q,"節",I:I)</f>
        <v>459570</v>
      </c>
      <c r="J41" s="41">
        <f>SUMIF(Q:Q,"節",J:J)</f>
        <v>402626</v>
      </c>
      <c r="K41" s="71"/>
      <c r="L41" s="62"/>
      <c r="M41" s="93"/>
      <c r="T41" s="10"/>
      <c r="V41" s="9"/>
      <c r="Z41" s="11"/>
      <c r="AB41" s="9"/>
      <c r="AF41" s="12"/>
      <c r="AG41" s="12"/>
      <c r="AL41" s="9"/>
      <c r="AM41" s="9"/>
    </row>
    <row r="42" spans="1:40" ht="18" customHeight="1">
      <c r="G42" s="67" t="s">
        <v>15</v>
      </c>
      <c r="H42" s="41">
        <f>H41-H32</f>
        <v>-56944</v>
      </c>
      <c r="I42" s="41">
        <f>I41-I32</f>
        <v>-430326</v>
      </c>
      <c r="J42" s="41">
        <f>J41-J32</f>
        <v>-430326</v>
      </c>
      <c r="K42" s="66"/>
      <c r="T42" s="10"/>
      <c r="V42" s="9"/>
      <c r="Z42" s="11"/>
      <c r="AB42" s="9"/>
      <c r="AF42" s="12"/>
      <c r="AG42" s="12"/>
      <c r="AL42" s="9"/>
      <c r="AM42" s="9"/>
    </row>
    <row r="43" spans="1:40" s="50" customFormat="1" ht="18" customHeight="1">
      <c r="A43" s="56"/>
      <c r="B43" s="57"/>
      <c r="C43" s="57"/>
      <c r="D43" s="57"/>
      <c r="E43" s="57"/>
      <c r="F43" s="68"/>
      <c r="G43" s="69"/>
      <c r="H43" s="70"/>
      <c r="I43" s="70"/>
      <c r="J43" s="70"/>
      <c r="K43" s="71"/>
      <c r="L43" s="62"/>
      <c r="M43" s="93"/>
      <c r="N43" s="29"/>
      <c r="O43" s="29"/>
      <c r="P43" s="29"/>
      <c r="Q43" s="29"/>
      <c r="R43" s="29"/>
      <c r="T43" s="124"/>
      <c r="Z43" s="63"/>
      <c r="AF43" s="64"/>
      <c r="AG43" s="64"/>
      <c r="AH43" s="64"/>
      <c r="AI43" s="64"/>
      <c r="AJ43" s="64"/>
      <c r="AK43" s="64"/>
    </row>
    <row r="44" spans="1:40" ht="18" customHeight="1">
      <c r="G44" s="65" t="s">
        <v>14</v>
      </c>
      <c r="H44" s="41">
        <f>SUMIF(Q:Q,"事項",H:H)</f>
        <v>0</v>
      </c>
      <c r="I44" s="41">
        <f>SUMIF(R:R,"事項",I:I)</f>
        <v>889896</v>
      </c>
      <c r="J44" s="41">
        <f>SUMIF(R:R,"事項",J:J)</f>
        <v>832952</v>
      </c>
      <c r="T44" s="10"/>
      <c r="V44" s="9"/>
      <c r="Z44" s="11"/>
      <c r="AB44" s="9"/>
      <c r="AF44" s="12"/>
      <c r="AG44" s="12"/>
      <c r="AL44" s="9"/>
      <c r="AM44" s="9"/>
    </row>
    <row r="45" spans="1:40" ht="18" customHeight="1">
      <c r="G45" s="67" t="s">
        <v>15</v>
      </c>
      <c r="H45" s="72">
        <f>H44-H32</f>
        <v>-56944</v>
      </c>
      <c r="I45" s="72">
        <f>I44-I32</f>
        <v>0</v>
      </c>
      <c r="J45" s="72">
        <f>J44-J32</f>
        <v>0</v>
      </c>
      <c r="T45" s="10"/>
      <c r="V45" s="9"/>
      <c r="Z45" s="11"/>
      <c r="AB45" s="9"/>
      <c r="AF45" s="12"/>
      <c r="AG45" s="12"/>
      <c r="AL45" s="9"/>
      <c r="AM45" s="9"/>
    </row>
    <row r="46" spans="1:40" ht="18" customHeight="1">
      <c r="T46" s="10"/>
      <c r="V46" s="9"/>
      <c r="Z46" s="11"/>
      <c r="AB46" s="9"/>
      <c r="AF46" s="12"/>
      <c r="AG46" s="12"/>
      <c r="AL46" s="9"/>
      <c r="AM46" s="9"/>
    </row>
    <row r="47" spans="1:40" ht="18" customHeight="1">
      <c r="T47" s="10"/>
      <c r="V47" s="9"/>
      <c r="Z47" s="11"/>
      <c r="AB47" s="9"/>
      <c r="AF47" s="12"/>
      <c r="AG47" s="12"/>
      <c r="AL47" s="9"/>
      <c r="AM47" s="9"/>
    </row>
    <row r="48" spans="1:40" ht="18" customHeight="1">
      <c r="G48" s="27"/>
      <c r="T48" s="10"/>
      <c r="V48" s="9"/>
      <c r="Z48" s="11"/>
      <c r="AB48" s="9"/>
      <c r="AF48" s="12"/>
      <c r="AG48" s="12"/>
      <c r="AL48" s="9"/>
      <c r="AM48" s="9"/>
    </row>
    <row r="49" spans="1:39" ht="18" customHeight="1">
      <c r="G49" s="27"/>
      <c r="T49" s="10"/>
      <c r="V49" s="9"/>
      <c r="Z49" s="11"/>
      <c r="AB49" s="9"/>
      <c r="AF49" s="12"/>
      <c r="AG49" s="12"/>
      <c r="AL49" s="9"/>
      <c r="AM49" s="9"/>
    </row>
    <row r="50" spans="1:39" ht="18" customHeight="1">
      <c r="G50" s="27"/>
      <c r="T50" s="10"/>
      <c r="V50" s="9"/>
      <c r="Z50" s="11"/>
      <c r="AB50" s="9"/>
      <c r="AF50" s="12"/>
      <c r="AG50" s="12"/>
      <c r="AL50" s="9"/>
      <c r="AM50" s="9"/>
    </row>
    <row r="51" spans="1:39" ht="18" customHeight="1">
      <c r="G51" s="27"/>
      <c r="T51" s="10"/>
      <c r="V51" s="9"/>
      <c r="Z51" s="11"/>
      <c r="AB51" s="9"/>
      <c r="AF51" s="12"/>
      <c r="AG51" s="12"/>
      <c r="AL51" s="9"/>
      <c r="AM51" s="9"/>
    </row>
    <row r="52" spans="1:39" ht="18" customHeight="1">
      <c r="G52" s="27"/>
      <c r="T52" s="10"/>
      <c r="V52" s="9"/>
      <c r="Z52" s="11"/>
      <c r="AB52" s="9"/>
      <c r="AF52" s="12"/>
      <c r="AG52" s="12"/>
      <c r="AL52" s="9"/>
      <c r="AM52" s="9"/>
    </row>
    <row r="53" spans="1:39" ht="18" customHeight="1">
      <c r="T53" s="10"/>
      <c r="V53" s="9"/>
      <c r="Z53" s="11"/>
      <c r="AB53" s="9"/>
      <c r="AF53" s="12"/>
      <c r="AG53" s="12"/>
      <c r="AL53" s="9"/>
      <c r="AM53" s="9"/>
    </row>
    <row r="54" spans="1:39" s="6" customFormat="1" ht="18" customHeight="1">
      <c r="A54" s="24"/>
      <c r="B54" s="1"/>
      <c r="C54" s="1"/>
      <c r="D54" s="1"/>
      <c r="E54" s="1"/>
      <c r="F54" s="15"/>
      <c r="G54" s="27"/>
      <c r="J54" s="5"/>
      <c r="K54" s="17"/>
      <c r="L54" s="18"/>
      <c r="M54" s="89"/>
      <c r="N54" s="8"/>
      <c r="O54" s="8"/>
      <c r="P54" s="8"/>
      <c r="Q54" s="8"/>
      <c r="R54" s="8"/>
      <c r="T54" s="73"/>
      <c r="Z54" s="74"/>
      <c r="AF54" s="75"/>
      <c r="AG54" s="75"/>
      <c r="AH54" s="75"/>
      <c r="AI54" s="75"/>
      <c r="AJ54" s="75"/>
      <c r="AK54" s="75"/>
    </row>
    <row r="55" spans="1:39" s="6" customFormat="1" ht="18" customHeight="1">
      <c r="A55" s="24"/>
      <c r="B55" s="1"/>
      <c r="C55" s="1"/>
      <c r="D55" s="1"/>
      <c r="E55" s="1"/>
      <c r="F55" s="15"/>
      <c r="G55" s="27"/>
      <c r="J55" s="5"/>
      <c r="K55" s="17"/>
      <c r="L55" s="18"/>
      <c r="M55" s="89"/>
      <c r="N55" s="8"/>
      <c r="O55" s="8"/>
      <c r="P55" s="8"/>
      <c r="Q55" s="8"/>
      <c r="R55" s="8"/>
      <c r="T55" s="73"/>
      <c r="Z55" s="74"/>
      <c r="AF55" s="75"/>
      <c r="AG55" s="75"/>
      <c r="AH55" s="75"/>
      <c r="AI55" s="75"/>
      <c r="AJ55" s="75"/>
      <c r="AK55" s="75"/>
    </row>
    <row r="56" spans="1:39" s="6" customFormat="1" ht="18" customHeight="1">
      <c r="A56" s="24"/>
      <c r="B56" s="1"/>
      <c r="C56" s="1"/>
      <c r="D56" s="1"/>
      <c r="E56" s="1"/>
      <c r="F56" s="15"/>
      <c r="G56" s="27"/>
      <c r="J56" s="5"/>
      <c r="K56" s="17"/>
      <c r="L56" s="18"/>
      <c r="M56" s="89"/>
      <c r="N56" s="8"/>
      <c r="O56" s="8"/>
      <c r="P56" s="8"/>
      <c r="Q56" s="8"/>
      <c r="R56" s="8"/>
      <c r="T56" s="73"/>
      <c r="Z56" s="74"/>
      <c r="AF56" s="75"/>
      <c r="AG56" s="75"/>
      <c r="AH56" s="75"/>
      <c r="AI56" s="75"/>
      <c r="AJ56" s="75"/>
      <c r="AK56" s="75"/>
    </row>
    <row r="57" spans="1:39" s="6" customFormat="1" ht="18" customHeight="1">
      <c r="A57" s="24"/>
      <c r="B57" s="1"/>
      <c r="C57" s="1"/>
      <c r="D57" s="1"/>
      <c r="E57" s="1"/>
      <c r="F57" s="15"/>
      <c r="G57" s="27"/>
      <c r="J57" s="5"/>
      <c r="K57" s="17"/>
      <c r="L57" s="18"/>
      <c r="M57" s="89"/>
      <c r="N57" s="8"/>
      <c r="O57" s="8"/>
      <c r="P57" s="8"/>
      <c r="Q57" s="8"/>
      <c r="R57" s="8"/>
      <c r="T57" s="73"/>
      <c r="Z57" s="74"/>
      <c r="AF57" s="75"/>
      <c r="AG57" s="75"/>
      <c r="AH57" s="75"/>
      <c r="AI57" s="75"/>
      <c r="AJ57" s="75"/>
      <c r="AK57" s="75"/>
    </row>
    <row r="58" spans="1:39" s="6" customFormat="1" ht="18" customHeight="1">
      <c r="A58" s="24"/>
      <c r="B58" s="1"/>
      <c r="C58" s="1"/>
      <c r="D58" s="1"/>
      <c r="E58" s="1"/>
      <c r="F58" s="15"/>
      <c r="G58" s="27"/>
      <c r="J58" s="5"/>
      <c r="K58" s="17"/>
      <c r="L58" s="18"/>
      <c r="M58" s="89"/>
      <c r="N58" s="8"/>
      <c r="O58" s="8"/>
      <c r="P58" s="8"/>
      <c r="Q58" s="8"/>
      <c r="R58" s="8"/>
      <c r="T58" s="73"/>
      <c r="Z58" s="74"/>
      <c r="AF58" s="75"/>
      <c r="AG58" s="75"/>
      <c r="AH58" s="75"/>
      <c r="AI58" s="75"/>
      <c r="AJ58" s="75"/>
      <c r="AK58" s="75"/>
    </row>
    <row r="59" spans="1:39" s="6" customFormat="1" ht="18" customHeight="1">
      <c r="A59" s="24"/>
      <c r="B59" s="1"/>
      <c r="C59" s="1"/>
      <c r="D59" s="1"/>
      <c r="E59" s="1"/>
      <c r="F59" s="15"/>
      <c r="G59" s="27"/>
      <c r="J59" s="5"/>
      <c r="K59" s="17"/>
      <c r="L59" s="18"/>
      <c r="M59" s="89"/>
      <c r="N59" s="8"/>
      <c r="O59" s="8"/>
      <c r="P59" s="8"/>
      <c r="Q59" s="8"/>
      <c r="R59" s="8"/>
      <c r="T59" s="73"/>
      <c r="Z59" s="74"/>
      <c r="AF59" s="75"/>
      <c r="AG59" s="75"/>
      <c r="AH59" s="75"/>
      <c r="AI59" s="75"/>
      <c r="AJ59" s="75"/>
      <c r="AK59" s="75"/>
    </row>
    <row r="60" spans="1:39" s="6" customFormat="1" ht="18" customHeight="1">
      <c r="A60" s="24"/>
      <c r="B60" s="1"/>
      <c r="C60" s="1"/>
      <c r="D60" s="1"/>
      <c r="E60" s="1"/>
      <c r="F60" s="15"/>
      <c r="G60" s="27"/>
      <c r="J60" s="5"/>
      <c r="K60" s="17"/>
      <c r="L60" s="18"/>
      <c r="M60" s="89"/>
      <c r="N60" s="8"/>
      <c r="O60" s="8"/>
      <c r="P60" s="8"/>
      <c r="Q60" s="8"/>
      <c r="R60" s="8"/>
      <c r="T60" s="73"/>
      <c r="Z60" s="74"/>
      <c r="AF60" s="75"/>
      <c r="AG60" s="75"/>
      <c r="AH60" s="75"/>
      <c r="AI60" s="75"/>
      <c r="AJ60" s="75"/>
      <c r="AK60" s="75"/>
    </row>
    <row r="61" spans="1:39" s="6" customFormat="1" ht="18" customHeight="1">
      <c r="A61" s="24"/>
      <c r="B61" s="1"/>
      <c r="C61" s="1"/>
      <c r="D61" s="1"/>
      <c r="E61" s="1"/>
      <c r="F61" s="15"/>
      <c r="G61" s="27"/>
      <c r="J61" s="5"/>
      <c r="K61" s="17"/>
      <c r="L61" s="18"/>
      <c r="M61" s="89"/>
      <c r="N61" s="8"/>
      <c r="O61" s="8"/>
      <c r="P61" s="8"/>
      <c r="Q61" s="8"/>
      <c r="R61" s="8"/>
      <c r="T61" s="73"/>
      <c r="Z61" s="74"/>
      <c r="AF61" s="75"/>
      <c r="AG61" s="75"/>
      <c r="AH61" s="75"/>
      <c r="AI61" s="75"/>
      <c r="AJ61" s="75"/>
      <c r="AK61" s="75"/>
    </row>
    <row r="62" spans="1:39" s="6" customFormat="1" ht="18" customHeight="1">
      <c r="A62" s="24"/>
      <c r="B62" s="1"/>
      <c r="C62" s="1"/>
      <c r="D62" s="1"/>
      <c r="E62" s="1"/>
      <c r="F62" s="15"/>
      <c r="G62" s="27"/>
      <c r="J62" s="5"/>
      <c r="K62" s="17"/>
      <c r="L62" s="18"/>
      <c r="M62" s="89"/>
      <c r="N62" s="8"/>
      <c r="O62" s="8"/>
      <c r="P62" s="8"/>
      <c r="Q62" s="8"/>
      <c r="R62" s="8"/>
      <c r="T62" s="73"/>
      <c r="Z62" s="74"/>
      <c r="AF62" s="75"/>
      <c r="AG62" s="75"/>
      <c r="AH62" s="75"/>
      <c r="AI62" s="75"/>
      <c r="AJ62" s="75"/>
      <c r="AK62" s="75"/>
    </row>
    <row r="63" spans="1:39" s="6" customFormat="1" ht="18" customHeight="1">
      <c r="A63" s="24"/>
      <c r="B63" s="1"/>
      <c r="C63" s="1"/>
      <c r="D63" s="1"/>
      <c r="E63" s="1"/>
      <c r="F63" s="15"/>
      <c r="G63" s="27"/>
      <c r="J63" s="5"/>
      <c r="K63" s="17"/>
      <c r="L63" s="18"/>
      <c r="M63" s="89"/>
      <c r="N63" s="8"/>
      <c r="O63" s="8"/>
      <c r="P63" s="8"/>
      <c r="Q63" s="8"/>
      <c r="R63" s="8"/>
      <c r="T63" s="73"/>
      <c r="Z63" s="74"/>
      <c r="AF63" s="75"/>
      <c r="AG63" s="75"/>
      <c r="AH63" s="75"/>
      <c r="AI63" s="75"/>
      <c r="AJ63" s="75"/>
      <c r="AK63" s="75"/>
    </row>
    <row r="64" spans="1:39" s="6" customFormat="1" ht="18" customHeight="1">
      <c r="A64" s="24"/>
      <c r="B64" s="1"/>
      <c r="C64" s="1"/>
      <c r="D64" s="1"/>
      <c r="E64" s="1"/>
      <c r="F64" s="68"/>
      <c r="G64" s="58"/>
      <c r="H64" s="60"/>
      <c r="I64" s="60"/>
      <c r="J64" s="59"/>
      <c r="K64" s="17"/>
      <c r="L64" s="18"/>
      <c r="M64" s="89"/>
      <c r="N64" s="8"/>
      <c r="O64" s="8"/>
      <c r="P64" s="8"/>
      <c r="Q64" s="8"/>
      <c r="R64" s="8"/>
      <c r="T64" s="73"/>
      <c r="Z64" s="74"/>
      <c r="AF64" s="75"/>
      <c r="AG64" s="75"/>
      <c r="AH64" s="75"/>
      <c r="AI64" s="75"/>
      <c r="AJ64" s="75"/>
      <c r="AK64" s="75"/>
    </row>
    <row r="65" spans="1:39" s="6" customFormat="1" ht="18" customHeight="1">
      <c r="A65" s="24"/>
      <c r="B65" s="1"/>
      <c r="C65" s="1"/>
      <c r="D65" s="1"/>
      <c r="E65" s="1"/>
      <c r="F65" s="68"/>
      <c r="G65" s="58"/>
      <c r="H65" s="60"/>
      <c r="I65" s="60"/>
      <c r="J65" s="59"/>
      <c r="K65" s="17"/>
      <c r="L65" s="18"/>
      <c r="M65" s="89"/>
      <c r="N65" s="8"/>
      <c r="O65" s="8"/>
      <c r="P65" s="8"/>
      <c r="Q65" s="8"/>
      <c r="R65" s="8"/>
      <c r="T65" s="73"/>
      <c r="Z65" s="74"/>
      <c r="AF65" s="75"/>
      <c r="AG65" s="75"/>
      <c r="AH65" s="75"/>
      <c r="AI65" s="75"/>
      <c r="AJ65" s="75"/>
      <c r="AK65" s="75"/>
    </row>
    <row r="66" spans="1:39" s="6" customFormat="1" ht="18" customHeight="1">
      <c r="A66" s="24"/>
      <c r="B66" s="1"/>
      <c r="C66" s="1"/>
      <c r="D66" s="1"/>
      <c r="E66" s="1"/>
      <c r="F66" s="68"/>
      <c r="G66" s="76"/>
      <c r="H66" s="60"/>
      <c r="I66" s="60"/>
      <c r="J66" s="59"/>
      <c r="K66" s="17"/>
      <c r="L66" s="18"/>
      <c r="M66" s="89"/>
      <c r="N66" s="8"/>
      <c r="O66" s="8"/>
      <c r="P66" s="8"/>
      <c r="Q66" s="8"/>
      <c r="R66" s="8"/>
      <c r="T66" s="73"/>
      <c r="Z66" s="74"/>
      <c r="AF66" s="75"/>
      <c r="AG66" s="75"/>
      <c r="AH66" s="75"/>
      <c r="AI66" s="75"/>
      <c r="AJ66" s="75"/>
      <c r="AK66" s="75"/>
    </row>
    <row r="67" spans="1:39" s="6" customFormat="1" ht="18" customHeight="1">
      <c r="A67" s="24"/>
      <c r="B67" s="1"/>
      <c r="C67" s="1"/>
      <c r="D67" s="1"/>
      <c r="E67" s="1"/>
      <c r="F67" s="68"/>
      <c r="G67" s="76"/>
      <c r="H67" s="60"/>
      <c r="I67" s="60"/>
      <c r="J67" s="59"/>
      <c r="K67" s="17"/>
      <c r="L67" s="18"/>
      <c r="M67" s="89"/>
      <c r="N67" s="8"/>
      <c r="O67" s="8"/>
      <c r="P67" s="8"/>
      <c r="Q67" s="8"/>
      <c r="R67" s="8"/>
      <c r="T67" s="73"/>
      <c r="Z67" s="74"/>
      <c r="AF67" s="75"/>
      <c r="AG67" s="75"/>
      <c r="AH67" s="75"/>
      <c r="AI67" s="75"/>
      <c r="AJ67" s="75"/>
      <c r="AK67" s="75"/>
    </row>
    <row r="68" spans="1:39" s="6" customFormat="1" ht="18" customHeight="1">
      <c r="A68" s="24"/>
      <c r="B68" s="1"/>
      <c r="C68" s="1"/>
      <c r="D68" s="1"/>
      <c r="E68" s="1"/>
      <c r="F68" s="68"/>
      <c r="G68" s="76"/>
      <c r="H68" s="60"/>
      <c r="I68" s="60"/>
      <c r="J68" s="59"/>
      <c r="K68" s="17"/>
      <c r="L68" s="18"/>
      <c r="M68" s="89"/>
      <c r="N68" s="8"/>
      <c r="O68" s="8"/>
      <c r="P68" s="8"/>
      <c r="Q68" s="8"/>
      <c r="R68" s="8"/>
      <c r="T68" s="73"/>
      <c r="Z68" s="74"/>
      <c r="AF68" s="75"/>
      <c r="AG68" s="75"/>
      <c r="AH68" s="75"/>
      <c r="AI68" s="75"/>
      <c r="AJ68" s="75"/>
      <c r="AK68" s="75"/>
    </row>
    <row r="69" spans="1:39" s="6" customFormat="1" ht="18" customHeight="1">
      <c r="A69" s="24"/>
      <c r="B69" s="1"/>
      <c r="C69" s="1"/>
      <c r="D69" s="1"/>
      <c r="E69" s="1"/>
      <c r="F69" s="68"/>
      <c r="G69" s="76"/>
      <c r="H69" s="60"/>
      <c r="I69" s="60"/>
      <c r="J69" s="59"/>
      <c r="K69" s="17"/>
      <c r="L69" s="18"/>
      <c r="M69" s="89"/>
      <c r="N69" s="8"/>
      <c r="O69" s="8"/>
      <c r="P69" s="8"/>
      <c r="Q69" s="8"/>
      <c r="R69" s="8"/>
      <c r="T69" s="73"/>
      <c r="Z69" s="74"/>
      <c r="AF69" s="75"/>
      <c r="AG69" s="75"/>
      <c r="AH69" s="75"/>
      <c r="AI69" s="75"/>
      <c r="AJ69" s="75"/>
      <c r="AK69" s="75"/>
    </row>
    <row r="70" spans="1:39" s="6" customFormat="1" ht="18.75" customHeight="1">
      <c r="A70" s="24"/>
      <c r="B70" s="1"/>
      <c r="C70" s="1"/>
      <c r="D70" s="1"/>
      <c r="E70" s="1"/>
      <c r="F70" s="68"/>
      <c r="G70" s="76"/>
      <c r="H70" s="60"/>
      <c r="I70" s="60"/>
      <c r="J70" s="59"/>
      <c r="K70" s="17"/>
      <c r="L70" s="18"/>
      <c r="M70" s="89"/>
      <c r="N70" s="8"/>
      <c r="O70" s="8"/>
      <c r="P70" s="8"/>
      <c r="Q70" s="8"/>
      <c r="R70" s="8"/>
      <c r="T70" s="73"/>
      <c r="Z70" s="74"/>
      <c r="AF70" s="75"/>
      <c r="AG70" s="75"/>
      <c r="AH70" s="75"/>
      <c r="AI70" s="75"/>
      <c r="AJ70" s="75"/>
      <c r="AK70" s="75"/>
    </row>
    <row r="71" spans="1:39" s="6" customFormat="1" ht="18.75" customHeight="1">
      <c r="A71" s="24"/>
      <c r="B71" s="1"/>
      <c r="C71" s="1"/>
      <c r="D71" s="1"/>
      <c r="E71" s="1"/>
      <c r="F71" s="68"/>
      <c r="G71" s="76"/>
      <c r="H71" s="60"/>
      <c r="I71" s="60"/>
      <c r="J71" s="59"/>
      <c r="K71" s="17"/>
      <c r="L71" s="18"/>
      <c r="M71" s="89"/>
      <c r="N71" s="8"/>
      <c r="O71" s="8"/>
      <c r="P71" s="8"/>
      <c r="Q71" s="8"/>
      <c r="R71" s="8"/>
      <c r="T71" s="73"/>
      <c r="Z71" s="74"/>
      <c r="AF71" s="75"/>
      <c r="AG71" s="75"/>
      <c r="AH71" s="75"/>
      <c r="AI71" s="75"/>
      <c r="AJ71" s="75"/>
      <c r="AK71" s="75"/>
    </row>
    <row r="72" spans="1:39" ht="18" customHeight="1">
      <c r="F72" s="68"/>
      <c r="G72" s="58"/>
      <c r="H72" s="60"/>
      <c r="I72" s="60"/>
      <c r="J72" s="59"/>
      <c r="T72" s="10"/>
      <c r="V72" s="9"/>
      <c r="Z72" s="11"/>
      <c r="AB72" s="9"/>
      <c r="AF72" s="12"/>
      <c r="AG72" s="12"/>
      <c r="AL72" s="9"/>
      <c r="AM72" s="9"/>
    </row>
  </sheetData>
  <autoFilter ref="A6:GQ32" xr:uid="{00000000-0009-0000-0000-000003000000}">
    <filterColumn colId="1" showButton="0"/>
    <filterColumn colId="2" showButton="0"/>
    <filterColumn colId="3" showButton="0"/>
    <filterColumn colId="10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1" showButton="0"/>
    <filterColumn colId="42" showButton="0"/>
    <filterColumn colId="43" showButton="0"/>
    <filterColumn colId="44" showButton="0"/>
    <filterColumn colId="45" showButton="0"/>
  </autoFilter>
  <mergeCells count="20">
    <mergeCell ref="B18:E18"/>
    <mergeCell ref="C19:E19"/>
    <mergeCell ref="D20:E20"/>
    <mergeCell ref="A32:E32"/>
    <mergeCell ref="B8:E8"/>
    <mergeCell ref="C9:E9"/>
    <mergeCell ref="D10:E10"/>
    <mergeCell ref="B13:E13"/>
    <mergeCell ref="C14:E14"/>
    <mergeCell ref="D15:E15"/>
    <mergeCell ref="K1:L1"/>
    <mergeCell ref="V2:Z5"/>
    <mergeCell ref="G4:I4"/>
    <mergeCell ref="AF5:AM7"/>
    <mergeCell ref="AN5:AS7"/>
    <mergeCell ref="B6:E7"/>
    <mergeCell ref="F6:F7"/>
    <mergeCell ref="G6:G7"/>
    <mergeCell ref="K6:L7"/>
    <mergeCell ref="M6:M7"/>
  </mergeCells>
  <phoneticPr fontId="3"/>
  <conditionalFormatting sqref="E8:E10">
    <cfRule type="expression" dxfId="34" priority="38">
      <formula>M8:M139="○"</formula>
    </cfRule>
  </conditionalFormatting>
  <conditionalFormatting sqref="E11:E12">
    <cfRule type="expression" dxfId="33" priority="37">
      <formula>M11:M168="○"</formula>
    </cfRule>
  </conditionalFormatting>
  <conditionalFormatting sqref="E13">
    <cfRule type="expression" dxfId="32" priority="30">
      <formula>M13:M316="○"</formula>
    </cfRule>
  </conditionalFormatting>
  <conditionalFormatting sqref="E14:E15">
    <cfRule type="expression" dxfId="31" priority="36">
      <formula>M14:M348="○"</formula>
    </cfRule>
  </conditionalFormatting>
  <conditionalFormatting sqref="E16:E17">
    <cfRule type="expression" dxfId="30" priority="5">
      <formula>M16:M378="○"</formula>
    </cfRule>
  </conditionalFormatting>
  <conditionalFormatting sqref="E18">
    <cfRule type="expression" dxfId="29" priority="31">
      <formula>M18:M859="○"</formula>
    </cfRule>
  </conditionalFormatting>
  <conditionalFormatting sqref="E19">
    <cfRule type="expression" dxfId="28" priority="32">
      <formula>M19:M923="○"</formula>
    </cfRule>
  </conditionalFormatting>
  <conditionalFormatting sqref="E20:E23">
    <cfRule type="expression" dxfId="27" priority="35">
      <formula>M20:M1016="○"</formula>
    </cfRule>
  </conditionalFormatting>
  <conditionalFormatting sqref="E24">
    <cfRule type="expression" dxfId="26" priority="34">
      <formula>M24:M1034="○"</formula>
    </cfRule>
  </conditionalFormatting>
  <conditionalFormatting sqref="E25">
    <cfRule type="expression" dxfId="25" priority="28">
      <formula>M25:M1024="○"</formula>
    </cfRule>
  </conditionalFormatting>
  <conditionalFormatting sqref="E26">
    <cfRule type="expression" dxfId="24" priority="12">
      <formula>M26:M1036="○"</formula>
    </cfRule>
  </conditionalFormatting>
  <conditionalFormatting sqref="E27">
    <cfRule type="expression" dxfId="23" priority="11">
      <formula>M27:M1026="○"</formula>
    </cfRule>
  </conditionalFormatting>
  <conditionalFormatting sqref="E28">
    <cfRule type="expression" dxfId="22" priority="15">
      <formula>M28:M1033="○"</formula>
    </cfRule>
  </conditionalFormatting>
  <conditionalFormatting sqref="E29">
    <cfRule type="expression" dxfId="21" priority="14">
      <formula>M29:M1035="○"</formula>
    </cfRule>
  </conditionalFormatting>
  <conditionalFormatting sqref="E30">
    <cfRule type="expression" dxfId="20" priority="33">
      <formula>M30:M1035="○"</formula>
    </cfRule>
  </conditionalFormatting>
  <conditionalFormatting sqref="E31">
    <cfRule type="expression" dxfId="19" priority="27">
      <formula>M31:M1037="○"</formula>
    </cfRule>
  </conditionalFormatting>
  <conditionalFormatting sqref="H8:I32">
    <cfRule type="expression" dxfId="18" priority="2">
      <formula>H8=""</formula>
    </cfRule>
  </conditionalFormatting>
  <conditionalFormatting sqref="J15">
    <cfRule type="expression" dxfId="17" priority="1">
      <formula>J15=""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70" fitToHeight="0" orientation="portrait" blackAndWhite="1" copies="2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71"/>
  <sheetViews>
    <sheetView view="pageBreakPreview" zoomScale="70" zoomScaleNormal="100" zoomScaleSheetLayoutView="70" workbookViewId="0">
      <pane ySplit="7" topLeftCell="A8" activePane="bottomLeft" state="frozen"/>
      <selection activeCell="BZ9" sqref="BZ9"/>
      <selection pane="bottomLeft" activeCell="I31" sqref="I31"/>
    </sheetView>
  </sheetViews>
  <sheetFormatPr defaultColWidth="8.6640625" defaultRowHeight="18" customHeight="1" outlineLevelCol="1"/>
  <cols>
    <col min="1" max="1" width="3.88671875" style="24" customWidth="1"/>
    <col min="2" max="4" width="1.109375" style="1" customWidth="1"/>
    <col min="5" max="5" width="25" style="1" customWidth="1"/>
    <col min="6" max="6" width="31.109375" style="15" customWidth="1"/>
    <col min="7" max="7" width="12.44140625" style="4" customWidth="1"/>
    <col min="8" max="9" width="11.109375" style="6" customWidth="1"/>
    <col min="10" max="10" width="11.109375" style="5" customWidth="1"/>
    <col min="11" max="11" width="5" style="17" customWidth="1"/>
    <col min="12" max="12" width="5" style="18" customWidth="1"/>
    <col min="13" max="13" width="6.44140625" style="89" customWidth="1"/>
    <col min="14" max="14" width="3.88671875" style="8" customWidth="1" outlineLevel="1"/>
    <col min="15" max="15" width="4" style="8" customWidth="1" outlineLevel="1"/>
    <col min="16" max="16" width="3.88671875" style="8" customWidth="1" outlineLevel="1"/>
    <col min="17" max="17" width="3.109375" style="8" customWidth="1" outlineLevel="1"/>
    <col min="18" max="18" width="5" style="8" customWidth="1" outlineLevel="1"/>
    <col min="19" max="20" width="8.6640625" style="9" customWidth="1"/>
    <col min="21" max="21" width="23.88671875" style="9" bestFit="1" customWidth="1"/>
    <col min="22" max="22" width="16.109375" style="10" bestFit="1" customWidth="1"/>
    <col min="23" max="27" width="8.6640625" style="9" customWidth="1"/>
    <col min="28" max="28" width="8.6640625" style="11" customWidth="1"/>
    <col min="29" max="33" width="8.6640625" style="9" customWidth="1"/>
    <col min="34" max="38" width="8.6640625" style="12" customWidth="1"/>
    <col min="39" max="39" width="22.88671875" style="12" customWidth="1"/>
    <col min="40" max="199" width="8.6640625" style="9" customWidth="1"/>
    <col min="200" max="16384" width="8.6640625" style="9"/>
  </cols>
  <sheetData>
    <row r="1" spans="1:45" ht="18" customHeight="1">
      <c r="A1" s="81" t="s">
        <v>25</v>
      </c>
      <c r="C1" s="2"/>
      <c r="D1" s="2"/>
      <c r="E1" s="2"/>
      <c r="F1" s="3"/>
      <c r="J1" s="7"/>
      <c r="K1" s="163"/>
      <c r="L1" s="163"/>
      <c r="T1" s="10"/>
      <c r="V1" s="9"/>
      <c r="Z1" s="11"/>
      <c r="AB1" s="9"/>
      <c r="AF1" s="12"/>
      <c r="AG1" s="12"/>
      <c r="AL1" s="9"/>
      <c r="AM1" s="9"/>
    </row>
    <row r="2" spans="1:45" ht="14.25" customHeight="1">
      <c r="A2" s="13"/>
      <c r="C2" s="14"/>
      <c r="D2" s="14"/>
      <c r="E2" s="14"/>
      <c r="G2" s="16"/>
      <c r="T2" s="10"/>
      <c r="V2" s="152" t="s">
        <v>24</v>
      </c>
      <c r="W2" s="153"/>
      <c r="X2" s="153"/>
      <c r="Y2" s="153"/>
      <c r="Z2" s="154"/>
      <c r="AB2" s="9"/>
      <c r="AF2" s="12"/>
      <c r="AG2" s="12"/>
      <c r="AL2" s="9"/>
      <c r="AM2" s="9"/>
    </row>
    <row r="3" spans="1:45" ht="16.2">
      <c r="A3" s="19"/>
      <c r="C3" s="20"/>
      <c r="D3" s="20"/>
      <c r="E3" s="20"/>
      <c r="F3" s="21"/>
      <c r="G3" s="16"/>
      <c r="J3" s="22"/>
      <c r="L3" s="23"/>
      <c r="M3" s="90"/>
      <c r="T3" s="10"/>
      <c r="V3" s="155"/>
      <c r="W3" s="156"/>
      <c r="X3" s="156"/>
      <c r="Y3" s="156"/>
      <c r="Z3" s="157"/>
      <c r="AB3" s="9"/>
      <c r="AF3" s="12"/>
      <c r="AG3" s="12"/>
      <c r="AL3" s="9"/>
      <c r="AM3" s="9"/>
    </row>
    <row r="4" spans="1:45" ht="10.5" customHeight="1">
      <c r="F4" s="25"/>
      <c r="G4" s="164"/>
      <c r="H4" s="164"/>
      <c r="I4" s="164"/>
      <c r="J4" s="26"/>
      <c r="L4" s="27"/>
      <c r="M4" s="91"/>
      <c r="N4" s="28"/>
      <c r="O4" s="28"/>
      <c r="P4" s="28"/>
      <c r="Q4" s="29"/>
      <c r="T4" s="10"/>
      <c r="V4" s="155"/>
      <c r="W4" s="156"/>
      <c r="X4" s="156"/>
      <c r="Y4" s="156"/>
      <c r="Z4" s="157"/>
      <c r="AB4" s="9"/>
      <c r="AF4" s="12"/>
      <c r="AG4" s="12"/>
      <c r="AL4" s="9"/>
      <c r="AM4" s="9"/>
    </row>
    <row r="5" spans="1:45" ht="27.75" customHeight="1" thickBot="1">
      <c r="F5" s="30"/>
      <c r="G5" s="31"/>
      <c r="H5" s="32"/>
      <c r="I5" s="32"/>
      <c r="J5" s="33"/>
      <c r="K5" s="34"/>
      <c r="L5" s="26" t="s">
        <v>29</v>
      </c>
      <c r="M5" s="26"/>
      <c r="N5" s="28"/>
      <c r="O5" s="28"/>
      <c r="P5" s="28"/>
      <c r="Q5" s="29"/>
      <c r="T5" s="10"/>
      <c r="V5" s="158"/>
      <c r="W5" s="159"/>
      <c r="X5" s="159"/>
      <c r="Y5" s="159"/>
      <c r="Z5" s="160"/>
      <c r="AB5" s="9"/>
      <c r="AF5" s="138" t="s">
        <v>19</v>
      </c>
      <c r="AG5" s="139"/>
      <c r="AH5" s="139"/>
      <c r="AI5" s="139"/>
      <c r="AJ5" s="139"/>
      <c r="AK5" s="139"/>
      <c r="AL5" s="139"/>
      <c r="AM5" s="140"/>
      <c r="AN5" s="138" t="s">
        <v>23</v>
      </c>
      <c r="AO5" s="139"/>
      <c r="AP5" s="139"/>
      <c r="AQ5" s="139"/>
      <c r="AR5" s="139"/>
      <c r="AS5" s="140"/>
    </row>
    <row r="6" spans="1:45" ht="15" customHeight="1">
      <c r="A6" s="35" t="s">
        <v>20</v>
      </c>
      <c r="B6" s="165" t="s">
        <v>0</v>
      </c>
      <c r="C6" s="166"/>
      <c r="D6" s="166"/>
      <c r="E6" s="167"/>
      <c r="F6" s="171" t="s">
        <v>16</v>
      </c>
      <c r="G6" s="171" t="s">
        <v>17</v>
      </c>
      <c r="H6" s="87" t="s">
        <v>43</v>
      </c>
      <c r="I6" s="87" t="s">
        <v>44</v>
      </c>
      <c r="J6" s="88" t="s">
        <v>1</v>
      </c>
      <c r="K6" s="174" t="s">
        <v>22</v>
      </c>
      <c r="L6" s="175"/>
      <c r="M6" s="161" t="s">
        <v>45</v>
      </c>
      <c r="N6" s="36"/>
      <c r="O6" s="36"/>
      <c r="P6" s="36"/>
      <c r="Q6" s="29"/>
      <c r="R6" s="29"/>
      <c r="T6" s="10"/>
      <c r="V6" s="9" t="s">
        <v>12</v>
      </c>
      <c r="W6" s="9" t="s">
        <v>13</v>
      </c>
      <c r="X6" s="9" t="s">
        <v>14</v>
      </c>
      <c r="Z6" s="11"/>
      <c r="AB6" s="9"/>
      <c r="AF6" s="141"/>
      <c r="AG6" s="142"/>
      <c r="AH6" s="142"/>
      <c r="AI6" s="142"/>
      <c r="AJ6" s="142"/>
      <c r="AK6" s="142"/>
      <c r="AL6" s="142"/>
      <c r="AM6" s="143"/>
      <c r="AN6" s="141"/>
      <c r="AO6" s="142"/>
      <c r="AP6" s="142"/>
      <c r="AQ6" s="142"/>
      <c r="AR6" s="142"/>
      <c r="AS6" s="143"/>
    </row>
    <row r="7" spans="1:45" ht="15" customHeight="1">
      <c r="A7" s="37" t="s">
        <v>21</v>
      </c>
      <c r="B7" s="168"/>
      <c r="C7" s="169"/>
      <c r="D7" s="169"/>
      <c r="E7" s="170"/>
      <c r="F7" s="172"/>
      <c r="G7" s="173"/>
      <c r="H7" s="115" t="s">
        <v>40</v>
      </c>
      <c r="I7" s="115" t="s">
        <v>46</v>
      </c>
      <c r="J7" s="38" t="s">
        <v>18</v>
      </c>
      <c r="K7" s="176"/>
      <c r="L7" s="177"/>
      <c r="M7" s="162"/>
      <c r="N7" s="36"/>
      <c r="O7" s="36"/>
      <c r="P7" s="36"/>
      <c r="Q7" s="29"/>
      <c r="R7" s="29"/>
      <c r="T7" s="10"/>
      <c r="V7" s="9"/>
      <c r="Z7" s="11"/>
      <c r="AB7" s="9"/>
      <c r="AF7" s="144"/>
      <c r="AG7" s="145"/>
      <c r="AH7" s="145"/>
      <c r="AI7" s="145"/>
      <c r="AJ7" s="145"/>
      <c r="AK7" s="145"/>
      <c r="AL7" s="145"/>
      <c r="AM7" s="146"/>
      <c r="AN7" s="144"/>
      <c r="AO7" s="145"/>
      <c r="AP7" s="145"/>
      <c r="AQ7" s="145"/>
      <c r="AR7" s="145"/>
      <c r="AS7" s="146"/>
    </row>
    <row r="8" spans="1:45" ht="26.4">
      <c r="A8" s="109">
        <v>120</v>
      </c>
      <c r="B8" s="147" t="s">
        <v>33</v>
      </c>
      <c r="C8" s="151"/>
      <c r="D8" s="151"/>
      <c r="E8" s="148"/>
      <c r="F8" s="39"/>
      <c r="G8" s="40"/>
      <c r="H8" s="41">
        <f t="shared" ref="H8:I10" si="0">+H9</f>
        <v>40</v>
      </c>
      <c r="I8" s="41">
        <f t="shared" si="0"/>
        <v>40</v>
      </c>
      <c r="J8" s="41">
        <f t="shared" ref="J8:J31" si="1">+I8-H8</f>
        <v>0</v>
      </c>
      <c r="K8" s="42"/>
      <c r="L8" s="95"/>
      <c r="M8" s="94" t="str">
        <f t="shared" ref="M8:M31" si="2">IF(AND(I8&lt;&gt;0,H8=0),"○","")</f>
        <v/>
      </c>
      <c r="N8" s="29" t="str">
        <f t="shared" ref="N8:N30" si="3">IF(B8&lt;&gt;"","款","-")</f>
        <v>款</v>
      </c>
      <c r="O8" s="29" t="str">
        <f t="shared" ref="O8:O30" si="4">IF(C8&lt;&gt;"","項","-")</f>
        <v>-</v>
      </c>
      <c r="P8" s="29" t="str">
        <f t="shared" ref="P8:P30" si="5">IF(D8&lt;&gt;"","目","-")</f>
        <v>-</v>
      </c>
      <c r="Q8" s="29" t="str">
        <f t="shared" ref="Q8:Q30" si="6">IF(E8&lt;&gt;"","節","-")</f>
        <v>-</v>
      </c>
      <c r="R8" s="29" t="str">
        <f t="shared" ref="R8:R30" si="7">IF(F8&lt;&gt;"","事項","-")</f>
        <v>-</v>
      </c>
      <c r="S8" s="9" t="s">
        <v>34</v>
      </c>
      <c r="T8" s="114" t="str">
        <f t="shared" ref="T8:T31" si="8">IF(G8&lt;&gt;"",G8,"")</f>
        <v/>
      </c>
      <c r="V8" s="9">
        <f t="shared" ref="V8:V30" si="9">IF(LENB(D8)/2&gt;13.5,2,1)</f>
        <v>1</v>
      </c>
      <c r="W8" s="9">
        <f t="shared" ref="W8:W30" si="10">IF(LENB(E8)/2&gt;26.5,3,IF(LENB(E8)/2&gt;13.5,2,1))</f>
        <v>1</v>
      </c>
      <c r="X8" s="9">
        <f t="shared" ref="X8:X30" si="11">IF(LENB(F8)/2&gt;51,4,IF(LENB(F8)/2&gt;34,3,IF(LENB(F8)/2&gt;17,2,1)))</f>
        <v>1</v>
      </c>
      <c r="Y8" s="9">
        <f t="shared" ref="Y8:Y30" si="12">MAX(V8:X8)</f>
        <v>1</v>
      </c>
      <c r="Z8" s="11" t="str">
        <f t="shared" ref="Z8:Z30" si="13">IF(Y8=4,"⑤"&amp;CHAR(10)&amp;CHAR(10)&amp;CHAR(10)&amp;CHAR(10),IF(Y8=3,"④"&amp;CHAR(10)&amp;CHAR(10)&amp;CHAR(10),IF(Y8=2,"③"&amp;CHAR(10)&amp;CHAR(10),"②"&amp;CHAR(10))))</f>
        <v xml:space="preserve">②
</v>
      </c>
      <c r="AB8" s="43">
        <f t="shared" ref="AB8:AB30" si="14">LENB(D8)/2</f>
        <v>0</v>
      </c>
      <c r="AC8" s="43">
        <f t="shared" ref="AC8:AC30" si="15">LENB(E8)/2</f>
        <v>0</v>
      </c>
      <c r="AD8" s="43">
        <f t="shared" ref="AD8:AD30" si="16">LENB(F8)/2</f>
        <v>0</v>
      </c>
      <c r="AF8" s="12" t="str">
        <f>IF(N8="款",B8,#REF!)</f>
        <v>16款　使用料及手数料</v>
      </c>
      <c r="AG8" s="12" t="e">
        <f>IF(#REF!=AF8,IF(O8="項",C8,#REF!),0)</f>
        <v>#REF!</v>
      </c>
      <c r="AH8" s="12" t="e">
        <f>IF(#REF!=AG8,IF(P8="目",D8,#REF!),0)</f>
        <v>#REF!</v>
      </c>
      <c r="AI8" s="12" t="e">
        <f>IF(#REF!=AH8,IF(Q8="節",E8,"事項"),0)</f>
        <v>#REF!</v>
      </c>
      <c r="AK8" s="12" t="e">
        <f t="shared" ref="AK8:AK30" si="17">IF(AG8=0,AF8,IF(AH8=0,CONCATENATE(AF8,AG8),IF(AI8=0,CONCATENATE(AF8,AG8,AH8),IF(AI8="事項",0,CONCATENATE(AF8,AG8,AH8,AI8)))))</f>
        <v>#REF!</v>
      </c>
      <c r="AL8" s="9"/>
      <c r="AM8" s="9"/>
      <c r="AN8" s="12" t="e">
        <f>IF(AK8=0,#REF!,AK8)</f>
        <v>#REF!</v>
      </c>
      <c r="AO8" s="9" t="e">
        <f t="shared" ref="AO8:AO30" si="18">CONCATENATE(AN8,T8)</f>
        <v>#REF!</v>
      </c>
    </row>
    <row r="9" spans="1:45" ht="26.4">
      <c r="A9" s="109">
        <v>121</v>
      </c>
      <c r="B9" s="49"/>
      <c r="C9" s="147" t="s">
        <v>2</v>
      </c>
      <c r="D9" s="151"/>
      <c r="E9" s="148"/>
      <c r="F9" s="39"/>
      <c r="G9" s="40"/>
      <c r="H9" s="41">
        <f t="shared" si="0"/>
        <v>40</v>
      </c>
      <c r="I9" s="41">
        <f t="shared" si="0"/>
        <v>40</v>
      </c>
      <c r="J9" s="41">
        <f t="shared" si="1"/>
        <v>0</v>
      </c>
      <c r="K9" s="42"/>
      <c r="L9" s="96"/>
      <c r="M9" s="94" t="str">
        <f t="shared" si="2"/>
        <v/>
      </c>
      <c r="N9" s="29" t="str">
        <f t="shared" si="3"/>
        <v>-</v>
      </c>
      <c r="O9" s="29" t="str">
        <f t="shared" si="4"/>
        <v>項</v>
      </c>
      <c r="P9" s="29" t="str">
        <f t="shared" si="5"/>
        <v>-</v>
      </c>
      <c r="Q9" s="29" t="str">
        <f t="shared" si="6"/>
        <v>-</v>
      </c>
      <c r="R9" s="29" t="str">
        <f t="shared" si="7"/>
        <v>-</v>
      </c>
      <c r="S9" s="9" t="s">
        <v>34</v>
      </c>
      <c r="T9" s="114" t="str">
        <f t="shared" si="8"/>
        <v/>
      </c>
      <c r="V9" s="9">
        <f t="shared" si="9"/>
        <v>1</v>
      </c>
      <c r="W9" s="9">
        <f t="shared" si="10"/>
        <v>1</v>
      </c>
      <c r="X9" s="9">
        <f t="shared" si="11"/>
        <v>1</v>
      </c>
      <c r="Y9" s="9">
        <f t="shared" si="12"/>
        <v>1</v>
      </c>
      <c r="Z9" s="11" t="str">
        <f t="shared" si="13"/>
        <v xml:space="preserve">②
</v>
      </c>
      <c r="AB9" s="43">
        <f t="shared" si="14"/>
        <v>0</v>
      </c>
      <c r="AC9" s="43">
        <f t="shared" si="15"/>
        <v>0</v>
      </c>
      <c r="AD9" s="43">
        <f t="shared" si="16"/>
        <v>0</v>
      </c>
      <c r="AF9" s="12" t="str">
        <f>IF(N9="款",B9,AF8)</f>
        <v>16款　使用料及手数料</v>
      </c>
      <c r="AG9" s="12" t="str">
        <f>IF(AF8=AF9,IF(O9="項",C9,AG8),0)</f>
        <v>1項　使用料</v>
      </c>
      <c r="AH9" s="12" t="e">
        <f>IF(AG8=AG9,IF(P9="目",D9,AH8),0)</f>
        <v>#REF!</v>
      </c>
      <c r="AI9" s="12" t="e">
        <f>IF(AH8=AH9,IF(Q9="節",E9,"事項"),0)</f>
        <v>#REF!</v>
      </c>
      <c r="AK9" s="12" t="e">
        <f t="shared" si="17"/>
        <v>#REF!</v>
      </c>
      <c r="AL9" s="9"/>
      <c r="AM9" s="9"/>
      <c r="AN9" s="12" t="e">
        <f t="shared" ref="AN9:AN10" si="19">IF(AK9=0,AN8,AK9)</f>
        <v>#REF!</v>
      </c>
      <c r="AO9" s="9" t="e">
        <f t="shared" si="18"/>
        <v>#REF!</v>
      </c>
    </row>
    <row r="10" spans="1:45" ht="26.4">
      <c r="A10" s="109">
        <v>122</v>
      </c>
      <c r="B10" s="45"/>
      <c r="C10" s="44"/>
      <c r="D10" s="147" t="s">
        <v>3</v>
      </c>
      <c r="E10" s="148"/>
      <c r="F10" s="46"/>
      <c r="G10" s="47"/>
      <c r="H10" s="41">
        <f t="shared" si="0"/>
        <v>40</v>
      </c>
      <c r="I10" s="41">
        <f t="shared" si="0"/>
        <v>40</v>
      </c>
      <c r="J10" s="41">
        <f t="shared" si="1"/>
        <v>0</v>
      </c>
      <c r="K10" s="42"/>
      <c r="L10" s="96"/>
      <c r="M10" s="94" t="str">
        <f t="shared" si="2"/>
        <v/>
      </c>
      <c r="N10" s="29" t="str">
        <f t="shared" si="3"/>
        <v>-</v>
      </c>
      <c r="O10" s="29" t="str">
        <f t="shared" si="4"/>
        <v>-</v>
      </c>
      <c r="P10" s="29" t="str">
        <f t="shared" si="5"/>
        <v>目</v>
      </c>
      <c r="Q10" s="29" t="str">
        <f t="shared" si="6"/>
        <v>-</v>
      </c>
      <c r="R10" s="29" t="str">
        <f t="shared" si="7"/>
        <v>-</v>
      </c>
      <c r="S10" s="9" t="s">
        <v>34</v>
      </c>
      <c r="T10" s="114" t="str">
        <f t="shared" si="8"/>
        <v/>
      </c>
      <c r="V10" s="9">
        <f t="shared" si="9"/>
        <v>1</v>
      </c>
      <c r="W10" s="9">
        <f t="shared" si="10"/>
        <v>1</v>
      </c>
      <c r="X10" s="9">
        <f t="shared" si="11"/>
        <v>1</v>
      </c>
      <c r="Y10" s="9">
        <f t="shared" si="12"/>
        <v>1</v>
      </c>
      <c r="Z10" s="11" t="str">
        <f t="shared" si="13"/>
        <v xml:space="preserve">②
</v>
      </c>
      <c r="AB10" s="43">
        <f t="shared" si="14"/>
        <v>7.5</v>
      </c>
      <c r="AC10" s="43">
        <f t="shared" si="15"/>
        <v>0</v>
      </c>
      <c r="AD10" s="43">
        <f t="shared" si="16"/>
        <v>0</v>
      </c>
      <c r="AF10" s="12" t="str">
        <f>IF(N10="款",B10,AF9)</f>
        <v>16款　使用料及手数料</v>
      </c>
      <c r="AG10" s="12" t="str">
        <f>IF(AF9=AF10,IF(O10="項",C10,AG9),0)</f>
        <v>1項　使用料</v>
      </c>
      <c r="AH10" s="12" t="str">
        <f>IF(AG9=AG10,IF(P10="目",D10,AH9),0)</f>
        <v>1目　総務使用料</v>
      </c>
      <c r="AI10" s="12" t="e">
        <f>IF(AH9=AH10,IF(Q10="節",E10,"事項"),0)</f>
        <v>#REF!</v>
      </c>
      <c r="AK10" s="12" t="e">
        <f t="shared" si="17"/>
        <v>#REF!</v>
      </c>
      <c r="AL10" s="9"/>
      <c r="AM10" s="9"/>
      <c r="AN10" s="12" t="e">
        <f t="shared" si="19"/>
        <v>#REF!</v>
      </c>
      <c r="AO10" s="9" t="e">
        <f t="shared" si="18"/>
        <v>#REF!</v>
      </c>
    </row>
    <row r="11" spans="1:45" ht="26.4">
      <c r="A11" s="109">
        <v>148</v>
      </c>
      <c r="B11" s="45"/>
      <c r="C11" s="45"/>
      <c r="D11" s="45"/>
      <c r="E11" s="104" t="s">
        <v>4</v>
      </c>
      <c r="F11" s="46" t="s">
        <v>27</v>
      </c>
      <c r="G11" s="46"/>
      <c r="H11" s="41">
        <f>SUM(H12:H12)</f>
        <v>40</v>
      </c>
      <c r="I11" s="41">
        <f>+I12</f>
        <v>40</v>
      </c>
      <c r="J11" s="41">
        <f t="shared" si="1"/>
        <v>0</v>
      </c>
      <c r="K11" s="42"/>
      <c r="L11" s="96"/>
      <c r="M11" s="94" t="str">
        <f t="shared" si="2"/>
        <v/>
      </c>
      <c r="N11" s="29" t="str">
        <f t="shared" si="3"/>
        <v>-</v>
      </c>
      <c r="O11" s="29" t="str">
        <f t="shared" si="4"/>
        <v>-</v>
      </c>
      <c r="P11" s="29" t="str">
        <f t="shared" si="5"/>
        <v>-</v>
      </c>
      <c r="Q11" s="29" t="str">
        <f t="shared" si="6"/>
        <v>節</v>
      </c>
      <c r="R11" s="29" t="str">
        <f t="shared" si="7"/>
        <v>事項</v>
      </c>
      <c r="S11" s="9" t="s">
        <v>34</v>
      </c>
      <c r="T11" s="114" t="str">
        <f t="shared" si="8"/>
        <v/>
      </c>
      <c r="V11" s="9">
        <f t="shared" si="9"/>
        <v>1</v>
      </c>
      <c r="W11" s="9">
        <f t="shared" si="10"/>
        <v>1</v>
      </c>
      <c r="X11" s="9">
        <f t="shared" si="11"/>
        <v>1</v>
      </c>
      <c r="Y11" s="9">
        <f t="shared" si="12"/>
        <v>1</v>
      </c>
      <c r="Z11" s="11" t="str">
        <f t="shared" si="13"/>
        <v xml:space="preserve">②
</v>
      </c>
      <c r="AB11" s="43">
        <f t="shared" si="14"/>
        <v>0</v>
      </c>
      <c r="AC11" s="43">
        <f t="shared" si="15"/>
        <v>7.5</v>
      </c>
      <c r="AD11" s="43">
        <f t="shared" si="16"/>
        <v>11</v>
      </c>
      <c r="AF11" s="12" t="e">
        <f>IF(N11="款",B11,#REF!)</f>
        <v>#REF!</v>
      </c>
      <c r="AG11" s="12" t="e">
        <f>IF(#REF!=AF11,IF(O11="項",C11,#REF!),0)</f>
        <v>#REF!</v>
      </c>
      <c r="AH11" s="12" t="e">
        <f>IF(#REF!=AG11,IF(P11="目",D11,#REF!),0)</f>
        <v>#REF!</v>
      </c>
      <c r="AI11" s="12" t="e">
        <f>IF(#REF!=AH11,IF(Q11="節",E11,"事項"),0)</f>
        <v>#REF!</v>
      </c>
      <c r="AK11" s="12" t="e">
        <f t="shared" si="17"/>
        <v>#REF!</v>
      </c>
      <c r="AL11" s="9"/>
      <c r="AM11" s="9"/>
      <c r="AN11" s="12" t="e">
        <f>IF(AK11=0,#REF!,AK11)</f>
        <v>#REF!</v>
      </c>
      <c r="AO11" s="9" t="e">
        <f t="shared" si="18"/>
        <v>#REF!</v>
      </c>
    </row>
    <row r="12" spans="1:45" ht="26.4">
      <c r="A12" s="109">
        <v>149</v>
      </c>
      <c r="B12" s="45"/>
      <c r="C12" s="45"/>
      <c r="D12" s="45"/>
      <c r="E12" s="104"/>
      <c r="F12" s="104"/>
      <c r="G12" s="47" t="s">
        <v>7</v>
      </c>
      <c r="H12" s="41">
        <v>40</v>
      </c>
      <c r="I12" s="41">
        <v>40</v>
      </c>
      <c r="J12" s="41">
        <f t="shared" si="1"/>
        <v>0</v>
      </c>
      <c r="K12" s="42"/>
      <c r="L12" s="96"/>
      <c r="M12" s="94" t="str">
        <f t="shared" si="2"/>
        <v/>
      </c>
      <c r="N12" s="29" t="str">
        <f t="shared" si="3"/>
        <v>-</v>
      </c>
      <c r="O12" s="29" t="str">
        <f t="shared" si="4"/>
        <v>-</v>
      </c>
      <c r="P12" s="29" t="str">
        <f t="shared" si="5"/>
        <v>-</v>
      </c>
      <c r="Q12" s="29" t="str">
        <f t="shared" si="6"/>
        <v>-</v>
      </c>
      <c r="R12" s="29" t="str">
        <f t="shared" si="7"/>
        <v>-</v>
      </c>
      <c r="S12" s="9" t="s">
        <v>34</v>
      </c>
      <c r="T12" s="114" t="str">
        <f t="shared" si="8"/>
        <v>ICT戦略室</v>
      </c>
      <c r="V12" s="9">
        <f t="shared" si="9"/>
        <v>1</v>
      </c>
      <c r="W12" s="9">
        <f t="shared" si="10"/>
        <v>1</v>
      </c>
      <c r="X12" s="9">
        <f t="shared" si="11"/>
        <v>1</v>
      </c>
      <c r="Y12" s="9">
        <f t="shared" si="12"/>
        <v>1</v>
      </c>
      <c r="Z12" s="11" t="str">
        <f t="shared" si="13"/>
        <v xml:space="preserve">②
</v>
      </c>
      <c r="AB12" s="43">
        <f t="shared" si="14"/>
        <v>0</v>
      </c>
      <c r="AC12" s="43">
        <f t="shared" si="15"/>
        <v>0</v>
      </c>
      <c r="AD12" s="43">
        <f t="shared" si="16"/>
        <v>0</v>
      </c>
      <c r="AF12" s="12" t="e">
        <f>IF(N12="款",B12,AF11)</f>
        <v>#REF!</v>
      </c>
      <c r="AG12" s="12" t="e">
        <f>IF(AF11=AF12,IF(O12="項",C12,AG11),0)</f>
        <v>#REF!</v>
      </c>
      <c r="AH12" s="12" t="e">
        <f>IF(AG11=AG12,IF(P12="目",D12,AH11),0)</f>
        <v>#REF!</v>
      </c>
      <c r="AI12" s="12" t="e">
        <f>IF(AH11=AH12,IF(Q12="節",E12,"事項"),0)</f>
        <v>#REF!</v>
      </c>
      <c r="AK12" s="12" t="e">
        <f t="shared" si="17"/>
        <v>#REF!</v>
      </c>
      <c r="AL12" s="9"/>
      <c r="AM12" s="9"/>
      <c r="AN12" s="12" t="e">
        <f t="shared" ref="AN12" si="20">IF(AK12=0,AN11,AK12)</f>
        <v>#REF!</v>
      </c>
      <c r="AO12" s="9" t="e">
        <f t="shared" si="18"/>
        <v>#REF!</v>
      </c>
    </row>
    <row r="13" spans="1:45" ht="26.4">
      <c r="A13" s="109">
        <v>294</v>
      </c>
      <c r="B13" s="147" t="s">
        <v>36</v>
      </c>
      <c r="C13" s="151"/>
      <c r="D13" s="151"/>
      <c r="E13" s="148"/>
      <c r="F13" s="39"/>
      <c r="G13" s="40"/>
      <c r="H13" s="41">
        <f t="shared" ref="H13:I15" si="21">+H14</f>
        <v>9015</v>
      </c>
      <c r="I13" s="41">
        <f t="shared" si="21"/>
        <v>0</v>
      </c>
      <c r="J13" s="41">
        <f t="shared" si="1"/>
        <v>-9015</v>
      </c>
      <c r="K13" s="42"/>
      <c r="L13" s="95"/>
      <c r="M13" s="94" t="str">
        <f t="shared" si="2"/>
        <v/>
      </c>
      <c r="N13" s="29" t="str">
        <f t="shared" si="3"/>
        <v>款</v>
      </c>
      <c r="O13" s="29" t="str">
        <f t="shared" si="4"/>
        <v>-</v>
      </c>
      <c r="P13" s="29" t="str">
        <f t="shared" si="5"/>
        <v>-</v>
      </c>
      <c r="Q13" s="29" t="str">
        <f t="shared" si="6"/>
        <v>-</v>
      </c>
      <c r="R13" s="29" t="str">
        <f t="shared" si="7"/>
        <v>-</v>
      </c>
      <c r="S13" s="9" t="s">
        <v>35</v>
      </c>
      <c r="T13" s="114" t="str">
        <f t="shared" si="8"/>
        <v/>
      </c>
      <c r="V13" s="9">
        <f t="shared" si="9"/>
        <v>1</v>
      </c>
      <c r="W13" s="9">
        <f t="shared" si="10"/>
        <v>1</v>
      </c>
      <c r="X13" s="9">
        <f t="shared" si="11"/>
        <v>1</v>
      </c>
      <c r="Y13" s="9">
        <f t="shared" si="12"/>
        <v>1</v>
      </c>
      <c r="Z13" s="11" t="str">
        <f t="shared" si="13"/>
        <v xml:space="preserve">②
</v>
      </c>
      <c r="AB13" s="43">
        <f t="shared" si="14"/>
        <v>0</v>
      </c>
      <c r="AC13" s="43">
        <f t="shared" si="15"/>
        <v>0</v>
      </c>
      <c r="AD13" s="43">
        <f t="shared" si="16"/>
        <v>0</v>
      </c>
      <c r="AF13" s="12" t="str">
        <f>IF(N13="款",B13,#REF!)</f>
        <v>17款　国庫支出金</v>
      </c>
      <c r="AG13" s="12" t="e">
        <f>IF(#REF!=AF13,IF(O13="項",C13,#REF!),0)</f>
        <v>#REF!</v>
      </c>
      <c r="AH13" s="12" t="e">
        <f>IF(#REF!=AG13,IF(P13="目",D13,#REF!),0)</f>
        <v>#REF!</v>
      </c>
      <c r="AI13" s="12" t="e">
        <f>IF(#REF!=AH13,IF(Q13="節",E13,"事項"),0)</f>
        <v>#REF!</v>
      </c>
      <c r="AK13" s="12" t="e">
        <f t="shared" si="17"/>
        <v>#REF!</v>
      </c>
      <c r="AL13" s="9"/>
      <c r="AM13" s="9"/>
      <c r="AN13" s="12" t="e">
        <f>IF(AK13=0,#REF!,AK13)</f>
        <v>#REF!</v>
      </c>
      <c r="AO13" s="9" t="e">
        <f t="shared" si="18"/>
        <v>#REF!</v>
      </c>
    </row>
    <row r="14" spans="1:45" ht="26.4">
      <c r="A14" s="109">
        <v>324</v>
      </c>
      <c r="B14" s="45"/>
      <c r="C14" s="147" t="s">
        <v>5</v>
      </c>
      <c r="D14" s="151"/>
      <c r="E14" s="148"/>
      <c r="F14" s="39"/>
      <c r="G14" s="40"/>
      <c r="H14" s="41">
        <f t="shared" si="21"/>
        <v>9015</v>
      </c>
      <c r="I14" s="41">
        <f t="shared" si="21"/>
        <v>0</v>
      </c>
      <c r="J14" s="41">
        <f t="shared" si="1"/>
        <v>-9015</v>
      </c>
      <c r="K14" s="42"/>
      <c r="L14" s="96"/>
      <c r="M14" s="94" t="str">
        <f t="shared" si="2"/>
        <v/>
      </c>
      <c r="N14" s="29" t="str">
        <f t="shared" si="3"/>
        <v>-</v>
      </c>
      <c r="O14" s="29" t="str">
        <f t="shared" si="4"/>
        <v>項</v>
      </c>
      <c r="P14" s="29" t="str">
        <f t="shared" si="5"/>
        <v>-</v>
      </c>
      <c r="Q14" s="29" t="str">
        <f t="shared" si="6"/>
        <v>-</v>
      </c>
      <c r="R14" s="29" t="str">
        <f t="shared" si="7"/>
        <v>-</v>
      </c>
      <c r="S14" s="9" t="s">
        <v>35</v>
      </c>
      <c r="T14" s="114" t="str">
        <f t="shared" si="8"/>
        <v/>
      </c>
      <c r="V14" s="9">
        <f t="shared" si="9"/>
        <v>1</v>
      </c>
      <c r="W14" s="9">
        <f t="shared" si="10"/>
        <v>1</v>
      </c>
      <c r="X14" s="9">
        <f t="shared" si="11"/>
        <v>1</v>
      </c>
      <c r="Y14" s="9">
        <f t="shared" si="12"/>
        <v>1</v>
      </c>
      <c r="Z14" s="11" t="str">
        <f t="shared" si="13"/>
        <v xml:space="preserve">②
</v>
      </c>
      <c r="AB14" s="43">
        <f t="shared" si="14"/>
        <v>0</v>
      </c>
      <c r="AC14" s="43">
        <f t="shared" si="15"/>
        <v>0</v>
      </c>
      <c r="AD14" s="43">
        <f t="shared" si="16"/>
        <v>0</v>
      </c>
      <c r="AF14" s="12" t="e">
        <f>IF(N14="款",B14,#REF!)</f>
        <v>#REF!</v>
      </c>
      <c r="AG14" s="12" t="e">
        <f>IF(#REF!=AF14,IF(O14="項",C14,#REF!),0)</f>
        <v>#REF!</v>
      </c>
      <c r="AH14" s="12" t="e">
        <f>IF(#REF!=AG14,IF(P14="目",D14,#REF!),0)</f>
        <v>#REF!</v>
      </c>
      <c r="AI14" s="12" t="e">
        <f>IF(#REF!=AH14,IF(Q14="節",E14,"事項"),0)</f>
        <v>#REF!</v>
      </c>
      <c r="AK14" s="12" t="e">
        <f t="shared" si="17"/>
        <v>#REF!</v>
      </c>
      <c r="AL14" s="9"/>
      <c r="AM14" s="9"/>
      <c r="AN14" s="12" t="e">
        <f>IF(AK14=0,#REF!,AK14)</f>
        <v>#REF!</v>
      </c>
      <c r="AO14" s="9" t="e">
        <f t="shared" si="18"/>
        <v>#REF!</v>
      </c>
    </row>
    <row r="15" spans="1:45" ht="26.4">
      <c r="A15" s="109">
        <v>325</v>
      </c>
      <c r="B15" s="45"/>
      <c r="C15" s="45"/>
      <c r="D15" s="147" t="s">
        <v>6</v>
      </c>
      <c r="E15" s="148"/>
      <c r="F15" s="46"/>
      <c r="G15" s="47"/>
      <c r="H15" s="41">
        <f t="shared" si="21"/>
        <v>9015</v>
      </c>
      <c r="I15" s="41">
        <f t="shared" si="21"/>
        <v>0</v>
      </c>
      <c r="J15" s="41">
        <f t="shared" si="1"/>
        <v>-9015</v>
      </c>
      <c r="K15" s="42"/>
      <c r="L15" s="96"/>
      <c r="M15" s="94" t="str">
        <f t="shared" si="2"/>
        <v/>
      </c>
      <c r="N15" s="29" t="str">
        <f t="shared" si="3"/>
        <v>-</v>
      </c>
      <c r="O15" s="29" t="str">
        <f t="shared" si="4"/>
        <v>-</v>
      </c>
      <c r="P15" s="29" t="str">
        <f t="shared" si="5"/>
        <v>目</v>
      </c>
      <c r="Q15" s="29" t="str">
        <f t="shared" si="6"/>
        <v>-</v>
      </c>
      <c r="R15" s="29" t="str">
        <f t="shared" si="7"/>
        <v>-</v>
      </c>
      <c r="S15" s="9" t="s">
        <v>35</v>
      </c>
      <c r="T15" s="114" t="str">
        <f t="shared" si="8"/>
        <v/>
      </c>
      <c r="V15" s="9">
        <f t="shared" si="9"/>
        <v>1</v>
      </c>
      <c r="W15" s="9">
        <f t="shared" si="10"/>
        <v>1</v>
      </c>
      <c r="X15" s="9">
        <f t="shared" si="11"/>
        <v>1</v>
      </c>
      <c r="Y15" s="9">
        <f t="shared" si="12"/>
        <v>1</v>
      </c>
      <c r="Z15" s="11" t="str">
        <f t="shared" si="13"/>
        <v xml:space="preserve">②
</v>
      </c>
      <c r="AB15" s="43">
        <f t="shared" si="14"/>
        <v>10.5</v>
      </c>
      <c r="AC15" s="43">
        <f t="shared" si="15"/>
        <v>0</v>
      </c>
      <c r="AD15" s="43">
        <f t="shared" si="16"/>
        <v>0</v>
      </c>
      <c r="AF15" s="12" t="e">
        <f>IF(N15="款",B15,AF14)</f>
        <v>#REF!</v>
      </c>
      <c r="AG15" s="12" t="e">
        <f>IF(AF14=AF15,IF(O15="項",C15,AG14),0)</f>
        <v>#REF!</v>
      </c>
      <c r="AH15" s="12" t="e">
        <f>IF(AG14=AG15,IF(P15="目",D15,AH14),0)</f>
        <v>#REF!</v>
      </c>
      <c r="AI15" s="12" t="e">
        <f>IF(AH14=AH15,IF(Q15="節",E15,"事項"),0)</f>
        <v>#REF!</v>
      </c>
      <c r="AK15" s="12" t="e">
        <f t="shared" si="17"/>
        <v>#REF!</v>
      </c>
      <c r="AL15" s="9"/>
      <c r="AM15" s="9"/>
      <c r="AN15" s="12" t="e">
        <f t="shared" ref="AN15:AN16" si="22">IF(AK15=0,AN14,AK15)</f>
        <v>#REF!</v>
      </c>
      <c r="AO15" s="9" t="e">
        <f t="shared" si="18"/>
        <v>#REF!</v>
      </c>
    </row>
    <row r="16" spans="1:45" ht="39.6">
      <c r="A16" s="109">
        <v>326</v>
      </c>
      <c r="B16" s="45"/>
      <c r="C16" s="45"/>
      <c r="D16" s="45"/>
      <c r="E16" s="104" t="s">
        <v>30</v>
      </c>
      <c r="F16" s="46" t="s">
        <v>31</v>
      </c>
      <c r="G16" s="47" t="s">
        <v>7</v>
      </c>
      <c r="H16" s="41">
        <v>9015</v>
      </c>
      <c r="I16" s="41">
        <v>0</v>
      </c>
      <c r="J16" s="41">
        <f t="shared" si="1"/>
        <v>-9015</v>
      </c>
      <c r="K16" s="42"/>
      <c r="L16" s="96"/>
      <c r="M16" s="94" t="str">
        <f t="shared" si="2"/>
        <v/>
      </c>
      <c r="N16" s="29" t="str">
        <f t="shared" si="3"/>
        <v>-</v>
      </c>
      <c r="O16" s="29" t="str">
        <f t="shared" si="4"/>
        <v>-</v>
      </c>
      <c r="P16" s="29" t="str">
        <f t="shared" si="5"/>
        <v>-</v>
      </c>
      <c r="Q16" s="29" t="str">
        <f t="shared" si="6"/>
        <v>節</v>
      </c>
      <c r="R16" s="29" t="str">
        <f t="shared" si="7"/>
        <v>事項</v>
      </c>
      <c r="S16" s="9" t="s">
        <v>35</v>
      </c>
      <c r="T16" s="114" t="str">
        <f t="shared" si="8"/>
        <v>ICT戦略室</v>
      </c>
      <c r="V16" s="9">
        <f t="shared" si="9"/>
        <v>1</v>
      </c>
      <c r="W16" s="9">
        <f t="shared" si="10"/>
        <v>2</v>
      </c>
      <c r="X16" s="9">
        <f t="shared" si="11"/>
        <v>2</v>
      </c>
      <c r="Y16" s="9">
        <f t="shared" si="12"/>
        <v>2</v>
      </c>
      <c r="Z16" s="11" t="str">
        <f t="shared" si="13"/>
        <v xml:space="preserve">③
</v>
      </c>
      <c r="AB16" s="43">
        <f t="shared" si="14"/>
        <v>0</v>
      </c>
      <c r="AC16" s="43">
        <f t="shared" si="15"/>
        <v>16.5</v>
      </c>
      <c r="AD16" s="43">
        <f t="shared" si="16"/>
        <v>25</v>
      </c>
      <c r="AF16" s="12" t="e">
        <f>IF(N16="款",B16,AF15)</f>
        <v>#REF!</v>
      </c>
      <c r="AG16" s="12" t="e">
        <f>IF(AF15=AF16,IF(O16="項",C16,AG15),0)</f>
        <v>#REF!</v>
      </c>
      <c r="AH16" s="12" t="e">
        <f>IF(AG15=AG16,IF(P16="目",D16,AH15),0)</f>
        <v>#REF!</v>
      </c>
      <c r="AI16" s="12" t="e">
        <f>IF(AH15=AH16,IF(Q16="節",E16,"事項"),0)</f>
        <v>#REF!</v>
      </c>
      <c r="AK16" s="12" t="e">
        <f t="shared" si="17"/>
        <v>#REF!</v>
      </c>
      <c r="AL16" s="9"/>
      <c r="AM16" s="9"/>
      <c r="AN16" s="12" t="e">
        <f t="shared" si="22"/>
        <v>#REF!</v>
      </c>
      <c r="AO16" s="9" t="e">
        <f t="shared" si="18"/>
        <v>#REF!</v>
      </c>
    </row>
    <row r="17" spans="1:41" ht="26.4">
      <c r="A17" s="109">
        <v>895</v>
      </c>
      <c r="B17" s="147" t="s">
        <v>38</v>
      </c>
      <c r="C17" s="151"/>
      <c r="D17" s="151"/>
      <c r="E17" s="148"/>
      <c r="F17" s="39"/>
      <c r="G17" s="40"/>
      <c r="H17" s="41">
        <f>+H18</f>
        <v>47889</v>
      </c>
      <c r="I17" s="41">
        <f>+I18</f>
        <v>459530</v>
      </c>
      <c r="J17" s="41">
        <f t="shared" si="1"/>
        <v>411641</v>
      </c>
      <c r="K17" s="42"/>
      <c r="L17" s="95"/>
      <c r="M17" s="94" t="str">
        <f t="shared" si="2"/>
        <v/>
      </c>
      <c r="N17" s="29" t="str">
        <f t="shared" si="3"/>
        <v>款</v>
      </c>
      <c r="O17" s="29" t="str">
        <f t="shared" si="4"/>
        <v>-</v>
      </c>
      <c r="P17" s="29" t="str">
        <f t="shared" si="5"/>
        <v>-</v>
      </c>
      <c r="Q17" s="29" t="str">
        <f t="shared" si="6"/>
        <v>-</v>
      </c>
      <c r="R17" s="29" t="str">
        <f t="shared" si="7"/>
        <v>-</v>
      </c>
      <c r="S17" s="9" t="s">
        <v>37</v>
      </c>
      <c r="T17" s="114" t="str">
        <f t="shared" si="8"/>
        <v/>
      </c>
      <c r="V17" s="9">
        <f t="shared" si="9"/>
        <v>1</v>
      </c>
      <c r="W17" s="9">
        <f t="shared" si="10"/>
        <v>1</v>
      </c>
      <c r="X17" s="9">
        <f t="shared" si="11"/>
        <v>1</v>
      </c>
      <c r="Y17" s="9">
        <f t="shared" si="12"/>
        <v>1</v>
      </c>
      <c r="Z17" s="11" t="str">
        <f t="shared" si="13"/>
        <v xml:space="preserve">②
</v>
      </c>
      <c r="AB17" s="43">
        <f t="shared" si="14"/>
        <v>0</v>
      </c>
      <c r="AC17" s="43">
        <f t="shared" si="15"/>
        <v>0</v>
      </c>
      <c r="AD17" s="43">
        <f t="shared" si="16"/>
        <v>0</v>
      </c>
      <c r="AF17" s="12" t="str">
        <f>IF(N17="款",B17,#REF!)</f>
        <v>23款　諸収入</v>
      </c>
      <c r="AG17" s="12" t="e">
        <f>IF(#REF!=AF17,IF(O17="項",C17,#REF!),0)</f>
        <v>#REF!</v>
      </c>
      <c r="AH17" s="12" t="e">
        <f>IF(#REF!=AG17,IF(P17="目",D17,#REF!),0)</f>
        <v>#REF!</v>
      </c>
      <c r="AI17" s="12" t="e">
        <f>IF(#REF!=AH17,IF(Q17="節",E17,"事項"),0)</f>
        <v>#REF!</v>
      </c>
      <c r="AK17" s="12" t="e">
        <f t="shared" si="17"/>
        <v>#REF!</v>
      </c>
      <c r="AL17" s="9"/>
      <c r="AM17" s="9"/>
      <c r="AN17" s="12" t="e">
        <f>IF(AK17=0,#REF!,AK17)</f>
        <v>#REF!</v>
      </c>
      <c r="AO17" s="9" t="e">
        <f t="shared" si="18"/>
        <v>#REF!</v>
      </c>
    </row>
    <row r="18" spans="1:41" ht="26.4">
      <c r="A18" s="109">
        <v>954</v>
      </c>
      <c r="B18" s="45"/>
      <c r="C18" s="147" t="s">
        <v>8</v>
      </c>
      <c r="D18" s="151"/>
      <c r="E18" s="148"/>
      <c r="F18" s="39"/>
      <c r="G18" s="40"/>
      <c r="H18" s="41">
        <f>+H19</f>
        <v>47889</v>
      </c>
      <c r="I18" s="41">
        <f>+I19</f>
        <v>459530</v>
      </c>
      <c r="J18" s="41">
        <f t="shared" si="1"/>
        <v>411641</v>
      </c>
      <c r="K18" s="42"/>
      <c r="L18" s="96"/>
      <c r="M18" s="94" t="str">
        <f t="shared" si="2"/>
        <v/>
      </c>
      <c r="N18" s="29" t="str">
        <f t="shared" si="3"/>
        <v>-</v>
      </c>
      <c r="O18" s="29" t="str">
        <f t="shared" si="4"/>
        <v>項</v>
      </c>
      <c r="P18" s="29" t="str">
        <f t="shared" si="5"/>
        <v>-</v>
      </c>
      <c r="Q18" s="29" t="str">
        <f t="shared" si="6"/>
        <v>-</v>
      </c>
      <c r="R18" s="29" t="str">
        <f t="shared" si="7"/>
        <v>-</v>
      </c>
      <c r="S18" s="9" t="s">
        <v>37</v>
      </c>
      <c r="T18" s="114" t="str">
        <f t="shared" si="8"/>
        <v/>
      </c>
      <c r="V18" s="9">
        <f t="shared" si="9"/>
        <v>1</v>
      </c>
      <c r="W18" s="9">
        <f t="shared" si="10"/>
        <v>1</v>
      </c>
      <c r="X18" s="9">
        <f t="shared" si="11"/>
        <v>1</v>
      </c>
      <c r="Y18" s="9">
        <f t="shared" si="12"/>
        <v>1</v>
      </c>
      <c r="Z18" s="11" t="str">
        <f t="shared" si="13"/>
        <v xml:space="preserve">②
</v>
      </c>
      <c r="AB18" s="43">
        <f t="shared" si="14"/>
        <v>0</v>
      </c>
      <c r="AC18" s="43">
        <f t="shared" si="15"/>
        <v>0</v>
      </c>
      <c r="AD18" s="43">
        <f t="shared" si="16"/>
        <v>0</v>
      </c>
      <c r="AF18" s="12" t="e">
        <f>IF(N18="款",B18,#REF!)</f>
        <v>#REF!</v>
      </c>
      <c r="AG18" s="12" t="e">
        <f>IF(#REF!=AF18,IF(O18="項",C18,#REF!),0)</f>
        <v>#REF!</v>
      </c>
      <c r="AH18" s="12" t="e">
        <f>IF(#REF!=AG18,IF(P18="目",D18,#REF!),0)</f>
        <v>#REF!</v>
      </c>
      <c r="AI18" s="12" t="e">
        <f>IF(#REF!=AH18,IF(Q18="節",E18,"事項"),0)</f>
        <v>#REF!</v>
      </c>
      <c r="AK18" s="12" t="e">
        <f t="shared" si="17"/>
        <v>#REF!</v>
      </c>
      <c r="AL18" s="9"/>
      <c r="AM18" s="9"/>
      <c r="AN18" s="12" t="e">
        <f>IF(AK18=0,#REF!,AK18)</f>
        <v>#REF!</v>
      </c>
      <c r="AO18" s="9" t="e">
        <f t="shared" si="18"/>
        <v>#REF!</v>
      </c>
    </row>
    <row r="19" spans="1:41" ht="26.4">
      <c r="A19" s="109">
        <v>1042</v>
      </c>
      <c r="B19" s="45"/>
      <c r="C19" s="45"/>
      <c r="D19" s="147" t="s">
        <v>32</v>
      </c>
      <c r="E19" s="148"/>
      <c r="F19" s="46"/>
      <c r="G19" s="47"/>
      <c r="H19" s="41">
        <f>+H20</f>
        <v>47889</v>
      </c>
      <c r="I19" s="41">
        <f>SUM(I20)</f>
        <v>459530</v>
      </c>
      <c r="J19" s="41">
        <f t="shared" si="1"/>
        <v>411641</v>
      </c>
      <c r="K19" s="42"/>
      <c r="L19" s="96"/>
      <c r="M19" s="94" t="str">
        <f t="shared" si="2"/>
        <v/>
      </c>
      <c r="N19" s="29" t="str">
        <f t="shared" si="3"/>
        <v>-</v>
      </c>
      <c r="O19" s="29" t="str">
        <f t="shared" si="4"/>
        <v>-</v>
      </c>
      <c r="P19" s="29" t="str">
        <f t="shared" si="5"/>
        <v>目</v>
      </c>
      <c r="Q19" s="29" t="str">
        <f t="shared" si="6"/>
        <v>-</v>
      </c>
      <c r="R19" s="29" t="str">
        <f t="shared" si="7"/>
        <v>-</v>
      </c>
      <c r="S19" s="9" t="s">
        <v>37</v>
      </c>
      <c r="T19" s="114" t="str">
        <f t="shared" si="8"/>
        <v/>
      </c>
      <c r="V19" s="9">
        <f t="shared" si="9"/>
        <v>1</v>
      </c>
      <c r="W19" s="9">
        <f t="shared" si="10"/>
        <v>1</v>
      </c>
      <c r="X19" s="9">
        <f t="shared" si="11"/>
        <v>1</v>
      </c>
      <c r="Y19" s="9">
        <f t="shared" si="12"/>
        <v>1</v>
      </c>
      <c r="Z19" s="11" t="str">
        <f t="shared" si="13"/>
        <v xml:space="preserve">②
</v>
      </c>
      <c r="AB19" s="43">
        <f t="shared" si="14"/>
        <v>5</v>
      </c>
      <c r="AC19" s="43">
        <f t="shared" si="15"/>
        <v>0</v>
      </c>
      <c r="AD19" s="43">
        <f t="shared" si="16"/>
        <v>0</v>
      </c>
      <c r="AF19" s="12" t="e">
        <f>IF(N19="款",B19,#REF!)</f>
        <v>#REF!</v>
      </c>
      <c r="AG19" s="12" t="e">
        <f>IF(#REF!=AF19,IF(O19="項",C19,#REF!),0)</f>
        <v>#REF!</v>
      </c>
      <c r="AH19" s="12" t="e">
        <f>IF(#REF!=AG19,IF(P19="目",D19,#REF!),0)</f>
        <v>#REF!</v>
      </c>
      <c r="AI19" s="12" t="e">
        <f>IF(#REF!=AH19,IF(Q19="節",E19,"事項"),0)</f>
        <v>#REF!</v>
      </c>
      <c r="AK19" s="12" t="e">
        <f t="shared" si="17"/>
        <v>#REF!</v>
      </c>
      <c r="AL19" s="9"/>
      <c r="AM19" s="9"/>
      <c r="AN19" s="12" t="e">
        <f>IF(AK19=0,#REF!,AK19)</f>
        <v>#REF!</v>
      </c>
      <c r="AO19" s="9" t="e">
        <f t="shared" si="18"/>
        <v>#REF!</v>
      </c>
    </row>
    <row r="20" spans="1:41" ht="26.4">
      <c r="A20" s="109">
        <v>1043</v>
      </c>
      <c r="B20" s="45"/>
      <c r="C20" s="45"/>
      <c r="D20" s="44"/>
      <c r="E20" s="113" t="s">
        <v>9</v>
      </c>
      <c r="F20" s="46"/>
      <c r="G20" s="47"/>
      <c r="H20" s="41">
        <f>+H21+H23+H25+H27+H29</f>
        <v>47889</v>
      </c>
      <c r="I20" s="41">
        <f>+I21+I23+I25+I27+I29</f>
        <v>459530</v>
      </c>
      <c r="J20" s="41">
        <f t="shared" si="1"/>
        <v>411641</v>
      </c>
      <c r="K20" s="42"/>
      <c r="L20" s="96"/>
      <c r="M20" s="94" t="str">
        <f t="shared" si="2"/>
        <v/>
      </c>
      <c r="N20" s="29" t="str">
        <f t="shared" si="3"/>
        <v>-</v>
      </c>
      <c r="O20" s="29" t="str">
        <f t="shared" si="4"/>
        <v>-</v>
      </c>
      <c r="P20" s="29" t="str">
        <f t="shared" si="5"/>
        <v>-</v>
      </c>
      <c r="Q20" s="29" t="str">
        <f t="shared" si="6"/>
        <v>節</v>
      </c>
      <c r="R20" s="29" t="str">
        <f t="shared" si="7"/>
        <v>-</v>
      </c>
      <c r="S20" s="9" t="s">
        <v>37</v>
      </c>
      <c r="T20" s="114" t="str">
        <f t="shared" si="8"/>
        <v/>
      </c>
      <c r="V20" s="9">
        <f t="shared" si="9"/>
        <v>1</v>
      </c>
      <c r="W20" s="9">
        <f t="shared" si="10"/>
        <v>1</v>
      </c>
      <c r="X20" s="9">
        <f t="shared" si="11"/>
        <v>1</v>
      </c>
      <c r="Y20" s="9">
        <f t="shared" si="12"/>
        <v>1</v>
      </c>
      <c r="Z20" s="11" t="str">
        <f t="shared" si="13"/>
        <v xml:space="preserve">②
</v>
      </c>
      <c r="AB20" s="43">
        <f t="shared" si="14"/>
        <v>0</v>
      </c>
      <c r="AC20" s="43">
        <f t="shared" si="15"/>
        <v>4.5</v>
      </c>
      <c r="AD20" s="43">
        <f t="shared" si="16"/>
        <v>0</v>
      </c>
      <c r="AF20" s="12" t="e">
        <f>IF(N20="款",B20,AF19)</f>
        <v>#REF!</v>
      </c>
      <c r="AG20" s="12" t="e">
        <f>IF(AF19=AF20,IF(O20="項",C20,AG19),0)</f>
        <v>#REF!</v>
      </c>
      <c r="AH20" s="12" t="e">
        <f>IF(AG19=AG20,IF(P20="目",D20,AH19),0)</f>
        <v>#REF!</v>
      </c>
      <c r="AI20" s="12" t="e">
        <f>IF(AH19=AH20,IF(Q20="節",E20,"事項"),0)</f>
        <v>#REF!</v>
      </c>
      <c r="AK20" s="12" t="e">
        <f t="shared" si="17"/>
        <v>#REF!</v>
      </c>
      <c r="AL20" s="9"/>
      <c r="AM20" s="9"/>
      <c r="AN20" s="12" t="e">
        <f t="shared" ref="AN20:AN24" si="23">IF(AK20=0,AN19,AK20)</f>
        <v>#REF!</v>
      </c>
      <c r="AO20" s="9" t="e">
        <f t="shared" si="18"/>
        <v>#REF!</v>
      </c>
    </row>
    <row r="21" spans="1:41" ht="40.200000000000003" thickBot="1">
      <c r="A21" s="110">
        <v>1044</v>
      </c>
      <c r="B21" s="99"/>
      <c r="C21" s="99"/>
      <c r="D21" s="99"/>
      <c r="E21" s="103"/>
      <c r="F21" s="51" t="s">
        <v>42</v>
      </c>
      <c r="G21" s="100"/>
      <c r="H21" s="53">
        <f>SUM(H22:H22)</f>
        <v>675</v>
      </c>
      <c r="I21" s="53">
        <f>SUM(I22:I22)</f>
        <v>393</v>
      </c>
      <c r="J21" s="53">
        <f t="shared" si="1"/>
        <v>-282</v>
      </c>
      <c r="K21" s="55"/>
      <c r="L21" s="98"/>
      <c r="M21" s="94" t="str">
        <f t="shared" si="2"/>
        <v/>
      </c>
      <c r="N21" s="29" t="str">
        <f t="shared" si="3"/>
        <v>-</v>
      </c>
      <c r="O21" s="29" t="str">
        <f t="shared" si="4"/>
        <v>-</v>
      </c>
      <c r="P21" s="29" t="str">
        <f t="shared" si="5"/>
        <v>-</v>
      </c>
      <c r="Q21" s="29" t="str">
        <f t="shared" si="6"/>
        <v>-</v>
      </c>
      <c r="R21" s="29" t="str">
        <f t="shared" si="7"/>
        <v>事項</v>
      </c>
      <c r="S21" s="9" t="s">
        <v>37</v>
      </c>
      <c r="T21" s="114" t="str">
        <f t="shared" si="8"/>
        <v/>
      </c>
      <c r="V21" s="9">
        <f t="shared" si="9"/>
        <v>1</v>
      </c>
      <c r="W21" s="9">
        <f t="shared" si="10"/>
        <v>1</v>
      </c>
      <c r="X21" s="9">
        <f t="shared" si="11"/>
        <v>2</v>
      </c>
      <c r="Y21" s="9">
        <f t="shared" si="12"/>
        <v>2</v>
      </c>
      <c r="Z21" s="11" t="str">
        <f t="shared" si="13"/>
        <v xml:space="preserve">③
</v>
      </c>
      <c r="AB21" s="43">
        <f t="shared" si="14"/>
        <v>0</v>
      </c>
      <c r="AC21" s="43">
        <f t="shared" si="15"/>
        <v>0</v>
      </c>
      <c r="AD21" s="43">
        <f t="shared" si="16"/>
        <v>27</v>
      </c>
      <c r="AF21" s="12" t="e">
        <f>IF(N21="款",B21,AF20)</f>
        <v>#REF!</v>
      </c>
      <c r="AG21" s="12" t="e">
        <f>IF(AF20=AF21,IF(O21="項",C21,AG20),0)</f>
        <v>#REF!</v>
      </c>
      <c r="AH21" s="12" t="e">
        <f>IF(AG20=AG21,IF(P21="目",D21,AH20),0)</f>
        <v>#REF!</v>
      </c>
      <c r="AI21" s="12" t="e">
        <f>IF(AH20=AH21,IF(Q21="節",E21,"事項"),0)</f>
        <v>#REF!</v>
      </c>
      <c r="AK21" s="12" t="e">
        <f t="shared" si="17"/>
        <v>#REF!</v>
      </c>
      <c r="AL21" s="9"/>
      <c r="AM21" s="9"/>
      <c r="AN21" s="12" t="e">
        <f t="shared" si="23"/>
        <v>#REF!</v>
      </c>
      <c r="AO21" s="9" t="e">
        <f t="shared" si="18"/>
        <v>#REF!</v>
      </c>
    </row>
    <row r="22" spans="1:41" ht="26.4">
      <c r="A22" s="109">
        <v>1046</v>
      </c>
      <c r="B22" s="45"/>
      <c r="C22" s="45"/>
      <c r="D22" s="45"/>
      <c r="E22" s="102"/>
      <c r="F22" s="79"/>
      <c r="G22" s="80" t="s">
        <v>26</v>
      </c>
      <c r="H22" s="48">
        <v>675</v>
      </c>
      <c r="I22" s="48">
        <v>393</v>
      </c>
      <c r="J22" s="48">
        <f t="shared" si="1"/>
        <v>-282</v>
      </c>
      <c r="K22" s="78"/>
      <c r="L22" s="97"/>
      <c r="M22" s="94" t="str">
        <f t="shared" si="2"/>
        <v/>
      </c>
      <c r="N22" s="29" t="str">
        <f t="shared" si="3"/>
        <v>-</v>
      </c>
      <c r="O22" s="29" t="str">
        <f t="shared" si="4"/>
        <v>-</v>
      </c>
      <c r="P22" s="29" t="str">
        <f t="shared" si="5"/>
        <v>-</v>
      </c>
      <c r="Q22" s="29" t="str">
        <f t="shared" si="6"/>
        <v>-</v>
      </c>
      <c r="R22" s="29" t="str">
        <f t="shared" si="7"/>
        <v>-</v>
      </c>
      <c r="S22" s="9" t="s">
        <v>37</v>
      </c>
      <c r="T22" s="114" t="str">
        <f t="shared" si="8"/>
        <v>ICT戦略室</v>
      </c>
      <c r="V22" s="9">
        <f t="shared" si="9"/>
        <v>1</v>
      </c>
      <c r="W22" s="9">
        <f t="shared" si="10"/>
        <v>1</v>
      </c>
      <c r="X22" s="9">
        <f t="shared" si="11"/>
        <v>1</v>
      </c>
      <c r="Y22" s="9">
        <f t="shared" si="12"/>
        <v>1</v>
      </c>
      <c r="Z22" s="11" t="str">
        <f t="shared" si="13"/>
        <v xml:space="preserve">②
</v>
      </c>
      <c r="AB22" s="43">
        <f t="shared" si="14"/>
        <v>0</v>
      </c>
      <c r="AC22" s="43">
        <f t="shared" si="15"/>
        <v>0</v>
      </c>
      <c r="AD22" s="43">
        <f t="shared" si="16"/>
        <v>0</v>
      </c>
      <c r="AF22" s="12" t="e">
        <f>IF(N22="款",B22,#REF!)</f>
        <v>#REF!</v>
      </c>
      <c r="AG22" s="12" t="e">
        <f>IF(#REF!=AF22,IF(O22="項",C22,#REF!),0)</f>
        <v>#REF!</v>
      </c>
      <c r="AH22" s="12" t="e">
        <f>IF(#REF!=AG22,IF(P22="目",D22,#REF!),0)</f>
        <v>#REF!</v>
      </c>
      <c r="AI22" s="12" t="e">
        <f>IF(#REF!=AH22,IF(Q22="節",E22,"事項"),0)</f>
        <v>#REF!</v>
      </c>
      <c r="AK22" s="12" t="e">
        <f t="shared" si="17"/>
        <v>#REF!</v>
      </c>
      <c r="AL22" s="9"/>
      <c r="AM22" s="9"/>
      <c r="AN22" s="12" t="e">
        <f>IF(AK22=0,#REF!,AK22)</f>
        <v>#REF!</v>
      </c>
      <c r="AO22" s="9" t="e">
        <f t="shared" si="18"/>
        <v>#REF!</v>
      </c>
    </row>
    <row r="23" spans="1:41" ht="39.6">
      <c r="A23" s="109">
        <v>1049</v>
      </c>
      <c r="B23" s="45"/>
      <c r="C23" s="45"/>
      <c r="D23" s="45"/>
      <c r="E23" s="113"/>
      <c r="F23" s="46" t="s">
        <v>39</v>
      </c>
      <c r="G23" s="47"/>
      <c r="H23" s="41">
        <f>SUM(H24:H24)</f>
        <v>2922</v>
      </c>
      <c r="I23" s="41">
        <f>SUM(I24:I24)</f>
        <v>2937</v>
      </c>
      <c r="J23" s="41">
        <f t="shared" si="1"/>
        <v>15</v>
      </c>
      <c r="K23" s="42"/>
      <c r="L23" s="96"/>
      <c r="M23" s="94" t="str">
        <f t="shared" si="2"/>
        <v/>
      </c>
      <c r="N23" s="29" t="str">
        <f t="shared" si="3"/>
        <v>-</v>
      </c>
      <c r="O23" s="29" t="str">
        <f t="shared" si="4"/>
        <v>-</v>
      </c>
      <c r="P23" s="29" t="str">
        <f t="shared" si="5"/>
        <v>-</v>
      </c>
      <c r="Q23" s="29" t="str">
        <f t="shared" si="6"/>
        <v>-</v>
      </c>
      <c r="R23" s="29" t="str">
        <f t="shared" si="7"/>
        <v>事項</v>
      </c>
      <c r="S23" s="9" t="s">
        <v>37</v>
      </c>
      <c r="T23" s="114" t="str">
        <f t="shared" si="8"/>
        <v/>
      </c>
      <c r="V23" s="9">
        <f t="shared" si="9"/>
        <v>1</v>
      </c>
      <c r="W23" s="9">
        <f t="shared" si="10"/>
        <v>1</v>
      </c>
      <c r="X23" s="9">
        <f t="shared" si="11"/>
        <v>2</v>
      </c>
      <c r="Y23" s="9">
        <f>MAX(V23:X23)</f>
        <v>2</v>
      </c>
      <c r="Z23" s="11" t="str">
        <f>IF(Y23=4,"⑤"&amp;CHAR(10)&amp;CHAR(10)&amp;CHAR(10)&amp;CHAR(10),IF(Y23=3,"④"&amp;CHAR(10)&amp;CHAR(10)&amp;CHAR(10),IF(Y23=2,"③"&amp;CHAR(10)&amp;CHAR(10),"②"&amp;CHAR(10))))</f>
        <v xml:space="preserve">③
</v>
      </c>
      <c r="AB23" s="43">
        <f t="shared" si="14"/>
        <v>0</v>
      </c>
      <c r="AC23" s="43">
        <f t="shared" si="15"/>
        <v>0</v>
      </c>
      <c r="AD23" s="43">
        <f t="shared" si="16"/>
        <v>25</v>
      </c>
      <c r="AF23" s="12" t="e">
        <f>IF(N23="款",B23,#REF!)</f>
        <v>#REF!</v>
      </c>
      <c r="AG23" s="12" t="e">
        <f>IF(#REF!=AF23,IF(O23="項",C23,#REF!),0)</f>
        <v>#REF!</v>
      </c>
      <c r="AH23" s="12" t="e">
        <f>IF(#REF!=AG23,IF(P23="目",D23,#REF!),0)</f>
        <v>#REF!</v>
      </c>
      <c r="AI23" s="12" t="e">
        <f>IF(#REF!=AH23,IF(Q23="節",E23,"事項"),0)</f>
        <v>#REF!</v>
      </c>
      <c r="AK23" s="12" t="e">
        <f t="shared" si="17"/>
        <v>#REF!</v>
      </c>
      <c r="AL23" s="9"/>
      <c r="AM23" s="9"/>
      <c r="AN23" s="12" t="e">
        <f>IF(AK23=0,#REF!,AK23)</f>
        <v>#REF!</v>
      </c>
      <c r="AO23" s="9" t="e">
        <f t="shared" si="18"/>
        <v>#REF!</v>
      </c>
    </row>
    <row r="24" spans="1:41" ht="26.4">
      <c r="A24" s="109">
        <v>1050</v>
      </c>
      <c r="B24" s="45"/>
      <c r="C24" s="45"/>
      <c r="D24" s="45"/>
      <c r="E24" s="113"/>
      <c r="F24" s="46"/>
      <c r="G24" s="47" t="s">
        <v>26</v>
      </c>
      <c r="H24" s="41">
        <v>2922</v>
      </c>
      <c r="I24" s="41">
        <v>2937</v>
      </c>
      <c r="J24" s="41">
        <f t="shared" si="1"/>
        <v>15</v>
      </c>
      <c r="K24" s="42"/>
      <c r="L24" s="96"/>
      <c r="M24" s="94" t="str">
        <f t="shared" si="2"/>
        <v/>
      </c>
      <c r="N24" s="29" t="str">
        <f t="shared" si="3"/>
        <v>-</v>
      </c>
      <c r="O24" s="29" t="str">
        <f t="shared" si="4"/>
        <v>-</v>
      </c>
      <c r="P24" s="29" t="str">
        <f t="shared" si="5"/>
        <v>-</v>
      </c>
      <c r="Q24" s="29" t="str">
        <f t="shared" si="6"/>
        <v>-</v>
      </c>
      <c r="R24" s="29" t="str">
        <f t="shared" si="7"/>
        <v>-</v>
      </c>
      <c r="S24" s="9" t="s">
        <v>37</v>
      </c>
      <c r="T24" s="114" t="str">
        <f t="shared" si="8"/>
        <v>ICT戦略室</v>
      </c>
      <c r="V24" s="9">
        <f t="shared" si="9"/>
        <v>1</v>
      </c>
      <c r="W24" s="9">
        <f t="shared" si="10"/>
        <v>1</v>
      </c>
      <c r="X24" s="9">
        <f t="shared" si="11"/>
        <v>1</v>
      </c>
      <c r="Y24" s="9">
        <f t="shared" ref="Y24:Y28" si="24">MAX(V24:X24)</f>
        <v>1</v>
      </c>
      <c r="Z24" s="11" t="str">
        <f t="shared" ref="Z24:Z28" si="25">IF(Y24=4,"⑤"&amp;CHAR(10)&amp;CHAR(10)&amp;CHAR(10)&amp;CHAR(10),IF(Y24=3,"④"&amp;CHAR(10)&amp;CHAR(10)&amp;CHAR(10),IF(Y24=2,"③"&amp;CHAR(10)&amp;CHAR(10),"②"&amp;CHAR(10))))</f>
        <v xml:space="preserve">②
</v>
      </c>
      <c r="AB24" s="43">
        <f t="shared" si="14"/>
        <v>0</v>
      </c>
      <c r="AC24" s="43">
        <f t="shared" si="15"/>
        <v>0</v>
      </c>
      <c r="AD24" s="43">
        <f t="shared" si="16"/>
        <v>0</v>
      </c>
      <c r="AF24" s="12" t="e">
        <f>IF(N24="款",B24,AF23)</f>
        <v>#REF!</v>
      </c>
      <c r="AG24" s="12" t="e">
        <f>IF(AF23=AF24,IF(O24="項",C24,AG23),0)</f>
        <v>#REF!</v>
      </c>
      <c r="AH24" s="12" t="e">
        <f>IF(AG23=AG24,IF(P24="目",D24,AH23),0)</f>
        <v>#REF!</v>
      </c>
      <c r="AI24" s="12" t="e">
        <f>IF(AH23=AH24,IF(Q24="節",E24,"事項"),0)</f>
        <v>#REF!</v>
      </c>
      <c r="AK24" s="12" t="e">
        <f t="shared" si="17"/>
        <v>#REF!</v>
      </c>
      <c r="AL24" s="9"/>
      <c r="AM24" s="9"/>
      <c r="AN24" s="12" t="e">
        <f t="shared" si="23"/>
        <v>#REF!</v>
      </c>
      <c r="AO24" s="9" t="e">
        <f t="shared" si="18"/>
        <v>#REF!</v>
      </c>
    </row>
    <row r="25" spans="1:41" ht="39.6">
      <c r="A25" s="109">
        <v>1049</v>
      </c>
      <c r="B25" s="45"/>
      <c r="C25" s="45"/>
      <c r="D25" s="45"/>
      <c r="E25" s="113"/>
      <c r="F25" s="46" t="s">
        <v>48</v>
      </c>
      <c r="G25" s="47"/>
      <c r="H25" s="41">
        <f>SUM(H26:H26)</f>
        <v>0</v>
      </c>
      <c r="I25" s="41">
        <f>SUM(I26:I26)</f>
        <v>516</v>
      </c>
      <c r="J25" s="41">
        <f t="shared" si="1"/>
        <v>516</v>
      </c>
      <c r="K25" s="42"/>
      <c r="L25" s="96"/>
      <c r="M25" s="94" t="str">
        <f t="shared" si="2"/>
        <v>○</v>
      </c>
      <c r="N25" s="29" t="str">
        <f t="shared" si="3"/>
        <v>-</v>
      </c>
      <c r="O25" s="29" t="str">
        <f t="shared" si="4"/>
        <v>-</v>
      </c>
      <c r="P25" s="29" t="str">
        <f t="shared" si="5"/>
        <v>-</v>
      </c>
      <c r="Q25" s="29" t="str">
        <f t="shared" si="6"/>
        <v>-</v>
      </c>
      <c r="R25" s="29" t="str">
        <f t="shared" si="7"/>
        <v>事項</v>
      </c>
      <c r="S25" s="9" t="s">
        <v>37</v>
      </c>
      <c r="T25" s="114" t="str">
        <f t="shared" si="8"/>
        <v/>
      </c>
      <c r="V25" s="9">
        <f t="shared" si="9"/>
        <v>1</v>
      </c>
      <c r="W25" s="9">
        <f t="shared" si="10"/>
        <v>1</v>
      </c>
      <c r="X25" s="9">
        <f t="shared" si="11"/>
        <v>2</v>
      </c>
      <c r="Y25" s="9">
        <f>MAX(V25:X25)</f>
        <v>2</v>
      </c>
      <c r="Z25" s="11" t="str">
        <f>IF(Y25=4,"⑤"&amp;CHAR(10)&amp;CHAR(10)&amp;CHAR(10)&amp;CHAR(10),IF(Y25=3,"④"&amp;CHAR(10)&amp;CHAR(10)&amp;CHAR(10),IF(Y25=2,"③"&amp;CHAR(10)&amp;CHAR(10),"②"&amp;CHAR(10))))</f>
        <v xml:space="preserve">③
</v>
      </c>
      <c r="AB25" s="43">
        <f t="shared" si="14"/>
        <v>0</v>
      </c>
      <c r="AC25" s="43">
        <f t="shared" si="15"/>
        <v>0</v>
      </c>
      <c r="AD25" s="43">
        <f t="shared" si="16"/>
        <v>25</v>
      </c>
      <c r="AF25" s="12" t="e">
        <f>IF(N25="款",B25,#REF!)</f>
        <v>#REF!</v>
      </c>
      <c r="AG25" s="12" t="e">
        <f>IF(#REF!=AF25,IF(O25="項",C25,#REF!),0)</f>
        <v>#REF!</v>
      </c>
      <c r="AH25" s="12" t="e">
        <f>IF(#REF!=AG25,IF(P25="目",D25,#REF!),0)</f>
        <v>#REF!</v>
      </c>
      <c r="AI25" s="12" t="e">
        <f>IF(#REF!=AH25,IF(Q25="節",E25,"事項"),0)</f>
        <v>#REF!</v>
      </c>
      <c r="AK25" s="12" t="e">
        <f t="shared" si="17"/>
        <v>#REF!</v>
      </c>
      <c r="AL25" s="9"/>
      <c r="AM25" s="9"/>
      <c r="AN25" s="12" t="e">
        <f>IF(AK25=0,#REF!,AK25)</f>
        <v>#REF!</v>
      </c>
      <c r="AO25" s="9" t="e">
        <f t="shared" si="18"/>
        <v>#REF!</v>
      </c>
    </row>
    <row r="26" spans="1:41" ht="26.4">
      <c r="A26" s="109">
        <v>1050</v>
      </c>
      <c r="B26" s="45"/>
      <c r="C26" s="45"/>
      <c r="D26" s="45"/>
      <c r="E26" s="113"/>
      <c r="F26" s="46"/>
      <c r="G26" s="47" t="s">
        <v>26</v>
      </c>
      <c r="H26" s="41">
        <v>0</v>
      </c>
      <c r="I26" s="41">
        <v>516</v>
      </c>
      <c r="J26" s="41">
        <f t="shared" si="1"/>
        <v>516</v>
      </c>
      <c r="K26" s="42"/>
      <c r="L26" s="96"/>
      <c r="M26" s="94" t="str">
        <f t="shared" si="2"/>
        <v>○</v>
      </c>
      <c r="N26" s="29" t="str">
        <f t="shared" si="3"/>
        <v>-</v>
      </c>
      <c r="O26" s="29" t="str">
        <f t="shared" si="4"/>
        <v>-</v>
      </c>
      <c r="P26" s="29" t="str">
        <f t="shared" si="5"/>
        <v>-</v>
      </c>
      <c r="Q26" s="29" t="str">
        <f t="shared" si="6"/>
        <v>-</v>
      </c>
      <c r="R26" s="29" t="str">
        <f t="shared" si="7"/>
        <v>-</v>
      </c>
      <c r="S26" s="9" t="s">
        <v>37</v>
      </c>
      <c r="T26" s="114" t="str">
        <f t="shared" si="8"/>
        <v>ICT戦略室</v>
      </c>
      <c r="V26" s="9">
        <f t="shared" si="9"/>
        <v>1</v>
      </c>
      <c r="W26" s="9">
        <f t="shared" si="10"/>
        <v>1</v>
      </c>
      <c r="X26" s="9">
        <f t="shared" si="11"/>
        <v>1</v>
      </c>
      <c r="Y26" s="9">
        <f t="shared" ref="Y26" si="26">MAX(V26:X26)</f>
        <v>1</v>
      </c>
      <c r="Z26" s="11" t="str">
        <f t="shared" ref="Z26" si="27">IF(Y26=4,"⑤"&amp;CHAR(10)&amp;CHAR(10)&amp;CHAR(10)&amp;CHAR(10),IF(Y26=3,"④"&amp;CHAR(10)&amp;CHAR(10)&amp;CHAR(10),IF(Y26=2,"③"&amp;CHAR(10)&amp;CHAR(10),"②"&amp;CHAR(10))))</f>
        <v xml:space="preserve">②
</v>
      </c>
      <c r="AB26" s="43">
        <f t="shared" si="14"/>
        <v>0</v>
      </c>
      <c r="AC26" s="43">
        <f t="shared" si="15"/>
        <v>0</v>
      </c>
      <c r="AD26" s="43">
        <f t="shared" si="16"/>
        <v>0</v>
      </c>
      <c r="AF26" s="12" t="e">
        <f>IF(N26="款",B26,AF25)</f>
        <v>#REF!</v>
      </c>
      <c r="AG26" s="12" t="e">
        <f>IF(AF25=AF26,IF(O26="項",C26,AG25),0)</f>
        <v>#REF!</v>
      </c>
      <c r="AH26" s="12" t="e">
        <f>IF(AG25=AG26,IF(P26="目",D26,AH25),0)</f>
        <v>#REF!</v>
      </c>
      <c r="AI26" s="12" t="e">
        <f>IF(AH25=AH26,IF(Q26="節",E26,"事項"),0)</f>
        <v>#REF!</v>
      </c>
      <c r="AK26" s="12" t="e">
        <f t="shared" si="17"/>
        <v>#REF!</v>
      </c>
      <c r="AL26" s="9"/>
      <c r="AM26" s="9"/>
      <c r="AN26" s="12" t="e">
        <f t="shared" ref="AN26" si="28">IF(AK26=0,AN25,AK26)</f>
        <v>#REF!</v>
      </c>
      <c r="AO26" s="9" t="e">
        <f t="shared" si="18"/>
        <v>#REF!</v>
      </c>
    </row>
    <row r="27" spans="1:41" ht="26.4">
      <c r="A27" s="109">
        <v>1073</v>
      </c>
      <c r="B27" s="45"/>
      <c r="C27" s="45"/>
      <c r="D27" s="45"/>
      <c r="E27" s="113"/>
      <c r="F27" s="46" t="s">
        <v>28</v>
      </c>
      <c r="G27" s="47"/>
      <c r="H27" s="41">
        <f>SUM(H28:H28)</f>
        <v>44292</v>
      </c>
      <c r="I27" s="41">
        <f>SUM(I28:I28)</f>
        <v>42841</v>
      </c>
      <c r="J27" s="41">
        <f t="shared" si="1"/>
        <v>-1451</v>
      </c>
      <c r="K27" s="42"/>
      <c r="L27" s="96"/>
      <c r="M27" s="94" t="str">
        <f t="shared" si="2"/>
        <v/>
      </c>
      <c r="N27" s="29" t="str">
        <f t="shared" si="3"/>
        <v>-</v>
      </c>
      <c r="O27" s="29" t="str">
        <f t="shared" si="4"/>
        <v>-</v>
      </c>
      <c r="P27" s="29" t="str">
        <f t="shared" si="5"/>
        <v>-</v>
      </c>
      <c r="Q27" s="29" t="str">
        <f t="shared" si="6"/>
        <v>-</v>
      </c>
      <c r="R27" s="29" t="str">
        <f t="shared" si="7"/>
        <v>事項</v>
      </c>
      <c r="S27" s="9" t="s">
        <v>37</v>
      </c>
      <c r="T27" s="114" t="str">
        <f t="shared" si="8"/>
        <v/>
      </c>
      <c r="V27" s="9">
        <f t="shared" si="9"/>
        <v>1</v>
      </c>
      <c r="W27" s="9">
        <f t="shared" si="10"/>
        <v>1</v>
      </c>
      <c r="X27" s="9">
        <f t="shared" si="11"/>
        <v>1</v>
      </c>
      <c r="Y27" s="9">
        <f t="shared" si="24"/>
        <v>1</v>
      </c>
      <c r="Z27" s="11" t="str">
        <f t="shared" si="25"/>
        <v xml:space="preserve">②
</v>
      </c>
      <c r="AB27" s="43">
        <f t="shared" si="14"/>
        <v>0</v>
      </c>
      <c r="AC27" s="43">
        <f t="shared" si="15"/>
        <v>0</v>
      </c>
      <c r="AD27" s="43">
        <f t="shared" si="16"/>
        <v>17</v>
      </c>
      <c r="AF27" s="12" t="e">
        <f>IF(N27="款",B27,#REF!)</f>
        <v>#REF!</v>
      </c>
      <c r="AG27" s="12" t="e">
        <f>IF(#REF!=AF27,IF(O27="項",C27,#REF!),0)</f>
        <v>#REF!</v>
      </c>
      <c r="AH27" s="12" t="e">
        <f>IF(#REF!=AG27,IF(P27="目",D27,#REF!),0)</f>
        <v>#REF!</v>
      </c>
      <c r="AI27" s="12" t="e">
        <f>IF(#REF!=AH27,IF(Q27="節",E27,"事項"),0)</f>
        <v>#REF!</v>
      </c>
      <c r="AK27" s="12" t="e">
        <f t="shared" si="17"/>
        <v>#REF!</v>
      </c>
      <c r="AL27" s="9"/>
      <c r="AM27" s="9"/>
      <c r="AN27" s="12" t="e">
        <f>IF(AK27=0,#REF!,AK27)</f>
        <v>#REF!</v>
      </c>
      <c r="AO27" s="9" t="e">
        <f t="shared" si="18"/>
        <v>#REF!</v>
      </c>
    </row>
    <row r="28" spans="1:41" ht="26.4">
      <c r="A28" s="109">
        <v>1075</v>
      </c>
      <c r="B28" s="45"/>
      <c r="C28" s="45"/>
      <c r="D28" s="45"/>
      <c r="E28" s="113"/>
      <c r="F28" s="46"/>
      <c r="G28" s="47" t="s">
        <v>26</v>
      </c>
      <c r="H28" s="41">
        <f>23558+20734</f>
        <v>44292</v>
      </c>
      <c r="I28" s="112">
        <f>11136+59+42+18+8003+23558+25</f>
        <v>42841</v>
      </c>
      <c r="J28" s="41">
        <f t="shared" si="1"/>
        <v>-1451</v>
      </c>
      <c r="K28" s="42"/>
      <c r="L28" s="96"/>
      <c r="M28" s="94" t="str">
        <f t="shared" si="2"/>
        <v/>
      </c>
      <c r="N28" s="29" t="str">
        <f t="shared" si="3"/>
        <v>-</v>
      </c>
      <c r="O28" s="29" t="str">
        <f t="shared" si="4"/>
        <v>-</v>
      </c>
      <c r="P28" s="29" t="str">
        <f t="shared" si="5"/>
        <v>-</v>
      </c>
      <c r="Q28" s="29" t="str">
        <f t="shared" si="6"/>
        <v>-</v>
      </c>
      <c r="R28" s="29" t="str">
        <f t="shared" si="7"/>
        <v>-</v>
      </c>
      <c r="S28" s="9" t="s">
        <v>37</v>
      </c>
      <c r="T28" s="114" t="str">
        <f t="shared" si="8"/>
        <v>ICT戦略室</v>
      </c>
      <c r="V28" s="9">
        <f t="shared" si="9"/>
        <v>1</v>
      </c>
      <c r="W28" s="9">
        <f t="shared" si="10"/>
        <v>1</v>
      </c>
      <c r="X28" s="9">
        <f t="shared" si="11"/>
        <v>1</v>
      </c>
      <c r="Y28" s="9">
        <f t="shared" si="24"/>
        <v>1</v>
      </c>
      <c r="Z28" s="11" t="str">
        <f t="shared" si="25"/>
        <v xml:space="preserve">②
</v>
      </c>
      <c r="AB28" s="43">
        <f t="shared" si="14"/>
        <v>0</v>
      </c>
      <c r="AC28" s="43">
        <f t="shared" si="15"/>
        <v>0</v>
      </c>
      <c r="AD28" s="43">
        <f t="shared" si="16"/>
        <v>0</v>
      </c>
      <c r="AF28" s="12" t="e">
        <f>IF(N28="款",B28,#REF!)</f>
        <v>#REF!</v>
      </c>
      <c r="AG28" s="12" t="e">
        <f>IF(#REF!=AF28,IF(O28="項",C28,#REF!),0)</f>
        <v>#REF!</v>
      </c>
      <c r="AH28" s="12" t="e">
        <f>IF(#REF!=AG28,IF(P28="目",D28,#REF!),0)</f>
        <v>#REF!</v>
      </c>
      <c r="AI28" s="12" t="e">
        <f>IF(#REF!=AH28,IF(Q28="節",E28,"事項"),0)</f>
        <v>#REF!</v>
      </c>
      <c r="AK28" s="12" t="e">
        <f t="shared" si="17"/>
        <v>#REF!</v>
      </c>
      <c r="AL28" s="9"/>
      <c r="AM28" s="9"/>
      <c r="AN28" s="12" t="e">
        <f>IF(AK28=0,#REF!,AK28)</f>
        <v>#REF!</v>
      </c>
      <c r="AO28" s="9" t="e">
        <f t="shared" si="18"/>
        <v>#REF!</v>
      </c>
    </row>
    <row r="29" spans="1:41" ht="39.6">
      <c r="A29" s="109"/>
      <c r="B29" s="45"/>
      <c r="C29" s="45"/>
      <c r="D29" s="45"/>
      <c r="E29" s="113"/>
      <c r="F29" s="46" t="s">
        <v>47</v>
      </c>
      <c r="G29" s="47"/>
      <c r="H29" s="41">
        <f>SUM(H30:H30)</f>
        <v>0</v>
      </c>
      <c r="I29" s="41">
        <f>SUM(I30:I30)</f>
        <v>412843</v>
      </c>
      <c r="J29" s="41">
        <f t="shared" si="1"/>
        <v>412843</v>
      </c>
      <c r="K29" s="42"/>
      <c r="L29" s="96"/>
      <c r="M29" s="94" t="str">
        <f t="shared" si="2"/>
        <v>○</v>
      </c>
      <c r="N29" s="29" t="str">
        <f t="shared" si="3"/>
        <v>-</v>
      </c>
      <c r="O29" s="29" t="str">
        <f t="shared" si="4"/>
        <v>-</v>
      </c>
      <c r="P29" s="29" t="str">
        <f t="shared" si="5"/>
        <v>-</v>
      </c>
      <c r="Q29" s="29" t="str">
        <f t="shared" si="6"/>
        <v>-</v>
      </c>
      <c r="R29" s="29" t="str">
        <f t="shared" si="7"/>
        <v>事項</v>
      </c>
      <c r="S29" s="9" t="s">
        <v>37</v>
      </c>
      <c r="T29" s="114" t="str">
        <f t="shared" si="8"/>
        <v/>
      </c>
      <c r="V29" s="9">
        <f t="shared" si="9"/>
        <v>1</v>
      </c>
      <c r="W29" s="9">
        <f t="shared" si="10"/>
        <v>1</v>
      </c>
      <c r="X29" s="9">
        <f t="shared" si="11"/>
        <v>2</v>
      </c>
      <c r="Y29" s="9">
        <f t="shared" si="12"/>
        <v>2</v>
      </c>
      <c r="Z29" s="11" t="str">
        <f t="shared" si="13"/>
        <v xml:space="preserve">③
</v>
      </c>
      <c r="AB29" s="43">
        <f t="shared" si="14"/>
        <v>0</v>
      </c>
      <c r="AC29" s="43">
        <f t="shared" si="15"/>
        <v>0</v>
      </c>
      <c r="AD29" s="43">
        <f t="shared" si="16"/>
        <v>33.5</v>
      </c>
      <c r="AF29" s="12" t="e">
        <f>IF(N29="款",B29,#REF!)</f>
        <v>#REF!</v>
      </c>
      <c r="AG29" s="12" t="e">
        <f>IF(#REF!=AF29,IF(O29="項",C29,#REF!),0)</f>
        <v>#REF!</v>
      </c>
      <c r="AH29" s="12" t="e">
        <f>IF(#REF!=AG29,IF(P29="目",D29,#REF!),0)</f>
        <v>#REF!</v>
      </c>
      <c r="AI29" s="12" t="e">
        <f>IF(#REF!=AH29,IF(Q29="節",E29,"事項"),0)</f>
        <v>#REF!</v>
      </c>
      <c r="AK29" s="12" t="e">
        <f t="shared" si="17"/>
        <v>#REF!</v>
      </c>
      <c r="AL29" s="9"/>
      <c r="AM29" s="9"/>
      <c r="AN29" s="12" t="e">
        <f>IF(AK29=0,#REF!,AK29)</f>
        <v>#REF!</v>
      </c>
      <c r="AO29" s="9" t="e">
        <f t="shared" si="18"/>
        <v>#REF!</v>
      </c>
    </row>
    <row r="30" spans="1:41" ht="26.4">
      <c r="A30" s="109"/>
      <c r="B30" s="45"/>
      <c r="C30" s="45"/>
      <c r="D30" s="45"/>
      <c r="E30" s="113"/>
      <c r="F30" s="46"/>
      <c r="G30" s="47" t="s">
        <v>26</v>
      </c>
      <c r="H30" s="41">
        <v>0</v>
      </c>
      <c r="I30" s="112">
        <v>412843</v>
      </c>
      <c r="J30" s="41">
        <f t="shared" si="1"/>
        <v>412843</v>
      </c>
      <c r="K30" s="42"/>
      <c r="L30" s="96"/>
      <c r="M30" s="94" t="str">
        <f t="shared" si="2"/>
        <v>○</v>
      </c>
      <c r="N30" s="29" t="str">
        <f t="shared" si="3"/>
        <v>-</v>
      </c>
      <c r="O30" s="29" t="str">
        <f t="shared" si="4"/>
        <v>-</v>
      </c>
      <c r="P30" s="29" t="str">
        <f t="shared" si="5"/>
        <v>-</v>
      </c>
      <c r="Q30" s="29" t="str">
        <f t="shared" si="6"/>
        <v>-</v>
      </c>
      <c r="R30" s="29" t="str">
        <f t="shared" si="7"/>
        <v>-</v>
      </c>
      <c r="S30" s="9" t="s">
        <v>37</v>
      </c>
      <c r="T30" s="114" t="str">
        <f t="shared" si="8"/>
        <v>ICT戦略室</v>
      </c>
      <c r="V30" s="9">
        <f t="shared" si="9"/>
        <v>1</v>
      </c>
      <c r="W30" s="9">
        <f t="shared" si="10"/>
        <v>1</v>
      </c>
      <c r="X30" s="9">
        <f t="shared" si="11"/>
        <v>1</v>
      </c>
      <c r="Y30" s="9">
        <f t="shared" si="12"/>
        <v>1</v>
      </c>
      <c r="Z30" s="11" t="str">
        <f t="shared" si="13"/>
        <v xml:space="preserve">②
</v>
      </c>
      <c r="AB30" s="43">
        <f t="shared" si="14"/>
        <v>0</v>
      </c>
      <c r="AC30" s="43">
        <f t="shared" si="15"/>
        <v>0</v>
      </c>
      <c r="AD30" s="43">
        <f t="shared" si="16"/>
        <v>0</v>
      </c>
      <c r="AF30" s="12" t="e">
        <f>IF(N30="款",B30,#REF!)</f>
        <v>#REF!</v>
      </c>
      <c r="AG30" s="12" t="e">
        <f>IF(#REF!=AF30,IF(O30="項",C30,#REF!),0)</f>
        <v>#REF!</v>
      </c>
      <c r="AH30" s="12" t="e">
        <f>IF(#REF!=AG30,IF(P30="目",D30,#REF!),0)</f>
        <v>#REF!</v>
      </c>
      <c r="AI30" s="12" t="e">
        <f>IF(#REF!=AH30,IF(Q30="節",E30,"事項"),0)</f>
        <v>#REF!</v>
      </c>
      <c r="AK30" s="12" t="e">
        <f t="shared" si="17"/>
        <v>#REF!</v>
      </c>
      <c r="AL30" s="9"/>
      <c r="AM30" s="9"/>
      <c r="AN30" s="12" t="e">
        <f>IF(AK30=0,#REF!,AK30)</f>
        <v>#REF!</v>
      </c>
      <c r="AO30" s="9" t="e">
        <f t="shared" si="18"/>
        <v>#REF!</v>
      </c>
    </row>
    <row r="31" spans="1:41" ht="27.75" customHeight="1" thickBot="1">
      <c r="A31" s="149" t="s">
        <v>10</v>
      </c>
      <c r="B31" s="150"/>
      <c r="C31" s="150"/>
      <c r="D31" s="150"/>
      <c r="E31" s="150"/>
      <c r="F31" s="51"/>
      <c r="G31" s="52"/>
      <c r="H31" s="53">
        <f>SUMIF($N:$N,"款",$H:$H)</f>
        <v>56944</v>
      </c>
      <c r="I31" s="53">
        <f>SUMIF($N:$N,"款",$I:$I)</f>
        <v>459570</v>
      </c>
      <c r="J31" s="54">
        <f t="shared" si="1"/>
        <v>402626</v>
      </c>
      <c r="K31" s="55"/>
      <c r="L31" s="98"/>
      <c r="M31" s="94" t="str">
        <f t="shared" si="2"/>
        <v/>
      </c>
      <c r="N31" s="29"/>
      <c r="O31" s="29"/>
      <c r="P31" s="29"/>
      <c r="Q31" s="29"/>
      <c r="R31" s="29"/>
      <c r="T31" s="114" t="str">
        <f t="shared" si="8"/>
        <v/>
      </c>
      <c r="V31" s="9"/>
      <c r="Z31" s="11"/>
      <c r="AB31" s="43"/>
      <c r="AC31" s="43"/>
      <c r="AD31" s="43"/>
      <c r="AF31" s="12"/>
      <c r="AG31" s="12"/>
      <c r="AL31" s="9"/>
      <c r="AM31" s="9"/>
      <c r="AN31" s="12"/>
    </row>
    <row r="32" spans="1:41" ht="8.25" customHeight="1">
      <c r="A32" s="77"/>
      <c r="B32" s="77"/>
      <c r="C32" s="77"/>
      <c r="D32" s="77"/>
      <c r="E32" s="77"/>
      <c r="F32" s="82"/>
      <c r="G32" s="83"/>
      <c r="H32" s="84"/>
      <c r="I32" s="84"/>
      <c r="J32" s="84"/>
      <c r="K32" s="85"/>
      <c r="L32" s="86"/>
      <c r="M32" s="92"/>
      <c r="N32" s="29"/>
      <c r="O32" s="29"/>
      <c r="P32" s="29"/>
      <c r="Q32" s="29"/>
      <c r="R32" s="29"/>
      <c r="T32" s="114"/>
      <c r="V32" s="9"/>
      <c r="Z32" s="11"/>
      <c r="AB32" s="43"/>
      <c r="AC32" s="43"/>
      <c r="AD32" s="43"/>
      <c r="AF32" s="12"/>
      <c r="AG32" s="12"/>
      <c r="AL32" s="9"/>
      <c r="AM32" s="9"/>
      <c r="AN32" s="12"/>
    </row>
    <row r="33" spans="1:40" s="50" customFormat="1" ht="21.75" customHeight="1">
      <c r="A33" s="56"/>
      <c r="B33" s="106" t="s">
        <v>41</v>
      </c>
      <c r="C33" s="107"/>
      <c r="D33" s="107"/>
      <c r="E33" s="107"/>
      <c r="F33" s="107"/>
      <c r="G33" s="107"/>
      <c r="H33" s="107"/>
      <c r="I33" s="107"/>
      <c r="J33" s="107"/>
      <c r="K33" s="61"/>
      <c r="L33" s="62"/>
      <c r="M33" s="93"/>
      <c r="N33" s="29"/>
      <c r="O33" s="29"/>
      <c r="P33" s="29"/>
      <c r="Q33" s="29"/>
      <c r="R33" s="29"/>
      <c r="T33" s="114"/>
      <c r="Z33" s="63"/>
      <c r="AF33" s="12"/>
      <c r="AG33" s="12"/>
      <c r="AH33" s="12"/>
      <c r="AI33" s="12"/>
      <c r="AJ33" s="12"/>
      <c r="AK33" s="12"/>
      <c r="AL33" s="9"/>
      <c r="AM33" s="9"/>
      <c r="AN33" s="12"/>
    </row>
    <row r="34" spans="1:40" ht="18" customHeight="1">
      <c r="G34" s="65" t="s">
        <v>11</v>
      </c>
      <c r="H34" s="41">
        <f>SUMIF(N:N,"項",H:H)</f>
        <v>0</v>
      </c>
      <c r="I34" s="41">
        <f>SUMIF(O:O,"項",I:I)</f>
        <v>459570</v>
      </c>
      <c r="J34" s="41">
        <f>SUMIF(O:O,"項",J:J)</f>
        <v>402626</v>
      </c>
      <c r="K34" s="66"/>
      <c r="T34" s="10"/>
      <c r="V34" s="9"/>
      <c r="Z34" s="11"/>
      <c r="AB34" s="9"/>
      <c r="AF34" s="12"/>
      <c r="AG34" s="12"/>
      <c r="AL34" s="9"/>
      <c r="AM34" s="9"/>
    </row>
    <row r="35" spans="1:40" ht="18" customHeight="1">
      <c r="G35" s="67" t="s">
        <v>15</v>
      </c>
      <c r="H35" s="41">
        <f>H34-H31</f>
        <v>-56944</v>
      </c>
      <c r="I35" s="41">
        <f>I34-I31</f>
        <v>0</v>
      </c>
      <c r="J35" s="41">
        <f>J34-J31</f>
        <v>0</v>
      </c>
      <c r="K35" s="66"/>
      <c r="T35" s="10"/>
      <c r="V35" s="9"/>
      <c r="Z35" s="11"/>
      <c r="AB35" s="9"/>
      <c r="AF35" s="12"/>
      <c r="AG35" s="12"/>
      <c r="AL35" s="9"/>
      <c r="AM35" s="9"/>
    </row>
    <row r="36" spans="1:40" s="50" customFormat="1" ht="18" customHeight="1">
      <c r="A36" s="56"/>
      <c r="B36" s="57"/>
      <c r="C36" s="57"/>
      <c r="D36" s="57"/>
      <c r="E36" s="57"/>
      <c r="F36" s="68"/>
      <c r="G36" s="69"/>
      <c r="H36" s="70"/>
      <c r="I36" s="70"/>
      <c r="J36" s="70"/>
      <c r="K36" s="71"/>
      <c r="L36" s="62"/>
      <c r="M36" s="93"/>
      <c r="N36" s="29"/>
      <c r="O36" s="29"/>
      <c r="P36" s="29"/>
      <c r="Q36" s="29"/>
      <c r="R36" s="29"/>
      <c r="T36" s="114"/>
      <c r="Z36" s="63"/>
      <c r="AF36" s="64"/>
      <c r="AG36" s="64"/>
      <c r="AH36" s="64"/>
      <c r="AI36" s="64"/>
      <c r="AJ36" s="64"/>
      <c r="AK36" s="64"/>
    </row>
    <row r="37" spans="1:40" ht="18" customHeight="1">
      <c r="G37" s="65" t="s">
        <v>12</v>
      </c>
      <c r="H37" s="41">
        <f>SUMIF(O:O,"目",H:H)</f>
        <v>0</v>
      </c>
      <c r="I37" s="41">
        <f>SUMIF(P:P,"目",I:I)</f>
        <v>459570</v>
      </c>
      <c r="J37" s="41">
        <f>SUMIF(P:P,"目",J:J)</f>
        <v>402626</v>
      </c>
      <c r="K37" s="71"/>
      <c r="L37" s="62"/>
      <c r="M37" s="93"/>
      <c r="T37" s="10"/>
      <c r="V37" s="9"/>
      <c r="Z37" s="11"/>
      <c r="AB37" s="9"/>
      <c r="AF37" s="12"/>
      <c r="AG37" s="12"/>
      <c r="AL37" s="9"/>
      <c r="AM37" s="9"/>
    </row>
    <row r="38" spans="1:40" ht="18" customHeight="1">
      <c r="G38" s="67" t="s">
        <v>15</v>
      </c>
      <c r="H38" s="41">
        <f>H37-H31</f>
        <v>-56944</v>
      </c>
      <c r="I38" s="41">
        <f>I37-I31</f>
        <v>0</v>
      </c>
      <c r="J38" s="41">
        <f>J37-J31</f>
        <v>0</v>
      </c>
      <c r="K38" s="71"/>
      <c r="L38" s="62"/>
      <c r="M38" s="93"/>
      <c r="T38" s="10"/>
      <c r="V38" s="9"/>
      <c r="Z38" s="11"/>
      <c r="AB38" s="9"/>
      <c r="AF38" s="12"/>
      <c r="AG38" s="12"/>
      <c r="AL38" s="9"/>
      <c r="AM38" s="9"/>
    </row>
    <row r="39" spans="1:40" s="50" customFormat="1" ht="18" customHeight="1">
      <c r="A39" s="56"/>
      <c r="B39" s="57"/>
      <c r="C39" s="57"/>
      <c r="D39" s="57"/>
      <c r="E39" s="57"/>
      <c r="F39" s="68"/>
      <c r="G39" s="69"/>
      <c r="H39" s="70"/>
      <c r="I39" s="70"/>
      <c r="J39" s="70"/>
      <c r="K39" s="71"/>
      <c r="L39" s="62"/>
      <c r="M39" s="93"/>
      <c r="N39" s="29"/>
      <c r="O39" s="29"/>
      <c r="P39" s="29"/>
      <c r="Q39" s="29"/>
      <c r="R39" s="29"/>
      <c r="T39" s="114"/>
      <c r="Z39" s="63"/>
      <c r="AF39" s="64"/>
      <c r="AG39" s="64"/>
      <c r="AH39" s="64"/>
      <c r="AI39" s="64"/>
      <c r="AJ39" s="64"/>
      <c r="AK39" s="64"/>
    </row>
    <row r="40" spans="1:40" ht="18" customHeight="1">
      <c r="G40" s="65" t="s">
        <v>13</v>
      </c>
      <c r="H40" s="41">
        <f>SUMIF(P:P,"節",H:H)</f>
        <v>0</v>
      </c>
      <c r="I40" s="41">
        <f>SUMIF(Q:Q,"節",I:I)</f>
        <v>459570</v>
      </c>
      <c r="J40" s="41">
        <f>SUMIF(Q:Q,"節",J:J)</f>
        <v>402626</v>
      </c>
      <c r="K40" s="71"/>
      <c r="L40" s="62"/>
      <c r="M40" s="93"/>
      <c r="T40" s="10"/>
      <c r="V40" s="9"/>
      <c r="Z40" s="11"/>
      <c r="AB40" s="9"/>
      <c r="AF40" s="12"/>
      <c r="AG40" s="12"/>
      <c r="AL40" s="9"/>
      <c r="AM40" s="9"/>
    </row>
    <row r="41" spans="1:40" ht="18" customHeight="1">
      <c r="G41" s="67" t="s">
        <v>15</v>
      </c>
      <c r="H41" s="41">
        <f>H40-H31</f>
        <v>-56944</v>
      </c>
      <c r="I41" s="41">
        <f>I40-I31</f>
        <v>0</v>
      </c>
      <c r="J41" s="41">
        <f>J40-J31</f>
        <v>0</v>
      </c>
      <c r="K41" s="66"/>
      <c r="T41" s="10"/>
      <c r="V41" s="9"/>
      <c r="Z41" s="11"/>
      <c r="AB41" s="9"/>
      <c r="AF41" s="12"/>
      <c r="AG41" s="12"/>
      <c r="AL41" s="9"/>
      <c r="AM41" s="9"/>
    </row>
    <row r="42" spans="1:40" s="50" customFormat="1" ht="18" customHeight="1">
      <c r="A42" s="56"/>
      <c r="B42" s="57"/>
      <c r="C42" s="57"/>
      <c r="D42" s="57"/>
      <c r="E42" s="57"/>
      <c r="F42" s="68"/>
      <c r="G42" s="69"/>
      <c r="H42" s="70"/>
      <c r="I42" s="70"/>
      <c r="J42" s="70"/>
      <c r="K42" s="71"/>
      <c r="L42" s="62"/>
      <c r="M42" s="93"/>
      <c r="N42" s="29"/>
      <c r="O42" s="29"/>
      <c r="P42" s="29"/>
      <c r="Q42" s="29"/>
      <c r="R42" s="29"/>
      <c r="T42" s="114"/>
      <c r="Z42" s="63"/>
      <c r="AF42" s="64"/>
      <c r="AG42" s="64"/>
      <c r="AH42" s="64"/>
      <c r="AI42" s="64"/>
      <c r="AJ42" s="64"/>
      <c r="AK42" s="64"/>
    </row>
    <row r="43" spans="1:40" ht="18" customHeight="1">
      <c r="G43" s="65" t="s">
        <v>14</v>
      </c>
      <c r="H43" s="41">
        <f>SUMIF(Q:Q,"事項",H:H)</f>
        <v>0</v>
      </c>
      <c r="I43" s="41">
        <f>SUMIF(R:R,"事項",I:I)</f>
        <v>459570</v>
      </c>
      <c r="J43" s="41">
        <f>SUMIF(R:R,"事項",J:J)</f>
        <v>402626</v>
      </c>
      <c r="T43" s="10"/>
      <c r="V43" s="9"/>
      <c r="Z43" s="11"/>
      <c r="AB43" s="9"/>
      <c r="AF43" s="12"/>
      <c r="AG43" s="12"/>
      <c r="AL43" s="9"/>
      <c r="AM43" s="9"/>
    </row>
    <row r="44" spans="1:40" ht="18" customHeight="1">
      <c r="G44" s="67" t="s">
        <v>15</v>
      </c>
      <c r="H44" s="72">
        <f>H43-H31</f>
        <v>-56944</v>
      </c>
      <c r="I44" s="72">
        <f>I43-I31</f>
        <v>0</v>
      </c>
      <c r="J44" s="72">
        <f>J43-J31</f>
        <v>0</v>
      </c>
      <c r="T44" s="10"/>
      <c r="V44" s="9"/>
      <c r="Z44" s="11"/>
      <c r="AB44" s="9"/>
      <c r="AF44" s="12"/>
      <c r="AG44" s="12"/>
      <c r="AL44" s="9"/>
      <c r="AM44" s="9"/>
    </row>
    <row r="45" spans="1:40" ht="18" customHeight="1">
      <c r="T45" s="10"/>
      <c r="V45" s="9"/>
      <c r="Z45" s="11"/>
      <c r="AB45" s="9"/>
      <c r="AF45" s="12"/>
      <c r="AG45" s="12"/>
      <c r="AL45" s="9"/>
      <c r="AM45" s="9"/>
    </row>
    <row r="46" spans="1:40" ht="18" customHeight="1">
      <c r="T46" s="10"/>
      <c r="V46" s="9"/>
      <c r="Z46" s="11"/>
      <c r="AB46" s="9"/>
      <c r="AF46" s="12"/>
      <c r="AG46" s="12"/>
      <c r="AL46" s="9"/>
      <c r="AM46" s="9"/>
    </row>
    <row r="47" spans="1:40" ht="18" customHeight="1">
      <c r="G47" s="27"/>
      <c r="T47" s="10"/>
      <c r="V47" s="9"/>
      <c r="Z47" s="11"/>
      <c r="AB47" s="9"/>
      <c r="AF47" s="12"/>
      <c r="AG47" s="12"/>
      <c r="AL47" s="9"/>
      <c r="AM47" s="9"/>
    </row>
    <row r="48" spans="1:40" ht="18" customHeight="1">
      <c r="G48" s="27"/>
      <c r="T48" s="10"/>
      <c r="V48" s="9"/>
      <c r="Z48" s="11"/>
      <c r="AB48" s="9"/>
      <c r="AF48" s="12"/>
      <c r="AG48" s="12"/>
      <c r="AL48" s="9"/>
      <c r="AM48" s="9"/>
    </row>
    <row r="49" spans="1:39" ht="18" customHeight="1">
      <c r="G49" s="27"/>
      <c r="T49" s="10"/>
      <c r="V49" s="9"/>
      <c r="Z49" s="11"/>
      <c r="AB49" s="9"/>
      <c r="AF49" s="12"/>
      <c r="AG49" s="12"/>
      <c r="AL49" s="9"/>
      <c r="AM49" s="9"/>
    </row>
    <row r="50" spans="1:39" ht="18" customHeight="1">
      <c r="G50" s="27"/>
      <c r="T50" s="10"/>
      <c r="V50" s="9"/>
      <c r="Z50" s="11"/>
      <c r="AB50" s="9"/>
      <c r="AF50" s="12"/>
      <c r="AG50" s="12"/>
      <c r="AL50" s="9"/>
      <c r="AM50" s="9"/>
    </row>
    <row r="51" spans="1:39" ht="18" customHeight="1">
      <c r="G51" s="27"/>
      <c r="T51" s="10"/>
      <c r="V51" s="9"/>
      <c r="Z51" s="11"/>
      <c r="AB51" s="9"/>
      <c r="AF51" s="12"/>
      <c r="AG51" s="12"/>
      <c r="AL51" s="9"/>
      <c r="AM51" s="9"/>
    </row>
    <row r="52" spans="1:39" ht="18" customHeight="1">
      <c r="T52" s="10"/>
      <c r="V52" s="9"/>
      <c r="Z52" s="11"/>
      <c r="AB52" s="9"/>
      <c r="AF52" s="12"/>
      <c r="AG52" s="12"/>
      <c r="AL52" s="9"/>
      <c r="AM52" s="9"/>
    </row>
    <row r="53" spans="1:39" s="6" customFormat="1" ht="18" customHeight="1">
      <c r="A53" s="24"/>
      <c r="B53" s="1"/>
      <c r="C53" s="1"/>
      <c r="D53" s="1"/>
      <c r="E53" s="1"/>
      <c r="F53" s="15"/>
      <c r="G53" s="27"/>
      <c r="J53" s="5"/>
      <c r="K53" s="17"/>
      <c r="L53" s="18"/>
      <c r="M53" s="89"/>
      <c r="N53" s="8"/>
      <c r="O53" s="8"/>
      <c r="P53" s="8"/>
      <c r="Q53" s="8"/>
      <c r="R53" s="8"/>
      <c r="T53" s="73"/>
      <c r="Z53" s="74"/>
      <c r="AF53" s="75"/>
      <c r="AG53" s="75"/>
      <c r="AH53" s="75"/>
      <c r="AI53" s="75"/>
      <c r="AJ53" s="75"/>
      <c r="AK53" s="75"/>
    </row>
    <row r="54" spans="1:39" s="6" customFormat="1" ht="18" customHeight="1">
      <c r="A54" s="24"/>
      <c r="B54" s="1"/>
      <c r="C54" s="1"/>
      <c r="D54" s="1"/>
      <c r="E54" s="1"/>
      <c r="F54" s="15"/>
      <c r="G54" s="27"/>
      <c r="J54" s="5"/>
      <c r="K54" s="17"/>
      <c r="L54" s="18"/>
      <c r="M54" s="89"/>
      <c r="N54" s="8"/>
      <c r="O54" s="8"/>
      <c r="P54" s="8"/>
      <c r="Q54" s="8"/>
      <c r="R54" s="8"/>
      <c r="T54" s="73"/>
      <c r="Z54" s="74"/>
      <c r="AF54" s="75"/>
      <c r="AG54" s="75"/>
      <c r="AH54" s="75"/>
      <c r="AI54" s="75"/>
      <c r="AJ54" s="75"/>
      <c r="AK54" s="75"/>
    </row>
    <row r="55" spans="1:39" s="6" customFormat="1" ht="18" customHeight="1">
      <c r="A55" s="24"/>
      <c r="B55" s="1"/>
      <c r="C55" s="1"/>
      <c r="D55" s="1"/>
      <c r="E55" s="1"/>
      <c r="F55" s="15"/>
      <c r="G55" s="27"/>
      <c r="J55" s="5"/>
      <c r="K55" s="17"/>
      <c r="L55" s="18"/>
      <c r="M55" s="89"/>
      <c r="N55" s="8"/>
      <c r="O55" s="8"/>
      <c r="P55" s="8"/>
      <c r="Q55" s="8"/>
      <c r="R55" s="8"/>
      <c r="T55" s="73"/>
      <c r="Z55" s="74"/>
      <c r="AF55" s="75"/>
      <c r="AG55" s="75"/>
      <c r="AH55" s="75"/>
      <c r="AI55" s="75"/>
      <c r="AJ55" s="75"/>
      <c r="AK55" s="75"/>
    </row>
    <row r="56" spans="1:39" s="6" customFormat="1" ht="18" customHeight="1">
      <c r="A56" s="24"/>
      <c r="B56" s="1"/>
      <c r="C56" s="1"/>
      <c r="D56" s="1"/>
      <c r="E56" s="1"/>
      <c r="F56" s="15"/>
      <c r="G56" s="27"/>
      <c r="J56" s="5"/>
      <c r="K56" s="17"/>
      <c r="L56" s="18"/>
      <c r="M56" s="89"/>
      <c r="N56" s="8"/>
      <c r="O56" s="8"/>
      <c r="P56" s="8"/>
      <c r="Q56" s="8"/>
      <c r="R56" s="8"/>
      <c r="T56" s="73"/>
      <c r="Z56" s="74"/>
      <c r="AF56" s="75"/>
      <c r="AG56" s="75"/>
      <c r="AH56" s="75"/>
      <c r="AI56" s="75"/>
      <c r="AJ56" s="75"/>
      <c r="AK56" s="75"/>
    </row>
    <row r="57" spans="1:39" s="6" customFormat="1" ht="18" customHeight="1">
      <c r="A57" s="24"/>
      <c r="B57" s="1"/>
      <c r="C57" s="1"/>
      <c r="D57" s="1"/>
      <c r="E57" s="1"/>
      <c r="F57" s="15"/>
      <c r="G57" s="27"/>
      <c r="J57" s="5"/>
      <c r="K57" s="17"/>
      <c r="L57" s="18"/>
      <c r="M57" s="89"/>
      <c r="N57" s="8"/>
      <c r="O57" s="8"/>
      <c r="P57" s="8"/>
      <c r="Q57" s="8"/>
      <c r="R57" s="8"/>
      <c r="T57" s="73"/>
      <c r="Z57" s="74"/>
      <c r="AF57" s="75"/>
      <c r="AG57" s="75"/>
      <c r="AH57" s="75"/>
      <c r="AI57" s="75"/>
      <c r="AJ57" s="75"/>
      <c r="AK57" s="75"/>
    </row>
    <row r="58" spans="1:39" s="6" customFormat="1" ht="18" customHeight="1">
      <c r="A58" s="24"/>
      <c r="B58" s="1"/>
      <c r="C58" s="1"/>
      <c r="D58" s="1"/>
      <c r="E58" s="1"/>
      <c r="F58" s="15"/>
      <c r="G58" s="27"/>
      <c r="J58" s="5"/>
      <c r="K58" s="17"/>
      <c r="L58" s="18"/>
      <c r="M58" s="89"/>
      <c r="N58" s="8"/>
      <c r="O58" s="8"/>
      <c r="P58" s="8"/>
      <c r="Q58" s="8"/>
      <c r="R58" s="8"/>
      <c r="T58" s="73"/>
      <c r="Z58" s="74"/>
      <c r="AF58" s="75"/>
      <c r="AG58" s="75"/>
      <c r="AH58" s="75"/>
      <c r="AI58" s="75"/>
      <c r="AJ58" s="75"/>
      <c r="AK58" s="75"/>
    </row>
    <row r="59" spans="1:39" s="6" customFormat="1" ht="18" customHeight="1">
      <c r="A59" s="24"/>
      <c r="B59" s="1"/>
      <c r="C59" s="1"/>
      <c r="D59" s="1"/>
      <c r="E59" s="1"/>
      <c r="F59" s="15"/>
      <c r="G59" s="27"/>
      <c r="J59" s="5"/>
      <c r="K59" s="17"/>
      <c r="L59" s="18"/>
      <c r="M59" s="89"/>
      <c r="N59" s="8"/>
      <c r="O59" s="8"/>
      <c r="P59" s="8"/>
      <c r="Q59" s="8"/>
      <c r="R59" s="8"/>
      <c r="T59" s="73"/>
      <c r="Z59" s="74"/>
      <c r="AF59" s="75"/>
      <c r="AG59" s="75"/>
      <c r="AH59" s="75"/>
      <c r="AI59" s="75"/>
      <c r="AJ59" s="75"/>
      <c r="AK59" s="75"/>
    </row>
    <row r="60" spans="1:39" s="6" customFormat="1" ht="18" customHeight="1">
      <c r="A60" s="24"/>
      <c r="B60" s="1"/>
      <c r="C60" s="1"/>
      <c r="D60" s="1"/>
      <c r="E60" s="1"/>
      <c r="F60" s="15"/>
      <c r="G60" s="27"/>
      <c r="J60" s="5"/>
      <c r="K60" s="17"/>
      <c r="L60" s="18"/>
      <c r="M60" s="89"/>
      <c r="N60" s="8"/>
      <c r="O60" s="8"/>
      <c r="P60" s="8"/>
      <c r="Q60" s="8"/>
      <c r="R60" s="8"/>
      <c r="T60" s="73"/>
      <c r="Z60" s="74"/>
      <c r="AF60" s="75"/>
      <c r="AG60" s="75"/>
      <c r="AH60" s="75"/>
      <c r="AI60" s="75"/>
      <c r="AJ60" s="75"/>
      <c r="AK60" s="75"/>
    </row>
    <row r="61" spans="1:39" s="6" customFormat="1" ht="18" customHeight="1">
      <c r="A61" s="24"/>
      <c r="B61" s="1"/>
      <c r="C61" s="1"/>
      <c r="D61" s="1"/>
      <c r="E61" s="1"/>
      <c r="F61" s="15"/>
      <c r="G61" s="27"/>
      <c r="J61" s="5"/>
      <c r="K61" s="17"/>
      <c r="L61" s="18"/>
      <c r="M61" s="89"/>
      <c r="N61" s="8"/>
      <c r="O61" s="8"/>
      <c r="P61" s="8"/>
      <c r="Q61" s="8"/>
      <c r="R61" s="8"/>
      <c r="T61" s="73"/>
      <c r="Z61" s="74"/>
      <c r="AF61" s="75"/>
      <c r="AG61" s="75"/>
      <c r="AH61" s="75"/>
      <c r="AI61" s="75"/>
      <c r="AJ61" s="75"/>
      <c r="AK61" s="75"/>
    </row>
    <row r="62" spans="1:39" s="6" customFormat="1" ht="18" customHeight="1">
      <c r="A62" s="24"/>
      <c r="B62" s="1"/>
      <c r="C62" s="1"/>
      <c r="D62" s="1"/>
      <c r="E62" s="1"/>
      <c r="F62" s="15"/>
      <c r="G62" s="27"/>
      <c r="J62" s="5"/>
      <c r="K62" s="17"/>
      <c r="L62" s="18"/>
      <c r="M62" s="89"/>
      <c r="N62" s="8"/>
      <c r="O62" s="8"/>
      <c r="P62" s="8"/>
      <c r="Q62" s="8"/>
      <c r="R62" s="8"/>
      <c r="T62" s="73"/>
      <c r="Z62" s="74"/>
      <c r="AF62" s="75"/>
      <c r="AG62" s="75"/>
      <c r="AH62" s="75"/>
      <c r="AI62" s="75"/>
      <c r="AJ62" s="75"/>
      <c r="AK62" s="75"/>
    </row>
    <row r="63" spans="1:39" s="6" customFormat="1" ht="18" customHeight="1">
      <c r="A63" s="24"/>
      <c r="B63" s="1"/>
      <c r="C63" s="1"/>
      <c r="D63" s="1"/>
      <c r="E63" s="1"/>
      <c r="F63" s="68"/>
      <c r="G63" s="58"/>
      <c r="H63" s="60"/>
      <c r="I63" s="60"/>
      <c r="J63" s="59"/>
      <c r="K63" s="17"/>
      <c r="L63" s="18"/>
      <c r="M63" s="89"/>
      <c r="N63" s="8"/>
      <c r="O63" s="8"/>
      <c r="P63" s="8"/>
      <c r="Q63" s="8"/>
      <c r="R63" s="8"/>
      <c r="T63" s="73"/>
      <c r="Z63" s="74"/>
      <c r="AF63" s="75"/>
      <c r="AG63" s="75"/>
      <c r="AH63" s="75"/>
      <c r="AI63" s="75"/>
      <c r="AJ63" s="75"/>
      <c r="AK63" s="75"/>
    </row>
    <row r="64" spans="1:39" s="6" customFormat="1" ht="18" customHeight="1">
      <c r="A64" s="24"/>
      <c r="B64" s="1"/>
      <c r="C64" s="1"/>
      <c r="D64" s="1"/>
      <c r="E64" s="1"/>
      <c r="F64" s="68"/>
      <c r="G64" s="58"/>
      <c r="H64" s="60"/>
      <c r="I64" s="60"/>
      <c r="J64" s="59"/>
      <c r="K64" s="17"/>
      <c r="L64" s="18"/>
      <c r="M64" s="89"/>
      <c r="N64" s="8"/>
      <c r="O64" s="8"/>
      <c r="P64" s="8"/>
      <c r="Q64" s="8"/>
      <c r="R64" s="8"/>
      <c r="T64" s="73"/>
      <c r="Z64" s="74"/>
      <c r="AF64" s="75"/>
      <c r="AG64" s="75"/>
      <c r="AH64" s="75"/>
      <c r="AI64" s="75"/>
      <c r="AJ64" s="75"/>
      <c r="AK64" s="75"/>
    </row>
    <row r="65" spans="1:39" s="6" customFormat="1" ht="18" customHeight="1">
      <c r="A65" s="24"/>
      <c r="B65" s="1"/>
      <c r="C65" s="1"/>
      <c r="D65" s="1"/>
      <c r="E65" s="1"/>
      <c r="F65" s="68"/>
      <c r="G65" s="76"/>
      <c r="H65" s="60"/>
      <c r="I65" s="60"/>
      <c r="J65" s="59"/>
      <c r="K65" s="17"/>
      <c r="L65" s="18"/>
      <c r="M65" s="89"/>
      <c r="N65" s="8"/>
      <c r="O65" s="8"/>
      <c r="P65" s="8"/>
      <c r="Q65" s="8"/>
      <c r="R65" s="8"/>
      <c r="T65" s="73"/>
      <c r="Z65" s="74"/>
      <c r="AF65" s="75"/>
      <c r="AG65" s="75"/>
      <c r="AH65" s="75"/>
      <c r="AI65" s="75"/>
      <c r="AJ65" s="75"/>
      <c r="AK65" s="75"/>
    </row>
    <row r="66" spans="1:39" s="6" customFormat="1" ht="18" customHeight="1">
      <c r="A66" s="24"/>
      <c r="B66" s="1"/>
      <c r="C66" s="1"/>
      <c r="D66" s="1"/>
      <c r="E66" s="1"/>
      <c r="F66" s="68"/>
      <c r="G66" s="76"/>
      <c r="H66" s="60"/>
      <c r="I66" s="60"/>
      <c r="J66" s="59"/>
      <c r="K66" s="17"/>
      <c r="L66" s="18"/>
      <c r="M66" s="89"/>
      <c r="N66" s="8"/>
      <c r="O66" s="8"/>
      <c r="P66" s="8"/>
      <c r="Q66" s="8"/>
      <c r="R66" s="8"/>
      <c r="T66" s="73"/>
      <c r="Z66" s="74"/>
      <c r="AF66" s="75"/>
      <c r="AG66" s="75"/>
      <c r="AH66" s="75"/>
      <c r="AI66" s="75"/>
      <c r="AJ66" s="75"/>
      <c r="AK66" s="75"/>
    </row>
    <row r="67" spans="1:39" s="6" customFormat="1" ht="18" customHeight="1">
      <c r="A67" s="24"/>
      <c r="B67" s="1"/>
      <c r="C67" s="1"/>
      <c r="D67" s="1"/>
      <c r="E67" s="1"/>
      <c r="F67" s="68"/>
      <c r="G67" s="76"/>
      <c r="H67" s="60"/>
      <c r="I67" s="60"/>
      <c r="J67" s="59"/>
      <c r="K67" s="17"/>
      <c r="L67" s="18"/>
      <c r="M67" s="89"/>
      <c r="N67" s="8"/>
      <c r="O67" s="8"/>
      <c r="P67" s="8"/>
      <c r="Q67" s="8"/>
      <c r="R67" s="8"/>
      <c r="T67" s="73"/>
      <c r="Z67" s="74"/>
      <c r="AF67" s="75"/>
      <c r="AG67" s="75"/>
      <c r="AH67" s="75"/>
      <c r="AI67" s="75"/>
      <c r="AJ67" s="75"/>
      <c r="AK67" s="75"/>
    </row>
    <row r="68" spans="1:39" s="6" customFormat="1" ht="18" customHeight="1">
      <c r="A68" s="24"/>
      <c r="B68" s="1"/>
      <c r="C68" s="1"/>
      <c r="D68" s="1"/>
      <c r="E68" s="1"/>
      <c r="F68" s="68"/>
      <c r="G68" s="76"/>
      <c r="H68" s="60"/>
      <c r="I68" s="60"/>
      <c r="J68" s="59"/>
      <c r="K68" s="17"/>
      <c r="L68" s="18"/>
      <c r="M68" s="89"/>
      <c r="N68" s="8"/>
      <c r="O68" s="8"/>
      <c r="P68" s="8"/>
      <c r="Q68" s="8"/>
      <c r="R68" s="8"/>
      <c r="T68" s="73"/>
      <c r="Z68" s="74"/>
      <c r="AF68" s="75"/>
      <c r="AG68" s="75"/>
      <c r="AH68" s="75"/>
      <c r="AI68" s="75"/>
      <c r="AJ68" s="75"/>
      <c r="AK68" s="75"/>
    </row>
    <row r="69" spans="1:39" s="6" customFormat="1" ht="18.75" customHeight="1">
      <c r="A69" s="24"/>
      <c r="B69" s="1"/>
      <c r="C69" s="1"/>
      <c r="D69" s="1"/>
      <c r="E69" s="1"/>
      <c r="F69" s="68"/>
      <c r="G69" s="76"/>
      <c r="H69" s="60"/>
      <c r="I69" s="60"/>
      <c r="J69" s="59"/>
      <c r="K69" s="17"/>
      <c r="L69" s="18"/>
      <c r="M69" s="89"/>
      <c r="N69" s="8"/>
      <c r="O69" s="8"/>
      <c r="P69" s="8"/>
      <c r="Q69" s="8"/>
      <c r="R69" s="8"/>
      <c r="T69" s="73"/>
      <c r="Z69" s="74"/>
      <c r="AF69" s="75"/>
      <c r="AG69" s="75"/>
      <c r="AH69" s="75"/>
      <c r="AI69" s="75"/>
      <c r="AJ69" s="75"/>
      <c r="AK69" s="75"/>
    </row>
    <row r="70" spans="1:39" s="6" customFormat="1" ht="18.75" customHeight="1">
      <c r="A70" s="24"/>
      <c r="B70" s="1"/>
      <c r="C70" s="1"/>
      <c r="D70" s="1"/>
      <c r="E70" s="1"/>
      <c r="F70" s="68"/>
      <c r="G70" s="76"/>
      <c r="H70" s="60"/>
      <c r="I70" s="60"/>
      <c r="J70" s="59"/>
      <c r="K70" s="17"/>
      <c r="L70" s="18"/>
      <c r="M70" s="89"/>
      <c r="N70" s="8"/>
      <c r="O70" s="8"/>
      <c r="P70" s="8"/>
      <c r="Q70" s="8"/>
      <c r="R70" s="8"/>
      <c r="T70" s="73"/>
      <c r="Z70" s="74"/>
      <c r="AF70" s="75"/>
      <c r="AG70" s="75"/>
      <c r="AH70" s="75"/>
      <c r="AI70" s="75"/>
      <c r="AJ70" s="75"/>
      <c r="AK70" s="75"/>
    </row>
    <row r="71" spans="1:39" ht="18" customHeight="1">
      <c r="F71" s="68"/>
      <c r="G71" s="58"/>
      <c r="H71" s="60"/>
      <c r="I71" s="60"/>
      <c r="J71" s="59"/>
      <c r="T71" s="10"/>
      <c r="V71" s="9"/>
      <c r="Z71" s="11"/>
      <c r="AB71" s="9"/>
      <c r="AF71" s="12"/>
      <c r="AG71" s="12"/>
      <c r="AL71" s="9"/>
      <c r="AM71" s="9"/>
    </row>
  </sheetData>
  <autoFilter ref="A6:GQ31" xr:uid="{00000000-0009-0000-0000-000004000000}">
    <filterColumn colId="1" showButton="0"/>
    <filterColumn colId="2" showButton="0"/>
    <filterColumn colId="3" showButton="0"/>
    <filterColumn colId="10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1" showButton="0"/>
    <filterColumn colId="42" showButton="0"/>
    <filterColumn colId="43" showButton="0"/>
    <filterColumn colId="44" showButton="0"/>
    <filterColumn colId="45" showButton="0"/>
  </autoFilter>
  <mergeCells count="20">
    <mergeCell ref="B6:E7"/>
    <mergeCell ref="F6:F7"/>
    <mergeCell ref="G6:G7"/>
    <mergeCell ref="K6:L7"/>
    <mergeCell ref="M6:M7"/>
    <mergeCell ref="K1:L1"/>
    <mergeCell ref="V2:Z5"/>
    <mergeCell ref="G4:I4"/>
    <mergeCell ref="AF5:AM7"/>
    <mergeCell ref="AN5:AS7"/>
    <mergeCell ref="B17:E17"/>
    <mergeCell ref="C18:E18"/>
    <mergeCell ref="D19:E19"/>
    <mergeCell ref="A31:E31"/>
    <mergeCell ref="B8:E8"/>
    <mergeCell ref="C9:E9"/>
    <mergeCell ref="D10:E10"/>
    <mergeCell ref="B13:E13"/>
    <mergeCell ref="C14:E14"/>
    <mergeCell ref="D15:E15"/>
  </mergeCells>
  <phoneticPr fontId="3"/>
  <conditionalFormatting sqref="E8:E10">
    <cfRule type="expression" dxfId="16" priority="33">
      <formula>M8:M138="○"</formula>
    </cfRule>
  </conditionalFormatting>
  <conditionalFormatting sqref="E11:E12">
    <cfRule type="expression" dxfId="15" priority="32">
      <formula>M11:M167="○"</formula>
    </cfRule>
  </conditionalFormatting>
  <conditionalFormatting sqref="E13">
    <cfRule type="expression" dxfId="14" priority="25">
      <formula>M13:M315="○"</formula>
    </cfRule>
  </conditionalFormatting>
  <conditionalFormatting sqref="E14:E15">
    <cfRule type="expression" dxfId="13" priority="31">
      <formula>M14:M347="○"</formula>
    </cfRule>
  </conditionalFormatting>
  <conditionalFormatting sqref="E16">
    <cfRule type="expression" dxfId="12" priority="24">
      <formula>M16:M377="○"</formula>
    </cfRule>
  </conditionalFormatting>
  <conditionalFormatting sqref="E17">
    <cfRule type="expression" dxfId="11" priority="26">
      <formula>M17:M858="○"</formula>
    </cfRule>
  </conditionalFormatting>
  <conditionalFormatting sqref="E18">
    <cfRule type="expression" dxfId="10" priority="27">
      <formula>M18:M922="○"</formula>
    </cfRule>
  </conditionalFormatting>
  <conditionalFormatting sqref="E19:E22">
    <cfRule type="expression" dxfId="9" priority="30">
      <formula>M19:M1015="○"</formula>
    </cfRule>
  </conditionalFormatting>
  <conditionalFormatting sqref="E23">
    <cfRule type="expression" dxfId="8" priority="29">
      <formula>M23:M1033="○"</formula>
    </cfRule>
  </conditionalFormatting>
  <conditionalFormatting sqref="E24">
    <cfRule type="expression" dxfId="7" priority="23">
      <formula>M24:M1023="○"</formula>
    </cfRule>
  </conditionalFormatting>
  <conditionalFormatting sqref="E25">
    <cfRule type="expression" dxfId="6" priority="7">
      <formula>M25:M1035="○"</formula>
    </cfRule>
  </conditionalFormatting>
  <conditionalFormatting sqref="E26">
    <cfRule type="expression" dxfId="5" priority="6">
      <formula>M26:M1025="○"</formula>
    </cfRule>
  </conditionalFormatting>
  <conditionalFormatting sqref="E27">
    <cfRule type="expression" dxfId="4" priority="10">
      <formula>M27:M1032="○"</formula>
    </cfRule>
  </conditionalFormatting>
  <conditionalFormatting sqref="E28">
    <cfRule type="expression" dxfId="3" priority="9">
      <formula>M28:M1034="○"</formula>
    </cfRule>
  </conditionalFormatting>
  <conditionalFormatting sqref="E29">
    <cfRule type="expression" dxfId="2" priority="28">
      <formula>M29:M1034="○"</formula>
    </cfRule>
  </conditionalFormatting>
  <conditionalFormatting sqref="E30">
    <cfRule type="expression" dxfId="1" priority="22">
      <formula>M30:M1036="○"</formula>
    </cfRule>
  </conditionalFormatting>
  <conditionalFormatting sqref="H8:I31">
    <cfRule type="expression" dxfId="0" priority="1">
      <formula>H8=""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70" fitToHeight="0" orientation="portrait" blackAndWhite="1" copies="2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歳入一覧（0106）</vt:lpstr>
      <vt:lpstr>歳入一覧1110</vt:lpstr>
      <vt:lpstr>R8予算</vt:lpstr>
      <vt:lpstr>歳入一覧 (1227)</vt:lpstr>
      <vt:lpstr>歳入一覧 (1126時点)</vt:lpstr>
      <vt:lpstr>'R8予算'!Print_Area</vt:lpstr>
      <vt:lpstr>'歳入一覧 (1126時点)'!Print_Area</vt:lpstr>
      <vt:lpstr>'歳入一覧 (1227)'!Print_Area</vt:lpstr>
      <vt:lpstr>'歳入一覧（0106）'!Print_Area</vt:lpstr>
      <vt:lpstr>歳入一覧1110!Print_Area</vt:lpstr>
      <vt:lpstr>'R8予算'!Print_Titles</vt:lpstr>
      <vt:lpstr>'歳入一覧 (1126時点)'!Print_Titles</vt:lpstr>
      <vt:lpstr>'歳入一覧 (1227)'!Print_Titles</vt:lpstr>
      <vt:lpstr>'歳入一覧（0106）'!Print_Titles</vt:lpstr>
      <vt:lpstr>歳入一覧1110!Print_Titles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2026-02-18T09:29:15Z</dcterms:created>
  <dcterms:modified xsi:type="dcterms:W3CDTF">2026-02-18T10:07:23Z</dcterms:modified>
</cp:coreProperties>
</file>