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pif102c\shozoku5$\tq0001\ユーザ作業用フォルダ\✈✈新常用ファイル✈✈\04_計理関係\01_予算\01_予算要求\令和8年度予算要求\12　予算事業一覧の公表\20260209    令和８年度当初予算　予算事業一覧、補助金支出一覧、貸付金一覧及び歳入予算一覧の公表について（通知）\02HP用\01歳入\"/>
    </mc:Choice>
  </mc:AlternateContent>
  <xr:revisionPtr revIDLastSave="0" documentId="13_ncr:1_{8FC48C21-6809-4C03-9356-FED2828CF9BE}" xr6:coauthVersionLast="47" xr6:coauthVersionMax="47" xr10:uidLastSave="{00000000-0000-0000-0000-000000000000}"/>
  <bookViews>
    <workbookView xWindow="4008" yWindow="2496" windowWidth="18300" windowHeight="9720" tabRatio="493" xr2:uid="{00000000-000D-0000-FFFF-FFFF00000000}"/>
  </bookViews>
  <sheets>
    <sheet name="様式5" sheetId="89" r:id="rId1"/>
    <sheet name="カメラ" sheetId="85" state="hidden" r:id="rId2"/>
  </sheets>
  <definedNames>
    <definedName name="_xlnm.Print_Area" localSheetId="0">様式5!$A$1:$K$35</definedName>
    <definedName name="_xlnm.Print_Titles" localSheetId="0">様式5!$5:$6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89" l="1"/>
  <c r="H35" i="89"/>
  <c r="G35" i="89"/>
  <c r="H20" i="89" l="1"/>
  <c r="H21" i="89"/>
  <c r="AD22" i="89"/>
  <c r="AC22" i="89"/>
  <c r="AB22" i="89"/>
  <c r="X22" i="89"/>
  <c r="W22" i="89"/>
  <c r="V22" i="89"/>
  <c r="Y22" i="89" s="1"/>
  <c r="Z22" i="89" s="1"/>
  <c r="T22" i="89"/>
  <c r="P22" i="89"/>
  <c r="O22" i="89"/>
  <c r="N22" i="89"/>
  <c r="M22" i="89"/>
  <c r="L22" i="89"/>
  <c r="I22" i="89"/>
  <c r="T16" i="89"/>
  <c r="P16" i="89"/>
  <c r="O16" i="89"/>
  <c r="I16" i="89"/>
  <c r="T17" i="89"/>
  <c r="G33" i="89" l="1"/>
  <c r="G31" i="89"/>
  <c r="G26" i="89"/>
  <c r="G25" i="89" s="1"/>
  <c r="G24" i="89" s="1"/>
  <c r="G21" i="89"/>
  <c r="G20" i="89"/>
  <c r="G19" i="89" s="1"/>
  <c r="G18" i="89" s="1"/>
  <c r="G14" i="89"/>
  <c r="G13" i="89" s="1"/>
  <c r="G12" i="89" s="1"/>
  <c r="G11" i="89" s="1"/>
  <c r="G9" i="89"/>
  <c r="G8" i="89" s="1"/>
  <c r="G7" i="89" s="1"/>
  <c r="H19" i="89"/>
  <c r="H18" i="89" s="1"/>
  <c r="H14" i="89"/>
  <c r="I14" i="89" s="1"/>
  <c r="P17" i="89"/>
  <c r="O17" i="89"/>
  <c r="I15" i="89"/>
  <c r="I17" i="89"/>
  <c r="H9" i="89"/>
  <c r="H8" i="89" s="1"/>
  <c r="H26" i="89"/>
  <c r="H25" i="89" s="1"/>
  <c r="H31" i="89"/>
  <c r="H33" i="89"/>
  <c r="T7" i="89"/>
  <c r="I28" i="89"/>
  <c r="L28" i="89"/>
  <c r="M28" i="89"/>
  <c r="N28" i="89"/>
  <c r="O28" i="89"/>
  <c r="P28" i="89"/>
  <c r="T28" i="89"/>
  <c r="V28" i="89"/>
  <c r="W28" i="89"/>
  <c r="X28" i="89"/>
  <c r="AB28" i="89"/>
  <c r="AC28" i="89"/>
  <c r="AD28" i="89"/>
  <c r="L33" i="89"/>
  <c r="AD35" i="89"/>
  <c r="AC35" i="89"/>
  <c r="AB35" i="89"/>
  <c r="X35" i="89"/>
  <c r="W35" i="89"/>
  <c r="V35" i="89"/>
  <c r="T35" i="89"/>
  <c r="AD34" i="89"/>
  <c r="AC34" i="89"/>
  <c r="AB34" i="89"/>
  <c r="X34" i="89"/>
  <c r="W34" i="89"/>
  <c r="V34" i="89"/>
  <c r="T34" i="89"/>
  <c r="P34" i="89"/>
  <c r="O34" i="89"/>
  <c r="N34" i="89"/>
  <c r="M34" i="89"/>
  <c r="L34" i="89"/>
  <c r="I34" i="89"/>
  <c r="AD33" i="89"/>
  <c r="AC33" i="89"/>
  <c r="AB33" i="89"/>
  <c r="X33" i="89"/>
  <c r="W33" i="89"/>
  <c r="V33" i="89"/>
  <c r="T33" i="89"/>
  <c r="P33" i="89"/>
  <c r="O33" i="89"/>
  <c r="N33" i="89"/>
  <c r="M33" i="89"/>
  <c r="AD32" i="89"/>
  <c r="AC32" i="89"/>
  <c r="AB32" i="89"/>
  <c r="X32" i="89"/>
  <c r="W32" i="89"/>
  <c r="V32" i="89"/>
  <c r="T32" i="89"/>
  <c r="P32" i="89"/>
  <c r="O32" i="89"/>
  <c r="N32" i="89"/>
  <c r="M32" i="89"/>
  <c r="L32" i="89"/>
  <c r="I32" i="89"/>
  <c r="AD31" i="89"/>
  <c r="AC31" i="89"/>
  <c r="AB31" i="89"/>
  <c r="X31" i="89"/>
  <c r="W31" i="89"/>
  <c r="V31" i="89"/>
  <c r="T31" i="89"/>
  <c r="P31" i="89"/>
  <c r="O31" i="89"/>
  <c r="N31" i="89"/>
  <c r="M31" i="89"/>
  <c r="L31" i="89"/>
  <c r="AD30" i="89"/>
  <c r="AC30" i="89"/>
  <c r="AB30" i="89"/>
  <c r="X30" i="89"/>
  <c r="W30" i="89"/>
  <c r="V30" i="89"/>
  <c r="T30" i="89"/>
  <c r="P30" i="89"/>
  <c r="O30" i="89"/>
  <c r="N30" i="89"/>
  <c r="M30" i="89"/>
  <c r="L30" i="89"/>
  <c r="AD29" i="89"/>
  <c r="AC29" i="89"/>
  <c r="AB29" i="89"/>
  <c r="X29" i="89"/>
  <c r="W29" i="89"/>
  <c r="V29" i="89"/>
  <c r="T29" i="89"/>
  <c r="P29" i="89"/>
  <c r="O29" i="89"/>
  <c r="N29" i="89"/>
  <c r="M29" i="89"/>
  <c r="L29" i="89"/>
  <c r="AD27" i="89"/>
  <c r="AC27" i="89"/>
  <c r="AB27" i="89"/>
  <c r="X27" i="89"/>
  <c r="W27" i="89"/>
  <c r="V27" i="89"/>
  <c r="T27" i="89"/>
  <c r="P27" i="89"/>
  <c r="O27" i="89"/>
  <c r="N27" i="89"/>
  <c r="M27" i="89"/>
  <c r="L27" i="89"/>
  <c r="I27" i="89"/>
  <c r="AD26" i="89"/>
  <c r="AC26" i="89"/>
  <c r="AB26" i="89"/>
  <c r="X26" i="89"/>
  <c r="W26" i="89"/>
  <c r="V26" i="89"/>
  <c r="T26" i="89"/>
  <c r="P26" i="89"/>
  <c r="O26" i="89"/>
  <c r="N26" i="89"/>
  <c r="M26" i="89"/>
  <c r="L26" i="89"/>
  <c r="AD25" i="89"/>
  <c r="AC25" i="89"/>
  <c r="AB25" i="89"/>
  <c r="X25" i="89"/>
  <c r="W25" i="89"/>
  <c r="V25" i="89"/>
  <c r="T25" i="89"/>
  <c r="P25" i="89"/>
  <c r="O25" i="89"/>
  <c r="N25" i="89"/>
  <c r="M25" i="89"/>
  <c r="L25" i="89"/>
  <c r="AD24" i="89"/>
  <c r="AC24" i="89"/>
  <c r="AB24" i="89"/>
  <c r="X24" i="89"/>
  <c r="W24" i="89"/>
  <c r="V24" i="89"/>
  <c r="T24" i="89"/>
  <c r="P24" i="89"/>
  <c r="O24" i="89"/>
  <c r="N24" i="89"/>
  <c r="M24" i="89"/>
  <c r="L24" i="89"/>
  <c r="AD23" i="89"/>
  <c r="AC23" i="89"/>
  <c r="AB23" i="89"/>
  <c r="X23" i="89"/>
  <c r="W23" i="89"/>
  <c r="V23" i="89"/>
  <c r="T23" i="89"/>
  <c r="P23" i="89"/>
  <c r="O23" i="89"/>
  <c r="N23" i="89"/>
  <c r="M23" i="89"/>
  <c r="L23" i="89"/>
  <c r="I23" i="89"/>
  <c r="AD20" i="89"/>
  <c r="AC20" i="89"/>
  <c r="AB20" i="89"/>
  <c r="X20" i="89"/>
  <c r="W20" i="89"/>
  <c r="V20" i="89"/>
  <c r="T20" i="89"/>
  <c r="P20" i="89"/>
  <c r="O20" i="89"/>
  <c r="N20" i="89"/>
  <c r="M20" i="89"/>
  <c r="L20" i="89"/>
  <c r="AD19" i="89"/>
  <c r="AC19" i="89"/>
  <c r="AB19" i="89"/>
  <c r="X19" i="89"/>
  <c r="W19" i="89"/>
  <c r="V19" i="89"/>
  <c r="T19" i="89"/>
  <c r="P19" i="89"/>
  <c r="O19" i="89"/>
  <c r="N19" i="89"/>
  <c r="M19" i="89"/>
  <c r="L19" i="89"/>
  <c r="AD18" i="89"/>
  <c r="AC18" i="89"/>
  <c r="AB18" i="89"/>
  <c r="X18" i="89"/>
  <c r="W18" i="89"/>
  <c r="V18" i="89"/>
  <c r="T18" i="89"/>
  <c r="P18" i="89"/>
  <c r="O18" i="89"/>
  <c r="N18" i="89"/>
  <c r="M18" i="89"/>
  <c r="L18" i="89"/>
  <c r="AD15" i="89"/>
  <c r="AC15" i="89"/>
  <c r="AB15" i="89"/>
  <c r="X15" i="89"/>
  <c r="W15" i="89"/>
  <c r="V15" i="89"/>
  <c r="T15" i="89"/>
  <c r="P15" i="89"/>
  <c r="O15" i="89"/>
  <c r="N15" i="89"/>
  <c r="M15" i="89"/>
  <c r="L15" i="89"/>
  <c r="AD13" i="89"/>
  <c r="AC13" i="89"/>
  <c r="AB13" i="89"/>
  <c r="X13" i="89"/>
  <c r="W13" i="89"/>
  <c r="V13" i="89"/>
  <c r="T13" i="89"/>
  <c r="P13" i="89"/>
  <c r="O13" i="89"/>
  <c r="N13" i="89"/>
  <c r="M13" i="89"/>
  <c r="L13" i="89"/>
  <c r="AD12" i="89"/>
  <c r="AC12" i="89"/>
  <c r="AB12" i="89"/>
  <c r="X12" i="89"/>
  <c r="W12" i="89"/>
  <c r="V12" i="89"/>
  <c r="T12" i="89"/>
  <c r="P12" i="89"/>
  <c r="O12" i="89"/>
  <c r="N12" i="89"/>
  <c r="M12" i="89"/>
  <c r="L12" i="89"/>
  <c r="AD11" i="89"/>
  <c r="AC11" i="89"/>
  <c r="AB11" i="89"/>
  <c r="X11" i="89"/>
  <c r="W11" i="89"/>
  <c r="V11" i="89"/>
  <c r="T11" i="89"/>
  <c r="P11" i="89"/>
  <c r="O11" i="89"/>
  <c r="N11" i="89"/>
  <c r="M11" i="89"/>
  <c r="L11" i="89"/>
  <c r="AD10" i="89"/>
  <c r="AC10" i="89"/>
  <c r="AB10" i="89"/>
  <c r="X10" i="89"/>
  <c r="W10" i="89"/>
  <c r="V10" i="89"/>
  <c r="T10" i="89"/>
  <c r="P10" i="89"/>
  <c r="O10" i="89"/>
  <c r="N10" i="89"/>
  <c r="M10" i="89"/>
  <c r="L10" i="89"/>
  <c r="I10" i="89"/>
  <c r="I9" i="89" s="1"/>
  <c r="AD9" i="89"/>
  <c r="AC9" i="89"/>
  <c r="AB9" i="89"/>
  <c r="X9" i="89"/>
  <c r="W9" i="89"/>
  <c r="V9" i="89"/>
  <c r="T9" i="89"/>
  <c r="P9" i="89"/>
  <c r="O9" i="89"/>
  <c r="N9" i="89"/>
  <c r="M9" i="89"/>
  <c r="L9" i="89"/>
  <c r="AD8" i="89"/>
  <c r="AC8" i="89"/>
  <c r="AB8" i="89"/>
  <c r="X8" i="89"/>
  <c r="W8" i="89"/>
  <c r="V8" i="89"/>
  <c r="T8" i="89"/>
  <c r="P8" i="89"/>
  <c r="O8" i="89"/>
  <c r="N8" i="89"/>
  <c r="M8" i="89"/>
  <c r="L8" i="89"/>
  <c r="AD7" i="89"/>
  <c r="AC7" i="89"/>
  <c r="AB7" i="89"/>
  <c r="X7" i="89"/>
  <c r="W7" i="89"/>
  <c r="V7" i="89"/>
  <c r="P7" i="89"/>
  <c r="O7" i="89"/>
  <c r="N7" i="89"/>
  <c r="M7" i="89"/>
  <c r="L7" i="89"/>
  <c r="I33" i="89" l="1"/>
  <c r="I21" i="89"/>
  <c r="I31" i="89"/>
  <c r="Y28" i="89"/>
  <c r="Z28" i="89" s="1"/>
  <c r="G30" i="89"/>
  <c r="G29" i="89" s="1"/>
  <c r="H13" i="89"/>
  <c r="H12" i="89" s="1"/>
  <c r="I12" i="89" s="1"/>
  <c r="Y23" i="89"/>
  <c r="Z23" i="89" s="1"/>
  <c r="Y33" i="89"/>
  <c r="Z33" i="89" s="1"/>
  <c r="Y35" i="89"/>
  <c r="Z35" i="89" s="1"/>
  <c r="Y13" i="89"/>
  <c r="Z13" i="89" s="1"/>
  <c r="Y25" i="89"/>
  <c r="Z25" i="89" s="1"/>
  <c r="Y32" i="89"/>
  <c r="Z32" i="89" s="1"/>
  <c r="Y19" i="89"/>
  <c r="Z19" i="89" s="1"/>
  <c r="Y18" i="89"/>
  <c r="Z18" i="89" s="1"/>
  <c r="Y29" i="89"/>
  <c r="Z29" i="89" s="1"/>
  <c r="Y30" i="89"/>
  <c r="Z30" i="89" s="1"/>
  <c r="Y31" i="89"/>
  <c r="Z31" i="89" s="1"/>
  <c r="Y10" i="89"/>
  <c r="Z10" i="89" s="1"/>
  <c r="Y11" i="89"/>
  <c r="Z11" i="89" s="1"/>
  <c r="Y12" i="89"/>
  <c r="Z12" i="89" s="1"/>
  <c r="Y20" i="89"/>
  <c r="Z20" i="89" s="1"/>
  <c r="Y7" i="89"/>
  <c r="Z7" i="89" s="1"/>
  <c r="Y8" i="89"/>
  <c r="Z8" i="89" s="1"/>
  <c r="Y9" i="89"/>
  <c r="Z9" i="89" s="1"/>
  <c r="Y27" i="89"/>
  <c r="Z27" i="89" s="1"/>
  <c r="Y34" i="89"/>
  <c r="Z34" i="89" s="1"/>
  <c r="H7" i="89"/>
  <c r="I7" i="89" s="1"/>
  <c r="I8" i="89"/>
  <c r="I26" i="89"/>
  <c r="Y26" i="89"/>
  <c r="Z26" i="89" s="1"/>
  <c r="Y24" i="89"/>
  <c r="Z24" i="89" s="1"/>
  <c r="I13" i="89"/>
  <c r="Y15" i="89"/>
  <c r="Z15" i="89" s="1"/>
  <c r="I25" i="89"/>
  <c r="H24" i="89"/>
  <c r="I24" i="89" s="1"/>
  <c r="I18" i="89"/>
  <c r="I19" i="89"/>
  <c r="H30" i="89"/>
  <c r="I20" i="89"/>
  <c r="H11" i="89" l="1"/>
  <c r="I11" i="89" s="1"/>
  <c r="I30" i="89"/>
  <c r="H29" i="89"/>
  <c r="I29" i="89" l="1"/>
</calcChain>
</file>

<file path=xl/sharedStrings.xml><?xml version="1.0" encoding="utf-8"?>
<sst xmlns="http://schemas.openxmlformats.org/spreadsheetml/2006/main" count="150" uniqueCount="106">
  <si>
    <t>使用料・手数料</t>
    <rPh sb="0" eb="3">
      <t>シヨウリョウ</t>
    </rPh>
    <rPh sb="4" eb="7">
      <t>テスウリョウ</t>
    </rPh>
    <phoneticPr fontId="4"/>
  </si>
  <si>
    <t>（注）</t>
    <rPh sb="1" eb="2">
      <t>チュウ</t>
    </rPh>
    <phoneticPr fontId="4"/>
  </si>
  <si>
    <t>例①</t>
    <rPh sb="0" eb="1">
      <t>レイ</t>
    </rPh>
    <phoneticPr fontId="4"/>
  </si>
  <si>
    <t>名称</t>
    <rPh sb="0" eb="2">
      <t>メイショウ</t>
    </rPh>
    <phoneticPr fontId="4"/>
  </si>
  <si>
    <t>「一般管理経費」</t>
    <rPh sb="1" eb="3">
      <t>イッパン</t>
    </rPh>
    <rPh sb="3" eb="5">
      <t>カンリ</t>
    </rPh>
    <rPh sb="5" eb="7">
      <t>ケイヒ</t>
    </rPh>
    <phoneticPr fontId="4"/>
  </si>
  <si>
    <t>「○○○庁舎管理経費」</t>
    <rPh sb="4" eb="6">
      <t>チョウシャ</t>
    </rPh>
    <rPh sb="6" eb="8">
      <t>カンリ</t>
    </rPh>
    <rPh sb="8" eb="10">
      <t>ケイヒ</t>
    </rPh>
    <phoneticPr fontId="4"/>
  </si>
  <si>
    <t>例②</t>
    <rPh sb="0" eb="1">
      <t>レイ</t>
    </rPh>
    <phoneticPr fontId="4"/>
  </si>
  <si>
    <t>単位</t>
    <rPh sb="0" eb="2">
      <t>タンイ</t>
    </rPh>
    <phoneticPr fontId="4"/>
  </si>
  <si>
    <t>「ホームページの運用」</t>
    <rPh sb="8" eb="10">
      <t>ウンヨウ</t>
    </rPh>
    <phoneticPr fontId="4"/>
  </si>
  <si>
    <t>「情報コーナー事業」</t>
    <rPh sb="1" eb="3">
      <t>ジョウホウ</t>
    </rPh>
    <rPh sb="7" eb="9">
      <t>ジギョウ</t>
    </rPh>
    <phoneticPr fontId="4"/>
  </si>
  <si>
    <t>「市民の声」</t>
    <rPh sb="1" eb="3">
      <t>シミン</t>
    </rPh>
    <rPh sb="4" eb="5">
      <t>コエ</t>
    </rPh>
    <phoneticPr fontId="4"/>
  </si>
  <si>
    <t>「広報・広聴・情報発信の充実」</t>
    <rPh sb="1" eb="3">
      <t>コウホウ</t>
    </rPh>
    <rPh sb="4" eb="6">
      <t>コウチョウ</t>
    </rPh>
    <rPh sb="7" eb="9">
      <t>ジョウホウ</t>
    </rPh>
    <rPh sb="9" eb="11">
      <t>ハッシン</t>
    </rPh>
    <rPh sb="12" eb="14">
      <t>ジュウジツ</t>
    </rPh>
    <phoneticPr fontId="4"/>
  </si>
  <si>
    <t>「区民モニター」</t>
    <rPh sb="1" eb="3">
      <t>クミン</t>
    </rPh>
    <phoneticPr fontId="4"/>
  </si>
  <si>
    <t>「広報事業」</t>
    <rPh sb="1" eb="3">
      <t>コウホウ</t>
    </rPh>
    <rPh sb="3" eb="5">
      <t>ジギョウ</t>
    </rPh>
    <phoneticPr fontId="4"/>
  </si>
  <si>
    <t>「交通事故をなくす運動」</t>
    <rPh sb="1" eb="3">
      <t>コウツウ</t>
    </rPh>
    <rPh sb="3" eb="5">
      <t>ジコ</t>
    </rPh>
    <rPh sb="9" eb="11">
      <t>ウンドウ</t>
    </rPh>
    <phoneticPr fontId="4"/>
  </si>
  <si>
    <t>「めいわく駐車追放運動」</t>
    <rPh sb="5" eb="7">
      <t>チュウシャ</t>
    </rPh>
    <rPh sb="7" eb="9">
      <t>ツイホウ</t>
    </rPh>
    <rPh sb="9" eb="11">
      <t>ウンドウ</t>
    </rPh>
    <phoneticPr fontId="4"/>
  </si>
  <si>
    <t>「交通安全運動事業」</t>
    <rPh sb="1" eb="3">
      <t>コウツウ</t>
    </rPh>
    <rPh sb="3" eb="5">
      <t>アンゼン</t>
    </rPh>
    <rPh sb="5" eb="7">
      <t>ウンドウ</t>
    </rPh>
    <rPh sb="7" eb="9">
      <t>ジギョウ</t>
    </rPh>
    <phoneticPr fontId="4"/>
  </si>
  <si>
    <t>「高齢者事故ゼロの日運動」</t>
    <rPh sb="1" eb="4">
      <t>コウレイシャ</t>
    </rPh>
    <rPh sb="4" eb="6">
      <t>ジコ</t>
    </rPh>
    <rPh sb="9" eb="10">
      <t>ヒ</t>
    </rPh>
    <rPh sb="10" eb="12">
      <t>ウンドウ</t>
    </rPh>
    <phoneticPr fontId="4"/>
  </si>
  <si>
    <t>　　</t>
  </si>
  <si>
    <t>(単位：千円)</t>
    <phoneticPr fontId="3"/>
  </si>
  <si>
    <t>備  考</t>
    <phoneticPr fontId="3"/>
  </si>
  <si>
    <t>⇒　　同様の目的を達成するための事業であれば、まとめることで、事業の概要が伝わりやすい場合も（一定額の予算規模をイメージしつつ）</t>
    <phoneticPr fontId="4"/>
  </si>
  <si>
    <t>→</t>
    <phoneticPr fontId="4"/>
  </si>
  <si>
    <t>…</t>
    <phoneticPr fontId="4"/>
  </si>
  <si>
    <t>⇒　　事業の概要が伝わるような名称を</t>
    <phoneticPr fontId="4"/>
  </si>
  <si>
    <t>→</t>
    <phoneticPr fontId="4"/>
  </si>
  <si>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3"/>
  </si>
  <si>
    <t>（②-①）</t>
    <phoneticPr fontId="3"/>
  </si>
  <si>
    <t>国庫支出金・府支出金</t>
    <rPh sb="0" eb="2">
      <t>コッコ</t>
    </rPh>
    <rPh sb="2" eb="5">
      <t>シシュツキン</t>
    </rPh>
    <rPh sb="6" eb="7">
      <t>フ</t>
    </rPh>
    <rPh sb="7" eb="9">
      <t>シシュツ</t>
    </rPh>
    <rPh sb="9" eb="10">
      <t>キン</t>
    </rPh>
    <phoneticPr fontId="4"/>
  </si>
  <si>
    <t>○事項立ての考え方</t>
    <rPh sb="1" eb="3">
      <t>ジコウ</t>
    </rPh>
    <rPh sb="3" eb="4">
      <t>ダ</t>
    </rPh>
    <rPh sb="6" eb="7">
      <t>カンガ</t>
    </rPh>
    <rPh sb="8" eb="9">
      <t>カタ</t>
    </rPh>
    <phoneticPr fontId="4"/>
  </si>
  <si>
    <t>事項立ての考え方</t>
    <rPh sb="0" eb="2">
      <t>ジコウ</t>
    </rPh>
    <rPh sb="2" eb="3">
      <t>タ</t>
    </rPh>
    <rPh sb="5" eb="6">
      <t>カンガ</t>
    </rPh>
    <rPh sb="7" eb="8">
      <t>カタ</t>
    </rPh>
    <phoneticPr fontId="4"/>
  </si>
  <si>
    <r>
      <t>　</t>
    </r>
    <r>
      <rPr>
        <u/>
        <sz val="9"/>
        <rFont val="ＭＳ ゴシック"/>
        <family val="3"/>
        <charset val="128"/>
      </rPr>
      <t>対応する歳出ごと</t>
    </r>
    <r>
      <rPr>
        <sz val="9"/>
        <rFont val="ＭＳ ゴシック"/>
        <family val="3"/>
        <charset val="128"/>
      </rPr>
      <t>に新規・廃止となるものは、別途事項立て</t>
    </r>
    <rPh sb="1" eb="3">
      <t>タイオウ</t>
    </rPh>
    <rPh sb="5" eb="7">
      <t>サイシュツ</t>
    </rPh>
    <rPh sb="10" eb="12">
      <t>シンキ</t>
    </rPh>
    <rPh sb="13" eb="15">
      <t>ハイシ</t>
    </rPh>
    <rPh sb="22" eb="24">
      <t>ベット</t>
    </rPh>
    <rPh sb="24" eb="26">
      <t>ジコウ</t>
    </rPh>
    <rPh sb="26" eb="27">
      <t>ダ</t>
    </rPh>
    <phoneticPr fontId="4"/>
  </si>
  <si>
    <r>
      <t>　雑収：</t>
    </r>
    <r>
      <rPr>
        <u/>
        <sz val="9"/>
        <rFont val="ＭＳ ゴシック"/>
        <family val="3"/>
        <charset val="128"/>
      </rPr>
      <t>単独の事項で1億円以上</t>
    </r>
    <r>
      <rPr>
        <sz val="9"/>
        <rFont val="ＭＳ ゴシック"/>
        <family val="3"/>
        <charset val="128"/>
      </rPr>
      <t>のものは、別途事項立て
　上記以外：「広告収入・私用光熱水費に係る収入等」としてまとめて事項立て</t>
    </r>
    <rPh sb="1" eb="2">
      <t>ザツ</t>
    </rPh>
    <rPh sb="2" eb="3">
      <t>オサム</t>
    </rPh>
    <rPh sb="4" eb="6">
      <t>タンドク</t>
    </rPh>
    <rPh sb="7" eb="9">
      <t>ジコウ</t>
    </rPh>
    <rPh sb="11" eb="13">
      <t>オクエン</t>
    </rPh>
    <rPh sb="13" eb="15">
      <t>イジョウ</t>
    </rPh>
    <rPh sb="20" eb="22">
      <t>ベット</t>
    </rPh>
    <rPh sb="22" eb="24">
      <t>ジコウ</t>
    </rPh>
    <rPh sb="24" eb="25">
      <t>ダ</t>
    </rPh>
    <rPh sb="28" eb="30">
      <t>ジョウキ</t>
    </rPh>
    <rPh sb="30" eb="32">
      <t>イガイ</t>
    </rPh>
    <rPh sb="34" eb="36">
      <t>コウコク</t>
    </rPh>
    <rPh sb="36" eb="38">
      <t>シュウニュウ</t>
    </rPh>
    <rPh sb="39" eb="41">
      <t>シヨウ</t>
    </rPh>
    <rPh sb="41" eb="45">
      <t>コウネツスイヒ</t>
    </rPh>
    <rPh sb="46" eb="47">
      <t>カカ</t>
    </rPh>
    <rPh sb="48" eb="50">
      <t>シュウニュウ</t>
    </rPh>
    <rPh sb="50" eb="51">
      <t>ナド</t>
    </rPh>
    <rPh sb="59" eb="61">
      <t>ジコウ</t>
    </rPh>
    <rPh sb="61" eb="62">
      <t>ダ</t>
    </rPh>
    <phoneticPr fontId="4"/>
  </si>
  <si>
    <r>
      <t>　</t>
    </r>
    <r>
      <rPr>
        <u/>
        <sz val="9"/>
        <rFont val="ＭＳ ゴシック"/>
        <family val="3"/>
        <charset val="128"/>
      </rPr>
      <t>使用料・手数料の新規設定・廃止を含むもの</t>
    </r>
    <r>
      <rPr>
        <sz val="9"/>
        <rFont val="ＭＳ ゴシック"/>
        <family val="3"/>
        <charset val="128"/>
      </rPr>
      <t>は、別途事項立て</t>
    </r>
    <rPh sb="1" eb="4">
      <t>シヨウリョウ</t>
    </rPh>
    <rPh sb="5" eb="8">
      <t>テスウリョウ</t>
    </rPh>
    <rPh sb="9" eb="11">
      <t>シンキ</t>
    </rPh>
    <rPh sb="11" eb="13">
      <t>セッテイ</t>
    </rPh>
    <rPh sb="14" eb="16">
      <t>ハイシ</t>
    </rPh>
    <rPh sb="15" eb="16">
      <t>カイハイ</t>
    </rPh>
    <rPh sb="17" eb="18">
      <t>フク</t>
    </rPh>
    <rPh sb="23" eb="25">
      <t>ベット</t>
    </rPh>
    <rPh sb="25" eb="27">
      <t>ジコウ</t>
    </rPh>
    <rPh sb="27" eb="28">
      <t>タテ</t>
    </rPh>
    <phoneticPr fontId="4"/>
  </si>
  <si>
    <t xml:space="preserve">　・廃止などで皆減となるものについては、款～節及び事項のそれぞれで（　　）書きとし、各項目の最後に記載すること。
</t>
    <phoneticPr fontId="4"/>
  </si>
  <si>
    <t>　・原則「一つの節に対し１事項」のみ説明を記載することとし、節内に複数の事項が含まれる場合は「等」で括ること。</t>
    <rPh sb="2" eb="4">
      <t>ゲンソク</t>
    </rPh>
    <rPh sb="5" eb="6">
      <t>ヒト</t>
    </rPh>
    <rPh sb="8" eb="9">
      <t>セツ</t>
    </rPh>
    <rPh sb="10" eb="11">
      <t>タイ</t>
    </rPh>
    <rPh sb="13" eb="15">
      <t>ジコウ</t>
    </rPh>
    <rPh sb="18" eb="20">
      <t>セツメイ</t>
    </rPh>
    <rPh sb="21" eb="23">
      <t>キサイ</t>
    </rPh>
    <rPh sb="30" eb="31">
      <t>セツ</t>
    </rPh>
    <rPh sb="31" eb="32">
      <t>ナイ</t>
    </rPh>
    <rPh sb="33" eb="35">
      <t>フクスウ</t>
    </rPh>
    <rPh sb="36" eb="38">
      <t>ジコウ</t>
    </rPh>
    <rPh sb="39" eb="40">
      <t>フク</t>
    </rPh>
    <rPh sb="43" eb="45">
      <t>バアイ</t>
    </rPh>
    <rPh sb="47" eb="48">
      <t>ナド</t>
    </rPh>
    <rPh sb="50" eb="51">
      <t>クク</t>
    </rPh>
    <phoneticPr fontId="4"/>
  </si>
  <si>
    <t>科　　　　目</t>
    <rPh sb="0" eb="1">
      <t>カ</t>
    </rPh>
    <rPh sb="5" eb="6">
      <t>モク</t>
    </rPh>
    <phoneticPr fontId="3"/>
  </si>
  <si>
    <t>説　　　　明</t>
    <rPh sb="0" eb="1">
      <t>セツ</t>
    </rPh>
    <rPh sb="5" eb="6">
      <t>メイ</t>
    </rPh>
    <phoneticPr fontId="4"/>
  </si>
  <si>
    <t>増　　減</t>
    <rPh sb="0" eb="1">
      <t>ゾウ</t>
    </rPh>
    <rPh sb="3" eb="4">
      <t>ゲン</t>
    </rPh>
    <phoneticPr fontId="3"/>
  </si>
  <si>
    <t>○説明の記載について</t>
    <rPh sb="1" eb="3">
      <t>セツメイ</t>
    </rPh>
    <rPh sb="4" eb="6">
      <t>キサイ</t>
    </rPh>
    <phoneticPr fontId="4"/>
  </si>
  <si>
    <t>説明の記載</t>
    <rPh sb="0" eb="2">
      <t>セツメイ</t>
    </rPh>
    <rPh sb="3" eb="5">
      <t>キサイ</t>
    </rPh>
    <phoneticPr fontId="4"/>
  </si>
  <si>
    <t>国庫支出金・府支出金・寄付金</t>
    <rPh sb="0" eb="2">
      <t>コッコ</t>
    </rPh>
    <rPh sb="2" eb="5">
      <t>シシュツキン</t>
    </rPh>
    <rPh sb="6" eb="7">
      <t>フ</t>
    </rPh>
    <rPh sb="7" eb="9">
      <t>シシュツ</t>
    </rPh>
    <rPh sb="9" eb="10">
      <t>キン</t>
    </rPh>
    <rPh sb="11" eb="14">
      <t>キフキン</t>
    </rPh>
    <phoneticPr fontId="4"/>
  </si>
  <si>
    <t>　「～に対する」で統一</t>
    <rPh sb="4" eb="5">
      <t>タイ</t>
    </rPh>
    <rPh sb="9" eb="11">
      <t>トウイツ</t>
    </rPh>
    <phoneticPr fontId="4"/>
  </si>
  <si>
    <t>　「～からの」で統一</t>
    <rPh sb="8" eb="10">
      <t>トウイツ</t>
    </rPh>
    <phoneticPr fontId="4"/>
  </si>
  <si>
    <t>　「～事業に係る市債」で統一</t>
    <rPh sb="3" eb="5">
      <t>ジギョウ</t>
    </rPh>
    <rPh sb="6" eb="7">
      <t>カカ</t>
    </rPh>
    <rPh sb="8" eb="9">
      <t>シ</t>
    </rPh>
    <rPh sb="9" eb="10">
      <t>サイ</t>
    </rPh>
    <rPh sb="12" eb="14">
      <t>トウイツ</t>
    </rPh>
    <phoneticPr fontId="4"/>
  </si>
  <si>
    <t>　わかりやすいものとなるよう留意するとともに、以下の考え方を基本とすること。</t>
    <rPh sb="14" eb="16">
      <t>リュウイ</t>
    </rPh>
    <rPh sb="23" eb="25">
      <t>イカ</t>
    </rPh>
    <rPh sb="26" eb="27">
      <t>カンガ</t>
    </rPh>
    <rPh sb="28" eb="29">
      <t>カタ</t>
    </rPh>
    <rPh sb="30" eb="32">
      <t>キホン</t>
    </rPh>
    <phoneticPr fontId="4"/>
  </si>
  <si>
    <t>　・次の科目については、表に記載のとおりの取扱いとする。</t>
    <rPh sb="2" eb="3">
      <t>ツギ</t>
    </rPh>
    <rPh sb="4" eb="6">
      <t>カモク</t>
    </rPh>
    <rPh sb="12" eb="13">
      <t>ヒョウ</t>
    </rPh>
    <rPh sb="14" eb="16">
      <t>キサイ</t>
    </rPh>
    <rPh sb="21" eb="23">
      <t>トリアツカ</t>
    </rPh>
    <phoneticPr fontId="4"/>
  </si>
  <si>
    <t>　・次の科目については、表に記載のとおりの表現で統一すること。</t>
    <rPh sb="2" eb="3">
      <t>ツギ</t>
    </rPh>
    <rPh sb="4" eb="6">
      <t>カモク</t>
    </rPh>
    <rPh sb="12" eb="13">
      <t>ヒョウ</t>
    </rPh>
    <rPh sb="14" eb="16">
      <t>キサイ</t>
    </rPh>
    <rPh sb="21" eb="23">
      <t>ヒョウゲン</t>
    </rPh>
    <rPh sb="24" eb="26">
      <t>トウイツ</t>
    </rPh>
    <phoneticPr fontId="4"/>
  </si>
  <si>
    <t>諸　収　入</t>
    <rPh sb="0" eb="1">
      <t>ショ</t>
    </rPh>
    <rPh sb="2" eb="3">
      <t>オサム</t>
    </rPh>
    <rPh sb="4" eb="5">
      <t>ニュウ</t>
    </rPh>
    <phoneticPr fontId="4"/>
  </si>
  <si>
    <t>繰　入　金</t>
    <rPh sb="0" eb="1">
      <t>クリ</t>
    </rPh>
    <rPh sb="2" eb="3">
      <t>ニュウ</t>
    </rPh>
    <rPh sb="4" eb="5">
      <t>キン</t>
    </rPh>
    <phoneticPr fontId="4"/>
  </si>
  <si>
    <t>市　　　債</t>
    <rPh sb="0" eb="1">
      <t>シ</t>
    </rPh>
    <rPh sb="4" eb="5">
      <t>サイ</t>
    </rPh>
    <phoneticPr fontId="4"/>
  </si>
  <si>
    <t>科　　　目</t>
    <rPh sb="0" eb="1">
      <t>カ</t>
    </rPh>
    <rPh sb="4" eb="5">
      <t>モク</t>
    </rPh>
    <phoneticPr fontId="4"/>
  </si>
  <si>
    <t>　使用料：使用料徴収の対象となる施設名称等を記載
　手数料：「～に係る手数料」で統一</t>
    <rPh sb="1" eb="4">
      <t>シヨウリョウ</t>
    </rPh>
    <rPh sb="5" eb="8">
      <t>シヨウリョウ</t>
    </rPh>
    <rPh sb="8" eb="10">
      <t>チョウシュウ</t>
    </rPh>
    <rPh sb="11" eb="13">
      <t>タイショウ</t>
    </rPh>
    <rPh sb="16" eb="18">
      <t>シセツ</t>
    </rPh>
    <rPh sb="18" eb="20">
      <t>メイショウ</t>
    </rPh>
    <rPh sb="20" eb="21">
      <t>ナド</t>
    </rPh>
    <rPh sb="22" eb="24">
      <t>キサイ</t>
    </rPh>
    <rPh sb="26" eb="29">
      <t>テスウリョウ</t>
    </rPh>
    <rPh sb="33" eb="34">
      <t>カカ</t>
    </rPh>
    <rPh sb="35" eb="38">
      <t>テスウリョウ</t>
    </rPh>
    <rPh sb="40" eb="42">
      <t>トウイツ</t>
    </rPh>
    <phoneticPr fontId="4"/>
  </si>
  <si>
    <t>1項　使用料</t>
    <rPh sb="1" eb="2">
      <t>コウ</t>
    </rPh>
    <rPh sb="3" eb="6">
      <t>シヨウリョウ</t>
    </rPh>
    <phoneticPr fontId="4"/>
  </si>
  <si>
    <t>1目　総務使用料</t>
    <rPh sb="1" eb="2">
      <t>モク</t>
    </rPh>
    <rPh sb="3" eb="5">
      <t>ソウム</t>
    </rPh>
    <rPh sb="5" eb="8">
      <t>シヨウリョウ</t>
    </rPh>
    <phoneticPr fontId="4"/>
  </si>
  <si>
    <t>2項　国庫補助金</t>
    <rPh sb="1" eb="2">
      <t>コウ</t>
    </rPh>
    <rPh sb="3" eb="5">
      <t>コッコ</t>
    </rPh>
    <rPh sb="5" eb="8">
      <t>ホジョキン</t>
    </rPh>
    <phoneticPr fontId="4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</si>
  <si>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4"/>
  </si>
  <si>
    <t>2項　府補助金</t>
    <rPh sb="1" eb="2">
      <t>コウ</t>
    </rPh>
    <rPh sb="3" eb="4">
      <t>フ</t>
    </rPh>
    <rPh sb="4" eb="7">
      <t>ホジョキン</t>
    </rPh>
    <phoneticPr fontId="4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</si>
  <si>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4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</si>
  <si>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4"/>
  </si>
  <si>
    <t>1目　賃貸料</t>
    <rPh sb="1" eb="2">
      <t>モク</t>
    </rPh>
    <rPh sb="3" eb="5">
      <t>チンタイ</t>
    </rPh>
    <rPh sb="5" eb="6">
      <t>リョウ</t>
    </rPh>
    <phoneticPr fontId="4"/>
  </si>
  <si>
    <t>1節　土地賃貸料</t>
    <rPh sb="1" eb="2">
      <t>セツ</t>
    </rPh>
    <rPh sb="3" eb="5">
      <t>トチ</t>
    </rPh>
    <rPh sb="5" eb="8">
      <t>チンタイリョウ</t>
    </rPh>
    <phoneticPr fontId="4"/>
  </si>
  <si>
    <t>未利用地賃貸料</t>
    <rPh sb="0" eb="4">
      <t>ミリヨウチ</t>
    </rPh>
    <rPh sb="4" eb="7">
      <t>チンタイリョウ</t>
    </rPh>
    <phoneticPr fontId="2"/>
  </si>
  <si>
    <t>2節　建物賃貸料</t>
    <rPh sb="1" eb="2">
      <t>セツ</t>
    </rPh>
    <rPh sb="3" eb="5">
      <t>タテモノ</t>
    </rPh>
    <rPh sb="5" eb="8">
      <t>チンタイリョウ</t>
    </rPh>
    <phoneticPr fontId="4"/>
  </si>
  <si>
    <t>建物賃貸料</t>
    <rPh sb="0" eb="2">
      <t>タテモノ</t>
    </rPh>
    <rPh sb="2" eb="5">
      <t>チンタイリョウ</t>
    </rPh>
    <phoneticPr fontId="2"/>
  </si>
  <si>
    <t>6項　雑入</t>
    <rPh sb="1" eb="2">
      <t>コウ</t>
    </rPh>
    <rPh sb="3" eb="5">
      <t>ザツニュウ</t>
    </rPh>
    <phoneticPr fontId="4"/>
  </si>
  <si>
    <t>2目　弁償金</t>
    <rPh sb="1" eb="2">
      <t>モク</t>
    </rPh>
    <rPh sb="3" eb="6">
      <t>ベンショウキン</t>
    </rPh>
    <phoneticPr fontId="4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</si>
  <si>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4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</si>
  <si>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2"/>
  </si>
  <si>
    <t>1節　雑収</t>
    <rPh sb="1" eb="2">
      <t>セツ</t>
    </rPh>
    <rPh sb="3" eb="4">
      <t>ザツ</t>
    </rPh>
    <rPh sb="4" eb="5">
      <t>シュウ</t>
    </rPh>
    <phoneticPr fontId="4"/>
  </si>
  <si>
    <t>所属計</t>
    <rPh sb="0" eb="2">
      <t>ショゾク</t>
    </rPh>
    <rPh sb="2" eb="3">
      <t>ケイ</t>
    </rPh>
    <phoneticPr fontId="4"/>
  </si>
  <si>
    <t>通し
番号</t>
    <rPh sb="0" eb="1">
      <t>トオ</t>
    </rPh>
    <rPh sb="3" eb="5">
      <t>バンゴウ</t>
    </rPh>
    <phoneticPr fontId="4"/>
  </si>
  <si>
    <t>節</t>
    <rPh sb="0" eb="1">
      <t>セツ</t>
    </rPh>
    <phoneticPr fontId="4"/>
  </si>
  <si>
    <t>事項</t>
    <rPh sb="0" eb="2">
      <t>ジコウ</t>
    </rPh>
    <phoneticPr fontId="4"/>
  </si>
  <si>
    <t>2節　其他使用料</t>
    <rPh sb="1" eb="2">
      <t>セツ</t>
    </rPh>
    <rPh sb="3" eb="4">
      <t>ソノ</t>
    </rPh>
    <rPh sb="4" eb="5">
      <t>タ</t>
    </rPh>
    <rPh sb="5" eb="8">
      <t>シヨウリョウ</t>
    </rPh>
    <phoneticPr fontId="4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</si>
  <si>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rPh sb="16" eb="17">
      <t>トウ</t>
    </rPh>
    <phoneticPr fontId="2"/>
  </si>
  <si>
    <t>1　本様式は、各所属ごとの一般会計の歳入を款項目節別に総括したものであり、予算案プレス発表以降に公表を予定している。</t>
    <rPh sb="2" eb="3">
      <t>ホン</t>
    </rPh>
    <rPh sb="3" eb="5">
      <t>ヨウシキ</t>
    </rPh>
    <rPh sb="7" eb="10">
      <t>カクショゾク</t>
    </rPh>
    <rPh sb="13" eb="15">
      <t>イッパン</t>
    </rPh>
    <rPh sb="15" eb="17">
      <t>カイケイ</t>
    </rPh>
    <rPh sb="18" eb="20">
      <t>サイニュウ</t>
    </rPh>
    <rPh sb="21" eb="22">
      <t>カン</t>
    </rPh>
    <rPh sb="22" eb="23">
      <t>コウ</t>
    </rPh>
    <rPh sb="23" eb="24">
      <t>モク</t>
    </rPh>
    <rPh sb="24" eb="25">
      <t>セツ</t>
    </rPh>
    <rPh sb="25" eb="26">
      <t>ベツ</t>
    </rPh>
    <rPh sb="27" eb="29">
      <t>ソウカツ</t>
    </rPh>
    <rPh sb="37" eb="39">
      <t>ヨサン</t>
    </rPh>
    <rPh sb="39" eb="40">
      <t>アン</t>
    </rPh>
    <rPh sb="43" eb="45">
      <t>ハッピョウ</t>
    </rPh>
    <rPh sb="45" eb="47">
      <t>イコウ</t>
    </rPh>
    <rPh sb="48" eb="50">
      <t>コウヒョウ</t>
    </rPh>
    <rPh sb="51" eb="53">
      <t>ヨテイ</t>
    </rPh>
    <phoneticPr fontId="4"/>
  </si>
  <si>
    <r>
      <t>2　本様式は紙と合わせデータでも提出することとし、</t>
    </r>
    <r>
      <rPr>
        <u/>
        <sz val="10.5"/>
        <rFont val="ＭＳ ゴシック"/>
        <family val="3"/>
        <charset val="128"/>
      </rPr>
      <t>提出にあたっては、別途送付するデータを使用すること</t>
    </r>
    <r>
      <rPr>
        <sz val="10.5"/>
        <rFont val="ＭＳ ゴシック"/>
        <family val="3"/>
        <charset val="128"/>
      </rPr>
      <t>。</t>
    </r>
    <rPh sb="2" eb="3">
      <t>ホン</t>
    </rPh>
    <rPh sb="3" eb="5">
      <t>ヨウシキ</t>
    </rPh>
    <rPh sb="6" eb="7">
      <t>カミ</t>
    </rPh>
    <rPh sb="8" eb="9">
      <t>ア</t>
    </rPh>
    <rPh sb="16" eb="18">
      <t>テイシュツ</t>
    </rPh>
    <rPh sb="25" eb="27">
      <t>テイシュツ</t>
    </rPh>
    <rPh sb="34" eb="36">
      <t>ベット</t>
    </rPh>
    <rPh sb="36" eb="38">
      <t>ソウフ</t>
    </rPh>
    <rPh sb="44" eb="46">
      <t>シヨウ</t>
    </rPh>
    <phoneticPr fontId="4"/>
  </si>
  <si>
    <t>　 なお、データ集計の関係上、列幅等の書式については原則変更しないこと。（説明が複数行に及ぶ場合の行幅については変更可）</t>
    <rPh sb="8" eb="10">
      <t>シュウケイ</t>
    </rPh>
    <rPh sb="11" eb="14">
      <t>カンケイジョウ</t>
    </rPh>
    <rPh sb="15" eb="17">
      <t>レツハバ</t>
    </rPh>
    <rPh sb="17" eb="18">
      <t>ナド</t>
    </rPh>
    <rPh sb="19" eb="21">
      <t>ショシキ</t>
    </rPh>
    <rPh sb="26" eb="28">
      <t>ゲンソク</t>
    </rPh>
    <rPh sb="28" eb="30">
      <t>ヘンコウ</t>
    </rPh>
    <phoneticPr fontId="4"/>
  </si>
  <si>
    <t>3　各節につき、説明欄に歳入の説明を記載すること。説明の記載は市民・市会への説明責任の観点からも、当該歳入の内容が簡潔かつ</t>
    <rPh sb="2" eb="3">
      <t>カク</t>
    </rPh>
    <rPh sb="3" eb="4">
      <t>セツ</t>
    </rPh>
    <rPh sb="8" eb="10">
      <t>セツメイ</t>
    </rPh>
    <rPh sb="10" eb="11">
      <t>ラン</t>
    </rPh>
    <rPh sb="12" eb="14">
      <t>サイニュウ</t>
    </rPh>
    <rPh sb="15" eb="17">
      <t>セツメイ</t>
    </rPh>
    <rPh sb="18" eb="20">
      <t>キサイ</t>
    </rPh>
    <rPh sb="25" eb="27">
      <t>セツメイ</t>
    </rPh>
    <rPh sb="28" eb="30">
      <t>キサイ</t>
    </rPh>
    <rPh sb="31" eb="33">
      <t>シミン</t>
    </rPh>
    <rPh sb="34" eb="36">
      <t>シカイ</t>
    </rPh>
    <rPh sb="38" eb="40">
      <t>セツメイ</t>
    </rPh>
    <rPh sb="40" eb="42">
      <t>セキニン</t>
    </rPh>
    <rPh sb="43" eb="45">
      <t>カンテン</t>
    </rPh>
    <rPh sb="49" eb="51">
      <t>トウガイ</t>
    </rPh>
    <rPh sb="51" eb="53">
      <t>サイニュウ</t>
    </rPh>
    <rPh sb="54" eb="56">
      <t>ナイヨウ</t>
    </rPh>
    <rPh sb="57" eb="59">
      <t>カンケツ</t>
    </rPh>
    <phoneticPr fontId="4"/>
  </si>
  <si>
    <t>4　担当所属欄には、局・室又は区役所名を記載すること。</t>
    <rPh sb="2" eb="4">
      <t>タントウ</t>
    </rPh>
    <rPh sb="4" eb="6">
      <t>ショゾク</t>
    </rPh>
    <rPh sb="6" eb="7">
      <t>ラン</t>
    </rPh>
    <rPh sb="10" eb="11">
      <t>キョク</t>
    </rPh>
    <rPh sb="12" eb="13">
      <t>シツ</t>
    </rPh>
    <rPh sb="13" eb="14">
      <t>マタ</t>
    </rPh>
    <rPh sb="15" eb="18">
      <t>クヤクショ</t>
    </rPh>
    <rPh sb="18" eb="19">
      <t>メイ</t>
    </rPh>
    <rPh sb="20" eb="22">
      <t>キサイ</t>
    </rPh>
    <phoneticPr fontId="4"/>
  </si>
  <si>
    <t>5　使用料・手数料の改定等（2年度新規設定・改定・廃止及び元年度既改定）を含む事項については、備考欄に「※」を記載すること。</t>
    <rPh sb="2" eb="5">
      <t>シヨウリョウ</t>
    </rPh>
    <rPh sb="6" eb="9">
      <t>テスウリョウ</t>
    </rPh>
    <rPh sb="10" eb="12">
      <t>カイテイ</t>
    </rPh>
    <rPh sb="12" eb="13">
      <t>ナド</t>
    </rPh>
    <rPh sb="15" eb="17">
      <t>ネンド</t>
    </rPh>
    <rPh sb="17" eb="19">
      <t>シンキ</t>
    </rPh>
    <rPh sb="19" eb="21">
      <t>セッテイ</t>
    </rPh>
    <rPh sb="22" eb="24">
      <t>カイテイ</t>
    </rPh>
    <rPh sb="25" eb="27">
      <t>ハイシ</t>
    </rPh>
    <rPh sb="27" eb="28">
      <t>オヨ</t>
    </rPh>
    <rPh sb="29" eb="30">
      <t>ガン</t>
    </rPh>
    <rPh sb="30" eb="32">
      <t>ネンド</t>
    </rPh>
    <rPh sb="32" eb="33">
      <t>スデ</t>
    </rPh>
    <rPh sb="33" eb="35">
      <t>カイテイ</t>
    </rPh>
    <rPh sb="37" eb="38">
      <t>フク</t>
    </rPh>
    <rPh sb="39" eb="41">
      <t>ジコウ</t>
    </rPh>
    <rPh sb="47" eb="49">
      <t>ビコウ</t>
    </rPh>
    <rPh sb="49" eb="50">
      <t>ラン</t>
    </rPh>
    <rPh sb="55" eb="57">
      <t>キサイ</t>
    </rPh>
    <phoneticPr fontId="4"/>
  </si>
  <si>
    <t>所属名　城東区役所</t>
    <rPh sb="0" eb="2">
      <t>ショゾク</t>
    </rPh>
    <rPh sb="2" eb="3">
      <t>メイ</t>
    </rPh>
    <rPh sb="4" eb="7">
      <t>ジョウトウク</t>
    </rPh>
    <rPh sb="7" eb="9">
      <t>ヤクショ</t>
    </rPh>
    <phoneticPr fontId="3"/>
  </si>
  <si>
    <t>当初①</t>
    <rPh sb="0" eb="2">
      <t>トウショ</t>
    </rPh>
    <phoneticPr fontId="17"/>
  </si>
  <si>
    <t>24諸収入</t>
    <phoneticPr fontId="4"/>
  </si>
  <si>
    <t>目</t>
    <phoneticPr fontId="4"/>
  </si>
  <si>
    <t>2節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4"/>
  </si>
  <si>
    <t>予算案②</t>
    <rPh sb="0" eb="3">
      <t>ヨサンアン</t>
    </rPh>
    <phoneticPr fontId="17"/>
  </si>
  <si>
    <t>行政財産の目的外使用料</t>
    <rPh sb="0" eb="2">
      <t>ギョウセイ</t>
    </rPh>
    <rPh sb="2" eb="4">
      <t>ザイサン</t>
    </rPh>
    <rPh sb="5" eb="8">
      <t>モクテキガイ</t>
    </rPh>
    <rPh sb="8" eb="11">
      <t>シヨウリョウ</t>
    </rPh>
    <phoneticPr fontId="2"/>
  </si>
  <si>
    <t>７年度</t>
    <rPh sb="1" eb="3">
      <t>ネンド</t>
    </rPh>
    <phoneticPr fontId="17"/>
  </si>
  <si>
    <t>0歳児家庭見守り支援事業に対する補助金</t>
    <phoneticPr fontId="4"/>
  </si>
  <si>
    <t>８年度</t>
    <rPh sb="1" eb="3">
      <t>ネンド</t>
    </rPh>
    <phoneticPr fontId="17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</si>
  <si>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4"/>
  </si>
  <si>
    <t>15使用料及手数料</t>
    <phoneticPr fontId="4"/>
  </si>
  <si>
    <t>15使用料及手数料</t>
    <phoneticPr fontId="4"/>
  </si>
  <si>
    <t>16款　国庫支出金</t>
    <rPh sb="2" eb="3">
      <t>カン</t>
    </rPh>
    <rPh sb="4" eb="6">
      <t>コッコ</t>
    </rPh>
    <rPh sb="6" eb="9">
      <t>シシュツキン</t>
    </rPh>
    <phoneticPr fontId="4"/>
  </si>
  <si>
    <t>6節　区まちづくり推進費補助金</t>
    <rPh sb="1" eb="2">
      <t>セツ</t>
    </rPh>
    <rPh sb="3" eb="4">
      <t>ク</t>
    </rPh>
    <rPh sb="9" eb="12">
      <t>スイシンヒ</t>
    </rPh>
    <rPh sb="12" eb="15">
      <t>ホジョキン</t>
    </rPh>
    <phoneticPr fontId="4"/>
  </si>
  <si>
    <t>16国庫支出金</t>
    <rPh sb="2" eb="4">
      <t>コッコ</t>
    </rPh>
    <rPh sb="4" eb="7">
      <t>シシュツキン</t>
    </rPh>
    <phoneticPr fontId="4"/>
  </si>
  <si>
    <t>いじめ・不登校対策事業に対する補助金</t>
    <rPh sb="12" eb="13">
      <t>タイ</t>
    </rPh>
    <rPh sb="15" eb="18">
      <t>ホジョキン</t>
    </rPh>
    <phoneticPr fontId="4"/>
  </si>
  <si>
    <t>保健福祉センター事業経費に対する補助金</t>
    <rPh sb="13" eb="14">
      <t>タイ</t>
    </rPh>
    <rPh sb="16" eb="19">
      <t>ホジョキン</t>
    </rPh>
    <phoneticPr fontId="4"/>
  </si>
  <si>
    <t>17款　府支出金</t>
    <rPh sb="2" eb="3">
      <t>カン</t>
    </rPh>
    <rPh sb="4" eb="5">
      <t>フ</t>
    </rPh>
    <rPh sb="5" eb="8">
      <t>シシュツキン</t>
    </rPh>
    <phoneticPr fontId="4"/>
  </si>
  <si>
    <t>17府支出金</t>
    <rPh sb="2" eb="3">
      <t>フ</t>
    </rPh>
    <rPh sb="3" eb="6">
      <t>シシュツキン</t>
    </rPh>
    <phoneticPr fontId="4"/>
  </si>
  <si>
    <t>18款　財産収入</t>
    <rPh sb="2" eb="3">
      <t>カン</t>
    </rPh>
    <rPh sb="4" eb="6">
      <t>ザイサン</t>
    </rPh>
    <rPh sb="6" eb="8">
      <t>シュウニュウ</t>
    </rPh>
    <phoneticPr fontId="4"/>
  </si>
  <si>
    <t>18財産収入</t>
    <phoneticPr fontId="4"/>
  </si>
  <si>
    <t>23款　諸収入</t>
    <rPh sb="2" eb="3">
      <t>カン</t>
    </rPh>
    <rPh sb="4" eb="5">
      <t>ショ</t>
    </rPh>
    <rPh sb="5" eb="7">
      <t>シュウニュウ</t>
    </rPh>
    <phoneticPr fontId="4"/>
  </si>
  <si>
    <t>21目　雑収</t>
    <rPh sb="2" eb="3">
      <t>モク</t>
    </rPh>
    <rPh sb="4" eb="5">
      <t>ザツ</t>
    </rPh>
    <rPh sb="5" eb="6">
      <t>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</si>
</sst>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38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18" xfId="0" applyBorder="1" applyAlignment="1">
      <alignment vertical="center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0" xfId="0" applyFont="1" applyBorder="1" applyAlignment="1"/>
    <xf numFmtId="0" fontId="5" fillId="0" borderId="20" xfId="0" applyFont="1" applyBorder="1" applyAlignmen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22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23" xfId="0" applyBorder="1" applyAlignment="1">
      <alignment vertical="center"/>
    </xf>
    <xf numFmtId="0" fontId="5" fillId="0" borderId="22" xfId="0" applyFont="1" applyBorder="1" applyAlignment="1">
      <alignment horizontal="right"/>
    </xf>
    <xf numFmtId="0" fontId="0" fillId="0" borderId="0" xfId="0" applyFont="1" applyBorder="1" applyAlignment="1"/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right"/>
    </xf>
    <xf numFmtId="0" fontId="5" fillId="0" borderId="24" xfId="0" applyFont="1" applyBorder="1" applyAlignment="1"/>
    <xf numFmtId="0" fontId="5" fillId="0" borderId="18" xfId="0" applyFont="1" applyBorder="1" applyAlignment="1"/>
    <xf numFmtId="0" fontId="5" fillId="0" borderId="18" xfId="0" applyFont="1" applyBorder="1" applyAlignment="1">
      <alignment vertical="center" textRotation="255"/>
    </xf>
    <xf numFmtId="0" fontId="5" fillId="0" borderId="18" xfId="0" applyFont="1" applyBorder="1" applyAlignment="1">
      <alignment horizontal="center"/>
    </xf>
    <xf numFmtId="0" fontId="0" fillId="0" borderId="25" xfId="0" applyBorder="1" applyAlignment="1">
      <alignment vertical="center"/>
    </xf>
    <xf numFmtId="0" fontId="7" fillId="0" borderId="0" xfId="3" applyNumberFormat="1" applyFont="1" applyFill="1" applyAlignment="1">
      <alignment vertical="center"/>
    </xf>
    <xf numFmtId="49" fontId="8" fillId="0" borderId="0" xfId="3" applyNumberFormat="1" applyFont="1" applyFill="1" applyAlignment="1">
      <alignment vertical="center" wrapText="1"/>
    </xf>
    <xf numFmtId="0" fontId="7" fillId="0" borderId="0" xfId="3" applyNumberFormat="1" applyFont="1" applyFill="1" applyAlignment="1">
      <alignment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Alignment="1">
      <alignment horizontal="center" vertical="center"/>
    </xf>
    <xf numFmtId="176" fontId="8" fillId="0" borderId="0" xfId="3" applyNumberFormat="1" applyFont="1" applyFill="1" applyAlignment="1">
      <alignment horizontal="right"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 wrapText="1"/>
    </xf>
    <xf numFmtId="0" fontId="8" fillId="0" borderId="0" xfId="3" applyNumberFormat="1" applyFont="1" applyFill="1" applyAlignment="1">
      <alignment horizontal="center" vertical="center" wrapText="1"/>
    </xf>
    <xf numFmtId="176" fontId="8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vertical="center"/>
    </xf>
    <xf numFmtId="49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176" fontId="11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right" vertical="center"/>
    </xf>
    <xf numFmtId="0" fontId="9" fillId="0" borderId="0" xfId="3" applyNumberFormat="1" applyFont="1" applyFill="1" applyAlignment="1">
      <alignment horizontal="right" vertical="center"/>
    </xf>
    <xf numFmtId="0" fontId="12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 wrapText="1"/>
    </xf>
    <xf numFmtId="176" fontId="13" fillId="0" borderId="0" xfId="3" applyNumberFormat="1" applyFont="1" applyFill="1" applyBorder="1" applyAlignment="1">
      <alignment horizontal="right" vertical="center" wrapText="1"/>
    </xf>
    <xf numFmtId="176" fontId="10" fillId="0" borderId="0" xfId="3" applyNumberFormat="1" applyFont="1" applyFill="1" applyAlignment="1">
      <alignment horizontal="righ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right" vertical="center"/>
    </xf>
    <xf numFmtId="49" fontId="9" fillId="0" borderId="12" xfId="3" applyNumberFormat="1" applyFont="1" applyFill="1" applyBorder="1" applyAlignment="1">
      <alignment horizontal="center" vertical="center" wrapText="1"/>
    </xf>
    <xf numFmtId="176" fontId="8" fillId="0" borderId="12" xfId="3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176" fontId="8" fillId="0" borderId="3" xfId="3" applyNumberFormat="1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right" vertical="center" shrinkToFit="1"/>
    </xf>
    <xf numFmtId="176" fontId="6" fillId="0" borderId="7" xfId="3" applyNumberFormat="1" applyFont="1" applyFill="1" applyBorder="1" applyAlignment="1">
      <alignment horizontal="right" vertical="center" shrinkToFit="1"/>
    </xf>
    <xf numFmtId="0" fontId="7" fillId="0" borderId="7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177" fontId="8" fillId="0" borderId="0" xfId="3" applyNumberFormat="1" applyFont="1" applyFill="1" applyAlignment="1">
      <alignment vertical="center"/>
    </xf>
    <xf numFmtId="49" fontId="9" fillId="0" borderId="13" xfId="3" applyNumberFormat="1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49" fontId="8" fillId="0" borderId="0" xfId="3" applyNumberFormat="1" applyFont="1" applyFill="1" applyBorder="1" applyAlignment="1">
      <alignment vertical="center"/>
    </xf>
    <xf numFmtId="49" fontId="8" fillId="0" borderId="0" xfId="3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center" vertical="center" wrapText="1" shrinkToFit="1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176" fontId="8" fillId="0" borderId="0" xfId="3" applyNumberFormat="1" applyFont="1" applyFill="1" applyAlignment="1">
      <alignment horizontal="left" vertical="center"/>
    </xf>
    <xf numFmtId="176" fontId="10" fillId="0" borderId="0" xfId="3" applyNumberFormat="1" applyFont="1" applyFill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center" vertical="center" wrapText="1"/>
    </xf>
    <xf numFmtId="176" fontId="8" fillId="0" borderId="2" xfId="3" applyNumberFormat="1" applyFont="1" applyFill="1" applyBorder="1" applyAlignment="1">
      <alignment horizontal="center" vertical="center"/>
    </xf>
    <xf numFmtId="176" fontId="12" fillId="0" borderId="12" xfId="3" applyNumberFormat="1" applyFont="1" applyFill="1" applyBorder="1" applyAlignment="1">
      <alignment horizontal="left" vertical="center" wrapText="1"/>
    </xf>
    <xf numFmtId="176" fontId="12" fillId="0" borderId="3" xfId="3" applyNumberFormat="1" applyFont="1" applyFill="1" applyBorder="1" applyAlignment="1">
      <alignment horizontal="left" vertical="center" wrapText="1"/>
    </xf>
    <xf numFmtId="176" fontId="8" fillId="0" borderId="26" xfId="3" applyNumberFormat="1" applyFont="1" applyFill="1" applyBorder="1" applyAlignment="1">
      <alignment horizontal="center" vertical="center"/>
    </xf>
    <xf numFmtId="176" fontId="12" fillId="0" borderId="26" xfId="3" applyNumberFormat="1" applyFont="1" applyFill="1" applyBorder="1" applyAlignment="1">
      <alignment horizontal="left" vertical="center" wrapText="1"/>
    </xf>
    <xf numFmtId="176" fontId="8" fillId="0" borderId="1" xfId="3" applyNumberFormat="1" applyFont="1" applyFill="1" applyBorder="1" applyAlignment="1">
      <alignment horizontal="center" vertical="center"/>
    </xf>
    <xf numFmtId="176" fontId="6" fillId="0" borderId="14" xfId="3" applyNumberFormat="1" applyFont="1" applyFill="1" applyBorder="1" applyAlignment="1">
      <alignment horizontal="right" vertical="center" shrinkToFit="1"/>
    </xf>
    <xf numFmtId="176" fontId="6" fillId="0" borderId="10" xfId="3" applyNumberFormat="1" applyFont="1" applyFill="1" applyBorder="1" applyAlignment="1">
      <alignment horizontal="right" vertical="center" shrinkToFit="1"/>
    </xf>
    <xf numFmtId="0" fontId="7" fillId="0" borderId="10" xfId="3" applyFont="1" applyFill="1" applyBorder="1" applyAlignment="1">
      <alignment horizontal="left" vertical="center"/>
    </xf>
    <xf numFmtId="176" fontId="8" fillId="0" borderId="26" xfId="3" applyNumberFormat="1" applyFont="1" applyFill="1" applyBorder="1" applyAlignment="1">
      <alignment horizontal="center" vertical="center" shrinkToFit="1"/>
    </xf>
    <xf numFmtId="176" fontId="8" fillId="0" borderId="4" xfId="3" applyNumberFormat="1" applyFont="1" applyFill="1" applyBorder="1" applyAlignment="1">
      <alignment horizontal="center" vertical="center"/>
    </xf>
    <xf numFmtId="176" fontId="12" fillId="0" borderId="27" xfId="3" applyNumberFormat="1" applyFont="1" applyFill="1" applyBorder="1" applyAlignment="1">
      <alignment horizontal="left" vertical="center" wrapText="1"/>
    </xf>
    <xf numFmtId="176" fontId="8" fillId="0" borderId="28" xfId="3" applyNumberFormat="1" applyFont="1" applyFill="1" applyBorder="1" applyAlignment="1">
      <alignment horizontal="center" vertical="center"/>
    </xf>
    <xf numFmtId="176" fontId="12" fillId="0" borderId="28" xfId="3" applyNumberFormat="1" applyFont="1" applyFill="1" applyBorder="1" applyAlignment="1">
      <alignment horizontal="left" vertical="center" wrapText="1"/>
    </xf>
    <xf numFmtId="0" fontId="9" fillId="0" borderId="29" xfId="3" applyNumberFormat="1" applyFont="1" applyFill="1" applyBorder="1" applyAlignment="1">
      <alignment horizontal="center" vertical="center"/>
    </xf>
    <xf numFmtId="176" fontId="9" fillId="0" borderId="8" xfId="3" applyNumberFormat="1" applyFont="1" applyFill="1" applyBorder="1" applyAlignment="1">
      <alignment horizontal="right" vertical="center" shrinkToFit="1"/>
    </xf>
    <xf numFmtId="0" fontId="16" fillId="0" borderId="0" xfId="3" applyNumberFormat="1" applyFont="1" applyFill="1" applyAlignment="1">
      <alignment horizontal="right" vertical="center"/>
    </xf>
    <xf numFmtId="38" fontId="9" fillId="0" borderId="2" xfId="4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/>
    </xf>
    <xf numFmtId="49" fontId="9" fillId="0" borderId="4" xfId="3" applyNumberFormat="1" applyFont="1" applyFill="1" applyBorder="1" applyAlignment="1">
      <alignment horizontal="left" vertical="center" wrapText="1"/>
    </xf>
    <xf numFmtId="49" fontId="9" fillId="0" borderId="12" xfId="3" applyNumberFormat="1" applyFont="1" applyFill="1" applyBorder="1" applyAlignment="1">
      <alignment horizontal="left" vertical="center" wrapText="1"/>
    </xf>
    <xf numFmtId="49" fontId="9" fillId="0" borderId="5" xfId="3" applyNumberFormat="1" applyFont="1" applyFill="1" applyBorder="1" applyAlignment="1">
      <alignment vertical="center" wrapText="1"/>
    </xf>
    <xf numFmtId="0" fontId="18" fillId="0" borderId="16" xfId="3" applyFont="1" applyFill="1" applyBorder="1" applyAlignment="1">
      <alignment horizontal="distributed" vertical="center" justifyLastLine="1"/>
    </xf>
    <xf numFmtId="0" fontId="18" fillId="0" borderId="3" xfId="3" applyFont="1" applyFill="1" applyBorder="1" applyAlignment="1">
      <alignment horizontal="distributed" vertical="center" justifyLastLine="1"/>
    </xf>
    <xf numFmtId="49" fontId="9" fillId="0" borderId="4" xfId="3" applyNumberFormat="1" applyFont="1" applyFill="1" applyBorder="1" applyAlignment="1">
      <alignment horizontal="center" vertical="center" wrapText="1"/>
    </xf>
    <xf numFmtId="49" fontId="9" fillId="0" borderId="12" xfId="3" applyNumberFormat="1" applyFont="1" applyFill="1" applyBorder="1" applyAlignment="1">
      <alignment vertical="center" wrapText="1"/>
    </xf>
    <xf numFmtId="49" fontId="9" fillId="0" borderId="34" xfId="3" applyNumberFormat="1" applyFont="1" applyFill="1" applyBorder="1" applyAlignment="1">
      <alignment vertical="center" wrapText="1"/>
    </xf>
    <xf numFmtId="49" fontId="9" fillId="0" borderId="6" xfId="3" applyNumberFormat="1" applyFont="1" applyFill="1" applyBorder="1" applyAlignment="1">
      <alignment vertical="center" wrapText="1"/>
    </xf>
    <xf numFmtId="49" fontId="9" fillId="0" borderId="5" xfId="3" applyNumberFormat="1" applyFont="1" applyFill="1" applyBorder="1" applyAlignment="1">
      <alignment vertical="center" wrapText="1"/>
    </xf>
    <xf numFmtId="0" fontId="10" fillId="0" borderId="0" xfId="3" applyFont="1" applyFill="1" applyAlignment="1">
      <alignment horizontal="right" vertical="center"/>
    </xf>
    <xf numFmtId="0" fontId="12" fillId="0" borderId="0" xfId="3" applyNumberFormat="1" applyFont="1" applyFill="1" applyBorder="1" applyAlignment="1">
      <alignment horizontal="right" vertical="center" wrapText="1"/>
    </xf>
    <xf numFmtId="49" fontId="9" fillId="0" borderId="15" xfId="3" applyNumberFormat="1" applyFont="1" applyFill="1" applyBorder="1" applyAlignment="1">
      <alignment horizontal="center" vertical="center" wrapText="1"/>
    </xf>
    <xf numFmtId="49" fontId="9" fillId="0" borderId="17" xfId="3" applyNumberFormat="1" applyFont="1" applyFill="1" applyBorder="1" applyAlignment="1">
      <alignment horizontal="center" vertical="center" wrapText="1"/>
    </xf>
    <xf numFmtId="49" fontId="9" fillId="0" borderId="30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9" fillId="0" borderId="30" xfId="3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0" fontId="9" fillId="0" borderId="30" xfId="3" applyNumberFormat="1" applyFont="1" applyFill="1" applyBorder="1" applyAlignment="1">
      <alignment horizontal="center" vertical="center"/>
    </xf>
    <xf numFmtId="0" fontId="9" fillId="0" borderId="32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0" fontId="9" fillId="0" borderId="33" xfId="3" applyNumberFormat="1" applyFont="1" applyFill="1" applyBorder="1" applyAlignment="1">
      <alignment horizontal="center" vertical="center"/>
    </xf>
    <xf numFmtId="49" fontId="9" fillId="0" borderId="7" xfId="3" applyNumberFormat="1" applyFont="1" applyFill="1" applyBorder="1" applyAlignment="1">
      <alignment vertical="center" wrapText="1"/>
    </xf>
    <xf numFmtId="49" fontId="9" fillId="0" borderId="7" xfId="3" applyNumberFormat="1" applyFont="1" applyFill="1" applyBorder="1" applyAlignment="1">
      <alignment horizontal="left" vertical="center" wrapText="1"/>
    </xf>
    <xf numFmtId="49" fontId="9" fillId="0" borderId="6" xfId="3" applyNumberFormat="1" applyFont="1" applyFill="1" applyBorder="1" applyAlignment="1">
      <alignment horizontal="left" vertical="center" wrapText="1"/>
    </xf>
    <xf numFmtId="49" fontId="9" fillId="0" borderId="5" xfId="3" applyNumberFormat="1" applyFont="1" applyFill="1" applyBorder="1" applyAlignment="1">
      <alignment horizontal="left" vertical="center" wrapText="1"/>
    </xf>
    <xf numFmtId="0" fontId="9" fillId="0" borderId="31" xfId="3" applyNumberFormat="1" applyFont="1" applyFill="1" applyBorder="1" applyAlignment="1">
      <alignment horizontal="center" vertical="center"/>
    </xf>
    <xf numFmtId="0" fontId="9" fillId="0" borderId="9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6">
    <cellStyle name="桁区切り 2" xfId="1" xr:uid="{00000000-0005-0000-0000-000000000000}"/>
    <cellStyle name="桁区切り 2 2" xfId="4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_③予算事業別調書(目次様式)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45</xdr:row>
          <xdr:rowOff>38100</xdr:rowOff>
        </xdr:from>
        <xdr:to>
          <xdr:col>9</xdr:col>
          <xdr:colOff>1989</xdr:colOff>
          <xdr:row>49</xdr:row>
          <xdr:rowOff>170622</xdr:rowOff>
        </xdr:to>
        <xdr:pic>
          <xdr:nvPicPr>
            <xdr:cNvPr id="2" name="図 5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V$62:$W$65" spid="_x0000_s783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5326" y="18309535"/>
              <a:ext cx="6841435" cy="129208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52</xdr:row>
          <xdr:rowOff>28575</xdr:rowOff>
        </xdr:from>
        <xdr:to>
          <xdr:col>9</xdr:col>
          <xdr:colOff>1989</xdr:colOff>
          <xdr:row>57</xdr:row>
          <xdr:rowOff>20292</xdr:rowOff>
        </xdr:to>
        <xdr:pic>
          <xdr:nvPicPr>
            <xdr:cNvPr id="3" name="図 6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V$67:$W$71" spid="_x0000_s7839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035326" y="20229858"/>
              <a:ext cx="6841435" cy="129208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4"/>
  <sheetViews>
    <sheetView tabSelected="1" view="pageBreakPreview" topLeftCell="A34" zoomScale="115" zoomScaleNormal="70" zoomScaleSheetLayoutView="115" workbookViewId="0">
      <selection activeCell="F1" sqref="F1"/>
    </sheetView>
  </sheetViews>
  <sheetFormatPr defaultColWidth="8.6640625" defaultRowHeight="13.2" outlineLevelCol="1"/>
  <cols>
    <col min="1" max="1" width="4.6640625" style="39" customWidth="1"/>
    <col min="2" max="4" width="1.21875" style="26" customWidth="1"/>
    <col min="5" max="5" width="27.88671875" style="26" customWidth="1"/>
    <col min="6" max="6" width="31.77734375" style="35" customWidth="1"/>
    <col min="7" max="8" width="11.88671875" style="29" customWidth="1"/>
    <col min="9" max="9" width="11.88671875" style="36" customWidth="1"/>
    <col min="10" max="10" width="6.33203125" style="37" customWidth="1"/>
    <col min="11" max="11" width="6.33203125" style="38" customWidth="1"/>
    <col min="12" max="12" width="3.88671875" style="31" customWidth="1" outlineLevel="1"/>
    <col min="13" max="13" width="4" style="31" customWidth="1" outlineLevel="1"/>
    <col min="14" max="14" width="3.88671875" style="31" customWidth="1" outlineLevel="1"/>
    <col min="15" max="15" width="3.21875" style="31" customWidth="1" outlineLevel="1"/>
    <col min="16" max="16" width="5" style="31" bestFit="1" customWidth="1" outlineLevel="1"/>
    <col min="17" max="18" width="8.6640625" style="32" hidden="1" customWidth="1"/>
    <col min="19" max="19" width="23.88671875" style="32" bestFit="1" customWidth="1"/>
    <col min="20" max="20" width="16.109375" style="33" bestFit="1" customWidth="1"/>
    <col min="21" max="21" width="8.6640625" style="32" customWidth="1"/>
    <col min="22" max="22" width="24.6640625" style="32" customWidth="1"/>
    <col min="23" max="23" width="65.109375" style="32" customWidth="1"/>
    <col min="24" max="25" width="8.6640625" style="32" customWidth="1"/>
    <col min="26" max="26" width="8.6640625" style="34" customWidth="1"/>
    <col min="27" max="197" width="8.6640625" style="32" customWidth="1"/>
    <col min="198" max="16384" width="8.6640625" style="32"/>
  </cols>
  <sheetData>
    <row r="1" spans="1:30" ht="18" customHeight="1">
      <c r="A1" s="25" t="s">
        <v>26</v>
      </c>
      <c r="C1" s="27"/>
      <c r="D1" s="27"/>
      <c r="E1" s="27"/>
      <c r="F1" s="28"/>
      <c r="I1" s="30"/>
      <c r="J1" s="106"/>
      <c r="K1" s="106"/>
    </row>
    <row r="2" spans="1:30" ht="15" customHeight="1">
      <c r="F2" s="40"/>
      <c r="G2" s="41"/>
      <c r="H2" s="41"/>
      <c r="K2" s="92" t="s">
        <v>82</v>
      </c>
    </row>
    <row r="3" spans="1:30" ht="23.25" customHeight="1">
      <c r="F3" s="40"/>
      <c r="G3" s="107"/>
      <c r="H3" s="107"/>
      <c r="I3" s="42"/>
      <c r="K3" s="43" t="s">
        <v>19</v>
      </c>
      <c r="L3" s="44"/>
      <c r="M3" s="44"/>
      <c r="N3" s="44"/>
      <c r="O3" s="45"/>
    </row>
    <row r="4" spans="1:30" ht="4.5" customHeight="1" thickBot="1">
      <c r="F4" s="46"/>
      <c r="G4" s="47"/>
      <c r="H4" s="47"/>
      <c r="I4" s="48"/>
      <c r="J4" s="49"/>
      <c r="K4" s="50"/>
      <c r="L4" s="44"/>
      <c r="M4" s="44"/>
      <c r="N4" s="44"/>
      <c r="O4" s="45"/>
    </row>
    <row r="5" spans="1:30" ht="18.75" customHeight="1">
      <c r="A5" s="108" t="s">
        <v>71</v>
      </c>
      <c r="B5" s="110" t="s">
        <v>36</v>
      </c>
      <c r="C5" s="110"/>
      <c r="D5" s="110"/>
      <c r="E5" s="110"/>
      <c r="F5" s="112" t="s">
        <v>37</v>
      </c>
      <c r="G5" s="99" t="s">
        <v>89</v>
      </c>
      <c r="H5" s="99" t="s">
        <v>91</v>
      </c>
      <c r="I5" s="81" t="s">
        <v>38</v>
      </c>
      <c r="J5" s="114" t="s">
        <v>20</v>
      </c>
      <c r="K5" s="115"/>
      <c r="L5" s="53"/>
      <c r="M5" s="53"/>
      <c r="N5" s="53"/>
      <c r="O5" s="45"/>
      <c r="P5" s="45"/>
      <c r="V5" s="32" t="s">
        <v>85</v>
      </c>
      <c r="W5" s="32" t="s">
        <v>72</v>
      </c>
      <c r="X5" s="32" t="s">
        <v>73</v>
      </c>
    </row>
    <row r="6" spans="1:30" ht="18.75" customHeight="1">
      <c r="A6" s="109"/>
      <c r="B6" s="111"/>
      <c r="C6" s="111"/>
      <c r="D6" s="111"/>
      <c r="E6" s="111"/>
      <c r="F6" s="113"/>
      <c r="G6" s="100" t="s">
        <v>83</v>
      </c>
      <c r="H6" s="100" t="s">
        <v>87</v>
      </c>
      <c r="I6" s="54" t="s">
        <v>27</v>
      </c>
      <c r="J6" s="116"/>
      <c r="K6" s="117"/>
      <c r="L6" s="53"/>
      <c r="M6" s="53"/>
      <c r="N6" s="53"/>
      <c r="O6" s="45"/>
      <c r="P6" s="45"/>
    </row>
    <row r="7" spans="1:30" ht="27" customHeight="1">
      <c r="A7" s="90">
        <v>1</v>
      </c>
      <c r="B7" s="104" t="s">
        <v>92</v>
      </c>
      <c r="C7" s="104"/>
      <c r="D7" s="104"/>
      <c r="E7" s="105"/>
      <c r="F7" s="93"/>
      <c r="G7" s="55">
        <f t="shared" ref="G7:H9" si="0">SUM(G8)</f>
        <v>14684</v>
      </c>
      <c r="H7" s="55">
        <f t="shared" si="0"/>
        <v>14680</v>
      </c>
      <c r="I7" s="56">
        <f t="shared" ref="I7:I34" si="1">+H7-G7</f>
        <v>-4</v>
      </c>
      <c r="J7" s="57"/>
      <c r="K7" s="91"/>
      <c r="L7" s="45" t="str">
        <f t="shared" ref="L7:L34" si="2">IF(B7&lt;&gt;"","款","-")</f>
        <v>款</v>
      </c>
      <c r="M7" s="45" t="str">
        <f t="shared" ref="M7:M34" si="3">IF(C7&lt;&gt;"","項","-")</f>
        <v>-</v>
      </c>
      <c r="N7" s="45" t="str">
        <f t="shared" ref="N7:N34" si="4">IF(D7&lt;&gt;"","目","-")</f>
        <v>-</v>
      </c>
      <c r="O7" s="45" t="str">
        <f t="shared" ref="O7:O34" si="5">IF(E7&lt;&gt;"","節","-")</f>
        <v>-</v>
      </c>
      <c r="P7" s="45" t="str">
        <f t="shared" ref="P7:P34" si="6">IF(F7&lt;&gt;"","事項","-")</f>
        <v>-</v>
      </c>
      <c r="S7" s="32" t="s">
        <v>93</v>
      </c>
      <c r="T7" s="58" t="e">
        <f>IF(#REF!&lt;&gt;"",#REF!,"")</f>
        <v>#REF!</v>
      </c>
      <c r="V7" s="32">
        <f t="shared" ref="V7:V35" si="7">IF(LENB(D7)/2&gt;13.5,2,1)</f>
        <v>1</v>
      </c>
      <c r="W7" s="32">
        <f t="shared" ref="W7:W35" si="8">IF(LENB(E7)/2&gt;26,3,IF(LENB(E7)/2&gt;13,2,1))</f>
        <v>1</v>
      </c>
      <c r="X7" s="32">
        <f t="shared" ref="X7:X35" si="9">IF(LENB(F7)/2&gt;48,4,IF(LENB(F7)/2&gt;32,3,IF(LENB(F7)/2&gt;16,2,1)))</f>
        <v>1</v>
      </c>
      <c r="Y7" s="32">
        <f t="shared" ref="Y7:Y34" si="10">MAX(V7:X7)</f>
        <v>1</v>
      </c>
      <c r="Z7" s="34" t="str">
        <f t="shared" ref="Z7:Z34" si="11">IF(Y7=4,"⑤"&amp;CHAR(10)&amp;CHAR(10)&amp;CHAR(10)&amp;CHAR(10),IF(Y7=3,"④"&amp;CHAR(10)&amp;CHAR(10)&amp;CHAR(10),IF(Y7=2,"③"&amp;CHAR(10)&amp;CHAR(10),"②"&amp;CHAR(10))))</f>
        <v xml:space="preserve">②
</v>
      </c>
      <c r="AB7" s="59">
        <f t="shared" ref="AB7:AD28" si="12">LENB(D7)/2</f>
        <v>0</v>
      </c>
      <c r="AC7" s="59">
        <f t="shared" si="12"/>
        <v>0</v>
      </c>
      <c r="AD7" s="59">
        <f t="shared" si="12"/>
        <v>0</v>
      </c>
    </row>
    <row r="8" spans="1:30" ht="27" customHeight="1">
      <c r="A8" s="90">
        <v>2</v>
      </c>
      <c r="B8" s="60"/>
      <c r="C8" s="118" t="s">
        <v>53</v>
      </c>
      <c r="D8" s="104"/>
      <c r="E8" s="105"/>
      <c r="F8" s="93"/>
      <c r="G8" s="55">
        <f t="shared" si="0"/>
        <v>14684</v>
      </c>
      <c r="H8" s="55">
        <f t="shared" si="0"/>
        <v>14680</v>
      </c>
      <c r="I8" s="56">
        <f t="shared" si="1"/>
        <v>-4</v>
      </c>
      <c r="J8" s="57" t="s">
        <v>18</v>
      </c>
      <c r="K8" s="94"/>
      <c r="L8" s="45" t="str">
        <f t="shared" si="2"/>
        <v>-</v>
      </c>
      <c r="M8" s="45" t="str">
        <f t="shared" si="3"/>
        <v>項</v>
      </c>
      <c r="N8" s="45" t="str">
        <f t="shared" si="4"/>
        <v>-</v>
      </c>
      <c r="O8" s="45" t="str">
        <f t="shared" si="5"/>
        <v>-</v>
      </c>
      <c r="P8" s="45" t="str">
        <f t="shared" si="6"/>
        <v>-</v>
      </c>
      <c r="S8" s="32" t="s">
        <v>93</v>
      </c>
      <c r="T8" s="58" t="e">
        <f>IF(#REF!&lt;&gt;"",#REF!,"")</f>
        <v>#REF!</v>
      </c>
      <c r="V8" s="32">
        <f t="shared" si="7"/>
        <v>1</v>
      </c>
      <c r="W8" s="32">
        <f t="shared" si="8"/>
        <v>1</v>
      </c>
      <c r="X8" s="32">
        <f t="shared" si="9"/>
        <v>1</v>
      </c>
      <c r="Y8" s="32">
        <f t="shared" si="10"/>
        <v>1</v>
      </c>
      <c r="Z8" s="34" t="str">
        <f t="shared" si="11"/>
        <v xml:space="preserve">②
</v>
      </c>
      <c r="AB8" s="59">
        <f t="shared" si="12"/>
        <v>0</v>
      </c>
      <c r="AC8" s="59">
        <f t="shared" si="12"/>
        <v>0</v>
      </c>
      <c r="AD8" s="59">
        <f t="shared" si="12"/>
        <v>0</v>
      </c>
    </row>
    <row r="9" spans="1:30" ht="27" customHeight="1">
      <c r="A9" s="90">
        <v>3</v>
      </c>
      <c r="B9" s="61"/>
      <c r="C9" s="51"/>
      <c r="D9" s="118" t="s">
        <v>54</v>
      </c>
      <c r="E9" s="105"/>
      <c r="F9" s="62"/>
      <c r="G9" s="55">
        <f t="shared" si="0"/>
        <v>14684</v>
      </c>
      <c r="H9" s="55">
        <f t="shared" si="0"/>
        <v>14680</v>
      </c>
      <c r="I9" s="55">
        <f>SUM(I10)</f>
        <v>-4</v>
      </c>
      <c r="J9" s="57" t="s">
        <v>18</v>
      </c>
      <c r="K9" s="94"/>
      <c r="L9" s="45" t="str">
        <f t="shared" si="2"/>
        <v>-</v>
      </c>
      <c r="M9" s="45" t="str">
        <f t="shared" si="3"/>
        <v>-</v>
      </c>
      <c r="N9" s="45" t="str">
        <f t="shared" si="4"/>
        <v>目</v>
      </c>
      <c r="O9" s="45" t="str">
        <f t="shared" si="5"/>
        <v>-</v>
      </c>
      <c r="P9" s="45" t="str">
        <f t="shared" si="6"/>
        <v>-</v>
      </c>
      <c r="S9" s="32" t="s">
        <v>94</v>
      </c>
      <c r="T9" s="58" t="e">
        <f>IF(#REF!&lt;&gt;"",#REF!,"")</f>
        <v>#REF!</v>
      </c>
      <c r="V9" s="32">
        <f t="shared" si="7"/>
        <v>1</v>
      </c>
      <c r="W9" s="32">
        <f t="shared" si="8"/>
        <v>1</v>
      </c>
      <c r="X9" s="32">
        <f t="shared" si="9"/>
        <v>1</v>
      </c>
      <c r="Y9" s="32">
        <f t="shared" si="10"/>
        <v>1</v>
      </c>
      <c r="Z9" s="34" t="str">
        <f t="shared" si="11"/>
        <v xml:space="preserve">②
</v>
      </c>
      <c r="AB9" s="59">
        <f t="shared" si="12"/>
        <v>7.5</v>
      </c>
      <c r="AC9" s="59">
        <f t="shared" si="12"/>
        <v>0</v>
      </c>
      <c r="AD9" s="59">
        <f t="shared" si="12"/>
        <v>0</v>
      </c>
    </row>
    <row r="10" spans="1:30" ht="27" customHeight="1">
      <c r="A10" s="90">
        <v>4</v>
      </c>
      <c r="B10" s="61"/>
      <c r="C10" s="61"/>
      <c r="D10" s="61"/>
      <c r="E10" s="63" t="s">
        <v>74</v>
      </c>
      <c r="F10" s="62" t="s">
        <v>88</v>
      </c>
      <c r="G10" s="55">
        <v>14684</v>
      </c>
      <c r="H10" s="55">
        <v>14680</v>
      </c>
      <c r="I10" s="56">
        <f>+H10-G10</f>
        <v>-4</v>
      </c>
      <c r="J10" s="57" t="s">
        <v>18</v>
      </c>
      <c r="K10" s="94"/>
      <c r="L10" s="45" t="str">
        <f t="shared" si="2"/>
        <v>-</v>
      </c>
      <c r="M10" s="45" t="str">
        <f t="shared" si="3"/>
        <v>-</v>
      </c>
      <c r="N10" s="45" t="str">
        <f t="shared" si="4"/>
        <v>-</v>
      </c>
      <c r="O10" s="45" t="str">
        <f t="shared" si="5"/>
        <v>節</v>
      </c>
      <c r="P10" s="45" t="str">
        <f t="shared" si="6"/>
        <v>事項</v>
      </c>
      <c r="S10" s="32" t="s">
        <v>94</v>
      </c>
      <c r="T10" s="58" t="e">
        <f>IF(#REF!&lt;&gt;"",#REF!,"")</f>
        <v>#REF!</v>
      </c>
      <c r="V10" s="32">
        <f t="shared" si="7"/>
        <v>1</v>
      </c>
      <c r="W10" s="32">
        <f t="shared" si="8"/>
        <v>1</v>
      </c>
      <c r="X10" s="32">
        <f t="shared" si="9"/>
        <v>1</v>
      </c>
      <c r="Y10" s="32">
        <f>MAX(V10:X10)</f>
        <v>1</v>
      </c>
      <c r="Z10" s="34" t="str">
        <f>IF(Y10=4,"⑤"&amp;CHAR(10)&amp;CHAR(10)&amp;CHAR(10)&amp;CHAR(10),IF(Y10=3,"④"&amp;CHAR(10)&amp;CHAR(10)&amp;CHAR(10),IF(Y10=2,"③"&amp;CHAR(10)&amp;CHAR(10),"②"&amp;CHAR(10))))</f>
        <v xml:space="preserve">②
</v>
      </c>
      <c r="AB10" s="59">
        <f t="shared" si="12"/>
        <v>0</v>
      </c>
      <c r="AC10" s="59">
        <f t="shared" si="12"/>
        <v>7.5</v>
      </c>
      <c r="AD10" s="59">
        <f t="shared" si="12"/>
        <v>11</v>
      </c>
    </row>
    <row r="11" spans="1:30" ht="27" customHeight="1">
      <c r="A11" s="90">
        <v>5</v>
      </c>
      <c r="B11" s="104" t="s">
        <v>95</v>
      </c>
      <c r="C11" s="104"/>
      <c r="D11" s="104"/>
      <c r="E11" s="105"/>
      <c r="F11" s="93"/>
      <c r="G11" s="55">
        <f t="shared" ref="G11:H13" si="13">SUM(G12)</f>
        <v>5549</v>
      </c>
      <c r="H11" s="55">
        <f t="shared" si="13"/>
        <v>7120</v>
      </c>
      <c r="I11" s="56">
        <f>+H11-G11</f>
        <v>1571</v>
      </c>
      <c r="J11" s="57"/>
      <c r="K11" s="91"/>
      <c r="L11" s="45" t="str">
        <f t="shared" si="2"/>
        <v>款</v>
      </c>
      <c r="M11" s="45" t="str">
        <f t="shared" si="3"/>
        <v>-</v>
      </c>
      <c r="N11" s="45" t="str">
        <f t="shared" si="4"/>
        <v>-</v>
      </c>
      <c r="O11" s="45" t="str">
        <f t="shared" si="5"/>
        <v>-</v>
      </c>
      <c r="P11" s="45" t="str">
        <f t="shared" si="6"/>
        <v>-</v>
      </c>
      <c r="S11" s="32" t="s">
        <v>97</v>
      </c>
      <c r="T11" s="58" t="e">
        <f>IF(#REF!&lt;&gt;"",#REF!,"")</f>
        <v>#REF!</v>
      </c>
      <c r="V11" s="32">
        <f t="shared" si="7"/>
        <v>1</v>
      </c>
      <c r="W11" s="32">
        <f t="shared" si="8"/>
        <v>1</v>
      </c>
      <c r="X11" s="32">
        <f t="shared" si="9"/>
        <v>1</v>
      </c>
      <c r="Y11" s="32">
        <f t="shared" si="10"/>
        <v>1</v>
      </c>
      <c r="Z11" s="34" t="str">
        <f t="shared" si="11"/>
        <v xml:space="preserve">②
</v>
      </c>
      <c r="AB11" s="59">
        <f t="shared" si="12"/>
        <v>0</v>
      </c>
      <c r="AC11" s="59">
        <f t="shared" si="12"/>
        <v>0</v>
      </c>
      <c r="AD11" s="59">
        <f t="shared" si="12"/>
        <v>0</v>
      </c>
    </row>
    <row r="12" spans="1:30" ht="27" customHeight="1">
      <c r="A12" s="90">
        <v>6</v>
      </c>
      <c r="B12" s="51"/>
      <c r="C12" s="104" t="s">
        <v>55</v>
      </c>
      <c r="D12" s="104"/>
      <c r="E12" s="105"/>
      <c r="F12" s="93"/>
      <c r="G12" s="55">
        <f t="shared" si="13"/>
        <v>5549</v>
      </c>
      <c r="H12" s="55">
        <f t="shared" si="13"/>
        <v>7120</v>
      </c>
      <c r="I12" s="56">
        <f>+H12-G12</f>
        <v>1571</v>
      </c>
      <c r="J12" s="57" t="s">
        <v>18</v>
      </c>
      <c r="K12" s="94"/>
      <c r="L12" s="45" t="str">
        <f t="shared" si="2"/>
        <v>-</v>
      </c>
      <c r="M12" s="45" t="str">
        <f t="shared" si="3"/>
        <v>項</v>
      </c>
      <c r="N12" s="45" t="str">
        <f t="shared" si="4"/>
        <v>-</v>
      </c>
      <c r="O12" s="45" t="str">
        <f t="shared" si="5"/>
        <v>-</v>
      </c>
      <c r="P12" s="45" t="str">
        <f t="shared" si="6"/>
        <v>-</v>
      </c>
      <c r="S12" s="32" t="s">
        <v>97</v>
      </c>
      <c r="T12" s="58" t="e">
        <f>IF(#REF!&lt;&gt;"",#REF!,"")</f>
        <v>#REF!</v>
      </c>
      <c r="V12" s="32">
        <f t="shared" si="7"/>
        <v>1</v>
      </c>
      <c r="W12" s="32">
        <f t="shared" si="8"/>
        <v>1</v>
      </c>
      <c r="X12" s="32">
        <f t="shared" si="9"/>
        <v>1</v>
      </c>
      <c r="Y12" s="32">
        <f t="shared" si="10"/>
        <v>1</v>
      </c>
      <c r="Z12" s="34" t="str">
        <f t="shared" si="11"/>
        <v xml:space="preserve">②
</v>
      </c>
      <c r="AB12" s="59">
        <f t="shared" si="12"/>
        <v>0</v>
      </c>
      <c r="AC12" s="59">
        <f t="shared" si="12"/>
        <v>0</v>
      </c>
      <c r="AD12" s="59">
        <f t="shared" si="12"/>
        <v>0</v>
      </c>
    </row>
    <row r="13" spans="1:30" ht="27" customHeight="1">
      <c r="A13" s="90">
        <v>7</v>
      </c>
      <c r="B13" s="61"/>
      <c r="C13" s="51"/>
      <c r="D13" s="104" t="s">
        <v>56</v>
      </c>
      <c r="E13" s="105"/>
      <c r="F13" s="62"/>
      <c r="G13" s="55">
        <f t="shared" si="13"/>
        <v>5549</v>
      </c>
      <c r="H13" s="55">
        <f t="shared" si="13"/>
        <v>7120</v>
      </c>
      <c r="I13" s="56">
        <f t="shared" si="1"/>
        <v>1571</v>
      </c>
      <c r="J13" s="57" t="s">
        <v>18</v>
      </c>
      <c r="K13" s="94"/>
      <c r="L13" s="45" t="str">
        <f t="shared" si="2"/>
        <v>-</v>
      </c>
      <c r="M13" s="45" t="str">
        <f t="shared" si="3"/>
        <v>-</v>
      </c>
      <c r="N13" s="45" t="str">
        <f t="shared" si="4"/>
        <v>目</v>
      </c>
      <c r="O13" s="45" t="str">
        <f t="shared" si="5"/>
        <v>-</v>
      </c>
      <c r="P13" s="45" t="str">
        <f t="shared" si="6"/>
        <v>-</v>
      </c>
      <c r="S13" s="32" t="s">
        <v>97</v>
      </c>
      <c r="T13" s="58" t="e">
        <f>IF(#REF!&lt;&gt;"",#REF!,"")</f>
        <v>#REF!</v>
      </c>
      <c r="V13" s="32">
        <f t="shared" si="7"/>
        <v>1</v>
      </c>
      <c r="W13" s="32">
        <f t="shared" si="8"/>
        <v>1</v>
      </c>
      <c r="X13" s="32">
        <f t="shared" si="9"/>
        <v>1</v>
      </c>
      <c r="Y13" s="32">
        <f t="shared" si="10"/>
        <v>1</v>
      </c>
      <c r="Z13" s="34" t="str">
        <f t="shared" si="11"/>
        <v xml:space="preserve">②
</v>
      </c>
      <c r="AB13" s="59">
        <f t="shared" si="12"/>
        <v>10.5</v>
      </c>
      <c r="AC13" s="59">
        <f t="shared" si="12"/>
        <v>0</v>
      </c>
      <c r="AD13" s="59">
        <f t="shared" si="12"/>
        <v>0</v>
      </c>
    </row>
    <row r="14" spans="1:30" ht="27" customHeight="1">
      <c r="A14" s="90">
        <v>8</v>
      </c>
      <c r="B14" s="101"/>
      <c r="C14" s="101"/>
      <c r="D14" s="102"/>
      <c r="E14" s="63" t="s">
        <v>96</v>
      </c>
      <c r="F14" s="62"/>
      <c r="G14" s="55">
        <f>SUM(G15:G17)</f>
        <v>5549</v>
      </c>
      <c r="H14" s="55">
        <f>SUM(H15:H17)</f>
        <v>7120</v>
      </c>
      <c r="I14" s="56">
        <f>+H14-G14</f>
        <v>1571</v>
      </c>
      <c r="J14" s="57"/>
      <c r="K14" s="94"/>
      <c r="L14" s="45"/>
      <c r="M14" s="45"/>
      <c r="N14" s="45"/>
      <c r="O14" s="45"/>
      <c r="P14" s="45"/>
      <c r="T14" s="58"/>
      <c r="AB14" s="59"/>
      <c r="AC14" s="59"/>
      <c r="AD14" s="59"/>
    </row>
    <row r="15" spans="1:30" ht="40.5" customHeight="1">
      <c r="A15" s="90">
        <v>9</v>
      </c>
      <c r="B15" s="61"/>
      <c r="C15" s="61"/>
      <c r="D15" s="101"/>
      <c r="E15" s="63"/>
      <c r="F15" s="62" t="s">
        <v>90</v>
      </c>
      <c r="G15" s="55">
        <v>5549</v>
      </c>
      <c r="H15" s="55">
        <v>4533</v>
      </c>
      <c r="I15" s="56">
        <f>+H15-G15</f>
        <v>-1016</v>
      </c>
      <c r="J15" s="57" t="s">
        <v>18</v>
      </c>
      <c r="K15" s="94"/>
      <c r="L15" s="45" t="str">
        <f t="shared" si="2"/>
        <v>-</v>
      </c>
      <c r="M15" s="45" t="str">
        <f t="shared" si="3"/>
        <v>-</v>
      </c>
      <c r="N15" s="45" t="str">
        <f t="shared" si="4"/>
        <v>-</v>
      </c>
      <c r="O15" s="45" t="str">
        <f t="shared" si="5"/>
        <v>-</v>
      </c>
      <c r="P15" s="45" t="str">
        <f t="shared" si="6"/>
        <v>事項</v>
      </c>
      <c r="S15" s="32" t="s">
        <v>97</v>
      </c>
      <c r="T15" s="58" t="e">
        <f>IF(#REF!&lt;&gt;"",#REF!,"")</f>
        <v>#REF!</v>
      </c>
      <c r="V15" s="32">
        <f t="shared" si="7"/>
        <v>1</v>
      </c>
      <c r="W15" s="32">
        <f t="shared" si="8"/>
        <v>1</v>
      </c>
      <c r="X15" s="32">
        <f t="shared" si="9"/>
        <v>2</v>
      </c>
      <c r="Y15" s="32">
        <f t="shared" si="10"/>
        <v>2</v>
      </c>
      <c r="Z15" s="34" t="str">
        <f t="shared" si="11"/>
        <v xml:space="preserve">③
</v>
      </c>
      <c r="AB15" s="59">
        <f t="shared" si="12"/>
        <v>0</v>
      </c>
      <c r="AC15" s="59">
        <f t="shared" si="12"/>
        <v>0</v>
      </c>
      <c r="AD15" s="59">
        <f t="shared" si="12"/>
        <v>18.5</v>
      </c>
    </row>
    <row r="16" spans="1:30" ht="40.200000000000003" customHeight="1">
      <c r="A16" s="90">
        <v>10</v>
      </c>
      <c r="B16" s="101"/>
      <c r="C16" s="101"/>
      <c r="D16" s="101"/>
      <c r="E16" s="63"/>
      <c r="F16" s="62" t="s">
        <v>98</v>
      </c>
      <c r="G16" s="55">
        <v>0</v>
      </c>
      <c r="H16" s="55">
        <v>1941</v>
      </c>
      <c r="I16" s="56">
        <f>+H16-G16</f>
        <v>1941</v>
      </c>
      <c r="J16" s="57"/>
      <c r="K16" s="94"/>
      <c r="L16" s="45"/>
      <c r="M16" s="45"/>
      <c r="N16" s="45"/>
      <c r="O16" s="45" t="str">
        <f t="shared" si="5"/>
        <v>-</v>
      </c>
      <c r="P16" s="45" t="str">
        <f t="shared" si="6"/>
        <v>事項</v>
      </c>
      <c r="S16" s="32" t="s">
        <v>97</v>
      </c>
      <c r="T16" s="58" t="e">
        <f>IF(#REF!&lt;&gt;"",#REF!,"")</f>
        <v>#REF!</v>
      </c>
      <c r="AB16" s="59"/>
      <c r="AC16" s="59"/>
      <c r="AD16" s="59"/>
    </row>
    <row r="17" spans="1:30" ht="40.200000000000003" customHeight="1">
      <c r="A17" s="90">
        <v>11</v>
      </c>
      <c r="B17" s="61"/>
      <c r="C17" s="61"/>
      <c r="D17" s="61"/>
      <c r="E17" s="63"/>
      <c r="F17" s="62" t="s">
        <v>99</v>
      </c>
      <c r="G17" s="55">
        <v>0</v>
      </c>
      <c r="H17" s="55">
        <v>646</v>
      </c>
      <c r="I17" s="56">
        <f>+H17-G17</f>
        <v>646</v>
      </c>
      <c r="J17" s="57"/>
      <c r="K17" s="94"/>
      <c r="L17" s="45"/>
      <c r="M17" s="45"/>
      <c r="N17" s="45"/>
      <c r="O17" s="45" t="str">
        <f t="shared" ref="O17" si="14">IF(E17&lt;&gt;"","節","-")</f>
        <v>-</v>
      </c>
      <c r="P17" s="45" t="str">
        <f t="shared" ref="P17" si="15">IF(F17&lt;&gt;"","事項","-")</f>
        <v>事項</v>
      </c>
      <c r="S17" s="32" t="s">
        <v>97</v>
      </c>
      <c r="T17" s="58" t="e">
        <f>IF(#REF!&lt;&gt;"",#REF!,"")</f>
        <v>#REF!</v>
      </c>
      <c r="AB17" s="59"/>
      <c r="AC17" s="59"/>
      <c r="AD17" s="59"/>
    </row>
    <row r="18" spans="1:30" ht="27" customHeight="1">
      <c r="A18" s="90">
        <v>12</v>
      </c>
      <c r="B18" s="118" t="s">
        <v>100</v>
      </c>
      <c r="C18" s="104"/>
      <c r="D18" s="104"/>
      <c r="E18" s="105"/>
      <c r="F18" s="93"/>
      <c r="G18" s="55">
        <f>SUM(G19)</f>
        <v>5549</v>
      </c>
      <c r="H18" s="55">
        <f>SUM(H19)</f>
        <v>4856</v>
      </c>
      <c r="I18" s="56">
        <f t="shared" si="1"/>
        <v>-693</v>
      </c>
      <c r="J18" s="57"/>
      <c r="K18" s="91"/>
      <c r="L18" s="45" t="str">
        <f t="shared" si="2"/>
        <v>款</v>
      </c>
      <c r="M18" s="45" t="str">
        <f t="shared" si="3"/>
        <v>-</v>
      </c>
      <c r="N18" s="45" t="str">
        <f t="shared" si="4"/>
        <v>-</v>
      </c>
      <c r="O18" s="45" t="str">
        <f t="shared" si="5"/>
        <v>-</v>
      </c>
      <c r="P18" s="45" t="str">
        <f t="shared" si="6"/>
        <v>-</v>
      </c>
      <c r="S18" s="32" t="s">
        <v>101</v>
      </c>
      <c r="T18" s="58" t="e">
        <f>IF(#REF!&lt;&gt;"",#REF!,"")</f>
        <v>#REF!</v>
      </c>
      <c r="V18" s="32">
        <f t="shared" si="7"/>
        <v>1</v>
      </c>
      <c r="W18" s="32">
        <f t="shared" si="8"/>
        <v>1</v>
      </c>
      <c r="X18" s="32">
        <f t="shared" si="9"/>
        <v>1</v>
      </c>
      <c r="Y18" s="32">
        <f t="shared" si="10"/>
        <v>1</v>
      </c>
      <c r="Z18" s="34" t="str">
        <f t="shared" si="11"/>
        <v xml:space="preserve">②
</v>
      </c>
      <c r="AB18" s="59">
        <f t="shared" si="12"/>
        <v>0</v>
      </c>
      <c r="AC18" s="59">
        <f t="shared" si="12"/>
        <v>0</v>
      </c>
      <c r="AD18" s="59">
        <f t="shared" si="12"/>
        <v>0</v>
      </c>
    </row>
    <row r="19" spans="1:30" ht="27" customHeight="1">
      <c r="A19" s="90">
        <v>13</v>
      </c>
      <c r="B19" s="61"/>
      <c r="C19" s="118" t="s">
        <v>57</v>
      </c>
      <c r="D19" s="104"/>
      <c r="E19" s="105"/>
      <c r="F19" s="93"/>
      <c r="G19" s="55">
        <f>SUM(G20)</f>
        <v>5549</v>
      </c>
      <c r="H19" s="55">
        <f>SUM(H20)</f>
        <v>4856</v>
      </c>
      <c r="I19" s="56">
        <f t="shared" si="1"/>
        <v>-693</v>
      </c>
      <c r="J19" s="57" t="s">
        <v>18</v>
      </c>
      <c r="K19" s="94"/>
      <c r="L19" s="45" t="str">
        <f t="shared" si="2"/>
        <v>-</v>
      </c>
      <c r="M19" s="45" t="str">
        <f t="shared" si="3"/>
        <v>項</v>
      </c>
      <c r="N19" s="45" t="str">
        <f t="shared" si="4"/>
        <v>-</v>
      </c>
      <c r="O19" s="45" t="str">
        <f t="shared" si="5"/>
        <v>-</v>
      </c>
      <c r="P19" s="45" t="str">
        <f t="shared" si="6"/>
        <v>-</v>
      </c>
      <c r="S19" s="32" t="s">
        <v>101</v>
      </c>
      <c r="T19" s="58" t="e">
        <f>IF(#REF!&lt;&gt;"",#REF!,"")</f>
        <v>#REF!</v>
      </c>
      <c r="V19" s="32">
        <f t="shared" si="7"/>
        <v>1</v>
      </c>
      <c r="W19" s="32">
        <f t="shared" si="8"/>
        <v>1</v>
      </c>
      <c r="X19" s="32">
        <f t="shared" si="9"/>
        <v>1</v>
      </c>
      <c r="Y19" s="32">
        <f t="shared" si="10"/>
        <v>1</v>
      </c>
      <c r="Z19" s="34" t="str">
        <f t="shared" si="11"/>
        <v xml:space="preserve">②
</v>
      </c>
      <c r="AB19" s="59">
        <f t="shared" si="12"/>
        <v>0</v>
      </c>
      <c r="AC19" s="59">
        <f t="shared" si="12"/>
        <v>0</v>
      </c>
      <c r="AD19" s="59">
        <f t="shared" si="12"/>
        <v>0</v>
      </c>
    </row>
    <row r="20" spans="1:30" ht="27" customHeight="1">
      <c r="A20" s="90">
        <v>14</v>
      </c>
      <c r="B20" s="61"/>
      <c r="C20" s="51"/>
      <c r="D20" s="118" t="s">
        <v>58</v>
      </c>
      <c r="E20" s="105"/>
      <c r="F20" s="62"/>
      <c r="G20" s="55">
        <f>SUM(G23:G23)</f>
        <v>5549</v>
      </c>
      <c r="H20" s="55">
        <f>SUM(H22:H23)</f>
        <v>4856</v>
      </c>
      <c r="I20" s="56">
        <f t="shared" si="1"/>
        <v>-693</v>
      </c>
      <c r="J20" s="57" t="s">
        <v>18</v>
      </c>
      <c r="K20" s="94"/>
      <c r="L20" s="45" t="str">
        <f t="shared" si="2"/>
        <v>-</v>
      </c>
      <c r="M20" s="45" t="str">
        <f t="shared" si="3"/>
        <v>-</v>
      </c>
      <c r="N20" s="45" t="str">
        <f t="shared" si="4"/>
        <v>目</v>
      </c>
      <c r="O20" s="45" t="str">
        <f t="shared" si="5"/>
        <v>-</v>
      </c>
      <c r="P20" s="45" t="str">
        <f t="shared" si="6"/>
        <v>-</v>
      </c>
      <c r="S20" s="32" t="s">
        <v>101</v>
      </c>
      <c r="T20" s="58" t="e">
        <f>IF(#REF!&lt;&gt;"",#REF!,"")</f>
        <v>#REF!</v>
      </c>
      <c r="V20" s="32">
        <f t="shared" si="7"/>
        <v>1</v>
      </c>
      <c r="W20" s="32">
        <f t="shared" si="8"/>
        <v>1</v>
      </c>
      <c r="X20" s="32">
        <f t="shared" si="9"/>
        <v>1</v>
      </c>
      <c r="Y20" s="32">
        <f t="shared" si="10"/>
        <v>1</v>
      </c>
      <c r="Z20" s="34" t="str">
        <f t="shared" si="11"/>
        <v xml:space="preserve">②
</v>
      </c>
      <c r="AB20" s="59">
        <f t="shared" si="12"/>
        <v>9.5</v>
      </c>
      <c r="AC20" s="59">
        <f t="shared" si="12"/>
        <v>0</v>
      </c>
      <c r="AD20" s="59">
        <f t="shared" si="12"/>
        <v>0</v>
      </c>
    </row>
    <row r="21" spans="1:30" ht="27" customHeight="1">
      <c r="A21" s="90">
        <v>15</v>
      </c>
      <c r="B21" s="101"/>
      <c r="C21" s="101"/>
      <c r="D21" s="103"/>
      <c r="E21" s="63" t="s">
        <v>86</v>
      </c>
      <c r="F21" s="62"/>
      <c r="G21" s="55">
        <f>SUM(G23)</f>
        <v>5549</v>
      </c>
      <c r="H21" s="55">
        <f>SUM(H22:H23)</f>
        <v>4856</v>
      </c>
      <c r="I21" s="56">
        <f t="shared" ref="I21" si="16">+H21-G21</f>
        <v>-693</v>
      </c>
      <c r="J21" s="57"/>
      <c r="K21" s="94"/>
      <c r="L21" s="45"/>
      <c r="M21" s="45"/>
      <c r="N21" s="45"/>
      <c r="O21" s="45"/>
      <c r="P21" s="45"/>
      <c r="T21" s="58"/>
      <c r="AB21" s="59"/>
      <c r="AC21" s="59"/>
      <c r="AD21" s="59"/>
    </row>
    <row r="22" spans="1:30" ht="40.5" customHeight="1">
      <c r="A22" s="90">
        <v>16</v>
      </c>
      <c r="B22" s="101"/>
      <c r="C22" s="101"/>
      <c r="D22" s="101"/>
      <c r="E22" s="63"/>
      <c r="F22" s="62" t="s">
        <v>90</v>
      </c>
      <c r="G22" s="55">
        <v>5549</v>
      </c>
      <c r="H22" s="55">
        <v>4533</v>
      </c>
      <c r="I22" s="56">
        <f>+H22-G22</f>
        <v>-1016</v>
      </c>
      <c r="J22" s="57" t="s">
        <v>18</v>
      </c>
      <c r="K22" s="94"/>
      <c r="L22" s="45" t="str">
        <f t="shared" ref="L22" si="17">IF(B22&lt;&gt;"","款","-")</f>
        <v>-</v>
      </c>
      <c r="M22" s="45" t="str">
        <f t="shared" ref="M22" si="18">IF(C22&lt;&gt;"","項","-")</f>
        <v>-</v>
      </c>
      <c r="N22" s="45" t="str">
        <f t="shared" ref="N22" si="19">IF(D22&lt;&gt;"","目","-")</f>
        <v>-</v>
      </c>
      <c r="O22" s="45" t="str">
        <f t="shared" ref="O22" si="20">IF(E22&lt;&gt;"","節","-")</f>
        <v>-</v>
      </c>
      <c r="P22" s="45" t="str">
        <f t="shared" ref="P22" si="21">IF(F22&lt;&gt;"","事項","-")</f>
        <v>事項</v>
      </c>
      <c r="S22" s="32" t="s">
        <v>101</v>
      </c>
      <c r="T22" s="58" t="e">
        <f>IF(#REF!&lt;&gt;"",#REF!,"")</f>
        <v>#REF!</v>
      </c>
      <c r="V22" s="32">
        <f t="shared" ref="V22" si="22">IF(LENB(D22)/2&gt;13.5,2,1)</f>
        <v>1</v>
      </c>
      <c r="W22" s="32">
        <f t="shared" ref="W22" si="23">IF(LENB(E22)/2&gt;26,3,IF(LENB(E22)/2&gt;13,2,1))</f>
        <v>1</v>
      </c>
      <c r="X22" s="32">
        <f t="shared" ref="X22" si="24">IF(LENB(F22)/2&gt;48,4,IF(LENB(F22)/2&gt;32,3,IF(LENB(F22)/2&gt;16,2,1)))</f>
        <v>2</v>
      </c>
      <c r="Y22" s="32">
        <f>MAX(V22:X22)</f>
        <v>2</v>
      </c>
      <c r="Z22" s="34" t="str">
        <f>IF(Y22=4,"⑤"&amp;CHAR(10)&amp;CHAR(10)&amp;CHAR(10)&amp;CHAR(10),IF(Y22=3,"④"&amp;CHAR(10)&amp;CHAR(10)&amp;CHAR(10),IF(Y22=2,"③"&amp;CHAR(10)&amp;CHAR(10),"②"&amp;CHAR(10))))</f>
        <v xml:space="preserve">③
</v>
      </c>
      <c r="AB22" s="59">
        <f t="shared" ref="AB22" si="25">LENB(D22)/2</f>
        <v>0</v>
      </c>
      <c r="AC22" s="59">
        <f t="shared" ref="AC22" si="26">LENB(E22)/2</f>
        <v>0</v>
      </c>
      <c r="AD22" s="59">
        <f t="shared" ref="AD22" si="27">LENB(F22)/2</f>
        <v>18.5</v>
      </c>
    </row>
    <row r="23" spans="1:30" ht="40.5" customHeight="1">
      <c r="A23" s="90">
        <v>17</v>
      </c>
      <c r="B23" s="61"/>
      <c r="C23" s="61"/>
      <c r="D23" s="101"/>
      <c r="E23" s="63"/>
      <c r="F23" s="62" t="s">
        <v>99</v>
      </c>
      <c r="G23" s="55">
        <v>5549</v>
      </c>
      <c r="H23" s="55">
        <v>323</v>
      </c>
      <c r="I23" s="56">
        <f>+H23-G23</f>
        <v>-5226</v>
      </c>
      <c r="J23" s="57" t="s">
        <v>18</v>
      </c>
      <c r="K23" s="94"/>
      <c r="L23" s="45" t="str">
        <f t="shared" si="2"/>
        <v>-</v>
      </c>
      <c r="M23" s="45" t="str">
        <f t="shared" si="3"/>
        <v>-</v>
      </c>
      <c r="N23" s="45" t="str">
        <f t="shared" si="4"/>
        <v>-</v>
      </c>
      <c r="O23" s="45" t="str">
        <f t="shared" si="5"/>
        <v>-</v>
      </c>
      <c r="P23" s="45" t="str">
        <f t="shared" si="6"/>
        <v>事項</v>
      </c>
      <c r="S23" s="32" t="s">
        <v>101</v>
      </c>
      <c r="T23" s="58" t="e">
        <f>IF(#REF!&lt;&gt;"",#REF!,"")</f>
        <v>#REF!</v>
      </c>
      <c r="V23" s="32">
        <f t="shared" si="7"/>
        <v>1</v>
      </c>
      <c r="W23" s="32">
        <f t="shared" si="8"/>
        <v>1</v>
      </c>
      <c r="X23" s="32">
        <f t="shared" si="9"/>
        <v>2</v>
      </c>
      <c r="Y23" s="32">
        <f>MAX(V23:X23)</f>
        <v>2</v>
      </c>
      <c r="Z23" s="34" t="str">
        <f>IF(Y23=4,"⑤"&amp;CHAR(10)&amp;CHAR(10)&amp;CHAR(10)&amp;CHAR(10),IF(Y23=3,"④"&amp;CHAR(10)&amp;CHAR(10)&amp;CHAR(10),IF(Y23=2,"③"&amp;CHAR(10)&amp;CHAR(10),"②"&amp;CHAR(10))))</f>
        <v xml:space="preserve">③
</v>
      </c>
      <c r="AB23" s="59">
        <f t="shared" si="12"/>
        <v>0</v>
      </c>
      <c r="AC23" s="59">
        <f t="shared" si="12"/>
        <v>0</v>
      </c>
      <c r="AD23" s="59">
        <f t="shared" si="12"/>
        <v>19</v>
      </c>
    </row>
    <row r="24" spans="1:30" ht="27" customHeight="1">
      <c r="A24" s="90">
        <v>18</v>
      </c>
      <c r="B24" s="119" t="s">
        <v>102</v>
      </c>
      <c r="C24" s="120"/>
      <c r="D24" s="120"/>
      <c r="E24" s="121"/>
      <c r="F24" s="93"/>
      <c r="G24" s="55">
        <f>SUM(G25)</f>
        <v>10355</v>
      </c>
      <c r="H24" s="55">
        <f>SUM(H25)</f>
        <v>10690</v>
      </c>
      <c r="I24" s="56">
        <f t="shared" si="1"/>
        <v>335</v>
      </c>
      <c r="J24" s="57"/>
      <c r="K24" s="91"/>
      <c r="L24" s="45" t="str">
        <f t="shared" si="2"/>
        <v>款</v>
      </c>
      <c r="M24" s="45" t="str">
        <f t="shared" si="3"/>
        <v>-</v>
      </c>
      <c r="N24" s="45" t="str">
        <f t="shared" si="4"/>
        <v>-</v>
      </c>
      <c r="O24" s="45" t="str">
        <f>IF(E24&lt;&gt;"","節","-")</f>
        <v>-</v>
      </c>
      <c r="P24" s="45" t="str">
        <f t="shared" si="6"/>
        <v>-</v>
      </c>
      <c r="S24" s="32" t="s">
        <v>103</v>
      </c>
      <c r="T24" s="58" t="e">
        <f>IF(#REF!&lt;&gt;"",#REF!,"")</f>
        <v>#REF!</v>
      </c>
      <c r="V24" s="32">
        <f t="shared" si="7"/>
        <v>1</v>
      </c>
      <c r="W24" s="32">
        <f>IF(LENB(E24)/2&gt;26,3,IF(LENB(E24)/2&gt;13,2,1))</f>
        <v>1</v>
      </c>
      <c r="X24" s="32">
        <f t="shared" si="9"/>
        <v>1</v>
      </c>
      <c r="Y24" s="32">
        <f t="shared" si="10"/>
        <v>1</v>
      </c>
      <c r="Z24" s="34" t="str">
        <f t="shared" si="11"/>
        <v xml:space="preserve">②
</v>
      </c>
      <c r="AB24" s="59">
        <f t="shared" si="12"/>
        <v>0</v>
      </c>
      <c r="AC24" s="59">
        <f>LENB(E24)/2</f>
        <v>0</v>
      </c>
      <c r="AD24" s="59">
        <f t="shared" si="12"/>
        <v>0</v>
      </c>
    </row>
    <row r="25" spans="1:30" ht="27" customHeight="1">
      <c r="A25" s="90">
        <v>19</v>
      </c>
      <c r="B25" s="96"/>
      <c r="C25" s="119" t="s">
        <v>59</v>
      </c>
      <c r="D25" s="120"/>
      <c r="E25" s="121"/>
      <c r="F25" s="93"/>
      <c r="G25" s="55">
        <f>SUM(G26)</f>
        <v>10355</v>
      </c>
      <c r="H25" s="55">
        <f>SUM(H26)</f>
        <v>10690</v>
      </c>
      <c r="I25" s="56">
        <f t="shared" si="1"/>
        <v>335</v>
      </c>
      <c r="J25" s="57" t="s">
        <v>18</v>
      </c>
      <c r="K25" s="94"/>
      <c r="L25" s="45" t="str">
        <f t="shared" si="2"/>
        <v>-</v>
      </c>
      <c r="M25" s="45" t="str">
        <f t="shared" si="3"/>
        <v>項</v>
      </c>
      <c r="N25" s="45" t="str">
        <f t="shared" si="4"/>
        <v>-</v>
      </c>
      <c r="O25" s="45" t="str">
        <f>IF(E25&lt;&gt;"","節","-")</f>
        <v>-</v>
      </c>
      <c r="P25" s="45" t="str">
        <f t="shared" si="6"/>
        <v>-</v>
      </c>
      <c r="S25" s="32" t="s">
        <v>103</v>
      </c>
      <c r="T25" s="58" t="e">
        <f>IF(#REF!&lt;&gt;"",#REF!,"")</f>
        <v>#REF!</v>
      </c>
      <c r="V25" s="32">
        <f t="shared" si="7"/>
        <v>1</v>
      </c>
      <c r="W25" s="32">
        <f>IF(LENB(E25)/2&gt;26,3,IF(LENB(E25)/2&gt;13,2,1))</f>
        <v>1</v>
      </c>
      <c r="X25" s="32">
        <f t="shared" si="9"/>
        <v>1</v>
      </c>
      <c r="Y25" s="32">
        <f t="shared" si="10"/>
        <v>1</v>
      </c>
      <c r="Z25" s="34" t="str">
        <f t="shared" si="11"/>
        <v xml:space="preserve">②
</v>
      </c>
      <c r="AB25" s="59">
        <f t="shared" si="12"/>
        <v>0</v>
      </c>
      <c r="AC25" s="59">
        <f>LENB(E25)/2</f>
        <v>0</v>
      </c>
      <c r="AD25" s="59">
        <f t="shared" si="12"/>
        <v>0</v>
      </c>
    </row>
    <row r="26" spans="1:30" ht="27" customHeight="1">
      <c r="A26" s="90">
        <v>20</v>
      </c>
      <c r="B26" s="96"/>
      <c r="C26" s="97"/>
      <c r="D26" s="119" t="s">
        <v>60</v>
      </c>
      <c r="E26" s="121"/>
      <c r="F26" s="62"/>
      <c r="G26" s="55">
        <f>SUM(G27,G28)</f>
        <v>10355</v>
      </c>
      <c r="H26" s="55">
        <f>SUM(H27,H28)</f>
        <v>10690</v>
      </c>
      <c r="I26" s="56">
        <f t="shared" si="1"/>
        <v>335</v>
      </c>
      <c r="J26" s="57" t="s">
        <v>18</v>
      </c>
      <c r="K26" s="94"/>
      <c r="L26" s="45" t="str">
        <f t="shared" si="2"/>
        <v>-</v>
      </c>
      <c r="M26" s="45" t="str">
        <f t="shared" si="3"/>
        <v>-</v>
      </c>
      <c r="N26" s="45" t="str">
        <f t="shared" si="4"/>
        <v>目</v>
      </c>
      <c r="O26" s="45" t="str">
        <f t="shared" si="5"/>
        <v>-</v>
      </c>
      <c r="P26" s="45" t="str">
        <f t="shared" si="6"/>
        <v>-</v>
      </c>
      <c r="S26" s="32" t="s">
        <v>103</v>
      </c>
      <c r="T26" s="58" t="e">
        <f>IF(#REF!&lt;&gt;"",#REF!,"")</f>
        <v>#REF!</v>
      </c>
      <c r="V26" s="32">
        <f t="shared" si="7"/>
        <v>1</v>
      </c>
      <c r="W26" s="32">
        <f t="shared" si="8"/>
        <v>1</v>
      </c>
      <c r="X26" s="32">
        <f t="shared" si="9"/>
        <v>1</v>
      </c>
      <c r="Y26" s="32">
        <f t="shared" si="10"/>
        <v>1</v>
      </c>
      <c r="Z26" s="34" t="str">
        <f t="shared" si="11"/>
        <v xml:space="preserve">②
</v>
      </c>
      <c r="AB26" s="59">
        <f t="shared" si="12"/>
        <v>5.5</v>
      </c>
      <c r="AC26" s="59">
        <f t="shared" si="12"/>
        <v>0</v>
      </c>
      <c r="AD26" s="59">
        <f t="shared" si="12"/>
        <v>0</v>
      </c>
    </row>
    <row r="27" spans="1:30" ht="27" customHeight="1">
      <c r="A27" s="90">
        <v>21</v>
      </c>
      <c r="B27" s="61"/>
      <c r="C27" s="61"/>
      <c r="D27" s="51"/>
      <c r="E27" s="63" t="s">
        <v>61</v>
      </c>
      <c r="F27" s="62" t="s">
        <v>62</v>
      </c>
      <c r="G27" s="55">
        <v>8</v>
      </c>
      <c r="H27" s="55">
        <v>7</v>
      </c>
      <c r="I27" s="56">
        <f t="shared" si="1"/>
        <v>-1</v>
      </c>
      <c r="J27" s="57" t="s">
        <v>18</v>
      </c>
      <c r="K27" s="94"/>
      <c r="L27" s="45" t="str">
        <f t="shared" si="2"/>
        <v>-</v>
      </c>
      <c r="M27" s="45" t="str">
        <f t="shared" si="3"/>
        <v>-</v>
      </c>
      <c r="N27" s="45" t="str">
        <f t="shared" si="4"/>
        <v>-</v>
      </c>
      <c r="O27" s="45" t="str">
        <f t="shared" si="5"/>
        <v>節</v>
      </c>
      <c r="P27" s="45" t="str">
        <f t="shared" si="6"/>
        <v>事項</v>
      </c>
      <c r="S27" s="32" t="s">
        <v>103</v>
      </c>
      <c r="T27" s="58" t="e">
        <f>IF(#REF!&lt;&gt;"",#REF!,"")</f>
        <v>#REF!</v>
      </c>
      <c r="V27" s="32">
        <f t="shared" si="7"/>
        <v>1</v>
      </c>
      <c r="W27" s="32">
        <f t="shared" si="8"/>
        <v>1</v>
      </c>
      <c r="X27" s="32">
        <f t="shared" si="9"/>
        <v>1</v>
      </c>
      <c r="Y27" s="32">
        <f t="shared" si="10"/>
        <v>1</v>
      </c>
      <c r="Z27" s="34" t="str">
        <f t="shared" si="11"/>
        <v xml:space="preserve">②
</v>
      </c>
      <c r="AB27" s="59">
        <f t="shared" si="12"/>
        <v>0</v>
      </c>
      <c r="AC27" s="59">
        <f t="shared" si="12"/>
        <v>7.5</v>
      </c>
      <c r="AD27" s="59">
        <f t="shared" si="12"/>
        <v>7</v>
      </c>
    </row>
    <row r="28" spans="1:30" ht="27" customHeight="1">
      <c r="A28" s="90">
        <v>22</v>
      </c>
      <c r="B28" s="61"/>
      <c r="C28" s="61"/>
      <c r="D28" s="61"/>
      <c r="E28" s="63" t="s">
        <v>63</v>
      </c>
      <c r="F28" s="62" t="s">
        <v>64</v>
      </c>
      <c r="G28" s="55">
        <v>10347</v>
      </c>
      <c r="H28" s="55">
        <v>10683</v>
      </c>
      <c r="I28" s="56">
        <f t="shared" si="1"/>
        <v>336</v>
      </c>
      <c r="J28" s="57" t="s">
        <v>18</v>
      </c>
      <c r="K28" s="94"/>
      <c r="L28" s="45" t="str">
        <f t="shared" si="2"/>
        <v>-</v>
      </c>
      <c r="M28" s="45" t="str">
        <f t="shared" si="3"/>
        <v>-</v>
      </c>
      <c r="N28" s="45" t="str">
        <f t="shared" si="4"/>
        <v>-</v>
      </c>
      <c r="O28" s="45" t="str">
        <f t="shared" si="5"/>
        <v>節</v>
      </c>
      <c r="P28" s="45" t="str">
        <f t="shared" si="6"/>
        <v>事項</v>
      </c>
      <c r="S28" s="32" t="s">
        <v>103</v>
      </c>
      <c r="T28" s="58" t="e">
        <f>IF(#REF!&lt;&gt;"",#REF!,"")</f>
        <v>#REF!</v>
      </c>
      <c r="V28" s="32">
        <f t="shared" si="7"/>
        <v>1</v>
      </c>
      <c r="W28" s="32">
        <f t="shared" si="8"/>
        <v>1</v>
      </c>
      <c r="X28" s="32">
        <f t="shared" si="9"/>
        <v>1</v>
      </c>
      <c r="Y28" s="32">
        <f t="shared" si="10"/>
        <v>1</v>
      </c>
      <c r="Z28" s="34" t="str">
        <f t="shared" si="11"/>
        <v xml:space="preserve">②
</v>
      </c>
      <c r="AB28" s="59">
        <f t="shared" si="12"/>
        <v>0</v>
      </c>
      <c r="AC28" s="59">
        <f t="shared" si="12"/>
        <v>7.5</v>
      </c>
      <c r="AD28" s="59">
        <f t="shared" si="12"/>
        <v>5</v>
      </c>
    </row>
    <row r="29" spans="1:30" ht="27" customHeight="1">
      <c r="A29" s="90">
        <v>27</v>
      </c>
      <c r="B29" s="104" t="s">
        <v>104</v>
      </c>
      <c r="C29" s="104"/>
      <c r="D29" s="104"/>
      <c r="E29" s="105"/>
      <c r="F29" s="93"/>
      <c r="G29" s="55">
        <f>SUM(G30)</f>
        <v>13655</v>
      </c>
      <c r="H29" s="55">
        <f>SUM(H30)</f>
        <v>12649</v>
      </c>
      <c r="I29" s="56">
        <f t="shared" si="1"/>
        <v>-1006</v>
      </c>
      <c r="J29" s="57"/>
      <c r="K29" s="91"/>
      <c r="L29" s="45" t="str">
        <f t="shared" si="2"/>
        <v>款</v>
      </c>
      <c r="M29" s="45" t="str">
        <f t="shared" si="3"/>
        <v>-</v>
      </c>
      <c r="N29" s="45" t="str">
        <f t="shared" si="4"/>
        <v>-</v>
      </c>
      <c r="O29" s="45" t="str">
        <f t="shared" si="5"/>
        <v>-</v>
      </c>
      <c r="P29" s="45" t="str">
        <f t="shared" si="6"/>
        <v>-</v>
      </c>
      <c r="S29" s="32" t="s">
        <v>84</v>
      </c>
      <c r="T29" s="58" t="e">
        <f>IF(#REF!&lt;&gt;"",#REF!,"")</f>
        <v>#REF!</v>
      </c>
      <c r="V29" s="32">
        <f t="shared" si="7"/>
        <v>1</v>
      </c>
      <c r="W29" s="32">
        <f t="shared" si="8"/>
        <v>1</v>
      </c>
      <c r="X29" s="32">
        <f t="shared" si="9"/>
        <v>1</v>
      </c>
      <c r="Y29" s="32">
        <f t="shared" si="10"/>
        <v>1</v>
      </c>
      <c r="Z29" s="34" t="str">
        <f t="shared" si="11"/>
        <v xml:space="preserve">②
</v>
      </c>
      <c r="AB29" s="59">
        <f t="shared" ref="AB29:AD34" si="28">LENB(D29)/2</f>
        <v>0</v>
      </c>
      <c r="AC29" s="59">
        <f t="shared" si="28"/>
        <v>0</v>
      </c>
      <c r="AD29" s="59">
        <f t="shared" si="28"/>
        <v>0</v>
      </c>
    </row>
    <row r="30" spans="1:30" ht="27" customHeight="1">
      <c r="A30" s="90">
        <v>28</v>
      </c>
      <c r="B30" s="61"/>
      <c r="C30" s="118" t="s">
        <v>65</v>
      </c>
      <c r="D30" s="104"/>
      <c r="E30" s="105"/>
      <c r="F30" s="93"/>
      <c r="G30" s="55">
        <f>SUM(G31,G33)</f>
        <v>13655</v>
      </c>
      <c r="H30" s="55">
        <f>SUM(H31,H33)</f>
        <v>12649</v>
      </c>
      <c r="I30" s="56">
        <f t="shared" si="1"/>
        <v>-1006</v>
      </c>
      <c r="J30" s="57" t="s">
        <v>18</v>
      </c>
      <c r="K30" s="94"/>
      <c r="L30" s="45" t="str">
        <f t="shared" si="2"/>
        <v>-</v>
      </c>
      <c r="M30" s="45" t="str">
        <f t="shared" si="3"/>
        <v>項</v>
      </c>
      <c r="N30" s="45" t="str">
        <f t="shared" si="4"/>
        <v>-</v>
      </c>
      <c r="O30" s="45" t="str">
        <f t="shared" si="5"/>
        <v>-</v>
      </c>
      <c r="P30" s="45" t="str">
        <f t="shared" si="6"/>
        <v>-</v>
      </c>
      <c r="S30" s="32" t="s">
        <v>84</v>
      </c>
      <c r="T30" s="58" t="e">
        <f>IF(#REF!&lt;&gt;"",#REF!,"")</f>
        <v>#REF!</v>
      </c>
      <c r="V30" s="32">
        <f t="shared" si="7"/>
        <v>1</v>
      </c>
      <c r="W30" s="32">
        <f t="shared" si="8"/>
        <v>1</v>
      </c>
      <c r="X30" s="32">
        <f t="shared" si="9"/>
        <v>1</v>
      </c>
      <c r="Y30" s="32">
        <f t="shared" si="10"/>
        <v>1</v>
      </c>
      <c r="Z30" s="34" t="str">
        <f t="shared" si="11"/>
        <v xml:space="preserve">②
</v>
      </c>
      <c r="AB30" s="59">
        <f t="shared" si="28"/>
        <v>0</v>
      </c>
      <c r="AC30" s="59">
        <f t="shared" si="28"/>
        <v>0</v>
      </c>
      <c r="AD30" s="59">
        <f t="shared" si="28"/>
        <v>0</v>
      </c>
    </row>
    <row r="31" spans="1:30" ht="27" customHeight="1">
      <c r="A31" s="90">
        <v>29</v>
      </c>
      <c r="B31" s="61"/>
      <c r="C31" s="61"/>
      <c r="D31" s="118" t="s">
        <v>66</v>
      </c>
      <c r="E31" s="105"/>
      <c r="F31" s="62"/>
      <c r="G31" s="55">
        <f>SUM(G32)</f>
        <v>4</v>
      </c>
      <c r="H31" s="55">
        <f>SUM(H32)</f>
        <v>4</v>
      </c>
      <c r="I31" s="56">
        <f>+H31-G31</f>
        <v>0</v>
      </c>
      <c r="J31" s="57" t="s">
        <v>18</v>
      </c>
      <c r="K31" s="94"/>
      <c r="L31" s="45" t="str">
        <f t="shared" si="2"/>
        <v>-</v>
      </c>
      <c r="M31" s="45" t="str">
        <f t="shared" si="3"/>
        <v>-</v>
      </c>
      <c r="N31" s="45" t="str">
        <f t="shared" si="4"/>
        <v>目</v>
      </c>
      <c r="O31" s="45" t="str">
        <f t="shared" si="5"/>
        <v>-</v>
      </c>
      <c r="P31" s="45" t="str">
        <f t="shared" si="6"/>
        <v>-</v>
      </c>
      <c r="S31" s="32" t="s">
        <v>84</v>
      </c>
      <c r="T31" s="58" t="e">
        <f>IF(#REF!&lt;&gt;"",#REF!,"")</f>
        <v>#REF!</v>
      </c>
      <c r="V31" s="32">
        <f t="shared" si="7"/>
        <v>1</v>
      </c>
      <c r="W31" s="32">
        <f t="shared" si="8"/>
        <v>1</v>
      </c>
      <c r="X31" s="32">
        <f t="shared" si="9"/>
        <v>1</v>
      </c>
      <c r="Y31" s="32">
        <f>MAX(V31:X31)</f>
        <v>1</v>
      </c>
      <c r="Z31" s="34" t="str">
        <f>IF(Y31=4,"⑤"&amp;CHAR(10)&amp;CHAR(10)&amp;CHAR(10)&amp;CHAR(10),IF(Y31=3,"④"&amp;CHAR(10)&amp;CHAR(10)&amp;CHAR(10),IF(Y31=2,"③"&amp;CHAR(10)&amp;CHAR(10),"②"&amp;CHAR(10))))</f>
        <v xml:space="preserve">②
</v>
      </c>
      <c r="AB31" s="59">
        <f t="shared" si="28"/>
        <v>5.5</v>
      </c>
      <c r="AC31" s="59">
        <f t="shared" si="28"/>
        <v>0</v>
      </c>
      <c r="AD31" s="59">
        <f t="shared" si="28"/>
        <v>0</v>
      </c>
    </row>
    <row r="32" spans="1:30" ht="27" customHeight="1">
      <c r="A32" s="90">
        <v>30</v>
      </c>
      <c r="B32" s="61"/>
      <c r="C32" s="61"/>
      <c r="D32" s="51"/>
      <c r="E32" s="98" t="s">
        <v>67</v>
      </c>
      <c r="F32" s="62" t="s">
        <v>68</v>
      </c>
      <c r="G32" s="55">
        <v>4</v>
      </c>
      <c r="H32" s="55">
        <v>4</v>
      </c>
      <c r="I32" s="56">
        <f>+H32-G32</f>
        <v>0</v>
      </c>
      <c r="J32" s="57" t="s">
        <v>18</v>
      </c>
      <c r="K32" s="94"/>
      <c r="L32" s="45" t="str">
        <f t="shared" si="2"/>
        <v>-</v>
      </c>
      <c r="M32" s="45" t="str">
        <f t="shared" si="3"/>
        <v>-</v>
      </c>
      <c r="N32" s="45" t="str">
        <f t="shared" si="4"/>
        <v>-</v>
      </c>
      <c r="O32" s="45" t="str">
        <f t="shared" si="5"/>
        <v>節</v>
      </c>
      <c r="P32" s="45" t="str">
        <f t="shared" si="6"/>
        <v>事項</v>
      </c>
      <c r="S32" s="32" t="s">
        <v>84</v>
      </c>
      <c r="T32" s="58" t="e">
        <f>IF(#REF!&lt;&gt;"",#REF!,"")</f>
        <v>#REF!</v>
      </c>
      <c r="V32" s="32">
        <f t="shared" si="7"/>
        <v>1</v>
      </c>
      <c r="W32" s="32">
        <f t="shared" si="8"/>
        <v>1</v>
      </c>
      <c r="X32" s="32">
        <f t="shared" si="9"/>
        <v>1</v>
      </c>
      <c r="Y32" s="32">
        <f>MAX(V32:X32)</f>
        <v>1</v>
      </c>
      <c r="Z32" s="34" t="str">
        <f>IF(Y32=4,"⑤"&amp;CHAR(10)&amp;CHAR(10)&amp;CHAR(10)&amp;CHAR(10),IF(Y32=3,"④"&amp;CHAR(10)&amp;CHAR(10)&amp;CHAR(10),IF(Y32=2,"③"&amp;CHAR(10)&amp;CHAR(10),"②"&amp;CHAR(10))))</f>
        <v xml:space="preserve">②
</v>
      </c>
      <c r="AB32" s="59">
        <f t="shared" si="28"/>
        <v>0</v>
      </c>
      <c r="AC32" s="59">
        <f t="shared" si="28"/>
        <v>8.5</v>
      </c>
      <c r="AD32" s="59">
        <f t="shared" si="28"/>
        <v>15</v>
      </c>
    </row>
    <row r="33" spans="1:30" ht="27" customHeight="1">
      <c r="A33" s="90">
        <v>31</v>
      </c>
      <c r="B33" s="61"/>
      <c r="C33" s="61"/>
      <c r="D33" s="118" t="s">
        <v>105</v>
      </c>
      <c r="E33" s="105"/>
      <c r="F33" s="62"/>
      <c r="G33" s="55">
        <f>SUM(G34)</f>
        <v>13651</v>
      </c>
      <c r="H33" s="55">
        <f>SUM(H34)</f>
        <v>12645</v>
      </c>
      <c r="I33" s="56">
        <f t="shared" si="1"/>
        <v>-1006</v>
      </c>
      <c r="J33" s="57" t="s">
        <v>18</v>
      </c>
      <c r="K33" s="94"/>
      <c r="L33" s="45" t="str">
        <f>IF(B33&lt;&gt;"","款","-")</f>
        <v>-</v>
      </c>
      <c r="M33" s="45" t="str">
        <f t="shared" si="3"/>
        <v>-</v>
      </c>
      <c r="N33" s="45" t="str">
        <f t="shared" si="4"/>
        <v>目</v>
      </c>
      <c r="O33" s="45" t="str">
        <f t="shared" si="5"/>
        <v>-</v>
      </c>
      <c r="P33" s="45" t="str">
        <f t="shared" si="6"/>
        <v>-</v>
      </c>
      <c r="S33" s="32" t="s">
        <v>84</v>
      </c>
      <c r="T33" s="58" t="e">
        <f>IF(#REF!&lt;&gt;"",#REF!,"")</f>
        <v>#REF!</v>
      </c>
      <c r="V33" s="32">
        <f t="shared" si="7"/>
        <v>1</v>
      </c>
      <c r="W33" s="32">
        <f t="shared" si="8"/>
        <v>1</v>
      </c>
      <c r="X33" s="32">
        <f t="shared" si="9"/>
        <v>1</v>
      </c>
      <c r="Y33" s="32">
        <f t="shared" si="10"/>
        <v>1</v>
      </c>
      <c r="Z33" s="34" t="str">
        <f t="shared" si="11"/>
        <v xml:space="preserve">②
</v>
      </c>
      <c r="AB33" s="59">
        <f t="shared" si="28"/>
        <v>5</v>
      </c>
      <c r="AC33" s="59">
        <f t="shared" si="28"/>
        <v>0</v>
      </c>
      <c r="AD33" s="59">
        <f t="shared" si="28"/>
        <v>0</v>
      </c>
    </row>
    <row r="34" spans="1:30" ht="40.5" customHeight="1">
      <c r="A34" s="90">
        <v>32</v>
      </c>
      <c r="B34" s="61"/>
      <c r="C34" s="61"/>
      <c r="D34" s="51"/>
      <c r="E34" s="98" t="s">
        <v>69</v>
      </c>
      <c r="F34" s="62" t="s">
        <v>75</v>
      </c>
      <c r="G34" s="55">
        <v>13651</v>
      </c>
      <c r="H34" s="55">
        <v>12645</v>
      </c>
      <c r="I34" s="56">
        <f t="shared" si="1"/>
        <v>-1006</v>
      </c>
      <c r="J34" s="57" t="s">
        <v>18</v>
      </c>
      <c r="K34" s="94"/>
      <c r="L34" s="45" t="str">
        <f t="shared" si="2"/>
        <v>-</v>
      </c>
      <c r="M34" s="45" t="str">
        <f t="shared" si="3"/>
        <v>-</v>
      </c>
      <c r="N34" s="45" t="str">
        <f t="shared" si="4"/>
        <v>-</v>
      </c>
      <c r="O34" s="45" t="str">
        <f t="shared" si="5"/>
        <v>節</v>
      </c>
      <c r="P34" s="45" t="str">
        <f t="shared" si="6"/>
        <v>事項</v>
      </c>
      <c r="S34" s="32" t="s">
        <v>84</v>
      </c>
      <c r="T34" s="58" t="e">
        <f>IF(#REF!&lt;&gt;"",#REF!,"")</f>
        <v>#REF!</v>
      </c>
      <c r="V34" s="32">
        <f t="shared" si="7"/>
        <v>1</v>
      </c>
      <c r="W34" s="32">
        <f t="shared" si="8"/>
        <v>1</v>
      </c>
      <c r="X34" s="32">
        <f t="shared" si="9"/>
        <v>2</v>
      </c>
      <c r="Y34" s="32">
        <f t="shared" si="10"/>
        <v>2</v>
      </c>
      <c r="Z34" s="34" t="str">
        <f t="shared" si="11"/>
        <v xml:space="preserve">③
</v>
      </c>
      <c r="AB34" s="59">
        <f t="shared" si="28"/>
        <v>0</v>
      </c>
      <c r="AC34" s="59">
        <f t="shared" si="28"/>
        <v>4.5</v>
      </c>
      <c r="AD34" s="59">
        <f t="shared" si="28"/>
        <v>17</v>
      </c>
    </row>
    <row r="35" spans="1:30" ht="27" customHeight="1" thickBot="1">
      <c r="A35" s="122" t="s">
        <v>70</v>
      </c>
      <c r="B35" s="123"/>
      <c r="C35" s="123"/>
      <c r="D35" s="123"/>
      <c r="E35" s="123"/>
      <c r="F35" s="123"/>
      <c r="G35" s="82">
        <f>SUM(G7,G11,G18,G24,G29)</f>
        <v>49792</v>
      </c>
      <c r="H35" s="82">
        <f>SUM(H7,H11,H18,H24,H29)</f>
        <v>49995</v>
      </c>
      <c r="I35" s="83">
        <f>+H35-G35</f>
        <v>203</v>
      </c>
      <c r="J35" s="84"/>
      <c r="K35" s="95"/>
      <c r="L35" s="45"/>
      <c r="M35" s="45"/>
      <c r="N35" s="45"/>
      <c r="O35" s="45"/>
      <c r="P35" s="45"/>
      <c r="T35" s="58" t="e">
        <f>IF(#REF!&lt;&gt;"",#REF!,"")</f>
        <v>#REF!</v>
      </c>
      <c r="V35" s="32">
        <f t="shared" si="7"/>
        <v>1</v>
      </c>
      <c r="W35" s="32">
        <f t="shared" si="8"/>
        <v>1</v>
      </c>
      <c r="X35" s="32">
        <f t="shared" si="9"/>
        <v>1</v>
      </c>
      <c r="Y35" s="32">
        <f>MAX(V35:X35)</f>
        <v>1</v>
      </c>
      <c r="Z35" s="34" t="str">
        <f>IF(Y35=4,"⑤"&amp;CHAR(10)&amp;CHAR(10)&amp;CHAR(10)&amp;CHAR(10),IF(Y35=3,"④"&amp;CHAR(10)&amp;CHAR(10)&amp;CHAR(10),IF(Y35=2,"③"&amp;CHAR(10)&amp;CHAR(10),"②"&amp;CHAR(10))))</f>
        <v xml:space="preserve">②
</v>
      </c>
      <c r="AB35" s="59">
        <f>LENB(D35)/2</f>
        <v>0</v>
      </c>
      <c r="AC35" s="59">
        <f>LENB(E35)/2</f>
        <v>0</v>
      </c>
      <c r="AD35" s="59">
        <f>LENB(F35)/2</f>
        <v>0</v>
      </c>
    </row>
    <row r="36" spans="1:30" s="71" customFormat="1" ht="21.75" customHeight="1">
      <c r="A36" s="64"/>
      <c r="B36" s="65"/>
      <c r="C36" s="65"/>
      <c r="D36" s="65"/>
      <c r="E36" s="65"/>
      <c r="F36" s="66"/>
      <c r="G36" s="67"/>
      <c r="H36" s="67"/>
      <c r="I36" s="68"/>
      <c r="J36" s="69"/>
      <c r="K36" s="70"/>
      <c r="L36" s="45"/>
      <c r="M36" s="45"/>
      <c r="N36" s="45"/>
      <c r="O36" s="45"/>
      <c r="P36" s="45"/>
      <c r="T36" s="58"/>
      <c r="Z36" s="72"/>
    </row>
    <row r="37" spans="1:30" ht="22.5" customHeight="1">
      <c r="A37" s="39" t="s">
        <v>1</v>
      </c>
      <c r="C37" s="39" t="s">
        <v>76</v>
      </c>
    </row>
    <row r="38" spans="1:30" ht="22.5" customHeight="1">
      <c r="C38" s="39" t="s">
        <v>77</v>
      </c>
    </row>
    <row r="39" spans="1:30" ht="22.5" customHeight="1">
      <c r="C39" s="39" t="s">
        <v>78</v>
      </c>
    </row>
    <row r="40" spans="1:30" ht="22.5" customHeight="1">
      <c r="C40" s="39" t="s">
        <v>79</v>
      </c>
    </row>
    <row r="41" spans="1:30" ht="22.5" customHeight="1">
      <c r="C41" s="39" t="s">
        <v>45</v>
      </c>
    </row>
    <row r="42" spans="1:30" ht="22.5" customHeight="1">
      <c r="E42" s="26" t="s">
        <v>29</v>
      </c>
    </row>
    <row r="43" spans="1:30" ht="22.5" customHeight="1">
      <c r="E43" s="39" t="s">
        <v>35</v>
      </c>
    </row>
    <row r="44" spans="1:30" ht="22.5" customHeight="1">
      <c r="E44" s="39" t="s">
        <v>34</v>
      </c>
    </row>
    <row r="45" spans="1:30" s="29" customFormat="1" ht="22.5" customHeight="1">
      <c r="A45" s="39"/>
      <c r="B45" s="26"/>
      <c r="C45" s="26"/>
      <c r="D45" s="26"/>
      <c r="E45" s="39" t="s">
        <v>46</v>
      </c>
      <c r="F45" s="35"/>
      <c r="I45" s="36"/>
      <c r="J45" s="37"/>
      <c r="K45" s="38"/>
      <c r="L45" s="31"/>
      <c r="M45" s="31"/>
      <c r="N45" s="31"/>
      <c r="O45" s="31"/>
      <c r="P45" s="31"/>
      <c r="T45" s="73"/>
      <c r="Z45" s="74"/>
    </row>
    <row r="46" spans="1:30" s="29" customFormat="1" ht="22.5" customHeight="1">
      <c r="A46" s="39"/>
      <c r="B46" s="26"/>
      <c r="C46" s="26"/>
      <c r="D46" s="26"/>
      <c r="E46" s="39"/>
      <c r="F46" s="35"/>
      <c r="I46" s="36"/>
      <c r="J46" s="37"/>
      <c r="K46" s="38"/>
      <c r="L46" s="31"/>
      <c r="M46" s="31"/>
      <c r="N46" s="31"/>
      <c r="O46" s="31"/>
      <c r="P46" s="31"/>
      <c r="T46" s="73"/>
      <c r="Z46" s="74"/>
    </row>
    <row r="47" spans="1:30" s="29" customFormat="1" ht="22.5" customHeight="1">
      <c r="A47" s="39"/>
      <c r="B47" s="26"/>
      <c r="C47" s="26"/>
      <c r="D47" s="26"/>
      <c r="E47" s="39"/>
      <c r="F47" s="35"/>
      <c r="I47" s="36"/>
      <c r="J47" s="37"/>
      <c r="K47" s="38"/>
      <c r="L47" s="31"/>
      <c r="M47" s="31"/>
      <c r="N47" s="31"/>
      <c r="O47" s="31"/>
      <c r="P47" s="31"/>
      <c r="T47" s="73"/>
      <c r="Z47" s="74"/>
    </row>
    <row r="48" spans="1:30" s="29" customFormat="1" ht="22.5" customHeight="1">
      <c r="A48" s="39"/>
      <c r="B48" s="26"/>
      <c r="C48" s="26"/>
      <c r="D48" s="26"/>
      <c r="E48" s="39"/>
      <c r="F48" s="35"/>
      <c r="I48" s="36"/>
      <c r="J48" s="37"/>
      <c r="K48" s="38"/>
      <c r="L48" s="31"/>
      <c r="M48" s="31"/>
      <c r="N48" s="31"/>
      <c r="O48" s="31"/>
      <c r="P48" s="31"/>
      <c r="T48" s="73"/>
      <c r="Z48" s="74"/>
    </row>
    <row r="49" spans="1:26" s="29" customFormat="1" ht="22.5" customHeight="1">
      <c r="A49" s="39"/>
      <c r="B49" s="26"/>
      <c r="C49" s="26"/>
      <c r="D49" s="26"/>
      <c r="E49" s="39"/>
      <c r="F49" s="35"/>
      <c r="I49" s="36"/>
      <c r="J49" s="37"/>
      <c r="K49" s="38"/>
      <c r="L49" s="31"/>
      <c r="M49" s="31"/>
      <c r="N49" s="31"/>
      <c r="O49" s="31"/>
      <c r="P49" s="31"/>
      <c r="T49" s="73"/>
      <c r="Z49" s="74"/>
    </row>
    <row r="50" spans="1:26" s="29" customFormat="1" ht="15" customHeight="1">
      <c r="A50" s="39"/>
      <c r="B50" s="26"/>
      <c r="C50" s="26"/>
      <c r="D50" s="26"/>
      <c r="E50" s="39"/>
      <c r="F50" s="35"/>
      <c r="I50" s="36"/>
      <c r="J50" s="37"/>
      <c r="K50" s="38"/>
      <c r="L50" s="31"/>
      <c r="M50" s="31"/>
      <c r="N50" s="31"/>
      <c r="O50" s="31"/>
      <c r="P50" s="31"/>
      <c r="T50" s="73"/>
      <c r="Z50" s="74"/>
    </row>
    <row r="51" spans="1:26" s="29" customFormat="1" ht="22.5" customHeight="1">
      <c r="A51" s="39"/>
      <c r="B51" s="26"/>
      <c r="C51" s="26"/>
      <c r="D51" s="26"/>
      <c r="E51" s="39" t="s">
        <v>39</v>
      </c>
      <c r="F51" s="35"/>
      <c r="I51" s="36"/>
      <c r="J51" s="37"/>
      <c r="K51" s="38"/>
      <c r="L51" s="31"/>
      <c r="M51" s="31"/>
      <c r="N51" s="31"/>
      <c r="O51" s="31"/>
      <c r="P51" s="31"/>
      <c r="T51" s="73"/>
      <c r="Z51" s="74"/>
    </row>
    <row r="52" spans="1:26" s="29" customFormat="1" ht="22.5" customHeight="1">
      <c r="A52" s="39"/>
      <c r="B52" s="26"/>
      <c r="C52" s="26"/>
      <c r="D52" s="26"/>
      <c r="E52" s="39" t="s">
        <v>47</v>
      </c>
      <c r="F52" s="35"/>
      <c r="I52" s="36"/>
      <c r="J52" s="37"/>
      <c r="K52" s="38"/>
      <c r="L52" s="31"/>
      <c r="M52" s="31"/>
      <c r="N52" s="31"/>
      <c r="O52" s="31"/>
      <c r="P52" s="31"/>
      <c r="T52" s="73"/>
      <c r="Z52" s="74"/>
    </row>
    <row r="53" spans="1:26" s="29" customFormat="1" ht="22.5" customHeight="1">
      <c r="A53" s="39"/>
      <c r="B53" s="26"/>
      <c r="C53" s="26"/>
      <c r="D53" s="26"/>
      <c r="E53" s="26"/>
      <c r="F53" s="35"/>
      <c r="I53" s="36"/>
      <c r="J53" s="37"/>
      <c r="K53" s="38"/>
      <c r="L53" s="31"/>
      <c r="M53" s="31"/>
      <c r="N53" s="31"/>
      <c r="O53" s="31"/>
      <c r="P53" s="31"/>
      <c r="T53" s="73"/>
      <c r="Z53" s="74"/>
    </row>
    <row r="54" spans="1:26" s="29" customFormat="1" ht="22.5" customHeight="1">
      <c r="A54" s="39"/>
      <c r="B54" s="26"/>
      <c r="C54" s="26"/>
      <c r="D54" s="26"/>
      <c r="E54" s="26"/>
      <c r="F54" s="35"/>
      <c r="I54" s="36"/>
      <c r="J54" s="37"/>
      <c r="K54" s="38"/>
      <c r="L54" s="31"/>
      <c r="M54" s="31"/>
      <c r="N54" s="31"/>
      <c r="O54" s="31"/>
      <c r="P54" s="31"/>
      <c r="T54" s="73"/>
      <c r="Z54" s="74"/>
    </row>
    <row r="55" spans="1:26" s="29" customFormat="1" ht="22.5" customHeight="1">
      <c r="A55" s="39"/>
      <c r="B55" s="26"/>
      <c r="C55" s="26"/>
      <c r="D55" s="26"/>
      <c r="E55" s="26"/>
      <c r="F55" s="35"/>
      <c r="I55" s="36"/>
      <c r="J55" s="37"/>
      <c r="K55" s="38"/>
      <c r="L55" s="31"/>
      <c r="M55" s="31"/>
      <c r="N55" s="31"/>
      <c r="O55" s="31"/>
      <c r="P55" s="31"/>
      <c r="T55" s="73"/>
      <c r="Z55" s="74"/>
    </row>
    <row r="56" spans="1:26" s="29" customFormat="1" ht="22.5" customHeight="1">
      <c r="A56" s="39"/>
      <c r="B56" s="26"/>
      <c r="C56" s="26"/>
      <c r="D56" s="26"/>
      <c r="E56" s="26"/>
      <c r="F56" s="35"/>
      <c r="I56" s="36"/>
      <c r="J56" s="37"/>
      <c r="K56" s="38"/>
      <c r="L56" s="31"/>
      <c r="M56" s="31"/>
      <c r="N56" s="31"/>
      <c r="O56" s="31"/>
      <c r="P56" s="31"/>
      <c r="T56" s="73"/>
      <c r="Z56" s="74"/>
    </row>
    <row r="57" spans="1:26" s="29" customFormat="1" ht="11.25" customHeight="1">
      <c r="A57" s="39"/>
      <c r="B57" s="26"/>
      <c r="C57" s="26"/>
      <c r="D57" s="26"/>
      <c r="E57" s="26"/>
      <c r="F57" s="35"/>
      <c r="I57" s="36"/>
      <c r="J57" s="37"/>
      <c r="K57" s="38"/>
      <c r="L57" s="31"/>
      <c r="M57" s="31"/>
      <c r="N57" s="31"/>
      <c r="O57" s="31"/>
      <c r="P57" s="31"/>
      <c r="T57" s="73"/>
      <c r="Z57" s="74"/>
    </row>
    <row r="58" spans="1:26" s="29" customFormat="1" ht="22.5" customHeight="1">
      <c r="A58" s="39"/>
      <c r="B58" s="26"/>
      <c r="C58" s="39" t="s">
        <v>80</v>
      </c>
      <c r="D58" s="26"/>
      <c r="E58" s="26"/>
      <c r="F58" s="35"/>
      <c r="I58" s="36"/>
      <c r="J58" s="37"/>
      <c r="K58" s="38"/>
      <c r="L58" s="31"/>
      <c r="M58" s="31"/>
      <c r="N58" s="31"/>
      <c r="O58" s="31"/>
      <c r="P58" s="31"/>
      <c r="T58" s="73"/>
      <c r="Z58" s="74"/>
    </row>
    <row r="59" spans="1:26" s="29" customFormat="1" ht="22.5" customHeight="1">
      <c r="A59" s="39"/>
      <c r="B59" s="26"/>
      <c r="C59" s="39" t="s">
        <v>81</v>
      </c>
      <c r="D59" s="26"/>
      <c r="E59" s="26"/>
      <c r="F59" s="35"/>
      <c r="I59" s="36"/>
      <c r="J59" s="37"/>
      <c r="K59" s="38"/>
      <c r="L59" s="31"/>
      <c r="M59" s="31"/>
      <c r="N59" s="31"/>
      <c r="O59" s="31"/>
      <c r="P59" s="31"/>
      <c r="T59" s="73"/>
      <c r="Z59" s="74"/>
    </row>
    <row r="60" spans="1:26" s="29" customFormat="1" ht="22.5" customHeight="1">
      <c r="A60" s="39"/>
      <c r="B60" s="26"/>
      <c r="C60" s="26"/>
      <c r="D60" s="26"/>
      <c r="E60" s="26"/>
      <c r="F60" s="35"/>
      <c r="I60" s="36"/>
      <c r="J60" s="37"/>
      <c r="K60" s="38"/>
      <c r="L60" s="31"/>
      <c r="M60" s="31"/>
      <c r="N60" s="31"/>
      <c r="O60" s="31"/>
      <c r="P60" s="31"/>
      <c r="T60" s="73"/>
      <c r="Z60" s="74"/>
    </row>
    <row r="61" spans="1:26" s="29" customFormat="1" ht="22.5" customHeight="1">
      <c r="A61" s="39"/>
      <c r="B61" s="26"/>
      <c r="C61" s="26"/>
      <c r="D61" s="26"/>
      <c r="E61" s="26"/>
      <c r="F61" s="35"/>
      <c r="I61" s="36"/>
      <c r="J61" s="37"/>
      <c r="K61" s="38"/>
      <c r="L61" s="31"/>
      <c r="M61" s="31"/>
      <c r="N61" s="31"/>
      <c r="O61" s="31"/>
      <c r="P61" s="31"/>
      <c r="T61" s="73"/>
      <c r="Z61" s="74"/>
    </row>
    <row r="62" spans="1:26" s="29" customFormat="1">
      <c r="A62" s="39"/>
      <c r="B62" s="26"/>
      <c r="C62" s="26"/>
      <c r="D62" s="26"/>
      <c r="E62" s="26"/>
      <c r="F62" s="35"/>
      <c r="I62" s="36"/>
      <c r="J62" s="37"/>
      <c r="K62" s="38"/>
      <c r="L62" s="31"/>
      <c r="M62" s="31"/>
      <c r="N62" s="31"/>
      <c r="O62" s="31"/>
      <c r="P62" s="31"/>
      <c r="T62" s="73"/>
      <c r="V62" s="76" t="s">
        <v>51</v>
      </c>
      <c r="W62" s="76" t="s">
        <v>30</v>
      </c>
      <c r="Z62" s="74"/>
    </row>
    <row r="63" spans="1:26" s="29" customFormat="1" ht="29.25" customHeight="1">
      <c r="A63" s="39"/>
      <c r="B63" s="26"/>
      <c r="C63" s="26"/>
      <c r="D63" s="26"/>
      <c r="E63" s="26"/>
      <c r="F63" s="35"/>
      <c r="I63" s="36"/>
      <c r="J63" s="37"/>
      <c r="K63" s="38"/>
      <c r="L63" s="31"/>
      <c r="M63" s="31"/>
      <c r="N63" s="31"/>
      <c r="O63" s="31"/>
      <c r="P63" s="31"/>
      <c r="T63" s="73"/>
      <c r="V63" s="52" t="s">
        <v>0</v>
      </c>
      <c r="W63" s="77" t="s">
        <v>33</v>
      </c>
      <c r="Z63" s="74"/>
    </row>
    <row r="64" spans="1:26" s="29" customFormat="1" ht="29.25" customHeight="1">
      <c r="A64" s="39"/>
      <c r="B64" s="26"/>
      <c r="C64" s="26"/>
      <c r="D64" s="26"/>
      <c r="E64" s="26"/>
      <c r="F64" s="35"/>
      <c r="I64" s="36"/>
      <c r="J64" s="37"/>
      <c r="K64" s="38"/>
      <c r="L64" s="31"/>
      <c r="M64" s="31"/>
      <c r="N64" s="31"/>
      <c r="O64" s="31"/>
      <c r="P64" s="31"/>
      <c r="T64" s="73"/>
      <c r="V64" s="79" t="s">
        <v>28</v>
      </c>
      <c r="W64" s="80" t="s">
        <v>31</v>
      </c>
      <c r="Z64" s="74"/>
    </row>
    <row r="65" spans="1:26" s="29" customFormat="1" ht="29.25" customHeight="1">
      <c r="A65" s="39"/>
      <c r="B65" s="26"/>
      <c r="C65" s="26"/>
      <c r="D65" s="26"/>
      <c r="E65" s="26"/>
      <c r="F65" s="35"/>
      <c r="I65" s="36"/>
      <c r="J65" s="37"/>
      <c r="K65" s="38"/>
      <c r="L65" s="31"/>
      <c r="M65" s="31"/>
      <c r="N65" s="31"/>
      <c r="O65" s="31"/>
      <c r="P65" s="31"/>
      <c r="T65" s="73"/>
      <c r="V65" s="54" t="s">
        <v>48</v>
      </c>
      <c r="W65" s="78" t="s">
        <v>32</v>
      </c>
      <c r="Z65" s="74"/>
    </row>
    <row r="66" spans="1:26" s="29" customFormat="1" ht="22.5" customHeight="1">
      <c r="A66" s="39"/>
      <c r="B66" s="26"/>
      <c r="C66" s="26"/>
      <c r="D66" s="26"/>
      <c r="E66" s="26"/>
      <c r="F66" s="75"/>
      <c r="G66" s="67"/>
      <c r="H66" s="67"/>
      <c r="I66" s="68"/>
      <c r="J66" s="37"/>
      <c r="K66" s="38"/>
      <c r="L66" s="31"/>
      <c r="M66" s="31"/>
      <c r="N66" s="31"/>
      <c r="O66" s="31"/>
      <c r="P66" s="31"/>
      <c r="T66" s="73"/>
      <c r="Z66" s="74"/>
    </row>
    <row r="67" spans="1:26" s="29" customFormat="1">
      <c r="A67" s="39"/>
      <c r="B67" s="26"/>
      <c r="C67" s="26"/>
      <c r="D67" s="26"/>
      <c r="E67" s="26"/>
      <c r="F67" s="35"/>
      <c r="I67" s="36"/>
      <c r="J67" s="37"/>
      <c r="K67" s="38"/>
      <c r="L67" s="31"/>
      <c r="M67" s="31"/>
      <c r="N67" s="31"/>
      <c r="O67" s="31"/>
      <c r="P67" s="31"/>
      <c r="T67" s="73"/>
      <c r="V67" s="76" t="s">
        <v>51</v>
      </c>
      <c r="W67" s="76" t="s">
        <v>40</v>
      </c>
      <c r="Z67" s="74"/>
    </row>
    <row r="68" spans="1:26" s="29" customFormat="1" ht="29.25" customHeight="1">
      <c r="A68" s="39"/>
      <c r="B68" s="26"/>
      <c r="C68" s="26"/>
      <c r="D68" s="26"/>
      <c r="E68" s="26"/>
      <c r="F68" s="35"/>
      <c r="I68" s="36"/>
      <c r="J68" s="37"/>
      <c r="K68" s="38"/>
      <c r="L68" s="31"/>
      <c r="M68" s="31"/>
      <c r="N68" s="31"/>
      <c r="O68" s="31"/>
      <c r="P68" s="31"/>
      <c r="T68" s="73"/>
      <c r="V68" s="52" t="s">
        <v>0</v>
      </c>
      <c r="W68" s="77" t="s">
        <v>52</v>
      </c>
      <c r="Z68" s="74"/>
    </row>
    <row r="69" spans="1:26" s="29" customFormat="1" ht="19.5" customHeight="1">
      <c r="A69" s="39"/>
      <c r="B69" s="26"/>
      <c r="C69" s="26"/>
      <c r="D69" s="26"/>
      <c r="E69" s="26"/>
      <c r="F69" s="35"/>
      <c r="I69" s="36"/>
      <c r="J69" s="37"/>
      <c r="K69" s="38"/>
      <c r="L69" s="31"/>
      <c r="M69" s="31"/>
      <c r="N69" s="31"/>
      <c r="O69" s="31"/>
      <c r="P69" s="31"/>
      <c r="T69" s="73"/>
      <c r="V69" s="85" t="s">
        <v>41</v>
      </c>
      <c r="W69" s="80" t="s">
        <v>42</v>
      </c>
      <c r="Z69" s="74"/>
    </row>
    <row r="70" spans="1:26" s="29" customFormat="1" ht="19.5" customHeight="1">
      <c r="A70" s="39"/>
      <c r="B70" s="26"/>
      <c r="C70" s="26"/>
      <c r="D70" s="26"/>
      <c r="E70" s="26"/>
      <c r="F70" s="35"/>
      <c r="I70" s="36"/>
      <c r="J70" s="37"/>
      <c r="K70" s="38"/>
      <c r="L70" s="31"/>
      <c r="M70" s="31"/>
      <c r="N70" s="31"/>
      <c r="O70" s="31"/>
      <c r="P70" s="31"/>
      <c r="T70" s="73"/>
      <c r="V70" s="86" t="s">
        <v>49</v>
      </c>
      <c r="W70" s="87" t="s">
        <v>43</v>
      </c>
      <c r="Z70" s="74"/>
    </row>
    <row r="71" spans="1:26" s="29" customFormat="1" ht="19.5" customHeight="1">
      <c r="A71" s="39"/>
      <c r="B71" s="26"/>
      <c r="C71" s="26"/>
      <c r="D71" s="26"/>
      <c r="E71" s="26"/>
      <c r="F71" s="35"/>
      <c r="I71" s="36"/>
      <c r="J71" s="37"/>
      <c r="K71" s="38"/>
      <c r="L71" s="31"/>
      <c r="M71" s="31"/>
      <c r="N71" s="31"/>
      <c r="O71" s="31"/>
      <c r="P71" s="31"/>
      <c r="T71" s="73"/>
      <c r="V71" s="88" t="s">
        <v>50</v>
      </c>
      <c r="W71" s="89" t="s">
        <v>44</v>
      </c>
      <c r="Z71" s="74"/>
    </row>
    <row r="72" spans="1:26" s="29" customFormat="1" ht="18.75" customHeight="1">
      <c r="A72" s="39"/>
      <c r="B72" s="26"/>
      <c r="C72" s="26"/>
      <c r="D72" s="26"/>
      <c r="E72" s="26"/>
      <c r="F72" s="75"/>
      <c r="G72" s="67"/>
      <c r="H72" s="67"/>
      <c r="I72" s="68"/>
      <c r="J72" s="37"/>
      <c r="K72" s="38"/>
      <c r="L72" s="31"/>
      <c r="M72" s="31"/>
      <c r="N72" s="31"/>
      <c r="O72" s="31"/>
      <c r="P72" s="31"/>
      <c r="T72" s="73"/>
      <c r="Z72" s="74"/>
    </row>
    <row r="73" spans="1:26" s="29" customFormat="1" ht="18.75" customHeight="1">
      <c r="A73" s="39"/>
      <c r="B73" s="26"/>
      <c r="C73" s="26"/>
      <c r="D73" s="26"/>
      <c r="E73" s="26"/>
      <c r="F73" s="75"/>
      <c r="G73" s="67"/>
      <c r="H73" s="67"/>
      <c r="I73" s="68"/>
      <c r="J73" s="37"/>
      <c r="K73" s="38"/>
      <c r="L73" s="31"/>
      <c r="M73" s="31"/>
      <c r="N73" s="31"/>
      <c r="O73" s="31"/>
      <c r="P73" s="31"/>
      <c r="T73" s="73"/>
      <c r="Z73" s="74"/>
    </row>
    <row r="74" spans="1:26" ht="18" customHeight="1">
      <c r="F74" s="75"/>
      <c r="G74" s="67"/>
      <c r="H74" s="67"/>
      <c r="I74" s="68"/>
    </row>
  </sheetData>
  <mergeCells count="23">
    <mergeCell ref="D33:E33"/>
    <mergeCell ref="A35:F35"/>
    <mergeCell ref="D31:E31"/>
    <mergeCell ref="B18:E18"/>
    <mergeCell ref="C19:E19"/>
    <mergeCell ref="D20:E20"/>
    <mergeCell ref="B24:E24"/>
    <mergeCell ref="C25:E25"/>
    <mergeCell ref="D26:E26"/>
    <mergeCell ref="B29:E29"/>
    <mergeCell ref="C30:E30"/>
    <mergeCell ref="D13:E13"/>
    <mergeCell ref="J1:K1"/>
    <mergeCell ref="G3:H3"/>
    <mergeCell ref="A5:A6"/>
    <mergeCell ref="B5:E6"/>
    <mergeCell ref="F5:F6"/>
    <mergeCell ref="J5:K6"/>
    <mergeCell ref="B7:E7"/>
    <mergeCell ref="C8:E8"/>
    <mergeCell ref="D9:E9"/>
    <mergeCell ref="B11:E11"/>
    <mergeCell ref="C12:E12"/>
  </mergeCells>
  <phoneticPr fontId="4"/>
  <pageMargins left="0.78740157480314965" right="0.47244094488188981" top="0.51181102362204722" bottom="0.31496062992125984" header="0.31496062992125984" footer="0.31496062992125984"/>
  <pageSetup paperSize="9" scale="78" fitToHeight="0" orientation="portrait" r:id="rId1"/>
  <rowBreaks count="1" manualBreakCount="1">
    <brk id="59" max="16383" man="1"/>
  </rowBreaks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21"/>
  <sheetViews>
    <sheetView showGridLines="0" workbookViewId="0">
      <selection activeCell="O29" sqref="O29"/>
    </sheetView>
  </sheetViews>
  <sheetFormatPr defaultColWidth="9" defaultRowHeight="13.2"/>
  <cols>
    <col min="1" max="1" width="6.88671875" style="2" customWidth="1"/>
    <col min="2" max="2" width="5.109375" style="2" customWidth="1"/>
    <col min="3" max="3" width="7" style="2" customWidth="1"/>
    <col min="4" max="13" width="9" style="2"/>
    <col min="14" max="14" width="1.44140625" style="2" customWidth="1"/>
    <col min="15" max="16384" width="9" style="2"/>
  </cols>
  <sheetData>
    <row r="3" spans="2:17">
      <c r="B3" s="6" t="s">
        <v>2</v>
      </c>
      <c r="C3" s="7" t="s">
        <v>3</v>
      </c>
      <c r="D3" s="8" t="s">
        <v>24</v>
      </c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1"/>
    </row>
    <row r="4" spans="2:17" ht="3.75" customHeight="1">
      <c r="B4" s="12"/>
      <c r="C4" s="13"/>
      <c r="D4" s="14"/>
      <c r="E4" s="14"/>
      <c r="F4" s="14"/>
      <c r="G4" s="14"/>
      <c r="H4" s="14"/>
      <c r="I4" s="14"/>
      <c r="J4" s="14"/>
      <c r="K4" s="1"/>
      <c r="L4" s="1"/>
      <c r="M4" s="1"/>
      <c r="N4" s="1"/>
      <c r="O4" s="1"/>
      <c r="P4" s="1"/>
      <c r="Q4" s="15"/>
    </row>
    <row r="5" spans="2:17">
      <c r="B5" s="12"/>
      <c r="C5" s="13"/>
      <c r="D5" s="14" t="s">
        <v>4</v>
      </c>
      <c r="E5" s="14"/>
      <c r="F5" s="14"/>
      <c r="G5" s="14"/>
      <c r="H5" s="13" t="s">
        <v>25</v>
      </c>
      <c r="I5" s="14" t="s">
        <v>5</v>
      </c>
      <c r="J5" s="14"/>
      <c r="K5" s="1"/>
      <c r="L5" s="1"/>
      <c r="M5" s="1"/>
      <c r="N5" s="1"/>
      <c r="O5" s="1"/>
      <c r="P5" s="1"/>
      <c r="Q5" s="15"/>
    </row>
    <row r="6" spans="2:17" ht="4.5" customHeight="1">
      <c r="B6" s="12"/>
      <c r="C6" s="13"/>
      <c r="D6" s="14"/>
      <c r="E6" s="14"/>
      <c r="F6" s="14"/>
      <c r="G6" s="14"/>
      <c r="H6" s="14"/>
      <c r="I6" s="14"/>
      <c r="J6" s="14"/>
      <c r="K6" s="1"/>
      <c r="L6" s="1"/>
      <c r="M6" s="1"/>
      <c r="N6" s="1"/>
      <c r="O6" s="1"/>
      <c r="P6" s="1"/>
      <c r="Q6" s="15"/>
    </row>
    <row r="7" spans="2:17">
      <c r="B7" s="16" t="s">
        <v>6</v>
      </c>
      <c r="C7" s="13" t="s">
        <v>7</v>
      </c>
      <c r="D7" s="17" t="s">
        <v>21</v>
      </c>
      <c r="E7" s="17"/>
      <c r="F7" s="14"/>
      <c r="G7" s="14"/>
      <c r="H7" s="14"/>
      <c r="I7" s="14"/>
      <c r="J7" s="14"/>
      <c r="K7" s="1"/>
      <c r="L7" s="1"/>
      <c r="M7" s="1"/>
      <c r="N7" s="1"/>
      <c r="O7" s="1"/>
      <c r="P7" s="1"/>
      <c r="Q7" s="15"/>
    </row>
    <row r="8" spans="2:17" ht="3.75" customHeight="1">
      <c r="B8" s="12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  <c r="O8" s="1"/>
      <c r="P8" s="1"/>
      <c r="Q8" s="15"/>
    </row>
    <row r="9" spans="2:17">
      <c r="B9" s="12"/>
      <c r="C9" s="14"/>
      <c r="D9" s="14" t="s">
        <v>8</v>
      </c>
      <c r="E9" s="14"/>
      <c r="F9" s="14"/>
      <c r="G9" s="14"/>
      <c r="H9" s="14"/>
      <c r="I9" s="14"/>
      <c r="J9" s="14"/>
      <c r="K9" s="1"/>
      <c r="L9" s="1"/>
      <c r="M9" s="1"/>
      <c r="N9" s="1"/>
      <c r="O9" s="1"/>
      <c r="P9" s="1"/>
      <c r="Q9" s="15"/>
    </row>
    <row r="10" spans="2:17" ht="12.75" customHeight="1">
      <c r="B10" s="12"/>
      <c r="C10" s="14"/>
      <c r="D10" s="14" t="s">
        <v>9</v>
      </c>
      <c r="E10" s="14"/>
      <c r="F10" s="14"/>
      <c r="G10" s="14"/>
      <c r="H10" s="14"/>
      <c r="I10" s="14"/>
      <c r="J10" s="14"/>
      <c r="K10" s="1"/>
      <c r="L10" s="1"/>
      <c r="M10" s="1"/>
      <c r="N10" s="1"/>
      <c r="O10" s="1"/>
      <c r="P10" s="1"/>
      <c r="Q10" s="15"/>
    </row>
    <row r="11" spans="2:17" ht="12.75" customHeight="1">
      <c r="B11" s="12"/>
      <c r="C11" s="14"/>
      <c r="D11" s="14" t="s">
        <v>10</v>
      </c>
      <c r="E11" s="14"/>
      <c r="F11" s="14"/>
      <c r="G11" s="14"/>
      <c r="H11" s="13" t="s">
        <v>22</v>
      </c>
      <c r="I11" s="14" t="s">
        <v>11</v>
      </c>
      <c r="J11" s="14"/>
      <c r="K11" s="1"/>
      <c r="L11" s="1"/>
      <c r="M11" s="1"/>
      <c r="N11" s="1"/>
      <c r="O11" s="1"/>
      <c r="P11" s="1"/>
      <c r="Q11" s="15"/>
    </row>
    <row r="12" spans="2:17" ht="12.75" customHeight="1">
      <c r="B12" s="12"/>
      <c r="C12" s="14"/>
      <c r="D12" s="14" t="s">
        <v>12</v>
      </c>
      <c r="E12" s="14"/>
      <c r="F12" s="14"/>
      <c r="G12" s="14"/>
      <c r="H12" s="13"/>
      <c r="I12" s="14"/>
      <c r="J12" s="14"/>
      <c r="K12" s="1"/>
      <c r="L12" s="1"/>
      <c r="M12" s="1"/>
      <c r="N12" s="1"/>
      <c r="O12" s="1"/>
      <c r="P12" s="1"/>
      <c r="Q12" s="15"/>
    </row>
    <row r="13" spans="2:17" ht="12.75" customHeight="1">
      <c r="B13" s="12"/>
      <c r="C13" s="14"/>
      <c r="D13" s="14" t="s">
        <v>13</v>
      </c>
      <c r="E13" s="14"/>
      <c r="F13" s="14"/>
      <c r="G13" s="14"/>
      <c r="H13" s="13"/>
      <c r="I13" s="14"/>
      <c r="J13" s="14"/>
      <c r="K13" s="1"/>
      <c r="L13" s="1"/>
      <c r="M13" s="1"/>
      <c r="N13" s="1"/>
      <c r="O13" s="1"/>
      <c r="P13" s="1"/>
      <c r="Q13" s="15"/>
    </row>
    <row r="14" spans="2:17" ht="12.75" customHeight="1">
      <c r="B14" s="12"/>
      <c r="C14" s="14"/>
      <c r="D14" s="18" t="s">
        <v>23</v>
      </c>
      <c r="E14" s="14"/>
      <c r="F14" s="14"/>
      <c r="G14" s="14"/>
      <c r="H14" s="13"/>
      <c r="I14" s="14"/>
      <c r="J14" s="14"/>
      <c r="K14" s="1"/>
      <c r="L14" s="1"/>
      <c r="M14" s="1"/>
      <c r="N14" s="1"/>
      <c r="O14" s="1"/>
      <c r="P14" s="1"/>
      <c r="Q14" s="15"/>
    </row>
    <row r="15" spans="2:17" ht="4.5" customHeight="1">
      <c r="B15" s="12"/>
      <c r="C15" s="14"/>
      <c r="D15" s="14"/>
      <c r="E15" s="14"/>
      <c r="F15" s="14"/>
      <c r="G15" s="14"/>
      <c r="H15" s="13"/>
      <c r="I15" s="14"/>
      <c r="J15" s="19"/>
      <c r="K15" s="1"/>
      <c r="L15" s="1"/>
      <c r="M15" s="1"/>
      <c r="N15" s="1"/>
      <c r="O15" s="1"/>
      <c r="P15" s="1"/>
      <c r="Q15" s="15"/>
    </row>
    <row r="16" spans="2:17">
      <c r="B16" s="12"/>
      <c r="C16" s="14"/>
      <c r="D16" s="14" t="s">
        <v>14</v>
      </c>
      <c r="E16" s="14"/>
      <c r="F16" s="14"/>
      <c r="G16" s="14"/>
      <c r="H16" s="13"/>
      <c r="I16" s="14"/>
      <c r="J16" s="14"/>
      <c r="K16" s="1"/>
      <c r="L16" s="1"/>
      <c r="M16" s="1"/>
      <c r="N16" s="1"/>
      <c r="O16" s="1"/>
      <c r="P16" s="1"/>
      <c r="Q16" s="15"/>
    </row>
    <row r="17" spans="2:17">
      <c r="B17" s="12"/>
      <c r="C17" s="14"/>
      <c r="D17" s="14" t="s">
        <v>15</v>
      </c>
      <c r="E17" s="14"/>
      <c r="F17" s="14"/>
      <c r="G17" s="14"/>
      <c r="H17" s="124" t="s">
        <v>22</v>
      </c>
      <c r="I17" s="125" t="s">
        <v>16</v>
      </c>
      <c r="J17" s="125"/>
      <c r="K17" s="125"/>
      <c r="L17" s="1"/>
      <c r="M17" s="1"/>
      <c r="N17" s="1"/>
      <c r="O17" s="1"/>
      <c r="P17" s="1"/>
      <c r="Q17" s="15"/>
    </row>
    <row r="18" spans="2:17">
      <c r="B18" s="12"/>
      <c r="C18" s="14"/>
      <c r="D18" s="14" t="s">
        <v>17</v>
      </c>
      <c r="E18" s="14"/>
      <c r="F18" s="14"/>
      <c r="G18" s="14"/>
      <c r="H18" s="124"/>
      <c r="I18" s="125"/>
      <c r="J18" s="125"/>
      <c r="K18" s="125"/>
      <c r="L18" s="1"/>
      <c r="M18" s="1"/>
      <c r="N18" s="1"/>
      <c r="O18" s="1"/>
      <c r="P18" s="1"/>
      <c r="Q18" s="15"/>
    </row>
    <row r="19" spans="2:17" ht="14.4">
      <c r="B19" s="20"/>
      <c r="C19" s="21"/>
      <c r="D19" s="22" t="s">
        <v>23</v>
      </c>
      <c r="E19" s="21"/>
      <c r="F19" s="21"/>
      <c r="G19" s="21"/>
      <c r="H19" s="23"/>
      <c r="I19" s="21"/>
      <c r="J19" s="21"/>
      <c r="K19" s="5"/>
      <c r="L19" s="5"/>
      <c r="M19" s="5"/>
      <c r="N19" s="5"/>
      <c r="O19" s="5"/>
      <c r="P19" s="5"/>
      <c r="Q19" s="24"/>
    </row>
    <row r="20" spans="2:17" ht="13.5" customHeight="1">
      <c r="B20" s="4"/>
      <c r="C20" s="4"/>
      <c r="D20" s="4"/>
      <c r="E20" s="4"/>
      <c r="F20" s="4"/>
      <c r="G20" s="4"/>
      <c r="H20" s="3"/>
      <c r="I20" s="4"/>
      <c r="J20" s="4"/>
    </row>
    <row r="21" spans="2:17">
      <c r="B21" s="4"/>
      <c r="C21" s="4"/>
      <c r="D21" s="4"/>
      <c r="E21" s="4"/>
      <c r="F21" s="4"/>
      <c r="G21" s="4"/>
      <c r="H21" s="4"/>
      <c r="I21" s="4"/>
      <c r="J21" s="4"/>
    </row>
  </sheetData>
  <mergeCells count="2">
    <mergeCell ref="H17:H18"/>
    <mergeCell ref="I17:K1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</vt:lpstr>
      <vt:lpstr>カメラ</vt:lpstr>
      <vt:lpstr>様式5!Print_Area</vt:lpstr>
      <vt:lpstr>様式5!Print_Titles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fujieda</dc:creator>
  <cp:lastModifiedBy>中地　優香 / CHUUJI Yuuka</cp:lastModifiedBy>
  <cp:lastPrinted>2026-02-12T08:38:14Z</cp:lastPrinted>
  <dcterms:created xsi:type="dcterms:W3CDTF">1997-01-08T22:48:59Z</dcterms:created>
  <dcterms:modified xsi:type="dcterms:W3CDTF">2026-02-12T08:38:52Z</dcterms:modified>
</cp:coreProperties>
</file>