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490" windowHeight="9075" tabRatio="739" firstSheet="11" activeTab="10"/>
  </bookViews>
  <sheets>
    <sheet name="中表紙" sheetId="1" r:id="rId1"/>
    <sheet name="1-1-1測定局別環境基準及び環境保全目標達成状況" sheetId="31" r:id="rId2"/>
    <sheet name="1-1-2二酸化窒素（ＮＯ２）濃度経年変化" sheetId="3" r:id="rId3"/>
    <sheet name="1-1-3二酸化窒素（ＮＯ２）の年間測定結果" sheetId="4" r:id="rId4"/>
    <sheet name="1-1-4一酸化窒素及び窒素酸化物の年間測定結果" sheetId="33" r:id="rId5"/>
    <sheet name="1-1-5浮遊粒子状物質（ＳＰＭ）濃度経年変化" sheetId="34" r:id="rId6"/>
    <sheet name="1-1-6浮遊粒子状物質（ＳＰＭ）の年間測定結果" sheetId="35" r:id="rId7"/>
    <sheet name="1-1-7(1)微小粒子状物質（PM2.5）の年間測定 " sheetId="36" r:id="rId8"/>
    <sheet name="1-1-7(2)微小粒子状物質及び各種成分の分析結果" sheetId="37" r:id="rId9"/>
    <sheet name="1-1-8・9光化学オキシダント（Ｏｘ）測定結果" sheetId="39" r:id="rId10"/>
    <sheet name="1-1-10･11年度別・地域別光化学スモッグ注意報等発令回数" sheetId="19" r:id="rId11"/>
    <sheet name="1-1-12･13二酸化硫黄（ＳＯ２）濃度経年変化" sheetId="12" r:id="rId12"/>
    <sheet name="1-1-14・15短期測定による二酸化窒素、一酸化窒素の測定～" sheetId="21" r:id="rId13"/>
    <sheet name="1-1-16固定発生源からの窒素酸化物排出量の推移～" sheetId="29" r:id="rId14"/>
    <sheet name="1-21・22悪臭に係る検査件数" sheetId="22" r:id="rId15"/>
    <sheet name="1-23届出工場・事業場数～" sheetId="16" r:id="rId16"/>
    <sheet name="1-26特定粉じん（石綿）排出等作業に係る届出件数～" sheetId="17" r:id="rId17"/>
  </sheets>
  <definedNames>
    <definedName name="A1he" localSheetId="10">#REF!</definedName>
    <definedName name="A1he" localSheetId="11">#REF!</definedName>
    <definedName name="A1he" localSheetId="12">#REF!</definedName>
    <definedName name="A1he" localSheetId="13">'1-1-16固定発生源からの窒素酸化物排出量の推移～'!$A:$A</definedName>
    <definedName name="A1he" localSheetId="2">#REF!</definedName>
    <definedName name="A1he" localSheetId="3">#REF!</definedName>
    <definedName name="A1he" localSheetId="4">#REF!</definedName>
    <definedName name="A1he" localSheetId="5">#REF!</definedName>
    <definedName name="A1he" localSheetId="6">#REF!</definedName>
    <definedName name="A1he" localSheetId="7">#REF!</definedName>
    <definedName name="A1he" localSheetId="8">#REF!</definedName>
    <definedName name="A1he" localSheetId="9">#REF!</definedName>
    <definedName name="A1he" localSheetId="14">'1-21・22悪臭に係る検査件数'!$A:$A</definedName>
    <definedName name="A1he" localSheetId="15">'1-23届出工場・事業場数～'!$A:$A</definedName>
    <definedName name="A1he" localSheetId="16">#REF!</definedName>
    <definedName name="A1he">#REF!</definedName>
    <definedName name="_xlnm.Print_Area" localSheetId="10">'1-1-10･11年度別・地域別光化学スモッグ注意報等発令回数'!$A$1:$V$32</definedName>
    <definedName name="_xlnm.Print_Area" localSheetId="11">'1-1-12･13二酸化硫黄（ＳＯ２）濃度経年変化'!$A$1:$L$42</definedName>
    <definedName name="_xlnm.Print_Area" localSheetId="12">'1-1-14・15短期測定による二酸化窒素、一酸化窒素の測定～'!$A$1:$G$23</definedName>
    <definedName name="_xlnm.Print_Area" localSheetId="13">'1-1-16固定発生源からの窒素酸化物排出量の推移～'!$A$1:$R$50</definedName>
    <definedName name="_xlnm.Print_Area" localSheetId="1">'1-1-1測定局別環境基準及び環境保全目標達成状況'!$A$1:$K$34</definedName>
    <definedName name="_xlnm.Print_Area" localSheetId="2">'1-1-2二酸化窒素（ＮＯ２）濃度経年変化'!$A$1:$L$58</definedName>
    <definedName name="_xlnm.Print_Area" localSheetId="3">'1-1-3二酸化窒素（ＮＯ２）の年間測定結果'!$A$1:$K$35</definedName>
    <definedName name="_xlnm.Print_Area" localSheetId="4">'1-1-4一酸化窒素及び窒素酸化物の年間測定結果'!$A$1:$H$34</definedName>
    <definedName name="_xlnm.Print_Area" localSheetId="5">'1-1-5浮遊粒子状物質（ＳＰＭ）濃度経年変化'!$A$1:$L$57</definedName>
    <definedName name="_xlnm.Print_Area" localSheetId="6">'1-1-6浮遊粒子状物質（ＳＰＭ）の年間測定結果'!$A$1:$J$31</definedName>
    <definedName name="_xlnm.Print_Area" localSheetId="7">'1-1-7(1)微小粒子状物質（PM2.5）の年間測定 '!$A$1:$J$20</definedName>
    <definedName name="_xlnm.Print_Area" localSheetId="8">'1-1-7(2)微小粒子状物質及び各種成分の分析結果'!$A$1:$I$52</definedName>
    <definedName name="_xlnm.Print_Area" localSheetId="9">'1-1-8・9光化学オキシダント（Ｏｘ）測定結果'!$A$1:$N$48</definedName>
    <definedName name="_xlnm.Print_Area" localSheetId="14">'1-21・22悪臭に係る検査件数'!$A$1:$H$41</definedName>
    <definedName name="_xlnm.Print_Area" localSheetId="15">'1-23届出工場・事業場数～'!$A$1:$Q$56</definedName>
    <definedName name="_xlnm.Print_Area" localSheetId="16">'1-26特定粉じん（石綿）排出等作業に係る届出件数～'!$A$1:$M$33</definedName>
    <definedName name="_xlnm.Print_Area" localSheetId="0">中表紙!$A$1:$J$65</definedName>
    <definedName name="_xlnm.Print_Titles" localSheetId="3">'1-1-3二酸化窒素（ＮＯ２）の年間測定結果'!$2:$8</definedName>
    <definedName name="_xlnm.Print_Titles" localSheetId="4">'1-1-4一酸化窒素及び窒素酸化物の年間測定結果'!$1:$4</definedName>
    <definedName name="_xlnm.Print_Titles" localSheetId="6">'1-1-6浮遊粒子状物質（ＳＰＭ）の年間測定結果'!$1:$5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39" l="1"/>
  <c r="M20" i="39" s="1"/>
  <c r="K53" i="34" l="1"/>
  <c r="J53" i="34"/>
  <c r="K34" i="34"/>
  <c r="J34" i="34"/>
  <c r="N45" i="16" l="1"/>
  <c r="L45" i="16"/>
  <c r="J45" i="16"/>
  <c r="H45" i="16"/>
  <c r="F45" i="16"/>
  <c r="D45" i="16"/>
  <c r="B45" i="16"/>
  <c r="K40" i="12" l="1"/>
  <c r="J40" i="12"/>
  <c r="N29" i="16" l="1"/>
  <c r="H29" i="16"/>
  <c r="F29" i="16"/>
  <c r="L28" i="16"/>
  <c r="J28" i="16"/>
  <c r="F28" i="16"/>
  <c r="B28" i="16"/>
  <c r="J26" i="16"/>
  <c r="B26" i="16"/>
  <c r="L25" i="16"/>
  <c r="B25" i="16"/>
  <c r="L24" i="16"/>
  <c r="L29" i="16" s="1"/>
  <c r="B24" i="16"/>
  <c r="F19" i="16"/>
  <c r="B19" i="16"/>
  <c r="F18" i="16"/>
  <c r="D18" i="16"/>
  <c r="B18" i="16"/>
  <c r="J16" i="16"/>
  <c r="F16" i="16"/>
  <c r="B16" i="16"/>
  <c r="J15" i="16"/>
  <c r="D15" i="16"/>
  <c r="D29" i="16" s="1"/>
  <c r="B15" i="16"/>
  <c r="J11" i="16"/>
  <c r="J29" i="16" s="1"/>
  <c r="J8" i="16"/>
  <c r="B8" i="16"/>
  <c r="B29" i="16" s="1"/>
  <c r="G37" i="22" l="1"/>
  <c r="F37" i="22"/>
  <c r="E37" i="22"/>
  <c r="C36" i="22"/>
  <c r="B36" i="22"/>
  <c r="H36" i="22" s="1"/>
  <c r="D35" i="22"/>
  <c r="D37" i="22" s="1"/>
  <c r="D38" i="22" s="1"/>
  <c r="C35" i="22"/>
  <c r="B35" i="22"/>
  <c r="H35" i="22" s="1"/>
  <c r="C34" i="22"/>
  <c r="B34" i="22"/>
  <c r="H34" i="22" s="1"/>
  <c r="H33" i="22"/>
  <c r="C33" i="22"/>
  <c r="G32" i="22"/>
  <c r="C32" i="22"/>
  <c r="H32" i="22" s="1"/>
  <c r="H31" i="22"/>
  <c r="G30" i="22"/>
  <c r="H30" i="22" s="1"/>
  <c r="H29" i="22"/>
  <c r="H28" i="22"/>
  <c r="H27" i="22"/>
  <c r="B26" i="22"/>
  <c r="H26" i="22" s="1"/>
  <c r="B25" i="22"/>
  <c r="H25" i="22" s="1"/>
  <c r="C24" i="22"/>
  <c r="H24" i="22" s="1"/>
  <c r="B24" i="22"/>
  <c r="B23" i="22"/>
  <c r="H23" i="22" s="1"/>
  <c r="H22" i="22"/>
  <c r="C22" i="22"/>
  <c r="C21" i="22"/>
  <c r="H21" i="22" s="1"/>
  <c r="H20" i="22"/>
  <c r="G20" i="22"/>
  <c r="C20" i="22"/>
  <c r="C19" i="22"/>
  <c r="H19" i="22" s="1"/>
  <c r="C18" i="22"/>
  <c r="H18" i="22" s="1"/>
  <c r="C17" i="22"/>
  <c r="H17" i="22" s="1"/>
  <c r="H16" i="22"/>
  <c r="B16" i="22"/>
  <c r="B37" i="22" s="1"/>
  <c r="H15" i="22"/>
  <c r="H14" i="22"/>
  <c r="H13" i="22"/>
  <c r="C13" i="22"/>
  <c r="H37" i="22" l="1"/>
  <c r="C37" i="22"/>
  <c r="B38" i="22" s="1"/>
  <c r="B31" i="29" l="1"/>
  <c r="F31" i="29"/>
  <c r="K23" i="12"/>
  <c r="J23" i="12"/>
  <c r="K20" i="12"/>
  <c r="J20" i="12"/>
  <c r="K55" i="3" l="1"/>
  <c r="J55" i="3"/>
  <c r="K32" i="3"/>
  <c r="J32" i="3"/>
  <c r="L40" i="12" l="1"/>
  <c r="K56" i="16" l="1"/>
  <c r="H56" i="16"/>
  <c r="E56" i="16"/>
  <c r="N55" i="16"/>
  <c r="N54" i="16"/>
  <c r="N53" i="16"/>
  <c r="N56" i="16" l="1"/>
  <c r="P42" i="16" l="1"/>
  <c r="P39" i="16"/>
  <c r="P45" i="16" l="1"/>
</calcChain>
</file>

<file path=xl/sharedStrings.xml><?xml version="1.0" encoding="utf-8"?>
<sst xmlns="http://schemas.openxmlformats.org/spreadsheetml/2006/main" count="1898" uniqueCount="873">
  <si>
    <t>第１章　環境保全事業統計</t>
    <rPh sb="0" eb="1">
      <t>ダイ</t>
    </rPh>
    <rPh sb="2" eb="3">
      <t>ショウ</t>
    </rPh>
    <rPh sb="4" eb="6">
      <t>カンキョウ</t>
    </rPh>
    <rPh sb="6" eb="8">
      <t>ホゼン</t>
    </rPh>
    <rPh sb="8" eb="10">
      <t>ジギョウ</t>
    </rPh>
    <rPh sb="10" eb="12">
      <t>トウケイ</t>
    </rPh>
    <phoneticPr fontId="3"/>
  </si>
  <si>
    <t>第１章　環境保全事業統計</t>
    <phoneticPr fontId="3"/>
  </si>
  <si>
    <t>１　大気環境</t>
    <rPh sb="2" eb="4">
      <t>タイキ</t>
    </rPh>
    <rPh sb="4" eb="6">
      <t>カンキョウ</t>
    </rPh>
    <phoneticPr fontId="3"/>
  </si>
  <si>
    <t>一 般 環 境 大 気 測 定 局</t>
    <rPh sb="0" eb="1">
      <t>１</t>
    </rPh>
    <rPh sb="2" eb="3">
      <t>バン</t>
    </rPh>
    <rPh sb="4" eb="5">
      <t>ワ</t>
    </rPh>
    <rPh sb="6" eb="7">
      <t>サカイ</t>
    </rPh>
    <rPh sb="8" eb="9">
      <t>ダイ</t>
    </rPh>
    <rPh sb="10" eb="11">
      <t>キ</t>
    </rPh>
    <rPh sb="12" eb="13">
      <t>ソク</t>
    </rPh>
    <rPh sb="14" eb="15">
      <t>サダム</t>
    </rPh>
    <rPh sb="16" eb="17">
      <t>キョク</t>
    </rPh>
    <phoneticPr fontId="3"/>
  </si>
  <si>
    <t>菅北小学校</t>
    <rPh sb="0" eb="1">
      <t>スガ</t>
    </rPh>
    <rPh sb="1" eb="2">
      <t>キタ</t>
    </rPh>
    <rPh sb="2" eb="5">
      <t>ショウガッコウ</t>
    </rPh>
    <phoneticPr fontId="3"/>
  </si>
  <si>
    <t>○</t>
  </si>
  <si>
    <t>此花区役所</t>
  </si>
  <si>
    <t>平尾小学校</t>
  </si>
  <si>
    <t>淀中学校</t>
  </si>
  <si>
    <t>野中小学校</t>
    <rPh sb="0" eb="2">
      <t>ノナカ</t>
    </rPh>
    <rPh sb="2" eb="5">
      <t>ショウガッコウ</t>
    </rPh>
    <phoneticPr fontId="3"/>
  </si>
  <si>
    <t>大宮中学校</t>
  </si>
  <si>
    <t>聖賢小学校</t>
  </si>
  <si>
    <t>清江小学校</t>
  </si>
  <si>
    <t>摂陽中学校</t>
  </si>
  <si>
    <t>今宮中学校</t>
  </si>
  <si>
    <t>九条南小学校</t>
    <rPh sb="0" eb="2">
      <t>クジョウ</t>
    </rPh>
    <rPh sb="2" eb="3">
      <t>ミナミ</t>
    </rPh>
    <rPh sb="3" eb="6">
      <t>ショウガッコウ</t>
    </rPh>
    <phoneticPr fontId="3"/>
  </si>
  <si>
    <t>茨田北小学校</t>
    <rPh sb="0" eb="2">
      <t>イダ</t>
    </rPh>
    <rPh sb="2" eb="3">
      <t>キタ</t>
    </rPh>
    <rPh sb="3" eb="6">
      <t>ショウガッコウ</t>
    </rPh>
    <phoneticPr fontId="3"/>
  </si>
  <si>
    <t>南港中央公園</t>
    <rPh sb="2" eb="4">
      <t>チュウオウ</t>
    </rPh>
    <rPh sb="4" eb="6">
      <t>コウエン</t>
    </rPh>
    <phoneticPr fontId="3"/>
  </si>
  <si>
    <t>測　定　局　名</t>
    <phoneticPr fontId="3"/>
  </si>
  <si>
    <t>自動車排出ガス測定局</t>
    <rPh sb="0" eb="1">
      <t>ジ</t>
    </rPh>
    <rPh sb="1" eb="2">
      <t>ドウ</t>
    </rPh>
    <rPh sb="2" eb="3">
      <t>クルマ</t>
    </rPh>
    <rPh sb="3" eb="4">
      <t>オシヒラ</t>
    </rPh>
    <rPh sb="4" eb="5">
      <t>デ</t>
    </rPh>
    <rPh sb="7" eb="8">
      <t>ソク</t>
    </rPh>
    <rPh sb="8" eb="9">
      <t>サダム</t>
    </rPh>
    <rPh sb="9" eb="10">
      <t>キョク</t>
    </rPh>
    <phoneticPr fontId="3"/>
  </si>
  <si>
    <t>北　　区</t>
    <rPh sb="0" eb="1">
      <t>キタ</t>
    </rPh>
    <rPh sb="3" eb="4">
      <t>ク</t>
    </rPh>
    <phoneticPr fontId="8"/>
  </si>
  <si>
    <t>梅田新道</t>
  </si>
  <si>
    <t>西淀川区</t>
    <rPh sb="0" eb="4">
      <t>ニシヨドガワク</t>
    </rPh>
    <phoneticPr fontId="8"/>
  </si>
  <si>
    <t>出来島小学校</t>
  </si>
  <si>
    <t>住之江区</t>
    <rPh sb="0" eb="4">
      <t>スミノエク</t>
    </rPh>
    <phoneticPr fontId="8"/>
  </si>
  <si>
    <t>北粉浜小学校</t>
  </si>
  <si>
    <t>東住吉区</t>
    <rPh sb="0" eb="3">
      <t>ヒガシスミヨシ</t>
    </rPh>
    <rPh sb="3" eb="4">
      <t>ク</t>
    </rPh>
    <phoneticPr fontId="8"/>
  </si>
  <si>
    <t>杭全町交差点</t>
  </si>
  <si>
    <t>旭　　区</t>
    <rPh sb="0" eb="1">
      <t>アサヒ</t>
    </rPh>
    <rPh sb="3" eb="4">
      <t>ク</t>
    </rPh>
    <phoneticPr fontId="8"/>
  </si>
  <si>
    <t>新森小路小学校</t>
  </si>
  <si>
    <t>福 島 区</t>
    <rPh sb="0" eb="1">
      <t>フク</t>
    </rPh>
    <rPh sb="2" eb="3">
      <t>シマ</t>
    </rPh>
    <rPh sb="4" eb="5">
      <t>ク</t>
    </rPh>
    <phoneticPr fontId="8"/>
  </si>
  <si>
    <t>海老江西小学校</t>
  </si>
  <si>
    <t>今里交差点</t>
  </si>
  <si>
    <t>上新庄交差点</t>
  </si>
  <si>
    <t>住之江交差点</t>
  </si>
  <si>
    <t>鶴 見 区</t>
    <rPh sb="0" eb="1">
      <t>ツル</t>
    </rPh>
    <rPh sb="2" eb="3">
      <t>ミ</t>
    </rPh>
    <rPh sb="4" eb="5">
      <t>ク</t>
    </rPh>
    <phoneticPr fontId="8"/>
  </si>
  <si>
    <t>茨田中学校</t>
  </si>
  <si>
    <t>住 吉 区</t>
    <rPh sb="0" eb="1">
      <t>ジュウ</t>
    </rPh>
    <rPh sb="2" eb="3">
      <t>キチ</t>
    </rPh>
    <rPh sb="4" eb="5">
      <t>ク</t>
    </rPh>
    <phoneticPr fontId="8"/>
  </si>
  <si>
    <t>我孫子中学校</t>
  </si>
  <si>
    <t>×</t>
  </si>
  <si>
    <t>（単位：ppm）</t>
    <phoneticPr fontId="10"/>
  </si>
  <si>
    <t>一　般　環　境　大　気　測　定　局</t>
    <rPh sb="0" eb="1">
      <t>１</t>
    </rPh>
    <rPh sb="2" eb="3">
      <t>バン</t>
    </rPh>
    <rPh sb="4" eb="5">
      <t>ワ</t>
    </rPh>
    <rPh sb="6" eb="7">
      <t>サカイ</t>
    </rPh>
    <rPh sb="8" eb="9">
      <t>ダイ</t>
    </rPh>
    <rPh sb="10" eb="11">
      <t>キ</t>
    </rPh>
    <rPh sb="12" eb="13">
      <t>ソク</t>
    </rPh>
    <rPh sb="14" eb="15">
      <t>サダム</t>
    </rPh>
    <rPh sb="16" eb="17">
      <t>キョク</t>
    </rPh>
    <phoneticPr fontId="10"/>
  </si>
  <si>
    <t>北区</t>
  </si>
  <si>
    <t>菅北小学校</t>
    <rPh sb="0" eb="1">
      <t>スガ</t>
    </rPh>
    <rPh sb="1" eb="2">
      <t>キタ</t>
    </rPh>
    <rPh sb="2" eb="5">
      <t>ショウガッコウ</t>
    </rPh>
    <phoneticPr fontId="10"/>
  </si>
  <si>
    <t>此花区</t>
  </si>
  <si>
    <t>大正区</t>
  </si>
  <si>
    <t>西淀川区</t>
  </si>
  <si>
    <t>淀川区</t>
  </si>
  <si>
    <t>野中小学校</t>
    <rPh sb="0" eb="2">
      <t>ノナカ</t>
    </rPh>
    <rPh sb="2" eb="5">
      <t>ショウガッコウ</t>
    </rPh>
    <phoneticPr fontId="10"/>
  </si>
  <si>
    <t>生野区</t>
  </si>
  <si>
    <t>旭区</t>
  </si>
  <si>
    <t>城東区</t>
  </si>
  <si>
    <t>住之江区</t>
  </si>
  <si>
    <t>平野区</t>
  </si>
  <si>
    <t>西成区</t>
  </si>
  <si>
    <t>西区</t>
  </si>
  <si>
    <t>九条南小学校</t>
    <rPh sb="0" eb="2">
      <t>クジョウ</t>
    </rPh>
    <rPh sb="2" eb="3">
      <t>ミナミ</t>
    </rPh>
    <rPh sb="3" eb="6">
      <t>ショウガッコウ</t>
    </rPh>
    <phoneticPr fontId="10"/>
  </si>
  <si>
    <t>南港中央公園</t>
    <rPh sb="2" eb="4">
      <t>チュウオウ</t>
    </rPh>
    <rPh sb="4" eb="6">
      <t>コウエン</t>
    </rPh>
    <phoneticPr fontId="10"/>
  </si>
  <si>
    <t>市内平均</t>
    <phoneticPr fontId="10"/>
  </si>
  <si>
    <t>自 動 車 排 出 ガ ス 測 定 局</t>
    <rPh sb="0" eb="1">
      <t>ジ</t>
    </rPh>
    <rPh sb="2" eb="3">
      <t>ドウ</t>
    </rPh>
    <rPh sb="4" eb="5">
      <t>クルマ</t>
    </rPh>
    <rPh sb="6" eb="7">
      <t>オシヒラ</t>
    </rPh>
    <rPh sb="8" eb="9">
      <t>デ</t>
    </rPh>
    <rPh sb="14" eb="15">
      <t>ソク</t>
    </rPh>
    <rPh sb="16" eb="17">
      <t>サダム</t>
    </rPh>
    <rPh sb="18" eb="19">
      <t>キョク</t>
    </rPh>
    <phoneticPr fontId="10"/>
  </si>
  <si>
    <t>東住吉区</t>
  </si>
  <si>
    <t>福島区</t>
  </si>
  <si>
    <t>東成区</t>
  </si>
  <si>
    <t>東淀川区</t>
  </si>
  <si>
    <t>鶴見区</t>
  </si>
  <si>
    <t>住吉区</t>
  </si>
  <si>
    <t>測定局名</t>
  </si>
  <si>
    <t>年平均値</t>
  </si>
  <si>
    <t>日平均値が
0.06ppmを
超えた日数
とその割合</t>
    <phoneticPr fontId="3"/>
  </si>
  <si>
    <t>日平均値
の年間
98％値</t>
  </si>
  <si>
    <t>(ppm)</t>
  </si>
  <si>
    <t>(日)</t>
  </si>
  <si>
    <t>(%)</t>
  </si>
  <si>
    <t>北　　区</t>
    <rPh sb="0" eb="1">
      <t>キタ</t>
    </rPh>
    <rPh sb="3" eb="4">
      <t>ク</t>
    </rPh>
    <phoneticPr fontId="3"/>
  </si>
  <si>
    <t>菅北小学校</t>
    <rPh sb="0" eb="2">
      <t>スガキタ</t>
    </rPh>
    <rPh sb="2" eb="5">
      <t>ショウガッコウ</t>
    </rPh>
    <phoneticPr fontId="8"/>
  </si>
  <si>
    <t>0</t>
  </si>
  <si>
    <t>0.0</t>
  </si>
  <si>
    <t>此 花 区</t>
    <rPh sb="0" eb="1">
      <t>シ</t>
    </rPh>
    <rPh sb="2" eb="3">
      <t>ハナ</t>
    </rPh>
    <rPh sb="4" eb="5">
      <t>ク</t>
    </rPh>
    <phoneticPr fontId="3"/>
  </si>
  <si>
    <t>大 正 区</t>
    <rPh sb="0" eb="1">
      <t>ダイ</t>
    </rPh>
    <rPh sb="2" eb="3">
      <t>セイ</t>
    </rPh>
    <rPh sb="4" eb="5">
      <t>ク</t>
    </rPh>
    <phoneticPr fontId="3"/>
  </si>
  <si>
    <t>西淀川区</t>
    <rPh sb="0" eb="4">
      <t>ニシヨドガワク</t>
    </rPh>
    <phoneticPr fontId="3"/>
  </si>
  <si>
    <t>淀 川 区</t>
    <rPh sb="0" eb="1">
      <t>ヨド</t>
    </rPh>
    <rPh sb="2" eb="3">
      <t>カワ</t>
    </rPh>
    <rPh sb="4" eb="5">
      <t>ク</t>
    </rPh>
    <phoneticPr fontId="3"/>
  </si>
  <si>
    <t>野中小学校</t>
    <rPh sb="0" eb="2">
      <t>ノナカ</t>
    </rPh>
    <rPh sb="2" eb="5">
      <t>ショウガッコウ</t>
    </rPh>
    <phoneticPr fontId="8"/>
  </si>
  <si>
    <t>生 野 区</t>
    <rPh sb="0" eb="1">
      <t>ショウ</t>
    </rPh>
    <rPh sb="2" eb="3">
      <t>ノ</t>
    </rPh>
    <rPh sb="4" eb="5">
      <t>ク</t>
    </rPh>
    <phoneticPr fontId="3"/>
  </si>
  <si>
    <t>旭　　区</t>
    <rPh sb="0" eb="1">
      <t>アサヒ</t>
    </rPh>
    <rPh sb="3" eb="4">
      <t>ク</t>
    </rPh>
    <phoneticPr fontId="3"/>
  </si>
  <si>
    <t>城 東 区</t>
    <rPh sb="0" eb="1">
      <t>シロ</t>
    </rPh>
    <rPh sb="2" eb="3">
      <t>ヒガシ</t>
    </rPh>
    <rPh sb="4" eb="5">
      <t>ク</t>
    </rPh>
    <phoneticPr fontId="3"/>
  </si>
  <si>
    <t>住之江区</t>
    <rPh sb="0" eb="4">
      <t>スミノエク</t>
    </rPh>
    <phoneticPr fontId="3"/>
  </si>
  <si>
    <t>平 野 区</t>
    <rPh sb="0" eb="1">
      <t>ヒラ</t>
    </rPh>
    <rPh sb="2" eb="3">
      <t>ノ</t>
    </rPh>
    <rPh sb="4" eb="5">
      <t>ク</t>
    </rPh>
    <phoneticPr fontId="3"/>
  </si>
  <si>
    <t>西 成 区</t>
    <rPh sb="0" eb="1">
      <t>ニシ</t>
    </rPh>
    <rPh sb="2" eb="3">
      <t>シゲル</t>
    </rPh>
    <rPh sb="4" eb="5">
      <t>ク</t>
    </rPh>
    <phoneticPr fontId="3"/>
  </si>
  <si>
    <t>西　　区</t>
    <rPh sb="0" eb="1">
      <t>ニシ</t>
    </rPh>
    <rPh sb="3" eb="4">
      <t>ク</t>
    </rPh>
    <phoneticPr fontId="3"/>
  </si>
  <si>
    <t>九条南小学校</t>
    <rPh sb="0" eb="2">
      <t>クジョウ</t>
    </rPh>
    <rPh sb="2" eb="3">
      <t>ミナミ</t>
    </rPh>
    <phoneticPr fontId="8"/>
  </si>
  <si>
    <t>住之江区</t>
    <rPh sb="0" eb="3">
      <t>スミノエ</t>
    </rPh>
    <rPh sb="3" eb="4">
      <t>ク</t>
    </rPh>
    <phoneticPr fontId="3"/>
  </si>
  <si>
    <t>南港中央公園</t>
    <rPh sb="2" eb="4">
      <t>チュウオウ</t>
    </rPh>
    <rPh sb="4" eb="6">
      <t>コウエン</t>
    </rPh>
    <phoneticPr fontId="8"/>
  </si>
  <si>
    <t>自 動 車 排 出 ガ ス 測 定 局</t>
    <rPh sb="0" eb="1">
      <t>ジ</t>
    </rPh>
    <rPh sb="2" eb="3">
      <t>ドウ</t>
    </rPh>
    <rPh sb="4" eb="5">
      <t>クルマ</t>
    </rPh>
    <rPh sb="6" eb="7">
      <t>オシヒラ</t>
    </rPh>
    <rPh sb="8" eb="9">
      <t>デ</t>
    </rPh>
    <rPh sb="14" eb="15">
      <t>ソク</t>
    </rPh>
    <rPh sb="16" eb="17">
      <t>サダム</t>
    </rPh>
    <rPh sb="18" eb="19">
      <t>キョク</t>
    </rPh>
    <phoneticPr fontId="3"/>
  </si>
  <si>
    <t>１－４　一酸化窒素及び窒素酸化物の年間測定結果</t>
    <rPh sb="4" eb="5">
      <t>イチ</t>
    </rPh>
    <rPh sb="9" eb="10">
      <t>オヨ</t>
    </rPh>
    <rPh sb="11" eb="13">
      <t>チッソ</t>
    </rPh>
    <rPh sb="13" eb="16">
      <t>サンカブツ</t>
    </rPh>
    <phoneticPr fontId="3"/>
  </si>
  <si>
    <t>一酸化窒素(ＮＯ)</t>
    <phoneticPr fontId="3"/>
  </si>
  <si>
    <t>日平均値の
年間98％値</t>
    <phoneticPr fontId="3"/>
  </si>
  <si>
    <t>市内平均</t>
    <rPh sb="0" eb="2">
      <t>シナイ</t>
    </rPh>
    <rPh sb="2" eb="4">
      <t>ヘイキン</t>
    </rPh>
    <phoneticPr fontId="3"/>
  </si>
  <si>
    <t>―</t>
  </si>
  <si>
    <t>（注）「日平均値の年間98%値」とは、１年間の日平均値のうち低い方から98%の値を示す。</t>
    <rPh sb="1" eb="2">
      <t>チュウ</t>
    </rPh>
    <rPh sb="4" eb="5">
      <t>ヒ</t>
    </rPh>
    <rPh sb="5" eb="8">
      <t>ヘイキンチ</t>
    </rPh>
    <rPh sb="9" eb="11">
      <t>ネンカン</t>
    </rPh>
    <rPh sb="14" eb="15">
      <t>アタイ</t>
    </rPh>
    <rPh sb="20" eb="22">
      <t>ネンカン</t>
    </rPh>
    <rPh sb="23" eb="24">
      <t>ヒ</t>
    </rPh>
    <rPh sb="24" eb="27">
      <t>ヘイキンチ</t>
    </rPh>
    <rPh sb="30" eb="31">
      <t>ヒク</t>
    </rPh>
    <rPh sb="32" eb="33">
      <t>ホウ</t>
    </rPh>
    <rPh sb="39" eb="40">
      <t>アタイ</t>
    </rPh>
    <rPh sb="41" eb="42">
      <t>シメ</t>
    </rPh>
    <phoneticPr fontId="3"/>
  </si>
  <si>
    <t xml:space="preserve"> 測定局名</t>
    <rPh sb="1" eb="4">
      <t>ソクテイキョク</t>
    </rPh>
    <rPh sb="4" eb="5">
      <t>ナ</t>
    </rPh>
    <phoneticPr fontId="10"/>
  </si>
  <si>
    <t>北区</t>
    <phoneticPr fontId="10"/>
  </si>
  <si>
    <t>菅北小学校</t>
    <rPh sb="0" eb="2">
      <t>スガキタ</t>
    </rPh>
    <rPh sb="2" eb="5">
      <t>ショウガッコウ</t>
    </rPh>
    <phoneticPr fontId="2"/>
  </si>
  <si>
    <t>野中小学校</t>
    <rPh sb="0" eb="2">
      <t>ノナカ</t>
    </rPh>
    <rPh sb="2" eb="5">
      <t>ショウガッコウ</t>
    </rPh>
    <phoneticPr fontId="2"/>
  </si>
  <si>
    <t>九条南小学校</t>
    <rPh sb="0" eb="2">
      <t>クジョウ</t>
    </rPh>
    <rPh sb="2" eb="3">
      <t>ミナミ</t>
    </rPh>
    <phoneticPr fontId="2"/>
  </si>
  <si>
    <t>茨田北小学校</t>
    <rPh sb="0" eb="2">
      <t>イダ</t>
    </rPh>
    <rPh sb="2" eb="3">
      <t>キタ</t>
    </rPh>
    <rPh sb="3" eb="6">
      <t>ショウガッコウ</t>
    </rPh>
    <phoneticPr fontId="2"/>
  </si>
  <si>
    <t>南港中央公園</t>
    <rPh sb="2" eb="4">
      <t>チュウオウ</t>
    </rPh>
    <rPh sb="4" eb="6">
      <t>コウエン</t>
    </rPh>
    <phoneticPr fontId="2"/>
  </si>
  <si>
    <t>市内平均</t>
  </si>
  <si>
    <t>自動車排出ガス測定局</t>
    <rPh sb="0" eb="1">
      <t>ジ</t>
    </rPh>
    <rPh sb="1" eb="2">
      <t>ドウ</t>
    </rPh>
    <rPh sb="2" eb="3">
      <t>クルマ</t>
    </rPh>
    <rPh sb="3" eb="4">
      <t>ハイ</t>
    </rPh>
    <rPh sb="4" eb="5">
      <t>デ</t>
    </rPh>
    <rPh sb="7" eb="8">
      <t>ハカリ</t>
    </rPh>
    <rPh sb="8" eb="9">
      <t>サダム</t>
    </rPh>
    <rPh sb="9" eb="10">
      <t>キョク</t>
    </rPh>
    <phoneticPr fontId="10"/>
  </si>
  <si>
    <t>鶴見区</t>
    <rPh sb="0" eb="2">
      <t>ツルミ</t>
    </rPh>
    <rPh sb="2" eb="3">
      <t>ク</t>
    </rPh>
    <phoneticPr fontId="10"/>
  </si>
  <si>
    <t>茨田中学校</t>
    <rPh sb="0" eb="1">
      <t>イバラ</t>
    </rPh>
    <rPh sb="1" eb="2">
      <t>タ</t>
    </rPh>
    <rPh sb="2" eb="5">
      <t>チュウガッコウ</t>
    </rPh>
    <phoneticPr fontId="10"/>
  </si>
  <si>
    <t>１－６　浮遊粒子状物質（ＳＰＭ）の年間測定結果</t>
    <rPh sb="4" eb="6">
      <t>フユウ</t>
    </rPh>
    <rPh sb="6" eb="9">
      <t>リュウシジョウ</t>
    </rPh>
    <rPh sb="9" eb="11">
      <t>ブッシツ</t>
    </rPh>
    <phoneticPr fontId="3"/>
  </si>
  <si>
    <t>年平均値</t>
    <phoneticPr fontId="3"/>
  </si>
  <si>
    <t xml:space="preserve">環境基準の評価
</t>
    <rPh sb="0" eb="2">
      <t>カンキョウ</t>
    </rPh>
    <rPh sb="2" eb="4">
      <t>キジュン</t>
    </rPh>
    <rPh sb="5" eb="7">
      <t>ヒョウカ</t>
    </rPh>
    <phoneticPr fontId="3"/>
  </si>
  <si>
    <t>評価</t>
    <rPh sb="0" eb="2">
      <t>ヒョウカ</t>
    </rPh>
    <phoneticPr fontId="3"/>
  </si>
  <si>
    <t>此 花 区</t>
    <rPh sb="0" eb="1">
      <t>シ</t>
    </rPh>
    <rPh sb="2" eb="3">
      <t>ハナ</t>
    </rPh>
    <rPh sb="4" eb="5">
      <t>ク</t>
    </rPh>
    <phoneticPr fontId="8"/>
  </si>
  <si>
    <t>大 正 区</t>
    <rPh sb="0" eb="1">
      <t>ダイ</t>
    </rPh>
    <rPh sb="2" eb="3">
      <t>セイ</t>
    </rPh>
    <rPh sb="4" eb="5">
      <t>ク</t>
    </rPh>
    <phoneticPr fontId="8"/>
  </si>
  <si>
    <t>淀 川 区</t>
    <rPh sb="0" eb="1">
      <t>ヨド</t>
    </rPh>
    <rPh sb="2" eb="3">
      <t>カワ</t>
    </rPh>
    <rPh sb="4" eb="5">
      <t>ク</t>
    </rPh>
    <phoneticPr fontId="8"/>
  </si>
  <si>
    <t>生 野 区</t>
    <rPh sb="0" eb="1">
      <t>ショウ</t>
    </rPh>
    <rPh sb="2" eb="3">
      <t>ノ</t>
    </rPh>
    <rPh sb="4" eb="5">
      <t>ク</t>
    </rPh>
    <phoneticPr fontId="8"/>
  </si>
  <si>
    <t>城 東 区</t>
    <rPh sb="0" eb="1">
      <t>シロ</t>
    </rPh>
    <rPh sb="2" eb="3">
      <t>ヒガシ</t>
    </rPh>
    <rPh sb="4" eb="5">
      <t>ク</t>
    </rPh>
    <phoneticPr fontId="8"/>
  </si>
  <si>
    <t>平 野 区</t>
    <rPh sb="0" eb="1">
      <t>ヒラ</t>
    </rPh>
    <rPh sb="2" eb="3">
      <t>ノ</t>
    </rPh>
    <rPh sb="4" eb="5">
      <t>ク</t>
    </rPh>
    <phoneticPr fontId="8"/>
  </si>
  <si>
    <t>西 成 区</t>
    <rPh sb="0" eb="1">
      <t>ニシ</t>
    </rPh>
    <rPh sb="2" eb="3">
      <t>シゲル</t>
    </rPh>
    <rPh sb="4" eb="5">
      <t>ク</t>
    </rPh>
    <phoneticPr fontId="8"/>
  </si>
  <si>
    <t>西　　区</t>
    <rPh sb="0" eb="1">
      <t>ニシ</t>
    </rPh>
    <rPh sb="3" eb="4">
      <t>ク</t>
    </rPh>
    <phoneticPr fontId="8"/>
  </si>
  <si>
    <t>茨田北小学校</t>
  </si>
  <si>
    <t>住之江区</t>
    <rPh sb="0" eb="3">
      <t>スミノエ</t>
    </rPh>
    <rPh sb="3" eb="4">
      <t>ク</t>
    </rPh>
    <phoneticPr fontId="8"/>
  </si>
  <si>
    <t>自動車排出ガス測定局</t>
    <rPh sb="0" eb="3">
      <t>ジドウシャ</t>
    </rPh>
    <rPh sb="3" eb="5">
      <t>ハイシュツ</t>
    </rPh>
    <rPh sb="7" eb="10">
      <t>ソクテイキョク</t>
    </rPh>
    <phoneticPr fontId="3"/>
  </si>
  <si>
    <t>梅田新道</t>
    <rPh sb="0" eb="2">
      <t>ウメダ</t>
    </rPh>
    <rPh sb="2" eb="4">
      <t>シンミチ</t>
    </rPh>
    <phoneticPr fontId="3"/>
  </si>
  <si>
    <t>東 成 区</t>
  </si>
  <si>
    <t>鶴 見 区</t>
  </si>
  <si>
    <t>１-７　微小粒子状物質（PM2.5）の測定結果</t>
    <rPh sb="4" eb="6">
      <t>ビショウ</t>
    </rPh>
    <rPh sb="6" eb="9">
      <t>リュウシジョウ</t>
    </rPh>
    <rPh sb="9" eb="11">
      <t>ブッシツ</t>
    </rPh>
    <rPh sb="19" eb="21">
      <t>ソクテイ</t>
    </rPh>
    <rPh sb="21" eb="23">
      <t>ケッカ</t>
    </rPh>
    <phoneticPr fontId="3"/>
  </si>
  <si>
    <t>（１）微小粒子状物質（PM2.5）の年間測定結果</t>
    <rPh sb="3" eb="5">
      <t>ビショウ</t>
    </rPh>
    <rPh sb="5" eb="8">
      <t>リュウシジョウ</t>
    </rPh>
    <rPh sb="8" eb="10">
      <t>ブッシツ</t>
    </rPh>
    <rPh sb="18" eb="20">
      <t>ネンカン</t>
    </rPh>
    <rPh sb="20" eb="22">
      <t>ソクテイ</t>
    </rPh>
    <rPh sb="22" eb="24">
      <t>ケッカ</t>
    </rPh>
    <phoneticPr fontId="3"/>
  </si>
  <si>
    <t>局
区分</t>
    <rPh sb="0" eb="1">
      <t>キョク</t>
    </rPh>
    <rPh sb="2" eb="4">
      <t>クブン</t>
    </rPh>
    <phoneticPr fontId="3"/>
  </si>
  <si>
    <t>測定局名</t>
    <rPh sb="0" eb="3">
      <t>ソクテイキョク</t>
    </rPh>
    <rPh sb="3" eb="4">
      <t>メイ</t>
    </rPh>
    <phoneticPr fontId="3"/>
  </si>
  <si>
    <t>(日)</t>
    <rPh sb="1" eb="2">
      <t>ニチ</t>
    </rPh>
    <phoneticPr fontId="3"/>
  </si>
  <si>
    <t>(％)</t>
    <phoneticPr fontId="3"/>
  </si>
  <si>
    <t>一般環境
大気測定局</t>
    <rPh sb="0" eb="2">
      <t>イッパン</t>
    </rPh>
    <rPh sb="2" eb="4">
      <t>カンキョウ</t>
    </rPh>
    <rPh sb="5" eb="7">
      <t>タイキ</t>
    </rPh>
    <rPh sb="7" eb="9">
      <t>ソクテイ</t>
    </rPh>
    <rPh sb="9" eb="10">
      <t>キョク</t>
    </rPh>
    <phoneticPr fontId="3"/>
  </si>
  <si>
    <t>北区</t>
    <rPh sb="0" eb="1">
      <t>キタ</t>
    </rPh>
    <rPh sb="1" eb="2">
      <t>ク</t>
    </rPh>
    <phoneticPr fontId="6"/>
  </si>
  <si>
    <t>菅北小学校</t>
    <rPh sb="0" eb="1">
      <t>カン</t>
    </rPh>
    <rPh sb="1" eb="2">
      <t>ボク</t>
    </rPh>
    <rPh sb="2" eb="5">
      <t>ショウガッコウ</t>
    </rPh>
    <phoneticPr fontId="2"/>
  </si>
  <si>
    <t>此 花 区</t>
    <rPh sb="0" eb="1">
      <t>シ</t>
    </rPh>
    <rPh sb="2" eb="3">
      <t>バナ</t>
    </rPh>
    <rPh sb="4" eb="5">
      <t>ク</t>
    </rPh>
    <phoneticPr fontId="3"/>
  </si>
  <si>
    <t>此花区役所</t>
    <rPh sb="0" eb="5">
      <t>コノハナクヤクショ</t>
    </rPh>
    <phoneticPr fontId="3"/>
  </si>
  <si>
    <t>平尾小学校</t>
    <rPh sb="0" eb="2">
      <t>ヒラオ</t>
    </rPh>
    <rPh sb="2" eb="5">
      <t>ショウガッコウ</t>
    </rPh>
    <phoneticPr fontId="3"/>
  </si>
  <si>
    <t>淀川区</t>
    <rPh sb="0" eb="2">
      <t>ヨドガワ</t>
    </rPh>
    <rPh sb="2" eb="3">
      <t>ク</t>
    </rPh>
    <phoneticPr fontId="3"/>
  </si>
  <si>
    <t>野中小学校</t>
    <rPh sb="0" eb="1">
      <t>ノ</t>
    </rPh>
    <rPh sb="1" eb="2">
      <t>ナカ</t>
    </rPh>
    <rPh sb="2" eb="5">
      <t>ショウガッコウ</t>
    </rPh>
    <phoneticPr fontId="3"/>
  </si>
  <si>
    <t>聖賢小学校</t>
    <rPh sb="0" eb="1">
      <t>セイ</t>
    </rPh>
    <rPh sb="1" eb="2">
      <t>ケン</t>
    </rPh>
    <rPh sb="2" eb="5">
      <t>ショウガッコウ</t>
    </rPh>
    <phoneticPr fontId="3"/>
  </si>
  <si>
    <t>西  区</t>
    <rPh sb="0" eb="1">
      <t>ニシ</t>
    </rPh>
    <rPh sb="3" eb="4">
      <t>ク</t>
    </rPh>
    <phoneticPr fontId="3"/>
  </si>
  <si>
    <t>南港中央公園</t>
    <rPh sb="0" eb="2">
      <t>ナンコウ</t>
    </rPh>
    <rPh sb="2" eb="4">
      <t>チュウオウ</t>
    </rPh>
    <rPh sb="4" eb="6">
      <t>コウエン</t>
    </rPh>
    <phoneticPr fontId="3"/>
  </si>
  <si>
    <t>自動車排出
ガス測定局</t>
    <rPh sb="0" eb="3">
      <t>ジドウシャ</t>
    </rPh>
    <rPh sb="3" eb="5">
      <t>ハイシュツ</t>
    </rPh>
    <rPh sb="8" eb="11">
      <t>ソクテイキョク</t>
    </rPh>
    <phoneticPr fontId="3"/>
  </si>
  <si>
    <t>出来島小学校</t>
    <rPh sb="0" eb="3">
      <t>デキジマ</t>
    </rPh>
    <rPh sb="3" eb="6">
      <t>ショウガッコウ</t>
    </rPh>
    <phoneticPr fontId="3"/>
  </si>
  <si>
    <t>住之江区</t>
    <rPh sb="0" eb="4">
      <t>スミノエク</t>
    </rPh>
    <phoneticPr fontId="6"/>
  </si>
  <si>
    <t>北粉浜小学校</t>
    <rPh sb="0" eb="1">
      <t>キタ</t>
    </rPh>
    <rPh sb="1" eb="3">
      <t>コハマ</t>
    </rPh>
    <rPh sb="3" eb="6">
      <t>ショウガッコウ</t>
    </rPh>
    <phoneticPr fontId="6"/>
  </si>
  <si>
    <t>東住吉区</t>
    <rPh sb="0" eb="3">
      <t>ヒガシスミヨシ</t>
    </rPh>
    <rPh sb="3" eb="4">
      <t>ク</t>
    </rPh>
    <phoneticPr fontId="6"/>
  </si>
  <si>
    <t>杭全町交差点</t>
    <rPh sb="0" eb="2">
      <t>クマタ</t>
    </rPh>
    <rPh sb="2" eb="3">
      <t>チョウ</t>
    </rPh>
    <rPh sb="3" eb="6">
      <t>コウサテン</t>
    </rPh>
    <phoneticPr fontId="6"/>
  </si>
  <si>
    <t>旭  区</t>
    <rPh sb="0" eb="1">
      <t>アサヒ</t>
    </rPh>
    <rPh sb="3" eb="4">
      <t>ク</t>
    </rPh>
    <phoneticPr fontId="3"/>
  </si>
  <si>
    <t>新森小路小学校</t>
    <rPh sb="0" eb="1">
      <t>シン</t>
    </rPh>
    <rPh sb="1" eb="4">
      <t>モリショウジ</t>
    </rPh>
    <rPh sb="4" eb="7">
      <t>ショウガッコウ</t>
    </rPh>
    <phoneticPr fontId="3"/>
  </si>
  <si>
    <t>住 吉 区</t>
    <rPh sb="0" eb="1">
      <t>ジュウ</t>
    </rPh>
    <rPh sb="2" eb="3">
      <t>キチ</t>
    </rPh>
    <rPh sb="4" eb="5">
      <t>ク</t>
    </rPh>
    <phoneticPr fontId="3"/>
  </si>
  <si>
    <t>我孫子中学校</t>
    <rPh sb="0" eb="3">
      <t>アビコ</t>
    </rPh>
    <rPh sb="3" eb="6">
      <t>チュウガッコウ</t>
    </rPh>
    <phoneticPr fontId="3"/>
  </si>
  <si>
    <t>（２）微小粒子状物質（PM2.5）質量濃度及び各種成分濃度の分析結果</t>
    <rPh sb="3" eb="5">
      <t>ビショウ</t>
    </rPh>
    <rPh sb="5" eb="8">
      <t>リュウシジョウ</t>
    </rPh>
    <rPh sb="8" eb="10">
      <t>ブッシツ</t>
    </rPh>
    <rPh sb="17" eb="19">
      <t>シツリョウ</t>
    </rPh>
    <rPh sb="19" eb="21">
      <t>ノウド</t>
    </rPh>
    <rPh sb="21" eb="22">
      <t>オヨ</t>
    </rPh>
    <rPh sb="23" eb="25">
      <t>カクシュ</t>
    </rPh>
    <rPh sb="25" eb="27">
      <t>セイブン</t>
    </rPh>
    <rPh sb="27" eb="29">
      <t>ノウド</t>
    </rPh>
    <rPh sb="30" eb="32">
      <t>ブンセキ</t>
    </rPh>
    <rPh sb="32" eb="34">
      <t>ケッカ</t>
    </rPh>
    <phoneticPr fontId="3"/>
  </si>
  <si>
    <t>測定地点</t>
    <rPh sb="0" eb="2">
      <t>ソクテイ</t>
    </rPh>
    <rPh sb="2" eb="4">
      <t>チテン</t>
    </rPh>
    <phoneticPr fontId="3"/>
  </si>
  <si>
    <t>聖賢小学校</t>
    <rPh sb="0" eb="2">
      <t>セイケン</t>
    </rPh>
    <rPh sb="2" eb="5">
      <t>ショウガッコウ</t>
    </rPh>
    <phoneticPr fontId="3"/>
  </si>
  <si>
    <t>測定項目</t>
    <rPh sb="0" eb="2">
      <t>ソクテイ</t>
    </rPh>
    <rPh sb="2" eb="4">
      <t>コウモク</t>
    </rPh>
    <phoneticPr fontId="3"/>
  </si>
  <si>
    <t>最小</t>
    <rPh sb="0" eb="2">
      <t>サイショウ</t>
    </rPh>
    <phoneticPr fontId="3"/>
  </si>
  <si>
    <t>最大</t>
    <rPh sb="0" eb="2">
      <t>サイダイ</t>
    </rPh>
    <phoneticPr fontId="3"/>
  </si>
  <si>
    <t>平均</t>
    <rPh sb="0" eb="2">
      <t>ヘイキン</t>
    </rPh>
    <phoneticPr fontId="3"/>
  </si>
  <si>
    <t>質量濃度（総量）（μg/m³）</t>
    <rPh sb="0" eb="2">
      <t>シツリョウ</t>
    </rPh>
    <rPh sb="2" eb="4">
      <t>ノウド</t>
    </rPh>
    <rPh sb="5" eb="7">
      <t>ソウリョウ</t>
    </rPh>
    <phoneticPr fontId="3"/>
  </si>
  <si>
    <t>イオン成分
（μg/m³）</t>
    <rPh sb="3" eb="5">
      <t>セイブン</t>
    </rPh>
    <phoneticPr fontId="3"/>
  </si>
  <si>
    <t>塩化物イオン（Cl⁻）</t>
    <rPh sb="0" eb="3">
      <t>エンカブツ</t>
    </rPh>
    <phoneticPr fontId="2"/>
  </si>
  <si>
    <t>硝酸イオン（NO₃⁻）</t>
    <rPh sb="0" eb="2">
      <t>ショウサン</t>
    </rPh>
    <phoneticPr fontId="2"/>
  </si>
  <si>
    <t>硫酸イオン（SO₄²⁻）</t>
    <rPh sb="0" eb="2">
      <t>リュウサン</t>
    </rPh>
    <phoneticPr fontId="2"/>
  </si>
  <si>
    <t>ナトリウムイオン（Na⁺）</t>
  </si>
  <si>
    <t>アンモニウムイオン（NH₄⁺）</t>
  </si>
  <si>
    <t>カリウムイオン（K⁺）</t>
  </si>
  <si>
    <t>カルシウムイオン（Ca²⁺）</t>
  </si>
  <si>
    <t>無機元素
成分
(ng/m³)</t>
    <rPh sb="0" eb="2">
      <t>ムキ</t>
    </rPh>
    <rPh sb="2" eb="4">
      <t>ゲンソ</t>
    </rPh>
    <rPh sb="5" eb="7">
      <t>セイブン</t>
    </rPh>
    <phoneticPr fontId="3"/>
  </si>
  <si>
    <t>ナトリウム（Na）</t>
  </si>
  <si>
    <t>アルミニウム（Al）</t>
  </si>
  <si>
    <t>ケイ素（Si）</t>
    <rPh sb="2" eb="3">
      <t>ソ</t>
    </rPh>
    <phoneticPr fontId="2"/>
  </si>
  <si>
    <t>*</t>
    <phoneticPr fontId="3"/>
  </si>
  <si>
    <t>カリウム（K）</t>
  </si>
  <si>
    <t>カルシウム（Ca）</t>
  </si>
  <si>
    <t>スカンジウム（Sc）</t>
  </si>
  <si>
    <t>チタン（Ti）</t>
  </si>
  <si>
    <t>バナジウム（V）</t>
  </si>
  <si>
    <t>クロム（Cr）</t>
  </si>
  <si>
    <t>マンガン（Mn）</t>
  </si>
  <si>
    <t>鉄（Fe）</t>
    <rPh sb="0" eb="1">
      <t>テツ</t>
    </rPh>
    <phoneticPr fontId="2"/>
  </si>
  <si>
    <t>コバルト（Co）</t>
  </si>
  <si>
    <t>ニッケル（Ni）</t>
  </si>
  <si>
    <t>銅（Cu）</t>
    <rPh sb="0" eb="1">
      <t>ドウ</t>
    </rPh>
    <phoneticPr fontId="2"/>
  </si>
  <si>
    <t>亜鉛（Zｎ）</t>
    <rPh sb="0" eb="2">
      <t>アエン</t>
    </rPh>
    <phoneticPr fontId="2"/>
  </si>
  <si>
    <t>ヒ素（As）</t>
    <rPh sb="1" eb="2">
      <t>ソ</t>
    </rPh>
    <phoneticPr fontId="2"/>
  </si>
  <si>
    <t>セレン（Se）</t>
  </si>
  <si>
    <t>ルビジウム（Rb）</t>
  </si>
  <si>
    <t>モリブデン（Mo）</t>
  </si>
  <si>
    <t>アンチモン（Sb）</t>
  </si>
  <si>
    <t>セシウム（Cs）</t>
  </si>
  <si>
    <t>バリウム（Ba）</t>
  </si>
  <si>
    <t>ランタン（La）</t>
  </si>
  <si>
    <t>セリウム（Ce）</t>
  </si>
  <si>
    <t>サマリウム（Sm）</t>
  </si>
  <si>
    <t>ハフニウム（Hf）</t>
  </si>
  <si>
    <t>タングステン（W）</t>
  </si>
  <si>
    <t>タンタル（Ta）</t>
  </si>
  <si>
    <t>トリウム（Th）</t>
  </si>
  <si>
    <t>鉛（Pb）</t>
    <rPh sb="0" eb="1">
      <t>ナマリ</t>
    </rPh>
    <phoneticPr fontId="2"/>
  </si>
  <si>
    <t>有機炭素（OC）</t>
    <rPh sb="0" eb="2">
      <t>ユウキ</t>
    </rPh>
    <rPh sb="2" eb="4">
      <t>タンソ</t>
    </rPh>
    <phoneticPr fontId="2"/>
  </si>
  <si>
    <t>元素状炭素（EC）</t>
    <rPh sb="0" eb="2">
      <t>ゲンソ</t>
    </rPh>
    <rPh sb="2" eb="3">
      <t>ジョウ</t>
    </rPh>
    <rPh sb="3" eb="5">
      <t>タンソ</t>
    </rPh>
    <phoneticPr fontId="2"/>
  </si>
  <si>
    <t>各年度の昼間の１時間値の年平均値
                   （単位：ppm ）</t>
    <rPh sb="0" eb="3">
      <t>カクネンド</t>
    </rPh>
    <rPh sb="8" eb="10">
      <t>ジカン</t>
    </rPh>
    <rPh sb="10" eb="11">
      <t>アタイ</t>
    </rPh>
    <phoneticPr fontId="3"/>
  </si>
  <si>
    <t>環境基準
の評価</t>
    <rPh sb="0" eb="2">
      <t>カンキョウ</t>
    </rPh>
    <rPh sb="2" eb="4">
      <t>キジュン</t>
    </rPh>
    <rPh sb="6" eb="8">
      <t>ヒョウカ</t>
    </rPh>
    <phoneticPr fontId="3"/>
  </si>
  <si>
    <t xml:space="preserve">（日） </t>
    <rPh sb="1" eb="2">
      <t>ヒ</t>
    </rPh>
    <phoneticPr fontId="3"/>
  </si>
  <si>
    <t>（時間）</t>
    <rPh sb="1" eb="3">
      <t>ジカン</t>
    </rPh>
    <phoneticPr fontId="7"/>
  </si>
  <si>
    <t>鶴 見 区</t>
    <rPh sb="0" eb="1">
      <t>ツル</t>
    </rPh>
    <rPh sb="2" eb="3">
      <t>ミ</t>
    </rPh>
    <rPh sb="4" eb="5">
      <t>ク</t>
    </rPh>
    <phoneticPr fontId="3"/>
  </si>
  <si>
    <t>難波中学校</t>
  </si>
  <si>
    <t>１-９　非メタン炭化水素の年間測定結果</t>
    <rPh sb="13" eb="15">
      <t>ネンカン</t>
    </rPh>
    <phoneticPr fontId="3"/>
  </si>
  <si>
    <t>6～9時
３時間平均値</t>
  </si>
  <si>
    <t>最高値</t>
  </si>
  <si>
    <t>最低値</t>
  </si>
  <si>
    <t>(ppmC)</t>
  </si>
  <si>
    <t>一般環境
大気測定局　　　　　　　　　　　　　　　　　　　　　　　　　　　　　　　　　　　　　　　　　　　　　　　　　　　　　　　　　　　　　　　　　　　　　　　　　　　　　　　　　　　　　　　　　　　　　　　　　　　　　　　　　　　　　　　　　</t>
    <rPh sb="0" eb="2">
      <t>イッパン</t>
    </rPh>
    <rPh sb="2" eb="4">
      <t>カンキョウ</t>
    </rPh>
    <phoneticPr fontId="3"/>
  </si>
  <si>
    <t>此花区</t>
    <rPh sb="0" eb="1">
      <t>シ</t>
    </rPh>
    <rPh sb="1" eb="2">
      <t>ハナ</t>
    </rPh>
    <rPh sb="2" eb="3">
      <t>ク</t>
    </rPh>
    <phoneticPr fontId="3"/>
  </si>
  <si>
    <t>淀川区</t>
    <rPh sb="0" eb="1">
      <t>ヨド</t>
    </rPh>
    <rPh sb="1" eb="2">
      <t>カワ</t>
    </rPh>
    <rPh sb="2" eb="3">
      <t>ク</t>
    </rPh>
    <phoneticPr fontId="3"/>
  </si>
  <si>
    <t>平野区</t>
    <rPh sb="0" eb="1">
      <t>ヒラ</t>
    </rPh>
    <rPh sb="1" eb="2">
      <t>ノ</t>
    </rPh>
    <rPh sb="2" eb="3">
      <t>ク</t>
    </rPh>
    <phoneticPr fontId="3"/>
  </si>
  <si>
    <t>西淀川区</t>
    <rPh sb="0" eb="1">
      <t>ニシ</t>
    </rPh>
    <rPh sb="1" eb="2">
      <t>ヨド</t>
    </rPh>
    <rPh sb="2" eb="3">
      <t>カワ</t>
    </rPh>
    <rPh sb="3" eb="4">
      <t>ク</t>
    </rPh>
    <phoneticPr fontId="3"/>
  </si>
  <si>
    <t>１-10　年度別・地域別光化学スモッグ注意報等発令回数</t>
    <rPh sb="19" eb="21">
      <t>チュウイ</t>
    </rPh>
    <rPh sb="21" eb="22">
      <t>ホウ</t>
    </rPh>
    <rPh sb="22" eb="23">
      <t>トウ</t>
    </rPh>
    <rPh sb="25" eb="27">
      <t>カイスウ</t>
    </rPh>
    <phoneticPr fontId="3"/>
  </si>
  <si>
    <t>地域</t>
    <rPh sb="0" eb="2">
      <t>チイキ</t>
    </rPh>
    <phoneticPr fontId="3"/>
  </si>
  <si>
    <t>地域名</t>
    <rPh sb="0" eb="3">
      <t>チイキメイ</t>
    </rPh>
    <phoneticPr fontId="3"/>
  </si>
  <si>
    <t>予報</t>
  </si>
  <si>
    <t>注意報</t>
  </si>
  <si>
    <t>東大阪</t>
  </si>
  <si>
    <t>堺とその周辺</t>
  </si>
  <si>
    <t>北大阪</t>
  </si>
  <si>
    <t>南河内</t>
  </si>
  <si>
    <t>泉南</t>
  </si>
  <si>
    <t>市域発令回数</t>
    <rPh sb="1" eb="2">
      <t>イキ</t>
    </rPh>
    <phoneticPr fontId="3"/>
  </si>
  <si>
    <t>訴え</t>
  </si>
  <si>
    <t>件数</t>
  </si>
  <si>
    <t>人数</t>
  </si>
  <si>
    <t>大阪市中心部</t>
  </si>
  <si>
    <t>大阪市北部とその周辺</t>
  </si>
  <si>
    <t>市域合計</t>
    <rPh sb="0" eb="2">
      <t>シイキ</t>
    </rPh>
    <phoneticPr fontId="2"/>
  </si>
  <si>
    <t>府域合計</t>
  </si>
  <si>
    <t>北区
菅北小学校</t>
    <rPh sb="3" eb="4">
      <t>スガ</t>
    </rPh>
    <rPh sb="4" eb="5">
      <t>キタ</t>
    </rPh>
    <phoneticPr fontId="2"/>
  </si>
  <si>
    <t>-</t>
  </si>
  <si>
    <t>此花区
此花区役所</t>
  </si>
  <si>
    <t>大正区
平尾小学校</t>
  </si>
  <si>
    <t>西淀川区
淀中学校</t>
  </si>
  <si>
    <t>淀川区
野中小学校</t>
    <rPh sb="4" eb="6">
      <t>ノナカ</t>
    </rPh>
    <rPh sb="6" eb="9">
      <t>ショウガッコウ</t>
    </rPh>
    <phoneticPr fontId="2"/>
  </si>
  <si>
    <t>旭区
大宮中学校</t>
  </si>
  <si>
    <t>城東区
聖賢小学校</t>
  </si>
  <si>
    <t>住之江区
清江小学校</t>
  </si>
  <si>
    <t>平野区
摂陽中学校</t>
  </si>
  <si>
    <t>西成区
今宮中学校</t>
  </si>
  <si>
    <t>西区
九条南小学校</t>
    <rPh sb="3" eb="5">
      <t>クジョウ</t>
    </rPh>
    <rPh sb="5" eb="6">
      <t>ミナミ</t>
    </rPh>
    <phoneticPr fontId="2"/>
  </si>
  <si>
    <t>鶴見区
茨田北小学校</t>
  </si>
  <si>
    <t>住之江区
南港中央公園</t>
  </si>
  <si>
    <t>西淀川区
出来島小学校</t>
  </si>
  <si>
    <t>福島区
海老江西小学校</t>
  </si>
  <si>
    <t>（単位：ppm）</t>
  </si>
  <si>
    <t>市内平均</t>
    <rPh sb="0" eb="2">
      <t>シナイ</t>
    </rPh>
    <rPh sb="2" eb="4">
      <t>ヘイキン</t>
    </rPh>
    <phoneticPr fontId="10"/>
  </si>
  <si>
    <t>（注）北粉浜小学校及び新森小路小学校における測定は、平成24年度をもって終了。</t>
    <rPh sb="1" eb="2">
      <t>チュウ</t>
    </rPh>
    <rPh sb="3" eb="4">
      <t>キタ</t>
    </rPh>
    <rPh sb="4" eb="6">
      <t>コハマ</t>
    </rPh>
    <rPh sb="6" eb="9">
      <t>ショウガッコウ</t>
    </rPh>
    <rPh sb="9" eb="10">
      <t>オヨ</t>
    </rPh>
    <rPh sb="11" eb="12">
      <t>シン</t>
    </rPh>
    <rPh sb="12" eb="15">
      <t>モリショウジ</t>
    </rPh>
    <rPh sb="15" eb="18">
      <t>ショウガッコウ</t>
    </rPh>
    <rPh sb="22" eb="24">
      <t>ソクテイ</t>
    </rPh>
    <phoneticPr fontId="3"/>
  </si>
  <si>
    <t>測定地点名</t>
    <rPh sb="0" eb="2">
      <t>ソクテイ</t>
    </rPh>
    <rPh sb="2" eb="4">
      <t>チテン</t>
    </rPh>
    <rPh sb="4" eb="5">
      <t>メイ</t>
    </rPh>
    <phoneticPr fontId="10"/>
  </si>
  <si>
    <t>港　区</t>
  </si>
  <si>
    <t>１－17　窒素酸化物・硫黄酸化物総量規制対象工場・事業場数</t>
    <phoneticPr fontId="3"/>
  </si>
  <si>
    <t>大 気 汚 染 防 止 法 特 定 工 場 等</t>
    <phoneticPr fontId="3"/>
  </si>
  <si>
    <t>工 場・事 業 場 数</t>
    <phoneticPr fontId="3"/>
  </si>
  <si>
    <t>窒 素 酸 化 物・硫 黄 酸 化 物</t>
  </si>
  <si>
    <t>窒 素 酸 化 物</t>
  </si>
  <si>
    <t>硫 黄 酸 化 物</t>
  </si>
  <si>
    <t>計</t>
  </si>
  <si>
    <t>１－18  立入指導等の状況（大気）</t>
    <phoneticPr fontId="10"/>
  </si>
  <si>
    <t xml:space="preserve"> 　　　内　容</t>
    <phoneticPr fontId="10"/>
  </si>
  <si>
    <t xml:space="preserve"> 各環境保全監視担当</t>
    <phoneticPr fontId="10"/>
  </si>
  <si>
    <t>法令区分</t>
    <phoneticPr fontId="3"/>
  </si>
  <si>
    <t>立入事業所数</t>
  </si>
  <si>
    <t>立入指導施設数</t>
  </si>
  <si>
    <t>法　律</t>
  </si>
  <si>
    <t>条　例</t>
  </si>
  <si>
    <t>その他</t>
  </si>
  <si>
    <t>計</t>
    <rPh sb="0" eb="1">
      <t>ケイ</t>
    </rPh>
    <phoneticPr fontId="10"/>
  </si>
  <si>
    <t xml:space="preserve">１－19　環境月間に係る立入検査結果 </t>
    <phoneticPr fontId="10"/>
  </si>
  <si>
    <t>立入工場</t>
    <phoneticPr fontId="3"/>
  </si>
  <si>
    <t>NOx・SOx総量
規制対象</t>
    <phoneticPr fontId="10"/>
  </si>
  <si>
    <t>その他工場</t>
    <phoneticPr fontId="3"/>
  </si>
  <si>
    <t>検査施設数</t>
    <phoneticPr fontId="10"/>
  </si>
  <si>
    <t>内訳</t>
    <phoneticPr fontId="10"/>
  </si>
  <si>
    <t>・</t>
    <phoneticPr fontId="3"/>
  </si>
  <si>
    <t>事業場数</t>
    <phoneticPr fontId="3"/>
  </si>
  <si>
    <t>事業場</t>
    <phoneticPr fontId="3"/>
  </si>
  <si>
    <t>改善指導有</t>
    <phoneticPr fontId="3"/>
  </si>
  <si>
    <t>無</t>
    <phoneticPr fontId="3"/>
  </si>
  <si>
    <t>１－20　大気汚染防止推進月間に係る立入検査結果</t>
    <phoneticPr fontId="10"/>
  </si>
  <si>
    <t>検査件数（嗅覚測定）</t>
    <phoneticPr fontId="3"/>
  </si>
  <si>
    <t>１－22  届出工場・事業場数（大気汚染防止法）</t>
    <phoneticPr fontId="10"/>
  </si>
  <si>
    <t xml:space="preserve"> 　　　項　目</t>
    <phoneticPr fontId="10"/>
  </si>
  <si>
    <t>ばい煙</t>
    <rPh sb="2" eb="3">
      <t>エン</t>
    </rPh>
    <phoneticPr fontId="10"/>
  </si>
  <si>
    <t>粉じん</t>
    <rPh sb="0" eb="1">
      <t>フン</t>
    </rPh>
    <phoneticPr fontId="3"/>
  </si>
  <si>
    <t xml:space="preserve"> 区　名</t>
  </si>
  <si>
    <t>工　場</t>
  </si>
  <si>
    <t>事業場</t>
  </si>
  <si>
    <t>一　般</t>
  </si>
  <si>
    <t>特定</t>
  </si>
  <si>
    <t>福　　島</t>
    <phoneticPr fontId="10"/>
  </si>
  <si>
    <t>此　　花</t>
    <phoneticPr fontId="10"/>
  </si>
  <si>
    <t>中　　央</t>
    <phoneticPr fontId="10"/>
  </si>
  <si>
    <t>西</t>
    <phoneticPr fontId="10"/>
  </si>
  <si>
    <t>港</t>
    <phoneticPr fontId="10"/>
  </si>
  <si>
    <t>大　　正</t>
    <phoneticPr fontId="10"/>
  </si>
  <si>
    <t>天　王　寺</t>
    <phoneticPr fontId="10"/>
  </si>
  <si>
    <t>浪　　速</t>
    <phoneticPr fontId="10"/>
  </si>
  <si>
    <t>西　淀　川</t>
    <phoneticPr fontId="10"/>
  </si>
  <si>
    <t>淀　　川</t>
    <phoneticPr fontId="10"/>
  </si>
  <si>
    <t>東　淀　川</t>
    <phoneticPr fontId="10"/>
  </si>
  <si>
    <t>東　　成</t>
    <phoneticPr fontId="10"/>
  </si>
  <si>
    <t>生　　野</t>
    <phoneticPr fontId="10"/>
  </si>
  <si>
    <t>旭</t>
    <phoneticPr fontId="10"/>
  </si>
  <si>
    <t>城　　東</t>
    <phoneticPr fontId="10"/>
  </si>
  <si>
    <t>鶴　　見</t>
    <phoneticPr fontId="10"/>
  </si>
  <si>
    <t>阿　倍　野</t>
    <phoneticPr fontId="10"/>
  </si>
  <si>
    <t>住　之　江</t>
    <rPh sb="0" eb="1">
      <t>ジュウ</t>
    </rPh>
    <rPh sb="2" eb="3">
      <t>コレ</t>
    </rPh>
    <rPh sb="4" eb="5">
      <t>エ</t>
    </rPh>
    <phoneticPr fontId="10"/>
  </si>
  <si>
    <t>住　　吉</t>
    <phoneticPr fontId="10"/>
  </si>
  <si>
    <t>東　住　吉</t>
    <phoneticPr fontId="10"/>
  </si>
  <si>
    <t>平　　野</t>
    <phoneticPr fontId="10"/>
  </si>
  <si>
    <t>総　　計</t>
    <rPh sb="0" eb="1">
      <t>ソウ</t>
    </rPh>
    <rPh sb="3" eb="4">
      <t>ケイ</t>
    </rPh>
    <phoneticPr fontId="10"/>
  </si>
  <si>
    <t>１－23  届出工場・事業場数（大阪府生活環境の保全等に関する条例）</t>
    <rPh sb="8" eb="10">
      <t>コウジョウ</t>
    </rPh>
    <phoneticPr fontId="10"/>
  </si>
  <si>
    <t xml:space="preserve"> 工場・
事業場数</t>
    <phoneticPr fontId="10"/>
  </si>
  <si>
    <t>ばいじん</t>
    <phoneticPr fontId="10"/>
  </si>
  <si>
    <t>有害物質</t>
    <rPh sb="0" eb="2">
      <t>ユウガイ</t>
    </rPh>
    <rPh sb="2" eb="4">
      <t>ブッシツ</t>
    </rPh>
    <phoneticPr fontId="10"/>
  </si>
  <si>
    <t>特定粉じん</t>
    <rPh sb="0" eb="2">
      <t>トクテイ</t>
    </rPh>
    <rPh sb="2" eb="3">
      <t>フン</t>
    </rPh>
    <phoneticPr fontId="10"/>
  </si>
  <si>
    <t>一般粉じん</t>
    <rPh sb="0" eb="2">
      <t>イッパン</t>
    </rPh>
    <rPh sb="2" eb="3">
      <t>フン</t>
    </rPh>
    <phoneticPr fontId="10"/>
  </si>
  <si>
    <t>揮発性有機化合物</t>
    <phoneticPr fontId="3"/>
  </si>
  <si>
    <t>届出施設</t>
    <rPh sb="0" eb="2">
      <t>トドケデ</t>
    </rPh>
    <rPh sb="2" eb="4">
      <t>シセツ</t>
    </rPh>
    <phoneticPr fontId="3"/>
  </si>
  <si>
    <t>届出工場等</t>
    <phoneticPr fontId="3"/>
  </si>
  <si>
    <t>北</t>
    <phoneticPr fontId="10"/>
  </si>
  <si>
    <t>都　　島</t>
    <phoneticPr fontId="10"/>
  </si>
  <si>
    <t>阿　倍　野</t>
    <phoneticPr fontId="10"/>
  </si>
  <si>
    <t>西　　成</t>
    <phoneticPr fontId="10"/>
  </si>
  <si>
    <t>１－24　大気汚染防止法・大阪府生活環境の保全等に関する条例（大気）に基づく届出件数</t>
    <phoneticPr fontId="10"/>
  </si>
  <si>
    <t xml:space="preserve"> 　　　種　類</t>
    <phoneticPr fontId="10"/>
  </si>
  <si>
    <t>設置届</t>
    <phoneticPr fontId="10"/>
  </si>
  <si>
    <t>使用届</t>
    <phoneticPr fontId="10"/>
  </si>
  <si>
    <t>廃止届</t>
    <phoneticPr fontId="10"/>
  </si>
  <si>
    <t>氏名等　　　
変更届</t>
    <rPh sb="7" eb="9">
      <t>ヘンコウ</t>
    </rPh>
    <rPh sb="9" eb="10">
      <t>トド</t>
    </rPh>
    <phoneticPr fontId="10"/>
  </si>
  <si>
    <t>承継届</t>
    <phoneticPr fontId="10"/>
  </si>
  <si>
    <t>法第27条
第２項
通知関係</t>
    <phoneticPr fontId="10"/>
  </si>
  <si>
    <t>合　計</t>
    <phoneticPr fontId="10"/>
  </si>
  <si>
    <t>法令区分</t>
    <rPh sb="0" eb="1">
      <t>ホウ</t>
    </rPh>
    <rPh sb="1" eb="2">
      <t>レイ</t>
    </rPh>
    <rPh sb="2" eb="4">
      <t>クブン</t>
    </rPh>
    <phoneticPr fontId="10"/>
  </si>
  <si>
    <t>大気汚染防止法</t>
    <phoneticPr fontId="10"/>
  </si>
  <si>
    <t>大阪府生活環境</t>
    <phoneticPr fontId="10"/>
  </si>
  <si>
    <t>の保全等に</t>
    <phoneticPr fontId="10"/>
  </si>
  <si>
    <t>関する条例</t>
    <phoneticPr fontId="10"/>
  </si>
  <si>
    <t>合　　　計</t>
    <phoneticPr fontId="10"/>
  </si>
  <si>
    <t>１－25  特定工場における公害防止組織の整備に関する法律に基づく届出件数</t>
    <phoneticPr fontId="10"/>
  </si>
  <si>
    <t>　　種       類</t>
    <phoneticPr fontId="10"/>
  </si>
  <si>
    <t>選任届</t>
    <phoneticPr fontId="10"/>
  </si>
  <si>
    <t>合　計</t>
    <phoneticPr fontId="10"/>
  </si>
  <si>
    <t>区      分</t>
    <phoneticPr fontId="10"/>
  </si>
  <si>
    <t>公害防止統括者及び代理者</t>
    <rPh sb="7" eb="8">
      <t>オヨ</t>
    </rPh>
    <phoneticPr fontId="10"/>
  </si>
  <si>
    <t>公害防止管理者及び代理者</t>
    <rPh sb="7" eb="8">
      <t>オヨ</t>
    </rPh>
    <phoneticPr fontId="10"/>
  </si>
  <si>
    <t>公害防止主任管理者及び代理者</t>
    <phoneticPr fontId="10"/>
  </si>
  <si>
    <t>合　　　      計</t>
    <phoneticPr fontId="10"/>
  </si>
  <si>
    <t>１－26　特定粉じん（石綿）排出等作業に係る届出件数</t>
    <phoneticPr fontId="10"/>
  </si>
  <si>
    <t>年 度</t>
    <phoneticPr fontId="3"/>
  </si>
  <si>
    <t>全届出件数</t>
  </si>
  <si>
    <t>アスベスト現場立入件数</t>
    <rPh sb="5" eb="7">
      <t>ゲンバ</t>
    </rPh>
    <rPh sb="7" eb="9">
      <t>タチイリ</t>
    </rPh>
    <rPh sb="9" eb="11">
      <t>ケンスウ</t>
    </rPh>
    <phoneticPr fontId="10"/>
  </si>
  <si>
    <t>アスベストパトロール件数</t>
    <rPh sb="10" eb="12">
      <t>ケンスウ</t>
    </rPh>
    <phoneticPr fontId="10"/>
  </si>
  <si>
    <t>（単位：本／L）</t>
    <phoneticPr fontId="10"/>
  </si>
  <si>
    <t>各調査結果</t>
  </si>
  <si>
    <t>幾何平均値</t>
    <rPh sb="0" eb="2">
      <t>キカ</t>
    </rPh>
    <phoneticPr fontId="10"/>
  </si>
  <si>
    <t>１回目</t>
    <rPh sb="1" eb="3">
      <t>カイメ</t>
    </rPh>
    <phoneticPr fontId="10"/>
  </si>
  <si>
    <t>２回目</t>
    <rPh sb="1" eb="3">
      <t>カイメ</t>
    </rPh>
    <phoneticPr fontId="10"/>
  </si>
  <si>
    <t>N.D.</t>
  </si>
  <si>
    <t>市内平均値（幾何平均）</t>
    <rPh sb="6" eb="8">
      <t>キカ</t>
    </rPh>
    <rPh sb="8" eb="10">
      <t>ヘイキン</t>
    </rPh>
    <phoneticPr fontId="10"/>
  </si>
  <si>
    <t>（トン/年）</t>
    <rPh sb="4" eb="5">
      <t>ネン</t>
    </rPh>
    <phoneticPr fontId="3"/>
  </si>
  <si>
    <t>住之江区</t>
    <rPh sb="0" eb="4">
      <t>スミノエク</t>
    </rPh>
    <phoneticPr fontId="7"/>
  </si>
  <si>
    <t>―</t>
    <phoneticPr fontId="3"/>
  </si>
  <si>
    <t>1.3</t>
  </si>
  <si>
    <t>１-８　光化学オキシダント（Ｏｘ）測定結果</t>
    <phoneticPr fontId="3"/>
  </si>
  <si>
    <t>一
般
環
境
大
気
測
定
局</t>
    <rPh sb="0" eb="1">
      <t>イッ</t>
    </rPh>
    <rPh sb="2" eb="3">
      <t>ハン</t>
    </rPh>
    <rPh sb="4" eb="5">
      <t>ワ</t>
    </rPh>
    <rPh sb="6" eb="7">
      <t>キョウ</t>
    </rPh>
    <rPh sb="8" eb="9">
      <t>オオ</t>
    </rPh>
    <rPh sb="10" eb="11">
      <t>イキ</t>
    </rPh>
    <rPh sb="12" eb="13">
      <t>ソク</t>
    </rPh>
    <rPh sb="14" eb="15">
      <t>ジョウ</t>
    </rPh>
    <rPh sb="16" eb="17">
      <t>キョク</t>
    </rPh>
    <phoneticPr fontId="3"/>
  </si>
  <si>
    <t>浪 速 区</t>
    <phoneticPr fontId="3"/>
  </si>
  <si>
    <t>6～9時における年平均値</t>
    <phoneticPr fontId="3"/>
  </si>
  <si>
    <t>6～9時３時間平均値が0.20ppmCを超えた日数とその割合</t>
    <phoneticPr fontId="3"/>
  </si>
  <si>
    <t>6～9時３時間平均値が0.31ppmCを超えた日数とその割合</t>
    <phoneticPr fontId="3"/>
  </si>
  <si>
    <t>北粉浜小学校</t>
    <phoneticPr fontId="3"/>
  </si>
  <si>
    <t>大阪市中心部</t>
    <phoneticPr fontId="3"/>
  </si>
  <si>
    <t>大阪市北部とその周辺</t>
    <phoneticPr fontId="3"/>
  </si>
  <si>
    <t>府域発令回数</t>
    <phoneticPr fontId="3"/>
  </si>
  <si>
    <t>１-11　年度別・地域別光化学スモッグ被害の訴え状況</t>
    <phoneticPr fontId="3"/>
  </si>
  <si>
    <t>１-13　一酸化炭素（ＣＯ）濃度経年変化　　</t>
    <phoneticPr fontId="3"/>
  </si>
  <si>
    <t>北区
梅田新道</t>
    <phoneticPr fontId="10"/>
  </si>
  <si>
    <t>西淀川区
出来島小学校</t>
    <phoneticPr fontId="10"/>
  </si>
  <si>
    <t>住之江区
北粉浜小学校</t>
    <phoneticPr fontId="10"/>
  </si>
  <si>
    <t>旭区
新森小路小学校</t>
    <phoneticPr fontId="10"/>
  </si>
  <si>
    <t>東成区
今里交差点</t>
    <phoneticPr fontId="10"/>
  </si>
  <si>
    <t xml:space="preserve">期　間
平均値
</t>
    <phoneticPr fontId="3"/>
  </si>
  <si>
    <t>(日)</t>
    <phoneticPr fontId="3"/>
  </si>
  <si>
    <t xml:space="preserve"> 一般環境大気移動測定局</t>
    <rPh sb="1" eb="3">
      <t>イッパン</t>
    </rPh>
    <rPh sb="3" eb="5">
      <t>カンキョウ</t>
    </rPh>
    <rPh sb="5" eb="7">
      <t>タイキ</t>
    </rPh>
    <rPh sb="7" eb="9">
      <t>イドウ</t>
    </rPh>
    <rPh sb="9" eb="11">
      <t>ソクテイ</t>
    </rPh>
    <rPh sb="11" eb="12">
      <t>キョク</t>
    </rPh>
    <phoneticPr fontId="3"/>
  </si>
  <si>
    <t>自動車排出ガス移動測定局</t>
    <rPh sb="0" eb="3">
      <t>ジドウシャ</t>
    </rPh>
    <rPh sb="3" eb="5">
      <t>ハイシュツ</t>
    </rPh>
    <rPh sb="7" eb="9">
      <t>イドウ</t>
    </rPh>
    <rPh sb="9" eb="11">
      <t>ソクテイ</t>
    </rPh>
    <rPh sb="11" eb="12">
      <t>キョク</t>
    </rPh>
    <phoneticPr fontId="3"/>
  </si>
  <si>
    <t>大正区</t>
    <rPh sb="0" eb="3">
      <t>タイショウク</t>
    </rPh>
    <phoneticPr fontId="3"/>
  </si>
  <si>
    <t>浮遊粒子状物質（SPM）</t>
    <phoneticPr fontId="3"/>
  </si>
  <si>
    <t>調査地点</t>
    <phoneticPr fontId="10"/>
  </si>
  <si>
    <t>１</t>
    <phoneticPr fontId="10"/>
  </si>
  <si>
    <t>２</t>
    <phoneticPr fontId="3"/>
  </si>
  <si>
    <t>３</t>
    <phoneticPr fontId="3"/>
  </si>
  <si>
    <t>５</t>
    <phoneticPr fontId="3"/>
  </si>
  <si>
    <t>６</t>
    <phoneticPr fontId="3"/>
  </si>
  <si>
    <t>８</t>
    <phoneticPr fontId="3"/>
  </si>
  <si>
    <t>H2</t>
    <phoneticPr fontId="3"/>
  </si>
  <si>
    <t>S63</t>
    <phoneticPr fontId="3"/>
  </si>
  <si>
    <t>(日)</t>
    <phoneticPr fontId="3"/>
  </si>
  <si>
    <t>(ppm)</t>
    <phoneticPr fontId="3"/>
  </si>
  <si>
    <t>(mg/㎥)</t>
    <phoneticPr fontId="3"/>
  </si>
  <si>
    <t>日平均値が
0.04ppmを
超えた日数</t>
    <phoneticPr fontId="3"/>
  </si>
  <si>
    <t xml:space="preserve">期　間
平均値
</t>
    <phoneticPr fontId="3"/>
  </si>
  <si>
    <t>測定年月日</t>
    <phoneticPr fontId="3"/>
  </si>
  <si>
    <t>(日)</t>
    <phoneticPr fontId="3"/>
  </si>
  <si>
    <t>(ppm)</t>
    <phoneticPr fontId="3"/>
  </si>
  <si>
    <t>日平均値が
0.06ppmを
超えた日数</t>
    <phoneticPr fontId="3"/>
  </si>
  <si>
    <t xml:space="preserve"> 一酸化窒素（NO）</t>
    <phoneticPr fontId="3"/>
  </si>
  <si>
    <t>測定年月日</t>
    <phoneticPr fontId="3"/>
  </si>
  <si>
    <t>年度（和暦）</t>
    <rPh sb="0" eb="2">
      <t>ネンド</t>
    </rPh>
    <rPh sb="3" eb="5">
      <t>ワレキ</t>
    </rPh>
    <phoneticPr fontId="3"/>
  </si>
  <si>
    <t>（注）大阪市内は、地域１～４に該当するが、被害の訴えは、全て大阪市域外で発生。</t>
    <rPh sb="1" eb="2">
      <t>チュウ</t>
    </rPh>
    <rPh sb="3" eb="6">
      <t>オオサカシ</t>
    </rPh>
    <rPh sb="6" eb="7">
      <t>ナイ</t>
    </rPh>
    <phoneticPr fontId="3"/>
  </si>
  <si>
    <t>１－５　浮遊粒子状物質（ＳＰＭ）濃度経年変化</t>
    <phoneticPr fontId="10"/>
  </si>
  <si>
    <t xml:space="preserve"> 測定局名</t>
    <phoneticPr fontId="3"/>
  </si>
  <si>
    <t>自動車排出
ガス測定局</t>
    <rPh sb="0" eb="1">
      <t>ジ</t>
    </rPh>
    <rPh sb="1" eb="2">
      <t>ドウ</t>
    </rPh>
    <rPh sb="2" eb="3">
      <t>クルマ</t>
    </rPh>
    <rPh sb="3" eb="4">
      <t>オシヒラ</t>
    </rPh>
    <rPh sb="4" eb="5">
      <t>デ</t>
    </rPh>
    <rPh sb="8" eb="9">
      <t>ソク</t>
    </rPh>
    <rPh sb="9" eb="10">
      <t>サダム</t>
    </rPh>
    <rPh sb="10" eb="11">
      <t>キョク</t>
    </rPh>
    <phoneticPr fontId="10"/>
  </si>
  <si>
    <t>非達成</t>
    <phoneticPr fontId="3"/>
  </si>
  <si>
    <t>2.9</t>
  </si>
  <si>
    <t>1.2</t>
  </si>
  <si>
    <t>2.4</t>
  </si>
  <si>
    <t>&lt;4</t>
  </si>
  <si>
    <t>&lt;0.018</t>
  </si>
  <si>
    <t>0.011</t>
  </si>
  <si>
    <t>1.0</t>
  </si>
  <si>
    <t>0.031</t>
  </si>
  <si>
    <t>東淀川区</t>
    <rPh sb="0" eb="3">
      <t>ヒガシヨドガワ</t>
    </rPh>
    <rPh sb="3" eb="4">
      <t>ク</t>
    </rPh>
    <phoneticPr fontId="3"/>
  </si>
  <si>
    <t>市岡中学校</t>
    <phoneticPr fontId="3"/>
  </si>
  <si>
    <t>此花郵便局</t>
    <phoneticPr fontId="2"/>
  </si>
  <si>
    <t>４</t>
    <phoneticPr fontId="3"/>
  </si>
  <si>
    <t>７</t>
    <phoneticPr fontId="3"/>
  </si>
  <si>
    <t>９</t>
    <phoneticPr fontId="3"/>
  </si>
  <si>
    <t xml:space="preserve"> 　　　項　目</t>
    <phoneticPr fontId="10"/>
  </si>
  <si>
    <t>揮発性
有機化合物</t>
    <phoneticPr fontId="3"/>
  </si>
  <si>
    <t>水銀</t>
    <rPh sb="0" eb="2">
      <t>スイギン</t>
    </rPh>
    <phoneticPr fontId="3"/>
  </si>
  <si>
    <t>都　　島</t>
    <phoneticPr fontId="10"/>
  </si>
  <si>
    <t>此　　花</t>
    <phoneticPr fontId="10"/>
  </si>
  <si>
    <t>西</t>
    <phoneticPr fontId="10"/>
  </si>
  <si>
    <t>港</t>
    <phoneticPr fontId="10"/>
  </si>
  <si>
    <t>大　　正</t>
    <phoneticPr fontId="10"/>
  </si>
  <si>
    <t>天　王　寺</t>
    <phoneticPr fontId="10"/>
  </si>
  <si>
    <t>西　淀　川</t>
    <phoneticPr fontId="10"/>
  </si>
  <si>
    <t>鶴　　見</t>
    <phoneticPr fontId="10"/>
  </si>
  <si>
    <t>住　　吉</t>
    <phoneticPr fontId="10"/>
  </si>
  <si>
    <t>東　住　吉</t>
    <phoneticPr fontId="10"/>
  </si>
  <si>
    <t>１-16　固定発生源からの窒素酸化物排出量の推移</t>
    <phoneticPr fontId="3"/>
  </si>
  <si>
    <t>１－21　悪臭に係る検査件数</t>
    <phoneticPr fontId="10"/>
  </si>
  <si>
    <t>（注）1. ＊印は環境基準値（長期的評価）を超えた局である。　</t>
    <phoneticPr fontId="10"/>
  </si>
  <si>
    <t>(注）1. ○は環境基準達成を、×は環境基準非達成を示す。</t>
    <rPh sb="1" eb="2">
      <t>チュウ</t>
    </rPh>
    <rPh sb="8" eb="10">
      <t>カンキョウ</t>
    </rPh>
    <rPh sb="10" eb="12">
      <t>キジュン</t>
    </rPh>
    <rPh sb="12" eb="14">
      <t>タッセイ</t>
    </rPh>
    <rPh sb="18" eb="20">
      <t>カンキョウ</t>
    </rPh>
    <rPh sb="20" eb="22">
      <t>キジュン</t>
    </rPh>
    <rPh sb="22" eb="23">
      <t>ヒ</t>
    </rPh>
    <rPh sb="23" eb="25">
      <t>タッセイ</t>
    </rPh>
    <rPh sb="26" eb="27">
      <t>シメ</t>
    </rPh>
    <phoneticPr fontId="3"/>
  </si>
  <si>
    <t xml:space="preserve">     2. 環境基準の長期的評価は、日平均値の２％除外値（年間にわたる日平均値につき高い方から２％の</t>
    <phoneticPr fontId="3"/>
  </si>
  <si>
    <t>（注）1. ○は環境基準達成を、×は環境基準非達成を示す。</t>
    <rPh sb="1" eb="2">
      <t>チュウ</t>
    </rPh>
    <rPh sb="8" eb="10">
      <t>カンキョウ</t>
    </rPh>
    <rPh sb="10" eb="12">
      <t>キジュン</t>
    </rPh>
    <rPh sb="12" eb="14">
      <t>タッセイ</t>
    </rPh>
    <rPh sb="18" eb="20">
      <t>カンキョウ</t>
    </rPh>
    <rPh sb="20" eb="22">
      <t>キジュン</t>
    </rPh>
    <rPh sb="22" eb="23">
      <t>ヒ</t>
    </rPh>
    <rPh sb="23" eb="25">
      <t>タッセイ</t>
    </rPh>
    <rPh sb="26" eb="27">
      <t>シメ</t>
    </rPh>
    <phoneticPr fontId="3"/>
  </si>
  <si>
    <t>（注）1. 平均は春夏秋冬の平均値（14日間/季×４季）である。</t>
    <rPh sb="1" eb="2">
      <t>チュウ</t>
    </rPh>
    <rPh sb="6" eb="8">
      <t>ヘイキン</t>
    </rPh>
    <rPh sb="9" eb="13">
      <t>シュンカシュウトウ</t>
    </rPh>
    <rPh sb="10" eb="11">
      <t>トシハル</t>
    </rPh>
    <rPh sb="11" eb="12">
      <t>アキ</t>
    </rPh>
    <rPh sb="12" eb="13">
      <t>フユ</t>
    </rPh>
    <rPh sb="14" eb="17">
      <t>ヘイキンチ</t>
    </rPh>
    <rPh sb="20" eb="21">
      <t>ニチ</t>
    </rPh>
    <rPh sb="21" eb="22">
      <t>カン</t>
    </rPh>
    <rPh sb="23" eb="24">
      <t>キ</t>
    </rPh>
    <rPh sb="26" eb="27">
      <t>キ</t>
    </rPh>
    <phoneticPr fontId="3"/>
  </si>
  <si>
    <t xml:space="preserve">      2. 各日のデータが検出下限値未満の場合は、検出下限値の1/2として平均を算出している。</t>
    <rPh sb="9" eb="11">
      <t>カクジツ</t>
    </rPh>
    <rPh sb="16" eb="18">
      <t>ケンシュツ</t>
    </rPh>
    <rPh sb="18" eb="21">
      <t>カゲンチ</t>
    </rPh>
    <rPh sb="21" eb="23">
      <t>ミマン</t>
    </rPh>
    <rPh sb="24" eb="26">
      <t>バアイ</t>
    </rPh>
    <rPh sb="28" eb="30">
      <t>ケンシュツ</t>
    </rPh>
    <rPh sb="30" eb="33">
      <t>カゲンチ</t>
    </rPh>
    <rPh sb="40" eb="42">
      <t>ヘイキン</t>
    </rPh>
    <rPh sb="43" eb="45">
      <t>サンシュツ</t>
    </rPh>
    <phoneticPr fontId="3"/>
  </si>
  <si>
    <t xml:space="preserve">         ただし、炭素成分は、検出下限値未満を0として算出している。</t>
    <phoneticPr fontId="3"/>
  </si>
  <si>
    <t xml:space="preserve">      3. 検出下限値未満の値には"&lt;"を付した。</t>
    <rPh sb="9" eb="11">
      <t>ケンシュツ</t>
    </rPh>
    <rPh sb="11" eb="14">
      <t>カゲンチ</t>
    </rPh>
    <rPh sb="14" eb="16">
      <t>ミマン</t>
    </rPh>
    <rPh sb="17" eb="18">
      <t>アタイ</t>
    </rPh>
    <rPh sb="24" eb="25">
      <t>フ</t>
    </rPh>
    <phoneticPr fontId="3"/>
  </si>
  <si>
    <t xml:space="preserve">      4. 表中の"*"は環境省の「微小粒子状物質（PM2.5）の成分分析ガイドライン」</t>
    <rPh sb="9" eb="11">
      <t>ヒョウチュウ</t>
    </rPh>
    <rPh sb="16" eb="19">
      <t>カンキョウショウ</t>
    </rPh>
    <phoneticPr fontId="3"/>
  </si>
  <si>
    <t xml:space="preserve">        （平成23年７月29日）の実施推奨項目を示す。</t>
    <phoneticPr fontId="10"/>
  </si>
  <si>
    <t>（注）1. ○は環境基準達成を、×は環境基準非達成を示す。</t>
    <rPh sb="8" eb="10">
      <t>カンキョウ</t>
    </rPh>
    <rPh sb="10" eb="12">
      <t>キジュン</t>
    </rPh>
    <rPh sb="12" eb="14">
      <t>タッセイ</t>
    </rPh>
    <rPh sb="18" eb="20">
      <t>カンキョウ</t>
    </rPh>
    <rPh sb="20" eb="22">
      <t>キジュン</t>
    </rPh>
    <rPh sb="22" eb="23">
      <t>ヒ</t>
    </rPh>
    <rPh sb="23" eb="25">
      <t>タッセイ</t>
    </rPh>
    <rPh sb="26" eb="27">
      <t>シメ</t>
    </rPh>
    <phoneticPr fontId="3"/>
  </si>
  <si>
    <t xml:space="preserve">      2. 昼間とは、５時から20時までの時間帯を指す。</t>
    <phoneticPr fontId="3"/>
  </si>
  <si>
    <t>　　　3. 環境基準達成とは、１時間値において0.06ppm を超える時間数が0であることである。</t>
    <rPh sb="10" eb="12">
      <t>タッセイ</t>
    </rPh>
    <phoneticPr fontId="3"/>
  </si>
  <si>
    <t>　　　4. 超過率は、(超過時間数)/(昼間(５時～20時まで)測定時間数)を示す。</t>
    <rPh sb="6" eb="8">
      <t>チョウカ</t>
    </rPh>
    <rPh sb="8" eb="9">
      <t>リツ</t>
    </rPh>
    <rPh sb="12" eb="14">
      <t>チョウカ</t>
    </rPh>
    <rPh sb="14" eb="16">
      <t>ジカン</t>
    </rPh>
    <rPh sb="16" eb="17">
      <t>スウ</t>
    </rPh>
    <rPh sb="20" eb="22">
      <t>ヒルマ</t>
    </rPh>
    <rPh sb="24" eb="25">
      <t>ジ</t>
    </rPh>
    <rPh sb="28" eb="29">
      <t>ジ</t>
    </rPh>
    <rPh sb="32" eb="34">
      <t>ソクテイ</t>
    </rPh>
    <rPh sb="34" eb="36">
      <t>ジカン</t>
    </rPh>
    <rPh sb="36" eb="37">
      <t>スウ</t>
    </rPh>
    <rPh sb="39" eb="40">
      <t>シメ</t>
    </rPh>
    <phoneticPr fontId="3"/>
  </si>
  <si>
    <t>　　　5. 表中の―印は、測定していないことを示す。</t>
    <rPh sb="6" eb="8">
      <t>ヒョウチュウ</t>
    </rPh>
    <rPh sb="10" eb="11">
      <t>シルシ</t>
    </rPh>
    <rPh sb="13" eb="15">
      <t>ソクテイ</t>
    </rPh>
    <rPh sb="23" eb="24">
      <t>シメ</t>
    </rPh>
    <phoneticPr fontId="3"/>
  </si>
  <si>
    <t>（注）1. 警報の発令回数は０回である。</t>
    <rPh sb="15" eb="16">
      <t>カイ</t>
    </rPh>
    <phoneticPr fontId="3"/>
  </si>
  <si>
    <t>　　　2. 市域発令回数とは大阪市域を含む１～４の地域に発令された回数を指す。</t>
    <rPh sb="8" eb="10">
      <t>ハツレイ</t>
    </rPh>
    <rPh sb="14" eb="17">
      <t>オオサカシ</t>
    </rPh>
    <rPh sb="17" eb="18">
      <t>イキ</t>
    </rPh>
    <rPh sb="36" eb="37">
      <t>サ</t>
    </rPh>
    <phoneticPr fontId="3"/>
  </si>
  <si>
    <t>　    2. 環境基準は、日平均値の年間98%値が0.06ppm以下である場合を達成とする。</t>
    <rPh sb="8" eb="10">
      <t>カンキョウ</t>
    </rPh>
    <rPh sb="10" eb="12">
      <t>キジュン</t>
    </rPh>
    <rPh sb="14" eb="15">
      <t>ニチ</t>
    </rPh>
    <rPh sb="15" eb="18">
      <t>ヘイキンチ</t>
    </rPh>
    <rPh sb="19" eb="21">
      <t>ネンカン</t>
    </rPh>
    <rPh sb="24" eb="25">
      <t>アタイ</t>
    </rPh>
    <rPh sb="33" eb="35">
      <t>イカ</t>
    </rPh>
    <rPh sb="38" eb="40">
      <t>バアイ</t>
    </rPh>
    <rPh sb="41" eb="43">
      <t>タッセイ</t>
    </rPh>
    <phoneticPr fontId="3"/>
  </si>
  <si>
    <t xml:space="preserve">（注）1. 環境保全目標は、６～９時の３時間平均値が0.20ppmCから0.31ppmCの範囲内またはそれ以下であること。
      </t>
    <phoneticPr fontId="3"/>
  </si>
  <si>
    <t>（注）工場・事業場数は、旧条例（大阪府公害防止条例）に係る届出書から読み替えしたものを含んでおり、
      現在、工場立入等により精査中である。</t>
    <rPh sb="67" eb="69">
      <t>セイサ</t>
    </rPh>
    <rPh sb="69" eb="70">
      <t>チュウ</t>
    </rPh>
    <phoneticPr fontId="10"/>
  </si>
  <si>
    <t>（注） 1. 電気・ガス事業法関係施設を含む。</t>
    <phoneticPr fontId="3"/>
  </si>
  <si>
    <t>　　　6. 難波中学校は平成29年11月1日付けで終了し、平成30年度から平尾小学校において測定を開始している。</t>
    <rPh sb="6" eb="8">
      <t>ナンバ</t>
    </rPh>
    <rPh sb="8" eb="11">
      <t>チュウガッコウ</t>
    </rPh>
    <rPh sb="12" eb="14">
      <t>ヘイセイ</t>
    </rPh>
    <rPh sb="16" eb="17">
      <t>ネン</t>
    </rPh>
    <rPh sb="19" eb="20">
      <t>ツキ</t>
    </rPh>
    <rPh sb="21" eb="22">
      <t>ニチ</t>
    </rPh>
    <rPh sb="22" eb="23">
      <t>ツ</t>
    </rPh>
    <rPh sb="25" eb="27">
      <t>シュウリョウ</t>
    </rPh>
    <rPh sb="29" eb="31">
      <t>ヘイセイ</t>
    </rPh>
    <rPh sb="33" eb="35">
      <t>ネンド</t>
    </rPh>
    <rPh sb="37" eb="39">
      <t>ヒラオ</t>
    </rPh>
    <rPh sb="39" eb="42">
      <t>ショウガッコウ</t>
    </rPh>
    <rPh sb="46" eb="48">
      <t>ソクテイ</t>
    </rPh>
    <rPh sb="49" eb="51">
      <t>カイシ</t>
    </rPh>
    <phoneticPr fontId="3"/>
  </si>
  <si>
    <t>（注）1. 野中小学校は、平成25年４月に旧淀川区役所から継続局として移設。</t>
    <rPh sb="1" eb="2">
      <t>チュウ</t>
    </rPh>
    <phoneticPr fontId="3"/>
  </si>
  <si>
    <t>　　　2. 菅北小学校及び今宮中学校における測定は、平成24年度をもって終了。</t>
    <rPh sb="6" eb="7">
      <t>カン</t>
    </rPh>
    <rPh sb="7" eb="8">
      <t>キタ</t>
    </rPh>
    <rPh sb="8" eb="11">
      <t>ショウガッコウ</t>
    </rPh>
    <rPh sb="11" eb="12">
      <t>オヨ</t>
    </rPh>
    <rPh sb="13" eb="15">
      <t>イマミヤ</t>
    </rPh>
    <rPh sb="15" eb="18">
      <t>チュウガッコウ</t>
    </rPh>
    <rPh sb="22" eb="24">
      <t>ソクテイ</t>
    </rPh>
    <rPh sb="26" eb="28">
      <t>ヘイセイ</t>
    </rPh>
    <rPh sb="30" eb="32">
      <t>ネンド</t>
    </rPh>
    <rPh sb="36" eb="38">
      <t>シュウリョウ</t>
    </rPh>
    <phoneticPr fontId="3"/>
  </si>
  <si>
    <t>　　　3. 淀中学校及び茨田北小学校における測定は、平成26年度をもって終了。</t>
    <rPh sb="6" eb="7">
      <t>ヨド</t>
    </rPh>
    <rPh sb="7" eb="10">
      <t>チュウガッコウ</t>
    </rPh>
    <rPh sb="10" eb="11">
      <t>オヨ</t>
    </rPh>
    <rPh sb="12" eb="14">
      <t>マッタ</t>
    </rPh>
    <rPh sb="14" eb="15">
      <t>キタ</t>
    </rPh>
    <rPh sb="15" eb="18">
      <t>ショウガッコウ</t>
    </rPh>
    <rPh sb="22" eb="24">
      <t>ソクテイ</t>
    </rPh>
    <rPh sb="26" eb="28">
      <t>ヘイセイ</t>
    </rPh>
    <rPh sb="30" eb="32">
      <t>ネンド</t>
    </rPh>
    <rPh sb="36" eb="38">
      <t>シュウリョウ</t>
    </rPh>
    <phoneticPr fontId="3"/>
  </si>
  <si>
    <t xml:space="preserve">       2. 計は「ばい煙」「粉じん」「揮発性有機化合物」「水銀」の延べ数</t>
    <phoneticPr fontId="3"/>
  </si>
  <si>
    <t>平成</t>
    <rPh sb="0" eb="2">
      <t>ヘイセイ</t>
    </rPh>
    <phoneticPr fontId="3"/>
  </si>
  <si>
    <t>令和</t>
    <rPh sb="0" eb="2">
      <t>レイワ</t>
    </rPh>
    <phoneticPr fontId="3"/>
  </si>
  <si>
    <t>元</t>
    <rPh sb="0" eb="1">
      <t>ガン</t>
    </rPh>
    <phoneticPr fontId="3"/>
  </si>
  <si>
    <t xml:space="preserve">  年度</t>
    <rPh sb="2" eb="4">
      <t>ネンド</t>
    </rPh>
    <phoneticPr fontId="10"/>
  </si>
  <si>
    <t>年度</t>
    <rPh sb="0" eb="2">
      <t>ネンド</t>
    </rPh>
    <phoneticPr fontId="10"/>
  </si>
  <si>
    <t>菅北小学校</t>
    <rPh sb="0" eb="2">
      <t>スガキタ</t>
    </rPh>
    <rPh sb="2" eb="5">
      <t>ショウガッコウ</t>
    </rPh>
    <phoneticPr fontId="3"/>
  </si>
  <si>
    <t>○</t>
    <phoneticPr fontId="3"/>
  </si>
  <si>
    <t>桃谷中学校</t>
    <rPh sb="0" eb="2">
      <t>モモタニ</t>
    </rPh>
    <phoneticPr fontId="3"/>
  </si>
  <si>
    <t>九条南小学校</t>
    <rPh sb="0" eb="2">
      <t>クジョウ</t>
    </rPh>
    <rPh sb="2" eb="3">
      <t>ミナミ</t>
    </rPh>
    <phoneticPr fontId="3"/>
  </si>
  <si>
    <t>東住吉区</t>
    <rPh sb="0" eb="3">
      <t>ヒガシスミヨシ</t>
    </rPh>
    <rPh sb="3" eb="4">
      <t>ク</t>
    </rPh>
    <phoneticPr fontId="3"/>
  </si>
  <si>
    <t>福 島 区</t>
    <rPh sb="0" eb="1">
      <t>フク</t>
    </rPh>
    <rPh sb="2" eb="3">
      <t>シマ</t>
    </rPh>
    <rPh sb="4" eb="5">
      <t>ク</t>
    </rPh>
    <phoneticPr fontId="3"/>
  </si>
  <si>
    <t>東 成 区</t>
    <rPh sb="0" eb="1">
      <t>ヒガシ</t>
    </rPh>
    <rPh sb="2" eb="3">
      <t>シゲル</t>
    </rPh>
    <rPh sb="4" eb="5">
      <t>ク</t>
    </rPh>
    <phoneticPr fontId="3"/>
  </si>
  <si>
    <t>桃谷中学校</t>
    <rPh sb="0" eb="2">
      <t>モモタニ</t>
    </rPh>
    <phoneticPr fontId="10"/>
  </si>
  <si>
    <t>0.008</t>
  </si>
  <si>
    <t>○</t>
    <phoneticPr fontId="10"/>
  </si>
  <si>
    <t>×</t>
    <phoneticPr fontId="3"/>
  </si>
  <si>
    <t>&lt;0.009</t>
  </si>
  <si>
    <t>0.06</t>
  </si>
  <si>
    <t>0.022</t>
  </si>
  <si>
    <t>0.030</t>
  </si>
  <si>
    <t>0.028</t>
  </si>
  <si>
    <t>0.015</t>
  </si>
  <si>
    <t>&lt;0.023</t>
  </si>
  <si>
    <t>&lt;0.006</t>
  </si>
  <si>
    <t>0.032</t>
  </si>
  <si>
    <t>0.033</t>
  </si>
  <si>
    <t>0.025</t>
  </si>
  <si>
    <t>41</t>
  </si>
  <si>
    <t>28</t>
  </si>
  <si>
    <t>－</t>
    <phoneticPr fontId="3"/>
  </si>
  <si>
    <t>平成24</t>
    <rPh sb="0" eb="2">
      <t>ヘイセイ</t>
    </rPh>
    <phoneticPr fontId="3"/>
  </si>
  <si>
    <t>平成25</t>
    <rPh sb="0" eb="2">
      <t>ヘイセイ</t>
    </rPh>
    <phoneticPr fontId="3"/>
  </si>
  <si>
    <t>平成26</t>
    <rPh sb="0" eb="2">
      <t>ヘイセイ</t>
    </rPh>
    <phoneticPr fontId="3"/>
  </si>
  <si>
    <t>平成27</t>
    <rPh sb="0" eb="2">
      <t>ヘイセイ</t>
    </rPh>
    <phoneticPr fontId="3"/>
  </si>
  <si>
    <t>平成28</t>
    <rPh sb="0" eb="2">
      <t>ヘイセイ</t>
    </rPh>
    <phoneticPr fontId="3"/>
  </si>
  <si>
    <t>平成29</t>
    <rPh sb="0" eb="2">
      <t>ヘイセイ</t>
    </rPh>
    <phoneticPr fontId="3"/>
  </si>
  <si>
    <t>平成30</t>
    <rPh sb="0" eb="2">
      <t>ヘイセイ</t>
    </rPh>
    <phoneticPr fontId="3"/>
  </si>
  <si>
    <t>令和元</t>
    <rPh sb="0" eb="2">
      <t>レイワ</t>
    </rPh>
    <rPh sb="2" eb="3">
      <t>ガン</t>
    </rPh>
    <phoneticPr fontId="3"/>
  </si>
  <si>
    <t>年度</t>
    <rPh sb="0" eb="1">
      <t>トシ</t>
    </rPh>
    <rPh sb="1" eb="2">
      <t>ド</t>
    </rPh>
    <phoneticPr fontId="3"/>
  </si>
  <si>
    <t>生野区
桃谷中学校</t>
    <rPh sb="4" eb="6">
      <t>モモタニ</t>
    </rPh>
    <phoneticPr fontId="10"/>
  </si>
  <si>
    <t>-</t>
    <phoneticPr fontId="10"/>
  </si>
  <si>
    <t>セキュリティ前等の
環境濃度測定</t>
    <rPh sb="6" eb="7">
      <t>マエ</t>
    </rPh>
    <rPh sb="7" eb="8">
      <t>トウ</t>
    </rPh>
    <phoneticPr fontId="10"/>
  </si>
  <si>
    <t>0.05</t>
  </si>
  <si>
    <t>年度</t>
    <rPh sb="0" eb="2">
      <t>ネンド</t>
    </rPh>
    <phoneticPr fontId="3"/>
  </si>
  <si>
    <t>選任、死亡・解任届</t>
    <rPh sb="0" eb="2">
      <t>センニン</t>
    </rPh>
    <rPh sb="3" eb="5">
      <t>シボウ</t>
    </rPh>
    <rPh sb="6" eb="8">
      <t>カイニン</t>
    </rPh>
    <rPh sb="8" eb="9">
      <t>トドケ</t>
    </rPh>
    <phoneticPr fontId="10"/>
  </si>
  <si>
    <r>
      <t>日平均値が0.10mg/m</t>
    </r>
    <r>
      <rPr>
        <vertAlign val="superscript"/>
        <sz val="10"/>
        <rFont val="ＭＳ Ｐゴシック"/>
        <family val="3"/>
        <charset val="128"/>
        <scheme val="minor"/>
      </rPr>
      <t>3</t>
    </r>
    <r>
      <rPr>
        <sz val="10"/>
        <rFont val="ＭＳ Ｐゴシック"/>
        <family val="3"/>
        <charset val="128"/>
        <scheme val="minor"/>
      </rPr>
      <t>を超えた日数と
その割合</t>
    </r>
    <phoneticPr fontId="3"/>
  </si>
  <si>
    <r>
      <rPr>
        <sz val="10"/>
        <rFont val="ＭＳ Ｐゴシック"/>
        <family val="3"/>
        <charset val="128"/>
        <scheme val="minor"/>
      </rPr>
      <t>日平均値の２％除外値</t>
    </r>
    <r>
      <rPr>
        <sz val="11"/>
        <rFont val="ＭＳ Ｐゴシック"/>
        <family val="3"/>
        <charset val="128"/>
        <scheme val="minor"/>
      </rPr>
      <t xml:space="preserve">
</t>
    </r>
    <r>
      <rPr>
        <sz val="9"/>
        <rFont val="ＭＳ Ｐゴシック"/>
        <family val="3"/>
        <charset val="128"/>
        <scheme val="minor"/>
      </rPr>
      <t>（基準：0.10mg/m</t>
    </r>
    <r>
      <rPr>
        <vertAlign val="superscript"/>
        <sz val="9"/>
        <rFont val="ＭＳ Ｐゴシック"/>
        <family val="3"/>
        <charset val="128"/>
        <scheme val="minor"/>
      </rPr>
      <t>3</t>
    </r>
    <r>
      <rPr>
        <sz val="9"/>
        <rFont val="ＭＳ Ｐゴシック"/>
        <family val="3"/>
        <charset val="128"/>
        <scheme val="minor"/>
      </rPr>
      <t>以下）</t>
    </r>
    <rPh sb="12" eb="14">
      <t>キジュン</t>
    </rPh>
    <rPh sb="24" eb="26">
      <t>イカ</t>
    </rPh>
    <phoneticPr fontId="3"/>
  </si>
  <si>
    <r>
      <t>日平均値が0.10mg/m</t>
    </r>
    <r>
      <rPr>
        <vertAlign val="superscript"/>
        <sz val="10"/>
        <rFont val="ＭＳ Ｐゴシック"/>
        <family val="3"/>
        <charset val="128"/>
        <scheme val="minor"/>
      </rPr>
      <t>3</t>
    </r>
    <r>
      <rPr>
        <sz val="10"/>
        <rFont val="ＭＳ Ｐゴシック"/>
        <family val="3"/>
        <charset val="128"/>
        <scheme val="minor"/>
      </rPr>
      <t>を超えた日が
２日以上連続しないこと</t>
    </r>
    <phoneticPr fontId="3"/>
  </si>
  <si>
    <r>
      <t>(mg/m</t>
    </r>
    <r>
      <rPr>
        <vertAlign val="superscript"/>
        <sz val="11"/>
        <rFont val="ＭＳ Ｐゴシック"/>
        <family val="3"/>
        <charset val="128"/>
        <scheme val="minor"/>
      </rPr>
      <t>3</t>
    </r>
    <r>
      <rPr>
        <sz val="11"/>
        <rFont val="ＭＳ Ｐゴシック"/>
        <family val="3"/>
        <charset val="128"/>
        <scheme val="minor"/>
      </rPr>
      <t>)</t>
    </r>
    <phoneticPr fontId="3"/>
  </si>
  <si>
    <r>
      <t xml:space="preserve">長期基準
</t>
    </r>
    <r>
      <rPr>
        <sz val="10"/>
        <rFont val="ＭＳ Ｐゴシック"/>
        <family val="3"/>
        <charset val="128"/>
        <scheme val="minor"/>
      </rPr>
      <t>（年平均値
15μg/m</t>
    </r>
    <r>
      <rPr>
        <vertAlign val="superscript"/>
        <sz val="10"/>
        <rFont val="ＭＳ Ｐゴシック"/>
        <family val="3"/>
        <charset val="128"/>
        <scheme val="minor"/>
      </rPr>
      <t>3</t>
    </r>
    <r>
      <rPr>
        <sz val="10"/>
        <rFont val="ＭＳ Ｐゴシック"/>
        <family val="3"/>
        <charset val="128"/>
        <scheme val="minor"/>
      </rPr>
      <t>以下）</t>
    </r>
    <rPh sb="0" eb="2">
      <t>チョウキ</t>
    </rPh>
    <rPh sb="2" eb="4">
      <t>キジュン</t>
    </rPh>
    <rPh sb="6" eb="7">
      <t>ネン</t>
    </rPh>
    <rPh sb="7" eb="10">
      <t>ヘイキンチ</t>
    </rPh>
    <rPh sb="18" eb="20">
      <t>イカ</t>
    </rPh>
    <phoneticPr fontId="3"/>
  </si>
  <si>
    <r>
      <t xml:space="preserve">短期基準
</t>
    </r>
    <r>
      <rPr>
        <sz val="10"/>
        <rFont val="ＭＳ Ｐゴシック"/>
        <family val="3"/>
        <charset val="128"/>
        <scheme val="minor"/>
      </rPr>
      <t>（日平均値の年間98%値35μg/m</t>
    </r>
    <r>
      <rPr>
        <vertAlign val="superscript"/>
        <sz val="10"/>
        <rFont val="ＭＳ Ｐゴシック"/>
        <family val="3"/>
        <charset val="128"/>
        <scheme val="minor"/>
      </rPr>
      <t xml:space="preserve">3
</t>
    </r>
    <r>
      <rPr>
        <sz val="10"/>
        <rFont val="ＭＳ Ｐゴシック"/>
        <family val="3"/>
        <charset val="128"/>
        <scheme val="minor"/>
      </rPr>
      <t>以下）</t>
    </r>
    <rPh sb="0" eb="2">
      <t>タンキ</t>
    </rPh>
    <rPh sb="2" eb="4">
      <t>キジュン</t>
    </rPh>
    <rPh sb="6" eb="7">
      <t>ニチ</t>
    </rPh>
    <rPh sb="7" eb="10">
      <t>ヘイキンチ</t>
    </rPh>
    <rPh sb="11" eb="13">
      <t>ネンカン</t>
    </rPh>
    <rPh sb="16" eb="17">
      <t>アタイ</t>
    </rPh>
    <phoneticPr fontId="3"/>
  </si>
  <si>
    <r>
      <t>日平均値が35
μg/m</t>
    </r>
    <r>
      <rPr>
        <vertAlign val="superscript"/>
        <sz val="11"/>
        <rFont val="ＭＳ Ｐゴシック"/>
        <family val="3"/>
        <charset val="128"/>
        <scheme val="minor"/>
      </rPr>
      <t>3</t>
    </r>
    <r>
      <rPr>
        <sz val="11"/>
        <rFont val="ＭＳ Ｐゴシック"/>
        <family val="3"/>
        <charset val="128"/>
        <scheme val="minor"/>
      </rPr>
      <t>を超えた
日数とその割合</t>
    </r>
    <rPh sb="0" eb="1">
      <t>ニチ</t>
    </rPh>
    <rPh sb="1" eb="4">
      <t>ヘイキンチ</t>
    </rPh>
    <rPh sb="14" eb="15">
      <t>コ</t>
    </rPh>
    <rPh sb="18" eb="20">
      <t>ニッスウ</t>
    </rPh>
    <rPh sb="23" eb="25">
      <t>ワリアイ</t>
    </rPh>
    <phoneticPr fontId="3"/>
  </si>
  <si>
    <r>
      <t xml:space="preserve">環境基準の
評価
</t>
    </r>
    <r>
      <rPr>
        <sz val="9"/>
        <rFont val="ＭＳ Ｐゴシック"/>
        <family val="3"/>
        <charset val="128"/>
        <scheme val="minor"/>
      </rPr>
      <t>（長期基準、
短期基準ともに達成が必要）</t>
    </r>
    <rPh sb="0" eb="2">
      <t>カンキョウ</t>
    </rPh>
    <rPh sb="2" eb="4">
      <t>キジュン</t>
    </rPh>
    <rPh sb="6" eb="8">
      <t>ヒョウカ</t>
    </rPh>
    <rPh sb="10" eb="12">
      <t>チョウキ</t>
    </rPh>
    <rPh sb="12" eb="14">
      <t>キジュン</t>
    </rPh>
    <rPh sb="16" eb="18">
      <t>タンキ</t>
    </rPh>
    <rPh sb="18" eb="20">
      <t>キジュン</t>
    </rPh>
    <rPh sb="23" eb="25">
      <t>タッセイ</t>
    </rPh>
    <rPh sb="26" eb="28">
      <t>ヒツヨウ</t>
    </rPh>
    <phoneticPr fontId="3"/>
  </si>
  <si>
    <r>
      <t>年平均値
(μg/m</t>
    </r>
    <r>
      <rPr>
        <vertAlign val="superscript"/>
        <sz val="10"/>
        <rFont val="ＭＳ Ｐゴシック"/>
        <family val="3"/>
        <charset val="128"/>
        <scheme val="minor"/>
      </rPr>
      <t>3</t>
    </r>
    <r>
      <rPr>
        <sz val="10"/>
        <rFont val="ＭＳ Ｐゴシック"/>
        <family val="3"/>
        <charset val="128"/>
        <scheme val="minor"/>
      </rPr>
      <t>)</t>
    </r>
    <rPh sb="0" eb="1">
      <t>ネン</t>
    </rPh>
    <rPh sb="1" eb="4">
      <t>ヘイキンチ</t>
    </rPh>
    <phoneticPr fontId="3"/>
  </si>
  <si>
    <r>
      <t>日平均値の
年間98%値(μg/m</t>
    </r>
    <r>
      <rPr>
        <vertAlign val="superscript"/>
        <sz val="10"/>
        <rFont val="ＭＳ Ｐゴシック"/>
        <family val="3"/>
        <charset val="128"/>
        <scheme val="minor"/>
      </rPr>
      <t>3</t>
    </r>
    <r>
      <rPr>
        <sz val="10"/>
        <rFont val="ＭＳ Ｐゴシック"/>
        <family val="3"/>
        <charset val="128"/>
        <scheme val="minor"/>
      </rPr>
      <t>)</t>
    </r>
    <rPh sb="0" eb="1">
      <t>ヒ</t>
    </rPh>
    <rPh sb="1" eb="4">
      <t>ヘイキンチ</t>
    </rPh>
    <rPh sb="6" eb="8">
      <t>ネンカン</t>
    </rPh>
    <rPh sb="11" eb="12">
      <t>アタイ</t>
    </rPh>
    <phoneticPr fontId="3"/>
  </si>
  <si>
    <r>
      <t>炭素成分</t>
    </r>
    <r>
      <rPr>
        <vertAlign val="superscript"/>
        <sz val="10"/>
        <rFont val="ＭＳ Ｐゴシック"/>
        <family val="3"/>
        <charset val="128"/>
        <scheme val="minor"/>
      </rPr>
      <t xml:space="preserve">
</t>
    </r>
    <r>
      <rPr>
        <sz val="10"/>
        <rFont val="ＭＳ Ｐゴシック"/>
        <family val="3"/>
        <charset val="128"/>
        <scheme val="minor"/>
      </rPr>
      <t>（μg/m³）</t>
    </r>
    <rPh sb="0" eb="2">
      <t>タンソ</t>
    </rPh>
    <rPh sb="2" eb="4">
      <t>セイブン</t>
    </rPh>
    <phoneticPr fontId="3"/>
  </si>
  <si>
    <t>平成28</t>
    <phoneticPr fontId="3"/>
  </si>
  <si>
    <t>平成29</t>
    <phoneticPr fontId="3"/>
  </si>
  <si>
    <t>平成30</t>
    <phoneticPr fontId="3"/>
  </si>
  <si>
    <t>平成24</t>
    <phoneticPr fontId="3"/>
  </si>
  <si>
    <t>平成25</t>
    <phoneticPr fontId="3"/>
  </si>
  <si>
    <t>平成26</t>
    <phoneticPr fontId="3"/>
  </si>
  <si>
    <t>平成27</t>
    <phoneticPr fontId="3"/>
  </si>
  <si>
    <r>
      <t>１-12　二酸化硫黄（ＳＯ</t>
    </r>
    <r>
      <rPr>
        <b/>
        <vertAlign val="subscript"/>
        <sz val="11"/>
        <rFont val="ＭＳ Ｐゴシック"/>
        <family val="3"/>
        <charset val="128"/>
        <scheme val="minor"/>
      </rPr>
      <t>２</t>
    </r>
    <r>
      <rPr>
        <b/>
        <sz val="11"/>
        <rFont val="ＭＳ Ｐゴシック"/>
        <family val="3"/>
        <charset val="128"/>
        <scheme val="minor"/>
      </rPr>
      <t>）濃度経年変化</t>
    </r>
    <phoneticPr fontId="10"/>
  </si>
  <si>
    <r>
      <t>１-14　短期測定による二酸化窒素（NO</t>
    </r>
    <r>
      <rPr>
        <b/>
        <vertAlign val="subscript"/>
        <sz val="11"/>
        <rFont val="ＭＳ Ｐゴシック"/>
        <family val="3"/>
        <charset val="128"/>
        <scheme val="minor"/>
      </rPr>
      <t>2</t>
    </r>
    <r>
      <rPr>
        <b/>
        <sz val="11"/>
        <rFont val="ＭＳ Ｐゴシック"/>
        <family val="3"/>
        <charset val="128"/>
        <scheme val="minor"/>
      </rPr>
      <t>）、一酸化窒素（NO）の測定結果</t>
    </r>
    <phoneticPr fontId="10"/>
  </si>
  <si>
    <r>
      <t>二酸化窒素（NO</t>
    </r>
    <r>
      <rPr>
        <vertAlign val="subscript"/>
        <sz val="11"/>
        <rFont val="ＭＳ Ｐゴシック"/>
        <family val="3"/>
        <charset val="128"/>
        <scheme val="minor"/>
      </rPr>
      <t>2</t>
    </r>
    <r>
      <rPr>
        <sz val="11"/>
        <rFont val="ＭＳ Ｐゴシック"/>
        <family val="3"/>
        <charset val="128"/>
        <scheme val="minor"/>
      </rPr>
      <t>）</t>
    </r>
    <phoneticPr fontId="3"/>
  </si>
  <si>
    <r>
      <t>１-15　短期測定による浮遊粒子状物質（SPM）、二酸化硫黄（SO</t>
    </r>
    <r>
      <rPr>
        <b/>
        <vertAlign val="subscript"/>
        <sz val="11"/>
        <rFont val="ＭＳ Ｐゴシック"/>
        <family val="3"/>
        <charset val="128"/>
        <scheme val="minor"/>
      </rPr>
      <t>2</t>
    </r>
    <r>
      <rPr>
        <b/>
        <sz val="11"/>
        <rFont val="ＭＳ Ｐゴシック"/>
        <family val="3"/>
        <charset val="128"/>
        <scheme val="minor"/>
      </rPr>
      <t>）の測定結果</t>
    </r>
    <phoneticPr fontId="10"/>
  </si>
  <si>
    <r>
      <t>二酸化硫黄（SO</t>
    </r>
    <r>
      <rPr>
        <vertAlign val="subscript"/>
        <sz val="11"/>
        <rFont val="ＭＳ Ｐゴシック"/>
        <family val="3"/>
        <charset val="128"/>
        <scheme val="minor"/>
      </rPr>
      <t>2</t>
    </r>
    <r>
      <rPr>
        <sz val="11"/>
        <rFont val="ＭＳ Ｐゴシック"/>
        <family val="3"/>
        <charset val="128"/>
        <scheme val="minor"/>
      </rPr>
      <t>）</t>
    </r>
    <phoneticPr fontId="3"/>
  </si>
  <si>
    <r>
      <t>日平均値が
0.10mg/ｍ</t>
    </r>
    <r>
      <rPr>
        <vertAlign val="superscript"/>
        <sz val="10"/>
        <rFont val="ＭＳ Ｐゴシック"/>
        <family val="3"/>
        <charset val="128"/>
        <scheme val="minor"/>
      </rPr>
      <t>３</t>
    </r>
    <r>
      <rPr>
        <sz val="10"/>
        <rFont val="ＭＳ Ｐゴシック"/>
        <family val="3"/>
        <charset val="128"/>
        <scheme val="minor"/>
      </rPr>
      <t>を
超えた日数</t>
    </r>
    <phoneticPr fontId="3"/>
  </si>
  <si>
    <t>構造等
変更届</t>
    <rPh sb="0" eb="1">
      <t>ガマエ</t>
    </rPh>
    <rPh sb="1" eb="2">
      <t>ヅクリ</t>
    </rPh>
    <rPh sb="4" eb="6">
      <t>ヘンコウ</t>
    </rPh>
    <rPh sb="6" eb="7">
      <t>トド</t>
    </rPh>
    <phoneticPr fontId="10"/>
  </si>
  <si>
    <r>
      <t>平尾小学校（大正区）</t>
    </r>
    <r>
      <rPr>
        <sz val="9"/>
        <rFont val="ＭＳ Ｐゴシック"/>
        <family val="3"/>
        <charset val="128"/>
        <scheme val="minor"/>
      </rPr>
      <t>*1</t>
    </r>
    <rPh sb="0" eb="2">
      <t>ヒラオ</t>
    </rPh>
    <rPh sb="6" eb="8">
      <t>タイショウ</t>
    </rPh>
    <phoneticPr fontId="2"/>
  </si>
  <si>
    <r>
      <t>淀中学校（西淀川区）</t>
    </r>
    <r>
      <rPr>
        <sz val="9"/>
        <rFont val="ＭＳ Ｐゴシック"/>
        <family val="3"/>
        <charset val="128"/>
        <scheme val="minor"/>
      </rPr>
      <t>*1</t>
    </r>
    <rPh sb="0" eb="1">
      <t>ヨド</t>
    </rPh>
    <rPh sb="1" eb="4">
      <t>チュウガッコウ</t>
    </rPh>
    <rPh sb="5" eb="8">
      <t>ニシヨドガワ</t>
    </rPh>
    <phoneticPr fontId="2"/>
  </si>
  <si>
    <r>
      <t>桃谷中学校（生野区</t>
    </r>
    <r>
      <rPr>
        <sz val="9"/>
        <rFont val="ＭＳ Ｐゴシック"/>
        <family val="3"/>
        <charset val="128"/>
        <scheme val="minor"/>
      </rPr>
      <t>）*1</t>
    </r>
    <rPh sb="0" eb="2">
      <t>モモダニ</t>
    </rPh>
    <rPh sb="2" eb="5">
      <t>チュウガッコウ</t>
    </rPh>
    <rPh sb="6" eb="8">
      <t>イクノ</t>
    </rPh>
    <phoneticPr fontId="2"/>
  </si>
  <si>
    <r>
      <t>大宮中学校（旭区）</t>
    </r>
    <r>
      <rPr>
        <sz val="9"/>
        <rFont val="ＭＳ Ｐゴシック"/>
        <family val="3"/>
        <charset val="128"/>
        <scheme val="minor"/>
      </rPr>
      <t>*1</t>
    </r>
    <rPh sb="0" eb="2">
      <t>オオミヤ</t>
    </rPh>
    <rPh sb="2" eb="3">
      <t>チュウ</t>
    </rPh>
    <rPh sb="6" eb="7">
      <t>アサヒ</t>
    </rPh>
    <rPh sb="7" eb="8">
      <t>ク</t>
    </rPh>
    <phoneticPr fontId="2"/>
  </si>
  <si>
    <r>
      <t>摂陽中学校（平野区）</t>
    </r>
    <r>
      <rPr>
        <sz val="9"/>
        <rFont val="ＭＳ Ｐゴシック"/>
        <family val="3"/>
        <charset val="128"/>
        <scheme val="minor"/>
      </rPr>
      <t>*1</t>
    </r>
    <rPh sb="0" eb="5">
      <t>セツヨウチュウガッコウ</t>
    </rPh>
    <rPh sb="6" eb="9">
      <t>ヒラノク</t>
    </rPh>
    <phoneticPr fontId="2"/>
  </si>
  <si>
    <t xml:space="preserve">       N.D. : 検出下限値（0.056本／L）未満</t>
    <phoneticPr fontId="3"/>
  </si>
  <si>
    <r>
      <t>窒素酸化物(ＮＯ＋ＮＯ</t>
    </r>
    <r>
      <rPr>
        <vertAlign val="subscript"/>
        <sz val="11"/>
        <rFont val="ＭＳ Ｐゴシック"/>
        <family val="3"/>
        <charset val="128"/>
        <scheme val="minor"/>
      </rPr>
      <t>２</t>
    </r>
    <r>
      <rPr>
        <sz val="11"/>
        <rFont val="ＭＳ Ｐゴシック"/>
        <family val="3"/>
        <charset val="128"/>
        <scheme val="minor"/>
      </rPr>
      <t>)</t>
    </r>
    <rPh sb="2" eb="5">
      <t>サンカブツ</t>
    </rPh>
    <phoneticPr fontId="3"/>
  </si>
  <si>
    <r>
      <t>年平均値
NO</t>
    </r>
    <r>
      <rPr>
        <vertAlign val="subscript"/>
        <sz val="11"/>
        <rFont val="ＭＳ Ｐゴシック"/>
        <family val="3"/>
        <charset val="128"/>
        <scheme val="minor"/>
      </rPr>
      <t xml:space="preserve">2
</t>
    </r>
    <r>
      <rPr>
        <sz val="11"/>
        <rFont val="ＭＳ Ｐゴシック"/>
        <family val="3"/>
        <charset val="128"/>
        <scheme val="minor"/>
      </rPr>
      <t>(NO+NO</t>
    </r>
    <r>
      <rPr>
        <vertAlign val="subscript"/>
        <sz val="11"/>
        <rFont val="ＭＳ Ｐゴシック"/>
        <family val="3"/>
        <charset val="128"/>
        <scheme val="minor"/>
      </rPr>
      <t>2</t>
    </r>
    <r>
      <rPr>
        <sz val="11"/>
        <rFont val="ＭＳ Ｐゴシック"/>
        <family val="3"/>
        <charset val="128"/>
        <scheme val="minor"/>
      </rPr>
      <t>)</t>
    </r>
    <phoneticPr fontId="3"/>
  </si>
  <si>
    <r>
      <t>１－３　二酸化窒素（ＮＯ</t>
    </r>
    <r>
      <rPr>
        <b/>
        <vertAlign val="subscript"/>
        <sz val="11"/>
        <rFont val="ＭＳ Ｐゴシック"/>
        <family val="3"/>
        <charset val="128"/>
        <scheme val="minor"/>
      </rPr>
      <t>２</t>
    </r>
    <r>
      <rPr>
        <b/>
        <sz val="11"/>
        <rFont val="ＭＳ Ｐゴシック"/>
        <family val="3"/>
        <charset val="128"/>
        <scheme val="minor"/>
      </rPr>
      <t>）の年間測定結果</t>
    </r>
    <rPh sb="15" eb="17">
      <t>ネンカン</t>
    </rPh>
    <rPh sb="17" eb="19">
      <t>ソクテイ</t>
    </rPh>
    <rPh sb="19" eb="21">
      <t>ケッカ</t>
    </rPh>
    <phoneticPr fontId="3"/>
  </si>
  <si>
    <r>
      <t xml:space="preserve">環境基準の評価
</t>
    </r>
    <r>
      <rPr>
        <sz val="9"/>
        <rFont val="ＭＳ Ｐゴシック"/>
        <family val="3"/>
        <charset val="128"/>
        <scheme val="minor"/>
      </rPr>
      <t>（達成：○
非達成：×）</t>
    </r>
    <rPh sb="0" eb="2">
      <t>カンキョウ</t>
    </rPh>
    <rPh sb="2" eb="4">
      <t>キジュン</t>
    </rPh>
    <rPh sb="5" eb="7">
      <t>ヒョウカ</t>
    </rPh>
    <rPh sb="9" eb="11">
      <t>タッセイ</t>
    </rPh>
    <rPh sb="14" eb="15">
      <t>ヒ</t>
    </rPh>
    <rPh sb="15" eb="17">
      <t>タッセイ</t>
    </rPh>
    <phoneticPr fontId="3"/>
  </si>
  <si>
    <r>
      <t>（単位：㎎/m</t>
    </r>
    <r>
      <rPr>
        <b/>
        <vertAlign val="superscript"/>
        <sz val="11"/>
        <rFont val="ＭＳ Ｐゴシック"/>
        <family val="3"/>
        <charset val="128"/>
        <scheme val="minor"/>
      </rPr>
      <t>3</t>
    </r>
    <r>
      <rPr>
        <b/>
        <sz val="11"/>
        <rFont val="ＭＳ Ｐゴシック"/>
        <family val="3"/>
        <charset val="128"/>
        <scheme val="minor"/>
      </rPr>
      <t>）</t>
    </r>
    <phoneticPr fontId="10"/>
  </si>
  <si>
    <t>死亡・解任届</t>
    <phoneticPr fontId="10"/>
  </si>
  <si>
    <t>（単位：ppm）</t>
    <phoneticPr fontId="3"/>
  </si>
  <si>
    <t>0.005</t>
  </si>
  <si>
    <t>0.004</t>
  </si>
  <si>
    <t>0.017</t>
  </si>
  <si>
    <t>0.047</t>
  </si>
  <si>
    <t>0.003</t>
  </si>
  <si>
    <t>0.052</t>
  </si>
  <si>
    <t>0.037</t>
  </si>
  <si>
    <t>0.026</t>
  </si>
  <si>
    <t>0.012</t>
  </si>
  <si>
    <t>0.079</t>
  </si>
  <si>
    <t>0.090</t>
  </si>
  <si>
    <t xml:space="preserve">＊ </t>
    <phoneticPr fontId="3"/>
  </si>
  <si>
    <t>1</t>
  </si>
  <si>
    <t>0.041</t>
  </si>
  <si>
    <t>2.2</t>
  </si>
  <si>
    <t>1.1</t>
  </si>
  <si>
    <t>3.0</t>
  </si>
  <si>
    <t>&lt;0.005</t>
  </si>
  <si>
    <t>0.80</t>
  </si>
  <si>
    <t>4.36</t>
  </si>
  <si>
    <t>0.055</t>
  </si>
  <si>
    <t>&lt;0.017</t>
  </si>
  <si>
    <t>100</t>
  </si>
  <si>
    <t>49</t>
  </si>
  <si>
    <t>&lt;0.012</t>
  </si>
  <si>
    <t>4.6</t>
  </si>
  <si>
    <t>0.63</t>
  </si>
  <si>
    <t>1.6</t>
  </si>
  <si>
    <t>10</t>
  </si>
  <si>
    <t>29</t>
  </si>
  <si>
    <t>35</t>
  </si>
  <si>
    <t>0.25</t>
  </si>
  <si>
    <t>&lt;0.0029</t>
  </si>
  <si>
    <t>2.3</t>
  </si>
  <si>
    <t>0.14</t>
  </si>
  <si>
    <t>0.0074</t>
  </si>
  <si>
    <t>0.17</t>
  </si>
  <si>
    <t>0.90</t>
  </si>
  <si>
    <t>2.0</t>
  </si>
  <si>
    <t>0.034</t>
  </si>
  <si>
    <t>令和2</t>
    <rPh sb="0" eb="2">
      <t>レイワ</t>
    </rPh>
    <phoneticPr fontId="3"/>
  </si>
  <si>
    <t>令和２</t>
    <rPh sb="0" eb="2">
      <t>レイワ</t>
    </rPh>
    <phoneticPr fontId="3"/>
  </si>
  <si>
    <t>0.56</t>
  </si>
  <si>
    <t>6.7</t>
  </si>
  <si>
    <t>0.19</t>
  </si>
  <si>
    <t>95</t>
  </si>
  <si>
    <t>0.67</t>
  </si>
  <si>
    <t>（注）書面による確認調査を含む</t>
    <rPh sb="3" eb="5">
      <t>ショメン</t>
    </rPh>
    <rPh sb="8" eb="10">
      <t>カクニン</t>
    </rPh>
    <rPh sb="10" eb="12">
      <t>チョウサ</t>
    </rPh>
    <rPh sb="13" eb="14">
      <t>フク</t>
    </rPh>
    <phoneticPr fontId="3"/>
  </si>
  <si>
    <t>（注）書面による確認調査を含む</t>
    <phoneticPr fontId="3"/>
  </si>
  <si>
    <t>１－27　石綿（アスベスト）環境濃度測定実施件数</t>
    <rPh sb="5" eb="7">
      <t>イシワタ</t>
    </rPh>
    <phoneticPr fontId="10"/>
  </si>
  <si>
    <t>１－28　石綿（アスベスト）現場立入検査件数　</t>
    <rPh sb="5" eb="7">
      <t>イシワタ</t>
    </rPh>
    <rPh sb="14" eb="16">
      <t>ゲンバ</t>
    </rPh>
    <rPh sb="16" eb="18">
      <t>タチイリ</t>
    </rPh>
    <rPh sb="18" eb="20">
      <t>ケンサ</t>
    </rPh>
    <phoneticPr fontId="10"/>
  </si>
  <si>
    <t>二酸化窒素</t>
    <rPh sb="0" eb="3">
      <t>ニサンカ</t>
    </rPh>
    <rPh sb="3" eb="5">
      <t>チッソ</t>
    </rPh>
    <phoneticPr fontId="3"/>
  </si>
  <si>
    <t>浮遊粒子状
物質</t>
    <rPh sb="0" eb="2">
      <t>フユウ</t>
    </rPh>
    <rPh sb="2" eb="5">
      <t>リュウシジョウ</t>
    </rPh>
    <rPh sb="6" eb="8">
      <t>ブッシツ</t>
    </rPh>
    <phoneticPr fontId="3"/>
  </si>
  <si>
    <t>微小粒子状
物質</t>
    <rPh sb="0" eb="2">
      <t>ビショウ</t>
    </rPh>
    <rPh sb="2" eb="5">
      <t>リュウシジョウ</t>
    </rPh>
    <rPh sb="6" eb="8">
      <t>ブッシツ</t>
    </rPh>
    <phoneticPr fontId="3"/>
  </si>
  <si>
    <t>光化学
オキシダント</t>
    <rPh sb="0" eb="3">
      <t>コウカガク</t>
    </rPh>
    <phoneticPr fontId="3"/>
  </si>
  <si>
    <t>二酸化硫黄</t>
    <rPh sb="0" eb="3">
      <t>ニサンカ</t>
    </rPh>
    <rPh sb="3" eb="5">
      <t>イオウ</t>
    </rPh>
    <phoneticPr fontId="3"/>
  </si>
  <si>
    <t>一酸化炭素</t>
    <rPh sb="0" eb="3">
      <t>イッサンカ</t>
    </rPh>
    <rPh sb="3" eb="5">
      <t>タンソ</t>
    </rPh>
    <phoneticPr fontId="3"/>
  </si>
  <si>
    <t>非メタン炭化水素</t>
    <rPh sb="0" eb="1">
      <t>ヒ</t>
    </rPh>
    <rPh sb="4" eb="8">
      <t>タンカスイソ</t>
    </rPh>
    <phoneticPr fontId="3"/>
  </si>
  <si>
    <t>（SPM）</t>
    <phoneticPr fontId="3"/>
  </si>
  <si>
    <t>（PM2.5）</t>
    <phoneticPr fontId="3"/>
  </si>
  <si>
    <t>（Ox）</t>
    <phoneticPr fontId="3"/>
  </si>
  <si>
    <t>（CO）</t>
    <phoneticPr fontId="3"/>
  </si>
  <si>
    <t>（NMHC）</t>
    <phoneticPr fontId="3"/>
  </si>
  <si>
    <t>環境基準</t>
    <rPh sb="0" eb="4">
      <t>カンキョウキジュン</t>
    </rPh>
    <phoneticPr fontId="3"/>
  </si>
  <si>
    <t>環境保全目標</t>
    <rPh sb="0" eb="4">
      <t>カンキョウホゼン</t>
    </rPh>
    <rPh sb="4" eb="6">
      <t>モクヒョウ</t>
    </rPh>
    <phoneticPr fontId="3"/>
  </si>
  <si>
    <t>北　　区</t>
    <rPh sb="0" eb="1">
      <t>キタ</t>
    </rPh>
    <rPh sb="3" eb="4">
      <t>ク</t>
    </rPh>
    <phoneticPr fontId="7"/>
  </si>
  <si>
    <t>此 花 区</t>
    <rPh sb="0" eb="1">
      <t>シ</t>
    </rPh>
    <rPh sb="2" eb="3">
      <t>ハナ</t>
    </rPh>
    <rPh sb="4" eb="5">
      <t>ク</t>
    </rPh>
    <phoneticPr fontId="7"/>
  </si>
  <si>
    <t>大 正 区</t>
    <rPh sb="0" eb="1">
      <t>ダイ</t>
    </rPh>
    <rPh sb="2" eb="3">
      <t>セイ</t>
    </rPh>
    <rPh sb="4" eb="5">
      <t>ク</t>
    </rPh>
    <phoneticPr fontId="7"/>
  </si>
  <si>
    <t>淀 川 区</t>
    <rPh sb="0" eb="1">
      <t>ヨド</t>
    </rPh>
    <rPh sb="2" eb="3">
      <t>カワ</t>
    </rPh>
    <rPh sb="4" eb="5">
      <t>ク</t>
    </rPh>
    <phoneticPr fontId="7"/>
  </si>
  <si>
    <t>生 野 区</t>
    <rPh sb="0" eb="1">
      <t>ショウ</t>
    </rPh>
    <rPh sb="2" eb="3">
      <t>ノ</t>
    </rPh>
    <rPh sb="4" eb="5">
      <t>ク</t>
    </rPh>
    <phoneticPr fontId="7"/>
  </si>
  <si>
    <t>旭　　区</t>
    <rPh sb="0" eb="1">
      <t>アサヒ</t>
    </rPh>
    <rPh sb="3" eb="4">
      <t>ク</t>
    </rPh>
    <phoneticPr fontId="7"/>
  </si>
  <si>
    <t>城 東 区</t>
    <rPh sb="0" eb="1">
      <t>シロ</t>
    </rPh>
    <rPh sb="2" eb="3">
      <t>ヒガシ</t>
    </rPh>
    <rPh sb="4" eb="5">
      <t>ク</t>
    </rPh>
    <phoneticPr fontId="7"/>
  </si>
  <si>
    <t>平 野 区</t>
    <rPh sb="0" eb="1">
      <t>ヒラ</t>
    </rPh>
    <rPh sb="2" eb="3">
      <t>ノ</t>
    </rPh>
    <rPh sb="4" eb="5">
      <t>ク</t>
    </rPh>
    <phoneticPr fontId="7"/>
  </si>
  <si>
    <t>西 成 区</t>
    <rPh sb="0" eb="1">
      <t>ニシ</t>
    </rPh>
    <rPh sb="2" eb="3">
      <t>シゲル</t>
    </rPh>
    <rPh sb="4" eb="5">
      <t>ク</t>
    </rPh>
    <phoneticPr fontId="7"/>
  </si>
  <si>
    <t>西　　区</t>
    <rPh sb="0" eb="1">
      <t>ニシ</t>
    </rPh>
    <rPh sb="3" eb="4">
      <t>ク</t>
    </rPh>
    <phoneticPr fontId="7"/>
  </si>
  <si>
    <t>鶴 見 区</t>
    <rPh sb="0" eb="1">
      <t>ツル</t>
    </rPh>
    <rPh sb="2" eb="3">
      <t>ミ</t>
    </rPh>
    <rPh sb="4" eb="5">
      <t>ク</t>
    </rPh>
    <phoneticPr fontId="7"/>
  </si>
  <si>
    <t>達成</t>
    <rPh sb="0" eb="2">
      <t>タッセイ</t>
    </rPh>
    <phoneticPr fontId="3"/>
  </si>
  <si>
    <t>非達成</t>
    <rPh sb="0" eb="1">
      <t>ヒ</t>
    </rPh>
    <rPh sb="1" eb="3">
      <t>タッセイ</t>
    </rPh>
    <phoneticPr fontId="3"/>
  </si>
  <si>
    <t>非達成</t>
    <rPh sb="0" eb="3">
      <t>ヒタッセイ</t>
    </rPh>
    <phoneticPr fontId="3"/>
  </si>
  <si>
    <r>
      <t>（NO</t>
    </r>
    <r>
      <rPr>
        <vertAlign val="subscript"/>
        <sz val="9"/>
        <rFont val="ＭＳ Ｐゴシック"/>
        <family val="3"/>
        <charset val="128"/>
      </rPr>
      <t>2</t>
    </r>
    <r>
      <rPr>
        <sz val="9"/>
        <rFont val="ＭＳ Ｐゴシック"/>
        <family val="3"/>
        <charset val="128"/>
      </rPr>
      <t>）</t>
    </r>
    <phoneticPr fontId="3"/>
  </si>
  <si>
    <r>
      <t>（SO</t>
    </r>
    <r>
      <rPr>
        <vertAlign val="subscript"/>
        <sz val="9"/>
        <rFont val="ＭＳ Ｐゴシック"/>
        <family val="3"/>
        <charset val="128"/>
      </rPr>
      <t>2</t>
    </r>
    <r>
      <rPr>
        <sz val="9"/>
        <rFont val="ＭＳ Ｐゴシック"/>
        <family val="3"/>
        <charset val="128"/>
      </rPr>
      <t>）</t>
    </r>
    <phoneticPr fontId="3"/>
  </si>
  <si>
    <t>（注）　―は、測定していないことを示す。</t>
    <rPh sb="1" eb="2">
      <t>チュウ</t>
    </rPh>
    <phoneticPr fontId="3"/>
  </si>
  <si>
    <t>―</t>
    <phoneticPr fontId="10"/>
  </si>
  <si>
    <r>
      <t>１－２　二酸化窒素（ＮＯ</t>
    </r>
    <r>
      <rPr>
        <b/>
        <vertAlign val="subscript"/>
        <sz val="11"/>
        <rFont val="ＭＳ Ｐゴシック"/>
        <family val="3"/>
        <charset val="128"/>
      </rPr>
      <t>２</t>
    </r>
    <r>
      <rPr>
        <b/>
        <sz val="11"/>
        <rFont val="ＭＳ Ｐゴシック"/>
        <family val="3"/>
        <charset val="128"/>
      </rPr>
      <t>）濃度経年変化</t>
    </r>
    <phoneticPr fontId="10"/>
  </si>
  <si>
    <r>
      <t>　</t>
    </r>
    <r>
      <rPr>
        <sz val="10"/>
        <rFont val="ＭＳ Ｐゴシック"/>
        <family val="3"/>
        <charset val="128"/>
      </rPr>
      <t xml:space="preserve"> 年度</t>
    </r>
    <rPh sb="2" eb="4">
      <t>ネンド</t>
    </rPh>
    <phoneticPr fontId="10"/>
  </si>
  <si>
    <t>日平均値が
0.04ppmを
超えた日数
とその割合</t>
    <phoneticPr fontId="3"/>
  </si>
  <si>
    <t>（令和３年度）</t>
    <rPh sb="1" eb="3">
      <t>レイワ</t>
    </rPh>
    <rPh sb="4" eb="6">
      <t>ネンド</t>
    </rPh>
    <phoneticPr fontId="3"/>
  </si>
  <si>
    <t>環境保全
目標の
評価
（達成：○
非達成：×）</t>
    <rPh sb="0" eb="2">
      <t>カンキョウ</t>
    </rPh>
    <rPh sb="2" eb="4">
      <t>ホゼン</t>
    </rPh>
    <rPh sb="5" eb="7">
      <t>モクヒョウ</t>
    </rPh>
    <rPh sb="9" eb="11">
      <t>ヒョウカ</t>
    </rPh>
    <phoneticPr fontId="3"/>
  </si>
  <si>
    <t>（令和3年度）</t>
    <rPh sb="1" eb="3">
      <t>レイワ</t>
    </rPh>
    <rPh sb="4" eb="6">
      <t>ネンド</t>
    </rPh>
    <phoneticPr fontId="3"/>
  </si>
  <si>
    <t>（令和３年度）</t>
    <rPh sb="1" eb="3">
      <t>レイワ</t>
    </rPh>
    <rPh sb="4" eb="6">
      <t>ネンド</t>
    </rPh>
    <rPh sb="5" eb="6">
      <t>ドヘイネンド</t>
    </rPh>
    <phoneticPr fontId="3"/>
  </si>
  <si>
    <t>9.4</t>
  </si>
  <si>
    <t>9.0</t>
  </si>
  <si>
    <t>1.00</t>
  </si>
  <si>
    <t>0.11</t>
  </si>
  <si>
    <t>0.085</t>
  </si>
  <si>
    <t>&lt;0.05</t>
  </si>
  <si>
    <t>0.79</t>
  </si>
  <si>
    <t>0.075</t>
  </si>
  <si>
    <t>0.260</t>
  </si>
  <si>
    <t>79</t>
  </si>
  <si>
    <t>&lt;7</t>
  </si>
  <si>
    <t>262</t>
  </si>
  <si>
    <t>67</t>
  </si>
  <si>
    <t>45</t>
  </si>
  <si>
    <t>&lt;3</t>
  </si>
  <si>
    <t>246</t>
  </si>
  <si>
    <t>21</t>
  </si>
  <si>
    <t>34</t>
  </si>
  <si>
    <t>150</t>
  </si>
  <si>
    <t>851</t>
  </si>
  <si>
    <t>54</t>
  </si>
  <si>
    <t>217</t>
  </si>
  <si>
    <t>&lt;6</t>
  </si>
  <si>
    <t>122</t>
  </si>
  <si>
    <t>0.010</t>
  </si>
  <si>
    <t>&lt;0.4</t>
  </si>
  <si>
    <t>4.0</t>
  </si>
  <si>
    <t>&lt;0.5</t>
  </si>
  <si>
    <t>17.1</t>
  </si>
  <si>
    <t>3.5</t>
  </si>
  <si>
    <t>0.067</t>
  </si>
  <si>
    <t>0.66</t>
  </si>
  <si>
    <t>3.97</t>
  </si>
  <si>
    <t>0.82</t>
  </si>
  <si>
    <t>&lt;0.10</t>
  </si>
  <si>
    <t>8.4</t>
  </si>
  <si>
    <t>7.5</t>
  </si>
  <si>
    <t>&lt;0.12</t>
  </si>
  <si>
    <t>81.0</t>
  </si>
  <si>
    <t>15</t>
  </si>
  <si>
    <t>9</t>
  </si>
  <si>
    <t>120</t>
  </si>
  <si>
    <t>&lt;8</t>
  </si>
  <si>
    <t>316</t>
  </si>
  <si>
    <t>0.068</t>
  </si>
  <si>
    <t>&lt;0.03</t>
  </si>
  <si>
    <t>0.18</t>
  </si>
  <si>
    <t>&lt;0.08</t>
  </si>
  <si>
    <t>&lt;0.17</t>
  </si>
  <si>
    <t>8.39</t>
  </si>
  <si>
    <t>&lt;0.27</t>
  </si>
  <si>
    <t>22.5</t>
  </si>
  <si>
    <t>4.4</t>
  </si>
  <si>
    <t>&lt;1.5</t>
  </si>
  <si>
    <t>312</t>
  </si>
  <si>
    <t>0.91</t>
  </si>
  <si>
    <t>&lt;0.07</t>
  </si>
  <si>
    <t>0.70</t>
  </si>
  <si>
    <t>2.48</t>
  </si>
  <si>
    <t>&lt;0.011</t>
  </si>
  <si>
    <t>0.023</t>
  </si>
  <si>
    <t>0.489</t>
  </si>
  <si>
    <t>0.141</t>
  </si>
  <si>
    <t>0.94</t>
  </si>
  <si>
    <t>5.22</t>
  </si>
  <si>
    <t>0.28</t>
  </si>
  <si>
    <t>4.60</t>
  </si>
  <si>
    <t>0.20</t>
  </si>
  <si>
    <t>2.57</t>
  </si>
  <si>
    <t>0.145</t>
  </si>
  <si>
    <t>1.05</t>
  </si>
  <si>
    <t>3.2</t>
  </si>
  <si>
    <t>&lt;0.19</t>
  </si>
  <si>
    <t>10.2</t>
  </si>
  <si>
    <t>0.643</t>
  </si>
  <si>
    <t>0.13</t>
  </si>
  <si>
    <t>&lt;0.007</t>
  </si>
  <si>
    <t>0.753</t>
  </si>
  <si>
    <t>0.086</t>
  </si>
  <si>
    <t>1.37</t>
  </si>
  <si>
    <t>&lt;0.016</t>
  </si>
  <si>
    <t>1.57</t>
  </si>
  <si>
    <t>&lt;0.0012</t>
  </si>
  <si>
    <t>0.0406</t>
  </si>
  <si>
    <t>0.0033</t>
  </si>
  <si>
    <t>&lt;0.0021</t>
  </si>
  <si>
    <t>0.0196</t>
  </si>
  <si>
    <t>0.0023</t>
  </si>
  <si>
    <t>0.0019</t>
  </si>
  <si>
    <t>4.57</t>
  </si>
  <si>
    <t>0.61</t>
  </si>
  <si>
    <t>&lt;0.04</t>
  </si>
  <si>
    <t>6.78</t>
  </si>
  <si>
    <t>0.88</t>
  </si>
  <si>
    <t>&lt;0.0006</t>
  </si>
  <si>
    <t>0.0013</t>
  </si>
  <si>
    <t>&lt;0.0011</t>
  </si>
  <si>
    <t>0.116</t>
  </si>
  <si>
    <t>0.0089</t>
  </si>
  <si>
    <t>0.0838</t>
  </si>
  <si>
    <t>0.0026</t>
  </si>
  <si>
    <t>0.0446</t>
  </si>
  <si>
    <t>29.8</t>
  </si>
  <si>
    <t>&lt;0.6</t>
  </si>
  <si>
    <t>66.2</t>
  </si>
  <si>
    <t>12</t>
  </si>
  <si>
    <t>0.843</t>
  </si>
  <si>
    <t>4.63</t>
  </si>
  <si>
    <t>0.907</t>
  </si>
  <si>
    <t>4.67</t>
  </si>
  <si>
    <t>0.213</t>
  </si>
  <si>
    <t>1.30</t>
  </si>
  <si>
    <t>0.301</t>
  </si>
  <si>
    <t>1.54</t>
  </si>
  <si>
    <t>－</t>
  </si>
  <si>
    <t>令和3</t>
    <rPh sb="0" eb="2">
      <t>レイワ</t>
    </rPh>
    <phoneticPr fontId="3"/>
  </si>
  <si>
    <t>出来島小学校</t>
    <rPh sb="0" eb="6">
      <t>デキジマショウガッコウ</t>
    </rPh>
    <phoneticPr fontId="3"/>
  </si>
  <si>
    <t>0.024</t>
    <phoneticPr fontId="3"/>
  </si>
  <si>
    <t>　　　7. 淀中学校は令和２年11月１日付けで終了し、令和３年度から出来島小学校において測定を開始している。</t>
    <phoneticPr fontId="3"/>
  </si>
  <si>
    <t>令和３</t>
    <rPh sb="0" eb="2">
      <t>レイワ</t>
    </rPh>
    <phoneticPr fontId="3"/>
  </si>
  <si>
    <t>0.002</t>
  </si>
  <si>
    <t>福島区</t>
    <rPh sb="0" eb="2">
      <t>フクシマ</t>
    </rPh>
    <rPh sb="2" eb="3">
      <t>ク</t>
    </rPh>
    <phoneticPr fontId="3"/>
  </si>
  <si>
    <t>住吉区</t>
    <phoneticPr fontId="3"/>
  </si>
  <si>
    <t>福島区役所</t>
    <rPh sb="0" eb="2">
      <t>フクシマ</t>
    </rPh>
    <rPh sb="2" eb="5">
      <t>クヤクショ</t>
    </rPh>
    <phoneticPr fontId="2"/>
  </si>
  <si>
    <t>住吉区役所</t>
    <phoneticPr fontId="3"/>
  </si>
  <si>
    <t>令和3年4月24日
～5月24日</t>
    <phoneticPr fontId="3"/>
  </si>
  <si>
    <t>令和3年6月1日
～7月1日</t>
    <phoneticPr fontId="3"/>
  </si>
  <si>
    <t>令和3年10月15日
～11月14日</t>
    <phoneticPr fontId="3"/>
  </si>
  <si>
    <t>令和3年11月23日
～12月23日</t>
    <phoneticPr fontId="3"/>
  </si>
  <si>
    <t>H6</t>
    <phoneticPr fontId="3"/>
  </si>
  <si>
    <t>H8</t>
    <phoneticPr fontId="3"/>
  </si>
  <si>
    <t>H10</t>
    <phoneticPr fontId="3"/>
  </si>
  <si>
    <t>H12</t>
    <phoneticPr fontId="3"/>
  </si>
  <si>
    <t>H14</t>
    <phoneticPr fontId="3"/>
  </si>
  <si>
    <t>H15</t>
    <phoneticPr fontId="3"/>
  </si>
  <si>
    <t>H16</t>
    <phoneticPr fontId="3"/>
  </si>
  <si>
    <t>H17</t>
    <phoneticPr fontId="3"/>
  </si>
  <si>
    <t>H18</t>
    <phoneticPr fontId="3"/>
  </si>
  <si>
    <t>H19</t>
    <phoneticPr fontId="3"/>
  </si>
  <si>
    <t>H20</t>
    <phoneticPr fontId="3"/>
  </si>
  <si>
    <t>H21</t>
    <phoneticPr fontId="3"/>
  </si>
  <si>
    <t>H22</t>
    <phoneticPr fontId="3"/>
  </si>
  <si>
    <t>H23</t>
    <phoneticPr fontId="3"/>
  </si>
  <si>
    <t>H25</t>
    <phoneticPr fontId="3"/>
  </si>
  <si>
    <t>H24</t>
    <phoneticPr fontId="3"/>
  </si>
  <si>
    <t>H26</t>
    <phoneticPr fontId="3"/>
  </si>
  <si>
    <t>H27</t>
    <phoneticPr fontId="3"/>
  </si>
  <si>
    <t>H28</t>
    <phoneticPr fontId="3"/>
  </si>
  <si>
    <t>H29</t>
    <phoneticPr fontId="3"/>
  </si>
  <si>
    <t>H30</t>
    <phoneticPr fontId="3"/>
  </si>
  <si>
    <t>R元</t>
    <rPh sb="1" eb="2">
      <t>ガン</t>
    </rPh>
    <phoneticPr fontId="3"/>
  </si>
  <si>
    <t>（令和４年３月末現在）</t>
    <phoneticPr fontId="3"/>
  </si>
  <si>
    <t>（令和３年度）</t>
    <rPh sb="1" eb="3">
      <t>レイワ</t>
    </rPh>
    <rPh sb="5" eb="6">
      <t>ド</t>
    </rPh>
    <phoneticPr fontId="3"/>
  </si>
  <si>
    <t>（令和３年度）</t>
    <rPh sb="1" eb="3">
      <t>レイワ</t>
    </rPh>
    <phoneticPr fontId="3"/>
  </si>
  <si>
    <t>（令和４年３月末現在）</t>
    <rPh sb="1" eb="3">
      <t>レイワ</t>
    </rPh>
    <phoneticPr fontId="3"/>
  </si>
  <si>
    <t>（令和４年３月末現在）</t>
    <rPh sb="1" eb="3">
      <t>レイワ</t>
    </rPh>
    <rPh sb="8" eb="10">
      <t>ゲンザイ</t>
    </rPh>
    <phoneticPr fontId="10"/>
  </si>
  <si>
    <t>特定粉じん 排出等
作業実施届出件数
（法）</t>
    <phoneticPr fontId="10"/>
  </si>
  <si>
    <t>令和３年度</t>
    <phoneticPr fontId="10"/>
  </si>
  <si>
    <t>令和３年度</t>
    <rPh sb="0" eb="2">
      <t>レイワ</t>
    </rPh>
    <phoneticPr fontId="10"/>
  </si>
  <si>
    <t>東住吉区役所（東住吉区）*2</t>
    <rPh sb="0" eb="3">
      <t>ヒガシスミヨシ</t>
    </rPh>
    <rPh sb="3" eb="4">
      <t>ク</t>
    </rPh>
    <rPh sb="4" eb="6">
      <t>ヤクショ</t>
    </rPh>
    <rPh sb="7" eb="8">
      <t>ヒガシ</t>
    </rPh>
    <rPh sb="8" eb="10">
      <t>スミヨシ</t>
    </rPh>
    <rPh sb="10" eb="11">
      <t>ク</t>
    </rPh>
    <phoneticPr fontId="2"/>
  </si>
  <si>
    <t>東淀川区役所（東淀川区）*2</t>
    <rPh sb="0" eb="3">
      <t>ヒガシヨドガワ</t>
    </rPh>
    <rPh sb="3" eb="4">
      <t>ク</t>
    </rPh>
    <rPh sb="4" eb="6">
      <t>ヤクショ</t>
    </rPh>
    <rPh sb="7" eb="10">
      <t>ヒガシヨドガワ</t>
    </rPh>
    <rPh sb="10" eb="11">
      <t>ク</t>
    </rPh>
    <phoneticPr fontId="2"/>
  </si>
  <si>
    <t>天王寺区保健福祉センター（分館）（天王寺区）*2</t>
    <rPh sb="0" eb="3">
      <t>テンノウジ</t>
    </rPh>
    <rPh sb="3" eb="4">
      <t>ク</t>
    </rPh>
    <rPh sb="4" eb="6">
      <t>ホケン</t>
    </rPh>
    <rPh sb="6" eb="8">
      <t>フクシ</t>
    </rPh>
    <rPh sb="13" eb="15">
      <t>ブンカン</t>
    </rPh>
    <rPh sb="17" eb="20">
      <t>テンノウジ</t>
    </rPh>
    <rPh sb="20" eb="21">
      <t>ク</t>
    </rPh>
    <phoneticPr fontId="2"/>
  </si>
  <si>
    <t>中央区役所（中央区）*2</t>
    <rPh sb="6" eb="8">
      <t>チュウオウ</t>
    </rPh>
    <rPh sb="8" eb="9">
      <t>ク</t>
    </rPh>
    <phoneticPr fontId="2"/>
  </si>
  <si>
    <t>港区役所（港区）*2</t>
    <rPh sb="0" eb="1">
      <t>ミナト</t>
    </rPh>
    <rPh sb="1" eb="2">
      <t>ク</t>
    </rPh>
    <rPh sb="2" eb="4">
      <t>ヤクショ</t>
    </rPh>
    <rPh sb="5" eb="6">
      <t>ミナト</t>
    </rPh>
    <rPh sb="6" eb="7">
      <t>ク</t>
    </rPh>
    <phoneticPr fontId="2"/>
  </si>
  <si>
    <t>N.D.</t>
    <phoneticPr fontId="10"/>
  </si>
  <si>
    <t>（令和３年度）</t>
    <rPh sb="1" eb="3">
      <t>レイワ</t>
    </rPh>
    <phoneticPr fontId="10"/>
  </si>
  <si>
    <t>0.52</t>
    <phoneticPr fontId="3"/>
  </si>
  <si>
    <t>0.01</t>
    <phoneticPr fontId="3"/>
  </si>
  <si>
    <t>67</t>
    <phoneticPr fontId="3"/>
  </si>
  <si>
    <t>18.4</t>
    <phoneticPr fontId="3"/>
  </si>
  <si>
    <t>18</t>
    <phoneticPr fontId="3"/>
  </si>
  <si>
    <t>4.9</t>
    <phoneticPr fontId="3"/>
  </si>
  <si>
    <t>0.15</t>
    <phoneticPr fontId="3"/>
  </si>
  <si>
    <t>0.53</t>
    <phoneticPr fontId="3"/>
  </si>
  <si>
    <t>0.02</t>
    <phoneticPr fontId="3"/>
  </si>
  <si>
    <t>61</t>
    <phoneticPr fontId="3"/>
  </si>
  <si>
    <t>17.1</t>
    <phoneticPr fontId="3"/>
  </si>
  <si>
    <t>16</t>
    <phoneticPr fontId="3"/>
  </si>
  <si>
    <t>4.5</t>
    <phoneticPr fontId="3"/>
  </si>
  <si>
    <t>0.19</t>
    <phoneticPr fontId="3"/>
  </si>
  <si>
    <t>0.64</t>
    <phoneticPr fontId="3"/>
  </si>
  <si>
    <t>119</t>
    <phoneticPr fontId="3"/>
  </si>
  <si>
    <t>32.7</t>
    <phoneticPr fontId="3"/>
  </si>
  <si>
    <t>42</t>
    <phoneticPr fontId="3"/>
  </si>
  <si>
    <t>11.5</t>
    <phoneticPr fontId="3"/>
  </si>
  <si>
    <t>0.26</t>
    <phoneticPr fontId="3"/>
  </si>
  <si>
    <t>0.70</t>
    <phoneticPr fontId="3"/>
  </si>
  <si>
    <t>0.05</t>
    <phoneticPr fontId="3"/>
  </si>
  <si>
    <t>225</t>
    <phoneticPr fontId="3"/>
  </si>
  <si>
    <t>62.2</t>
    <phoneticPr fontId="3"/>
  </si>
  <si>
    <t>106</t>
    <phoneticPr fontId="3"/>
  </si>
  <si>
    <t>29.3</t>
    <phoneticPr fontId="3"/>
  </si>
  <si>
    <t>0.17</t>
    <phoneticPr fontId="3"/>
  </si>
  <si>
    <t>0.62</t>
    <phoneticPr fontId="3"/>
  </si>
  <si>
    <t>0.04</t>
    <phoneticPr fontId="3"/>
  </si>
  <si>
    <t>88</t>
    <phoneticPr fontId="3"/>
  </si>
  <si>
    <t>24.2</t>
    <phoneticPr fontId="3"/>
  </si>
  <si>
    <t>30</t>
    <phoneticPr fontId="3"/>
  </si>
  <si>
    <t>8.2</t>
    <phoneticPr fontId="3"/>
  </si>
  <si>
    <t>環境保全
目標の評価</t>
    <phoneticPr fontId="3"/>
  </si>
  <si>
    <t>（令和３年度）</t>
    <phoneticPr fontId="3"/>
  </si>
  <si>
    <t>　　　 2. 淀中学校における測定は、令和２年度をもって終了している。</t>
    <rPh sb="7" eb="11">
      <t>ヨドチュウガッコウ</t>
    </rPh>
    <rPh sb="15" eb="17">
      <t>ソクテイ</t>
    </rPh>
    <rPh sb="19" eb="21">
      <t>レイワ</t>
    </rPh>
    <rPh sb="22" eb="24">
      <t>ネンド</t>
    </rPh>
    <rPh sb="28" eb="30">
      <t>シュウリョウ</t>
    </rPh>
    <phoneticPr fontId="3"/>
  </si>
  <si>
    <t>　    3. 環境保全目標は、日平均値の年間98％値が0.04ppm以下である場合を達成とする。</t>
    <phoneticPr fontId="3"/>
  </si>
  <si>
    <t>　　  3. 淀中学校における測定は、令和２年度をもって終了している。</t>
    <rPh sb="7" eb="11">
      <t>ヨドチュウガッコウ</t>
    </rPh>
    <rPh sb="15" eb="17">
      <t>ソクテイ</t>
    </rPh>
    <rPh sb="19" eb="21">
      <t>レイワ</t>
    </rPh>
    <rPh sb="22" eb="24">
      <t>ネンド</t>
    </rPh>
    <rPh sb="28" eb="30">
      <t>シュウリョウ</t>
    </rPh>
    <phoneticPr fontId="3"/>
  </si>
  <si>
    <r>
      <t>　　　  範囲内にあるものを除外した日平均値の最高値）が0.10mg／m</t>
    </r>
    <r>
      <rPr>
        <vertAlign val="superscript"/>
        <sz val="10"/>
        <rFont val="ＭＳ Ｐゴシック"/>
        <family val="3"/>
        <charset val="128"/>
        <scheme val="minor"/>
      </rPr>
      <t>3</t>
    </r>
    <r>
      <rPr>
        <sz val="10"/>
        <rFont val="ＭＳ Ｐゴシック"/>
        <family val="3"/>
        <charset val="128"/>
        <scheme val="minor"/>
      </rPr>
      <t>を超えず、かつ年間を通じて、</t>
    </r>
    <rPh sb="5" eb="8">
      <t>ハンイナイ</t>
    </rPh>
    <phoneticPr fontId="3"/>
  </si>
  <si>
    <t>マグネシウムイオン（Mg²⁺）</t>
    <phoneticPr fontId="3"/>
  </si>
  <si>
    <t>(%)</t>
    <phoneticPr fontId="3"/>
  </si>
  <si>
    <t xml:space="preserve">       2. ppmCは、炭化水素中に含まれる炭素原子数を基準としたppm値を示す。</t>
    <phoneticPr fontId="3"/>
  </si>
  <si>
    <t>自動車排出
ガス測定局</t>
    <phoneticPr fontId="3"/>
  </si>
  <si>
    <t xml:space="preserve"> 昼間の１時間値が0.06
ppmを超えた日数と
時間数（令和3年度）</t>
    <rPh sb="1" eb="3">
      <t>チュウカン</t>
    </rPh>
    <rPh sb="18" eb="19">
      <t>コ</t>
    </rPh>
    <rPh sb="21" eb="23">
      <t>ニッスウ</t>
    </rPh>
    <rPh sb="25" eb="28">
      <t>ジカンスウ</t>
    </rPh>
    <rPh sb="29" eb="31">
      <t>レイワ</t>
    </rPh>
    <rPh sb="32" eb="34">
      <t>ネンド</t>
    </rPh>
    <phoneticPr fontId="3"/>
  </si>
  <si>
    <t>超過率(％)</t>
    <rPh sb="0" eb="2">
      <t>チョウカ</t>
    </rPh>
    <rPh sb="2" eb="3">
      <t>リツ</t>
    </rPh>
    <phoneticPr fontId="7"/>
  </si>
  <si>
    <t>１－１　測定局別環境基準及び環境保全目標達成状況</t>
    <rPh sb="4" eb="7">
      <t>ソクテイキョク</t>
    </rPh>
    <rPh sb="7" eb="8">
      <t>ベツ</t>
    </rPh>
    <rPh sb="8" eb="10">
      <t>カンキョウ</t>
    </rPh>
    <rPh sb="10" eb="12">
      <t>キジュン</t>
    </rPh>
    <rPh sb="20" eb="22">
      <t>タッセイ</t>
    </rPh>
    <rPh sb="22" eb="24">
      <t>ジョウキョウ</t>
    </rPh>
    <phoneticPr fontId="3"/>
  </si>
  <si>
    <t>（注）1. 野中小学校は、平成25年４月に旧淀川区役所から継続局として移設。</t>
    <rPh sb="6" eb="8">
      <t>ノナカ</t>
    </rPh>
    <rPh sb="8" eb="11">
      <t>ショウガッコウ</t>
    </rPh>
    <rPh sb="13" eb="15">
      <t>ヘイセイ</t>
    </rPh>
    <rPh sb="17" eb="18">
      <t>ネン</t>
    </rPh>
    <rPh sb="19" eb="20">
      <t>ガツ</t>
    </rPh>
    <rPh sb="21" eb="22">
      <t>キュウ</t>
    </rPh>
    <rPh sb="22" eb="27">
      <t>ヨドガワクヤクショ</t>
    </rPh>
    <rPh sb="29" eb="31">
      <t>ケイゾク</t>
    </rPh>
    <rPh sb="31" eb="32">
      <t>キョク</t>
    </rPh>
    <rPh sb="35" eb="37">
      <t>イセツ</t>
    </rPh>
    <phoneticPr fontId="3"/>
  </si>
  <si>
    <t>（注）1. 「日平均値の年間98％値」とは、１年間の日平均値のうち低い方から98％の値を示す。</t>
    <rPh sb="1" eb="2">
      <t>チュウ</t>
    </rPh>
    <rPh sb="12" eb="14">
      <t>ネンカン</t>
    </rPh>
    <rPh sb="23" eb="25">
      <t>ネンカン</t>
    </rPh>
    <rPh sb="26" eb="27">
      <t>ヒ</t>
    </rPh>
    <rPh sb="27" eb="30">
      <t>ヘイキンチ</t>
    </rPh>
    <rPh sb="33" eb="34">
      <t>ヒク</t>
    </rPh>
    <rPh sb="35" eb="36">
      <t>ホウ</t>
    </rPh>
    <rPh sb="44" eb="45">
      <t>シメ</t>
    </rPh>
    <phoneticPr fontId="3"/>
  </si>
  <si>
    <t xml:space="preserve">      2. 野中小学校は、平成25年４月に旧淀川区役所から継続局として移設。</t>
    <rPh sb="9" eb="11">
      <t>ノナカ</t>
    </rPh>
    <rPh sb="11" eb="14">
      <t>ショウガッコウ</t>
    </rPh>
    <rPh sb="16" eb="18">
      <t>ヘイセイ</t>
    </rPh>
    <rPh sb="20" eb="21">
      <t>ネン</t>
    </rPh>
    <rPh sb="22" eb="23">
      <t>ガツ</t>
    </rPh>
    <rPh sb="24" eb="25">
      <t>キュウ</t>
    </rPh>
    <rPh sb="25" eb="30">
      <t>ヨドガワクヤクショ</t>
    </rPh>
    <rPh sb="32" eb="34">
      <t>ケイゾク</t>
    </rPh>
    <rPh sb="34" eb="35">
      <t>キョク</t>
    </rPh>
    <rPh sb="38" eb="40">
      <t>イセツ</t>
    </rPh>
    <phoneticPr fontId="3"/>
  </si>
  <si>
    <r>
      <t>　　 　 日平均値が0.10mg／m</t>
    </r>
    <r>
      <rPr>
        <vertAlign val="superscript"/>
        <sz val="10"/>
        <rFont val="ＭＳ Ｐゴシック"/>
        <family val="3"/>
        <charset val="128"/>
        <scheme val="minor"/>
      </rPr>
      <t>3</t>
    </r>
    <r>
      <rPr>
        <sz val="10"/>
        <rFont val="ＭＳ Ｐゴシック"/>
        <family val="3"/>
        <charset val="128"/>
        <scheme val="minor"/>
      </rPr>
      <t>を超える日が２日以上連続しない場合を達成とする。</t>
    </r>
    <rPh sb="5" eb="6">
      <t>ニチ</t>
    </rPh>
    <rPh sb="37" eb="39">
      <t>タッセイ</t>
    </rPh>
    <phoneticPr fontId="3"/>
  </si>
  <si>
    <t xml:space="preserve">       2. 「日平均値の年間98%値」とは、１年間の日平均値のうち低い方から98%の値を示す。</t>
    <rPh sb="11" eb="12">
      <t>ヒ</t>
    </rPh>
    <rPh sb="12" eb="15">
      <t>ヘイキンチ</t>
    </rPh>
    <rPh sb="16" eb="18">
      <t>ネンカン</t>
    </rPh>
    <rPh sb="21" eb="22">
      <t>アタイ</t>
    </rPh>
    <rPh sb="27" eb="28">
      <t>ネン</t>
    </rPh>
    <rPh sb="28" eb="29">
      <t>カン</t>
    </rPh>
    <rPh sb="30" eb="31">
      <t>ヒ</t>
    </rPh>
    <rPh sb="31" eb="34">
      <t>ヘイキンチ</t>
    </rPh>
    <rPh sb="37" eb="38">
      <t>ヒク</t>
    </rPh>
    <rPh sb="39" eb="40">
      <t>ホウ</t>
    </rPh>
    <rPh sb="46" eb="47">
      <t>アタイ</t>
    </rPh>
    <rPh sb="48" eb="49">
      <t>シメ</t>
    </rPh>
    <phoneticPr fontId="3"/>
  </si>
  <si>
    <t>特定粉じん（石綿）
排出等作業実施
届出件数  
  （府条例）</t>
    <phoneticPr fontId="10"/>
  </si>
  <si>
    <t>大気環境濃度測定
（地点：工事施工境界）</t>
    <rPh sb="0" eb="2">
      <t>タイキ</t>
    </rPh>
    <rPh sb="2" eb="4">
      <t>カンキョウ</t>
    </rPh>
    <rPh sb="4" eb="6">
      <t>ノウド</t>
    </rPh>
    <rPh sb="6" eb="8">
      <t>ソクテイ</t>
    </rPh>
    <rPh sb="10" eb="12">
      <t>チテン</t>
    </rPh>
    <rPh sb="13" eb="15">
      <t>コウジ</t>
    </rPh>
    <rPh sb="15" eb="17">
      <t>セコウ</t>
    </rPh>
    <rPh sb="17" eb="19">
      <t>キョウカイ</t>
    </rPh>
    <phoneticPr fontId="10"/>
  </si>
  <si>
    <t>工事施工境界基準
超過件数</t>
    <rPh sb="11" eb="13">
      <t>ケンスウ</t>
    </rPh>
    <phoneticPr fontId="10"/>
  </si>
  <si>
    <t>１－29　一般環境大気中のアスベスト濃度調査結果 （令和３年度）</t>
    <rPh sb="26" eb="28">
      <t>レイワ</t>
    </rPh>
    <phoneticPr fontId="10"/>
  </si>
  <si>
    <t>（注）試料採取日 ： *1 = 令和3年8月24、25日　・　*2 = 令和3年7月27、28日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</si>
</sst>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_ "/>
    <numFmt numFmtId="178" formatCode="0.0"/>
    <numFmt numFmtId="179" formatCode="0.0_ "/>
    <numFmt numFmtId="180" formatCode="0.000;&quot;△ &quot;0.000"/>
    <numFmt numFmtId="181" formatCode="0.000_);[Red]\(0.000\)"/>
    <numFmt numFmtId="182" formatCode="#,##0_ "/>
    <numFmt numFmtId="183" formatCode="0.000"/>
    <numFmt numFmtId="184" formatCode="0.00_ "/>
    <numFmt numFmtId="185" formatCode="0.00_);[Red]\(0.00\)"/>
    <numFmt numFmtId="186" formatCode="0_);[Red]\(0\)"/>
    <numFmt numFmtId="187" formatCode="0.0_);[Red]\(0.0\)"/>
    <numFmt numFmtId="188" formatCode="#,##0_);[Red]\(#,##0\)"/>
    <numFmt numFmtId="189" formatCode="0.000_ ;[Red]\-0.000\ "/>
    <numFmt numFmtId="190" formatCode="0.00\1"/>
    <numFmt numFmtId="191" formatCode="0.000;[Red]0.000"/>
    <numFmt numFmtId="192" formatCode="0.0000_ "/>
    <numFmt numFmtId="193" formatCode="0.00_);\(0.00\)"/>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indexed="8"/>
      <name val="ＭＳ Ｐゴシック"/>
      <family val="3"/>
      <charset val="128"/>
    </font>
    <font>
      <sz val="11"/>
      <name val="ＭＳ ゴシック"/>
      <family val="3"/>
      <charset val="128"/>
    </font>
    <font>
      <u/>
      <sz val="5.5"/>
      <color indexed="36"/>
      <name val="ＭＳ Ｐゴシック"/>
      <family val="3"/>
      <charset val="128"/>
    </font>
    <font>
      <sz val="10.5"/>
      <name val="明朝体"/>
      <family val="3"/>
      <charset val="128"/>
    </font>
    <font>
      <sz val="6"/>
      <name val="明朝体"/>
      <family val="3"/>
      <charset val="128"/>
    </font>
    <font>
      <sz val="11"/>
      <color theme="1"/>
      <name val="ＭＳ Ｐゴシック"/>
      <family val="3"/>
      <charset val="128"/>
      <scheme val="minor"/>
    </font>
    <font>
      <b/>
      <sz val="10.5"/>
      <name val="明朝体"/>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vertAlign val="subscript"/>
      <sz val="11"/>
      <name val="ＭＳ Ｐゴシック"/>
      <family val="3"/>
      <charset val="128"/>
      <scheme val="minor"/>
    </font>
    <font>
      <sz val="8"/>
      <name val="ＭＳ Ｐゴシック"/>
      <family val="3"/>
      <charset val="128"/>
      <scheme val="minor"/>
    </font>
    <font>
      <strike/>
      <sz val="10"/>
      <name val="ＭＳ Ｐゴシック"/>
      <family val="3"/>
      <charset val="128"/>
      <scheme val="minor"/>
    </font>
    <font>
      <b/>
      <sz val="10"/>
      <name val="ＭＳ Ｐゴシック"/>
      <family val="3"/>
      <charset val="128"/>
      <scheme val="minor"/>
    </font>
    <font>
      <sz val="10.5"/>
      <name val="ＭＳ Ｐゴシック"/>
      <family val="3"/>
      <charset val="128"/>
      <scheme val="minor"/>
    </font>
    <font>
      <vertAlign val="superscript"/>
      <sz val="10"/>
      <name val="ＭＳ Ｐゴシック"/>
      <family val="3"/>
      <charset val="128"/>
      <scheme val="minor"/>
    </font>
    <font>
      <sz val="9"/>
      <name val="ＭＳ Ｐゴシック"/>
      <family val="3"/>
      <charset val="128"/>
      <scheme val="minor"/>
    </font>
    <font>
      <vertAlign val="superscript"/>
      <sz val="9"/>
      <name val="ＭＳ Ｐゴシック"/>
      <family val="3"/>
      <charset val="128"/>
      <scheme val="minor"/>
    </font>
    <font>
      <vertAlign val="superscript"/>
      <sz val="11"/>
      <name val="ＭＳ Ｐゴシック"/>
      <family val="3"/>
      <charset val="128"/>
      <scheme val="minor"/>
    </font>
    <font>
      <b/>
      <sz val="12"/>
      <name val="ＭＳ Ｐゴシック"/>
      <family val="3"/>
      <charset val="128"/>
      <scheme val="minor"/>
    </font>
    <font>
      <strike/>
      <sz val="11"/>
      <name val="ＭＳ Ｐゴシック"/>
      <family val="3"/>
      <charset val="128"/>
      <scheme val="minor"/>
    </font>
    <font>
      <sz val="7.5"/>
      <name val="ＭＳ Ｐゴシック"/>
      <family val="3"/>
      <charset val="128"/>
      <scheme val="minor"/>
    </font>
    <font>
      <sz val="12"/>
      <name val="ＭＳ Ｐゴシック"/>
      <family val="3"/>
      <charset val="128"/>
      <scheme val="minor"/>
    </font>
    <font>
      <vertAlign val="subscript"/>
      <sz val="11"/>
      <name val="ＭＳ Ｐゴシック"/>
      <family val="3"/>
      <charset val="128"/>
      <scheme val="minor"/>
    </font>
    <font>
      <b/>
      <sz val="10.5"/>
      <name val="ＭＳ Ｐゴシック"/>
      <family val="3"/>
      <charset val="128"/>
      <scheme val="minor"/>
    </font>
    <font>
      <b/>
      <vertAlign val="superscript"/>
      <sz val="11"/>
      <name val="ＭＳ Ｐゴシック"/>
      <family val="3"/>
      <charset val="128"/>
      <scheme val="minor"/>
    </font>
    <font>
      <sz val="10"/>
      <color theme="0" tint="-0.34998626667073579"/>
      <name val="ＭＳ Ｐゴシック"/>
      <family val="3"/>
      <charset val="128"/>
      <scheme val="minor"/>
    </font>
    <font>
      <sz val="10.5"/>
      <color theme="0" tint="-0.34998626667073579"/>
      <name val="ＭＳ Ｐゴシック"/>
      <family val="3"/>
      <charset val="128"/>
      <scheme val="minor"/>
    </font>
    <font>
      <sz val="10"/>
      <color rgb="FFFF0000"/>
      <name val="ＭＳ Ｐゴシック"/>
      <family val="3"/>
      <charset val="128"/>
      <scheme val="minor"/>
    </font>
    <font>
      <sz val="10.5"/>
      <color rgb="FFFF0000"/>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b/>
      <sz val="10"/>
      <name val="ＭＳ Ｐゴシック"/>
      <family val="3"/>
      <charset val="128"/>
    </font>
    <font>
      <sz val="9"/>
      <name val="ＭＳ Ｐゴシック"/>
      <family val="3"/>
      <charset val="128"/>
    </font>
    <font>
      <vertAlign val="subscript"/>
      <sz val="9"/>
      <name val="ＭＳ Ｐゴシック"/>
      <family val="3"/>
      <charset val="128"/>
    </font>
    <font>
      <b/>
      <sz val="14"/>
      <name val="ＭＳ Ｐゴシック"/>
      <family val="3"/>
      <charset val="128"/>
    </font>
    <font>
      <b/>
      <sz val="11"/>
      <name val="ＭＳ Ｐゴシック"/>
      <family val="3"/>
      <charset val="128"/>
    </font>
    <font>
      <b/>
      <vertAlign val="subscript"/>
      <sz val="11"/>
      <name val="ＭＳ Ｐゴシック"/>
      <family val="3"/>
      <charset val="128"/>
    </font>
    <font>
      <sz val="8"/>
      <name val="ＭＳ Ｐゴシック"/>
      <family val="3"/>
      <charset val="128"/>
    </font>
    <font>
      <strike/>
      <sz val="10"/>
      <name val="ＭＳ Ｐゴシック"/>
      <family val="3"/>
      <charset val="128"/>
    </font>
    <font>
      <sz val="5"/>
      <name val="ＭＳ Ｐゴシック"/>
      <family val="3"/>
      <charset val="128"/>
      <scheme val="minor"/>
    </font>
  </fonts>
  <fills count="7">
    <fill>
      <patternFill patternType="none"/>
    </fill>
    <fill>
      <patternFill patternType="gray125"/>
    </fill>
    <fill>
      <patternFill patternType="solid">
        <fgColor rgb="FF66FFFF"/>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66FFFF"/>
        <bgColor rgb="FF000000"/>
      </patternFill>
    </fill>
  </fills>
  <borders count="31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dotted">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theme="3" tint="-0.24994659260841701"/>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top/>
      <bottom/>
      <diagonal/>
    </border>
    <border>
      <left style="hair">
        <color indexed="64"/>
      </left>
      <right style="medium">
        <color indexed="64"/>
      </right>
      <top/>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dotted">
        <color indexed="64"/>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dotted">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style="thin">
        <color indexed="64"/>
      </top>
      <bottom style="hair">
        <color indexed="64"/>
      </bottom>
      <diagonal/>
    </border>
    <border>
      <left style="medium">
        <color indexed="64"/>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style="thin">
        <color indexed="64"/>
      </top>
      <bottom/>
      <diagonal/>
    </border>
    <border>
      <left style="dotted">
        <color indexed="64"/>
      </left>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dotted">
        <color indexed="64"/>
      </left>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double">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bottom/>
      <diagonal/>
    </border>
    <border>
      <left/>
      <right style="double">
        <color indexed="64"/>
      </right>
      <top/>
      <bottom/>
      <diagonal/>
    </border>
    <border>
      <left style="medium">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style="dotted">
        <color indexed="64"/>
      </left>
      <right/>
      <top/>
      <bottom style="hair">
        <color indexed="64"/>
      </bottom>
      <diagonal/>
    </border>
    <border>
      <left style="medium">
        <color indexed="64"/>
      </left>
      <right style="thin">
        <color theme="1"/>
      </right>
      <top style="hair">
        <color indexed="64"/>
      </top>
      <bottom style="hair">
        <color indexed="64"/>
      </bottom>
      <diagonal/>
    </border>
    <border>
      <left style="medium">
        <color indexed="64"/>
      </left>
      <right style="thin">
        <color theme="1"/>
      </right>
      <top style="hair">
        <color indexed="64"/>
      </top>
      <bottom style="double">
        <color theme="1"/>
      </bottom>
      <diagonal/>
    </border>
    <border>
      <left/>
      <right style="hair">
        <color indexed="64"/>
      </right>
      <top style="medium">
        <color indexed="64"/>
      </top>
      <bottom style="medium">
        <color indexed="64"/>
      </bottom>
      <diagonal/>
    </border>
    <border>
      <left/>
      <right style="medium">
        <color indexed="64"/>
      </right>
      <top style="hair">
        <color indexed="64"/>
      </top>
      <bottom style="double">
        <color indexed="64"/>
      </bottom>
      <diagonal/>
    </border>
    <border>
      <left style="medium">
        <color indexed="64"/>
      </left>
      <right style="thin">
        <color theme="1"/>
      </right>
      <top/>
      <bottom style="hair">
        <color indexed="64"/>
      </bottom>
      <diagonal/>
    </border>
    <border>
      <left style="thin">
        <color theme="1"/>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dotted">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theme="3" tint="-0.24994659260841701"/>
      </right>
      <top style="hair">
        <color indexed="64"/>
      </top>
      <bottom style="medium">
        <color indexed="64"/>
      </bottom>
      <diagonal/>
    </border>
    <border>
      <left style="thin">
        <color indexed="64"/>
      </left>
      <right style="dotted">
        <color indexed="64"/>
      </right>
      <top style="thin">
        <color indexed="64"/>
      </top>
      <bottom style="hair">
        <color indexed="64"/>
      </bottom>
      <diagonal/>
    </border>
    <border>
      <left/>
      <right style="hair">
        <color indexed="64"/>
      </right>
      <top style="double">
        <color indexed="64"/>
      </top>
      <bottom style="thin">
        <color indexed="64"/>
      </bottom>
      <diagonal/>
    </border>
    <border>
      <left/>
      <right style="hair">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theme="1"/>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top/>
      <bottom style="medium">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s>
  <cellStyleXfs count="2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9" fillId="0" borderId="0"/>
    <xf numFmtId="0" fontId="2" fillId="0" borderId="0">
      <alignment vertical="center"/>
    </xf>
    <xf numFmtId="0" fontId="9" fillId="0" borderId="0"/>
    <xf numFmtId="0" fontId="2" fillId="0" borderId="0"/>
    <xf numFmtId="0" fontId="11" fillId="0" borderId="0">
      <alignment vertical="center"/>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12" fillId="0" borderId="0" applyFont="0" applyFill="0" applyBorder="0" applyAlignment="0" applyProtection="0"/>
    <xf numFmtId="38" fontId="11" fillId="0" borderId="0" applyFont="0" applyFill="0" applyBorder="0" applyAlignment="0" applyProtection="0">
      <alignment vertical="center"/>
    </xf>
    <xf numFmtId="9" fontId="1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xf numFmtId="0" fontId="9" fillId="0" borderId="0"/>
  </cellStyleXfs>
  <cellXfs count="1689">
    <xf numFmtId="0" fontId="0" fillId="0" borderId="0" xfId="0">
      <alignment vertical="center"/>
    </xf>
    <xf numFmtId="0" fontId="2" fillId="0" borderId="0" xfId="0" applyFont="1">
      <alignment vertical="center"/>
    </xf>
    <xf numFmtId="0" fontId="4" fillId="0" borderId="0" xfId="0" applyFont="1" applyAlignment="1">
      <alignment vertical="center"/>
    </xf>
    <xf numFmtId="0" fontId="0" fillId="0" borderId="0" xfId="0" applyAlignment="1">
      <alignment vertical="center"/>
    </xf>
    <xf numFmtId="0" fontId="13" fillId="2" borderId="12" xfId="3" applyFont="1" applyFill="1" applyBorder="1" applyAlignment="1">
      <alignment horizontal="center"/>
    </xf>
    <xf numFmtId="0" fontId="15" fillId="0" borderId="0" xfId="3" applyFont="1" applyAlignment="1">
      <alignment horizontal="right"/>
    </xf>
    <xf numFmtId="0" fontId="13" fillId="0" borderId="0" xfId="7" applyFont="1" applyFill="1" applyBorder="1" applyAlignment="1">
      <alignment vertical="center"/>
    </xf>
    <xf numFmtId="0" fontId="14" fillId="0" borderId="0" xfId="3" applyFont="1"/>
    <xf numFmtId="0" fontId="13" fillId="2" borderId="103" xfId="3" applyFont="1" applyFill="1" applyBorder="1" applyAlignment="1">
      <alignment horizontal="center"/>
    </xf>
    <xf numFmtId="0" fontId="13" fillId="2" borderId="13" xfId="3" applyFont="1" applyFill="1" applyBorder="1" applyAlignment="1">
      <alignment horizontal="center"/>
    </xf>
    <xf numFmtId="177" fontId="14" fillId="0" borderId="0" xfId="3" applyNumberFormat="1" applyFont="1" applyFill="1" applyBorder="1" applyAlignment="1">
      <alignment horizontal="right"/>
    </xf>
    <xf numFmtId="0" fontId="15" fillId="0" borderId="0" xfId="3" applyNumberFormat="1" applyFont="1" applyAlignment="1">
      <alignment vertical="center"/>
    </xf>
    <xf numFmtId="0" fontId="14" fillId="0" borderId="0" xfId="3" applyNumberFormat="1" applyFont="1"/>
    <xf numFmtId="0" fontId="14" fillId="0" borderId="0" xfId="3" applyFont="1" applyAlignment="1">
      <alignment horizontal="center"/>
    </xf>
    <xf numFmtId="0" fontId="14" fillId="0" borderId="0" xfId="3" applyNumberFormat="1" applyFont="1" applyBorder="1" applyAlignment="1">
      <alignment horizontal="center"/>
    </xf>
    <xf numFmtId="0" fontId="14" fillId="0" borderId="0" xfId="3" applyNumberFormat="1" applyFont="1" applyAlignment="1">
      <alignment horizontal="right" vertical="center"/>
    </xf>
    <xf numFmtId="0" fontId="13" fillId="2" borderId="2" xfId="3" applyNumberFormat="1" applyFont="1" applyFill="1" applyBorder="1" applyAlignment="1">
      <alignment horizontal="right" vertical="center"/>
    </xf>
    <xf numFmtId="0" fontId="13" fillId="2" borderId="6" xfId="3" applyFont="1" applyFill="1" applyBorder="1" applyAlignment="1">
      <alignment horizontal="center"/>
    </xf>
    <xf numFmtId="0" fontId="14" fillId="0" borderId="0" xfId="3" applyFont="1" applyBorder="1"/>
    <xf numFmtId="0" fontId="13" fillId="2" borderId="53" xfId="3" applyNumberFormat="1" applyFont="1" applyFill="1" applyBorder="1" applyAlignment="1">
      <alignment vertical="center"/>
    </xf>
    <xf numFmtId="0" fontId="13" fillId="2" borderId="0" xfId="3" applyNumberFormat="1" applyFont="1" applyFill="1" applyBorder="1" applyAlignment="1">
      <alignment vertical="center"/>
    </xf>
    <xf numFmtId="0" fontId="13" fillId="2" borderId="39" xfId="3" applyFont="1" applyFill="1" applyBorder="1" applyAlignment="1">
      <alignment horizontal="center"/>
    </xf>
    <xf numFmtId="0" fontId="13" fillId="2" borderId="8" xfId="3" applyNumberFormat="1" applyFont="1" applyFill="1" applyBorder="1" applyAlignment="1">
      <alignment vertical="center"/>
    </xf>
    <xf numFmtId="0" fontId="13" fillId="2" borderId="9" xfId="3" applyNumberFormat="1" applyFont="1" applyFill="1" applyBorder="1" applyAlignment="1">
      <alignment vertical="center"/>
    </xf>
    <xf numFmtId="0" fontId="13" fillId="2" borderId="56" xfId="3" applyFont="1" applyFill="1" applyBorder="1" applyAlignment="1">
      <alignment horizontal="center"/>
    </xf>
    <xf numFmtId="0" fontId="13" fillId="2" borderId="9" xfId="3" applyFont="1" applyFill="1" applyBorder="1" applyAlignment="1">
      <alignment horizontal="center"/>
    </xf>
    <xf numFmtId="0" fontId="13" fillId="3" borderId="54" xfId="3" applyNumberFormat="1" applyFont="1" applyFill="1" applyBorder="1" applyAlignment="1">
      <alignment horizontal="distributed" vertical="center"/>
    </xf>
    <xf numFmtId="0" fontId="13" fillId="3" borderId="61" xfId="3" applyNumberFormat="1" applyFont="1" applyFill="1" applyBorder="1" applyAlignment="1">
      <alignment horizontal="distributed" vertical="center"/>
    </xf>
    <xf numFmtId="0" fontId="13" fillId="3" borderId="56" xfId="3" applyNumberFormat="1" applyFont="1" applyFill="1" applyBorder="1" applyAlignment="1">
      <alignment horizontal="distributed" vertical="center" justifyLastLine="1"/>
    </xf>
    <xf numFmtId="0" fontId="13" fillId="3" borderId="70" xfId="3" applyNumberFormat="1" applyFont="1" applyFill="1" applyBorder="1" applyAlignment="1">
      <alignment horizontal="distributed" vertical="center" justifyLastLine="1"/>
    </xf>
    <xf numFmtId="0" fontId="13" fillId="0" borderId="0" xfId="3" applyNumberFormat="1" applyFont="1" applyFill="1" applyBorder="1" applyAlignment="1">
      <alignment horizontal="center" vertical="center" textRotation="255"/>
    </xf>
    <xf numFmtId="0" fontId="13" fillId="0" borderId="0" xfId="3" applyNumberFormat="1" applyFont="1" applyFill="1" applyBorder="1" applyAlignment="1">
      <alignment horizontal="distributed" vertical="center" justifyLastLine="1"/>
    </xf>
    <xf numFmtId="0" fontId="14" fillId="0" borderId="0" xfId="3" applyFont="1" applyFill="1"/>
    <xf numFmtId="0" fontId="14" fillId="0" borderId="0" xfId="3" applyNumberFormat="1" applyFont="1" applyAlignment="1">
      <alignment vertical="center"/>
    </xf>
    <xf numFmtId="0" fontId="15" fillId="0" borderId="0" xfId="4" applyFont="1" applyBorder="1" applyAlignment="1">
      <alignment vertical="center"/>
    </xf>
    <xf numFmtId="0" fontId="19" fillId="0" borderId="0" xfId="4" applyFont="1" applyBorder="1" applyAlignment="1">
      <alignment vertical="center"/>
    </xf>
    <xf numFmtId="0" fontId="13" fillId="0" borderId="0" xfId="4" applyFont="1" applyAlignment="1">
      <alignment vertical="center"/>
    </xf>
    <xf numFmtId="0" fontId="13" fillId="0" borderId="0" xfId="4" applyFont="1">
      <alignment vertical="center"/>
    </xf>
    <xf numFmtId="0" fontId="13" fillId="0" borderId="0" xfId="4" applyFont="1" applyBorder="1">
      <alignment vertical="center"/>
    </xf>
    <xf numFmtId="0" fontId="14" fillId="0" borderId="0" xfId="4" applyFont="1" applyBorder="1" applyAlignment="1">
      <alignment vertical="center"/>
    </xf>
    <xf numFmtId="0" fontId="13" fillId="0" borderId="0" xfId="4" applyFont="1" applyBorder="1" applyAlignment="1">
      <alignment horizontal="center" vertical="center" wrapText="1"/>
    </xf>
    <xf numFmtId="0" fontId="14" fillId="2" borderId="108"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3" fillId="2" borderId="110"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111"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3" borderId="81" xfId="4" applyFont="1" applyFill="1" applyBorder="1" applyAlignment="1">
      <alignment horizontal="center" vertical="center" shrinkToFit="1"/>
    </xf>
    <xf numFmtId="49" fontId="13" fillId="3" borderId="82" xfId="4" applyNumberFormat="1" applyFont="1" applyFill="1" applyBorder="1" applyAlignment="1">
      <alignment horizontal="distributed" vertical="center" shrinkToFit="1"/>
    </xf>
    <xf numFmtId="0" fontId="13" fillId="3" borderId="29" xfId="4" applyFont="1" applyFill="1" applyBorder="1" applyAlignment="1">
      <alignment horizontal="center" vertical="center" shrinkToFit="1"/>
    </xf>
    <xf numFmtId="49" fontId="13" fillId="3" borderId="84" xfId="4" applyNumberFormat="1" applyFont="1" applyFill="1" applyBorder="1" applyAlignment="1">
      <alignment horizontal="distributed" vertical="center" shrinkToFit="1"/>
    </xf>
    <xf numFmtId="49" fontId="14" fillId="3" borderId="84" xfId="4" applyNumberFormat="1" applyFont="1" applyFill="1" applyBorder="1" applyAlignment="1">
      <alignment horizontal="distributed" vertical="center"/>
    </xf>
    <xf numFmtId="0" fontId="13" fillId="3" borderId="79" xfId="4" applyFont="1" applyFill="1" applyBorder="1" applyAlignment="1">
      <alignment horizontal="center" vertical="center" shrinkToFit="1"/>
    </xf>
    <xf numFmtId="49" fontId="13" fillId="3" borderId="86" xfId="4" applyNumberFormat="1" applyFont="1" applyFill="1" applyBorder="1" applyAlignment="1">
      <alignment horizontal="distributed" vertical="center" shrinkToFit="1"/>
    </xf>
    <xf numFmtId="0" fontId="13" fillId="3" borderId="61" xfId="4" applyFont="1" applyFill="1" applyBorder="1" applyAlignment="1">
      <alignment horizontal="center" vertical="center" shrinkToFit="1"/>
    </xf>
    <xf numFmtId="49" fontId="13" fillId="3" borderId="96" xfId="4" applyNumberFormat="1" applyFont="1" applyFill="1" applyBorder="1" applyAlignment="1">
      <alignment horizontal="distributed" vertical="center" shrinkToFit="1"/>
    </xf>
    <xf numFmtId="0" fontId="13" fillId="3" borderId="50" xfId="4" applyFont="1" applyFill="1" applyBorder="1" applyAlignment="1">
      <alignment horizontal="center" vertical="center" shrinkToFit="1"/>
    </xf>
    <xf numFmtId="49" fontId="13" fillId="3" borderId="88" xfId="4" applyNumberFormat="1" applyFont="1" applyFill="1" applyBorder="1" applyAlignment="1">
      <alignment horizontal="distributed" vertical="center" shrinkToFit="1"/>
    </xf>
    <xf numFmtId="0" fontId="13" fillId="0" borderId="0" xfId="4" applyFont="1" applyFill="1" applyBorder="1" applyAlignment="1">
      <alignment horizontal="center" vertical="distributed" textRotation="255" justifyLastLine="1"/>
    </xf>
    <xf numFmtId="0" fontId="13" fillId="0" borderId="0" xfId="4" applyFont="1" applyFill="1" applyBorder="1" applyAlignment="1">
      <alignment horizontal="center" vertical="center" shrinkToFit="1"/>
    </xf>
    <xf numFmtId="49" fontId="13" fillId="0" borderId="0" xfId="4" applyNumberFormat="1" applyFont="1" applyFill="1" applyBorder="1" applyAlignment="1">
      <alignment horizontal="distributed" vertical="center" shrinkToFit="1"/>
    </xf>
    <xf numFmtId="177" fontId="14" fillId="0" borderId="0" xfId="4" applyNumberFormat="1" applyFont="1" applyFill="1" applyBorder="1" applyAlignment="1">
      <alignment horizontal="center" vertical="center"/>
    </xf>
    <xf numFmtId="182" fontId="14" fillId="0" borderId="0" xfId="4" applyNumberFormat="1" applyFont="1" applyFill="1" applyBorder="1" applyAlignment="1">
      <alignment horizontal="center" vertical="center"/>
    </xf>
    <xf numFmtId="179" fontId="14" fillId="0" borderId="0" xfId="4" applyNumberFormat="1" applyFont="1" applyFill="1" applyBorder="1" applyAlignment="1">
      <alignment horizontal="center" vertical="center"/>
    </xf>
    <xf numFmtId="49" fontId="14" fillId="0" borderId="0" xfId="4" applyNumberFormat="1" applyFont="1" applyFill="1" applyBorder="1" applyAlignment="1">
      <alignment horizontal="center" vertical="center"/>
    </xf>
    <xf numFmtId="0" fontId="13" fillId="0" borderId="0" xfId="4" applyFont="1" applyFill="1">
      <alignment vertical="center"/>
    </xf>
    <xf numFmtId="0" fontId="14" fillId="0" borderId="0" xfId="4" applyNumberFormat="1" applyFont="1" applyAlignment="1"/>
    <xf numFmtId="0" fontId="14" fillId="0" borderId="0" xfId="4" applyFont="1">
      <alignment vertical="center"/>
    </xf>
    <xf numFmtId="0" fontId="14" fillId="0" borderId="0" xfId="4" applyNumberFormat="1" applyFont="1" applyAlignment="1">
      <alignment vertical="center"/>
    </xf>
    <xf numFmtId="0" fontId="13" fillId="0" borderId="0" xfId="4" applyFont="1" applyFill="1" applyBorder="1" applyAlignment="1">
      <alignment vertical="center"/>
    </xf>
    <xf numFmtId="0" fontId="15" fillId="0" borderId="0" xfId="4" applyFont="1" applyFill="1" applyBorder="1" applyAlignment="1">
      <alignment vertical="center"/>
    </xf>
    <xf numFmtId="0" fontId="13" fillId="0" borderId="0" xfId="6" applyFont="1" applyFill="1" applyAlignment="1"/>
    <xf numFmtId="0" fontId="13" fillId="0" borderId="0" xfId="6" applyFont="1" applyAlignment="1"/>
    <xf numFmtId="0" fontId="13" fillId="0" borderId="0" xfId="6" applyFont="1"/>
    <xf numFmtId="0" fontId="15" fillId="0" borderId="0" xfId="4" applyFont="1" applyFill="1" applyBorder="1">
      <alignment vertical="center"/>
    </xf>
    <xf numFmtId="0" fontId="13" fillId="0" borderId="0" xfId="4" applyFont="1" applyFill="1" applyBorder="1">
      <alignment vertical="center"/>
    </xf>
    <xf numFmtId="0" fontId="13" fillId="0" borderId="0" xfId="6" applyFont="1" applyFill="1"/>
    <xf numFmtId="0" fontId="13" fillId="0" borderId="0" xfId="6" applyFont="1" applyAlignment="1">
      <alignment horizontal="center" vertical="center"/>
    </xf>
    <xf numFmtId="0" fontId="14" fillId="2" borderId="10" xfId="6" applyFont="1" applyFill="1" applyBorder="1" applyAlignment="1">
      <alignment horizontal="center" vertical="center" wrapText="1"/>
    </xf>
    <xf numFmtId="0" fontId="13" fillId="2" borderId="11" xfId="6" applyFont="1" applyFill="1" applyBorder="1" applyAlignment="1">
      <alignment horizontal="center" vertical="center"/>
    </xf>
    <xf numFmtId="0" fontId="14" fillId="2" borderId="12" xfId="6" applyFont="1" applyFill="1" applyBorder="1" applyAlignment="1">
      <alignment horizontal="center" vertical="center" wrapText="1"/>
    </xf>
    <xf numFmtId="0" fontId="13" fillId="2" borderId="115" xfId="6" applyFont="1" applyFill="1" applyBorder="1" applyAlignment="1">
      <alignment horizontal="center" vertical="center"/>
    </xf>
    <xf numFmtId="0" fontId="13" fillId="2" borderId="33" xfId="6" applyFont="1" applyFill="1" applyBorder="1" applyAlignment="1">
      <alignment horizontal="center" vertical="center"/>
    </xf>
    <xf numFmtId="0" fontId="13" fillId="2" borderId="116" xfId="6" applyFont="1" applyFill="1" applyBorder="1" applyAlignment="1">
      <alignment horizontal="center" vertical="center"/>
    </xf>
    <xf numFmtId="0" fontId="13" fillId="4" borderId="87" xfId="6" applyFont="1" applyFill="1" applyBorder="1" applyAlignment="1">
      <alignment horizontal="distributed" vertical="center"/>
    </xf>
    <xf numFmtId="0" fontId="13" fillId="4" borderId="118" xfId="6" applyFont="1" applyFill="1" applyBorder="1" applyAlignment="1">
      <alignment horizontal="distributed" vertical="center"/>
    </xf>
    <xf numFmtId="0" fontId="13" fillId="4" borderId="82" xfId="6" applyFont="1" applyFill="1" applyBorder="1" applyAlignment="1">
      <alignment horizontal="distributed" vertical="center"/>
    </xf>
    <xf numFmtId="0" fontId="13" fillId="4" borderId="84" xfId="6" applyFont="1" applyFill="1" applyBorder="1" applyAlignment="1">
      <alignment horizontal="distributed" vertical="center"/>
    </xf>
    <xf numFmtId="0" fontId="13" fillId="4" borderId="88" xfId="6" applyFont="1" applyFill="1" applyBorder="1" applyAlignment="1">
      <alignment horizontal="distributed" vertical="center"/>
    </xf>
    <xf numFmtId="0" fontId="14" fillId="0" borderId="0" xfId="6" applyFont="1" applyFill="1" applyBorder="1" applyAlignment="1">
      <alignment horizontal="center" vertical="center"/>
    </xf>
    <xf numFmtId="0" fontId="13" fillId="0" borderId="0" xfId="6" applyFont="1" applyFill="1" applyBorder="1" applyAlignment="1">
      <alignment horizontal="distributed" vertical="center"/>
    </xf>
    <xf numFmtId="178" fontId="14" fillId="0" borderId="0" xfId="6" applyNumberFormat="1" applyFont="1" applyFill="1" applyBorder="1" applyAlignment="1">
      <alignment horizontal="center" vertical="center"/>
    </xf>
    <xf numFmtId="0" fontId="13" fillId="0" borderId="0" xfId="6" applyFont="1" applyAlignment="1">
      <alignment vertical="center"/>
    </xf>
    <xf numFmtId="0" fontId="13" fillId="0" borderId="0" xfId="8" applyFont="1" applyAlignment="1"/>
    <xf numFmtId="0" fontId="15" fillId="0" borderId="0" xfId="8" applyFont="1" applyAlignment="1">
      <alignment vertical="center"/>
    </xf>
    <xf numFmtId="0" fontId="25" fillId="0" borderId="0" xfId="8" applyFont="1" applyAlignment="1"/>
    <xf numFmtId="0" fontId="20" fillId="0" borderId="0" xfId="9" applyFont="1"/>
    <xf numFmtId="0" fontId="15" fillId="0" borderId="0" xfId="8" applyFont="1" applyAlignment="1"/>
    <xf numFmtId="0" fontId="13" fillId="2" borderId="2" xfId="8" applyFont="1" applyFill="1" applyBorder="1" applyAlignment="1">
      <alignment vertical="center"/>
    </xf>
    <xf numFmtId="0" fontId="13" fillId="4" borderId="130" xfId="9" applyFont="1" applyFill="1" applyBorder="1" applyAlignment="1">
      <alignment horizontal="center" vertical="center"/>
    </xf>
    <xf numFmtId="0" fontId="13" fillId="4" borderId="132" xfId="9" applyFont="1" applyFill="1" applyBorder="1" applyAlignment="1">
      <alignment horizontal="center" vertical="center"/>
    </xf>
    <xf numFmtId="0" fontId="13" fillId="4" borderId="116" xfId="9" applyFont="1" applyFill="1" applyBorder="1" applyAlignment="1">
      <alignment horizontal="center" vertical="center"/>
    </xf>
    <xf numFmtId="0" fontId="13" fillId="4" borderId="132" xfId="6" applyFont="1" applyFill="1" applyBorder="1" applyAlignment="1">
      <alignment horizontal="center" vertical="center"/>
    </xf>
    <xf numFmtId="0" fontId="13" fillId="4" borderId="116" xfId="6" applyFont="1" applyFill="1" applyBorder="1" applyAlignment="1">
      <alignment horizontal="center" vertical="center"/>
    </xf>
    <xf numFmtId="0" fontId="13" fillId="4" borderId="135" xfId="9" applyFont="1" applyFill="1" applyBorder="1" applyAlignment="1">
      <alignment vertical="center"/>
    </xf>
    <xf numFmtId="0" fontId="17" fillId="0" borderId="0" xfId="9" applyFont="1" applyFill="1" applyBorder="1" applyAlignment="1">
      <alignment horizontal="center" vertical="center"/>
    </xf>
    <xf numFmtId="0" fontId="13" fillId="0" borderId="0" xfId="9" applyFont="1" applyFill="1" applyBorder="1" applyAlignment="1">
      <alignment vertical="center"/>
    </xf>
    <xf numFmtId="184" fontId="14" fillId="0" borderId="0" xfId="8" applyNumberFormat="1" applyFont="1" applyFill="1" applyBorder="1" applyAlignment="1">
      <alignment horizontal="center" vertical="center"/>
    </xf>
    <xf numFmtId="0" fontId="14" fillId="0" borderId="0" xfId="8" applyNumberFormat="1" applyFont="1" applyFill="1" applyBorder="1" applyAlignment="1">
      <alignment horizontal="center" vertical="center"/>
    </xf>
    <xf numFmtId="2" fontId="14" fillId="0" borderId="0" xfId="8" applyNumberFormat="1" applyFont="1" applyFill="1" applyBorder="1" applyAlignment="1">
      <alignment horizontal="center" vertical="center"/>
    </xf>
    <xf numFmtId="178" fontId="14" fillId="0" borderId="0" xfId="8" applyNumberFormat="1" applyFont="1" applyFill="1" applyBorder="1" applyAlignment="1">
      <alignment horizontal="center" vertical="center"/>
    </xf>
    <xf numFmtId="0" fontId="20" fillId="0" borderId="0" xfId="9" applyFont="1" applyFill="1"/>
    <xf numFmtId="0" fontId="22" fillId="0" borderId="0" xfId="8" applyFont="1" applyAlignment="1">
      <alignment vertical="center"/>
    </xf>
    <xf numFmtId="0" fontId="22" fillId="0" borderId="0" xfId="9" applyFont="1" applyAlignment="1">
      <alignment vertical="center"/>
    </xf>
    <xf numFmtId="0" fontId="26" fillId="0" borderId="0" xfId="7" applyFont="1" applyAlignment="1">
      <alignment vertical="center"/>
    </xf>
    <xf numFmtId="0" fontId="15" fillId="0" borderId="0" xfId="10" applyNumberFormat="1" applyFont="1" applyBorder="1" applyAlignment="1">
      <alignment vertical="center"/>
    </xf>
    <xf numFmtId="0" fontId="14" fillId="0" borderId="0" xfId="4" applyFont="1" applyAlignment="1">
      <alignment vertical="center"/>
    </xf>
    <xf numFmtId="0" fontId="13" fillId="4" borderId="78" xfId="10" applyNumberFormat="1" applyFont="1" applyFill="1" applyBorder="1" applyAlignment="1">
      <alignment horizontal="center" vertical="center"/>
    </xf>
    <xf numFmtId="0" fontId="13" fillId="4" borderId="33" xfId="10" applyNumberFormat="1" applyFont="1" applyFill="1" applyBorder="1" applyAlignment="1">
      <alignment horizontal="center" vertical="center"/>
    </xf>
    <xf numFmtId="0" fontId="13" fillId="0" borderId="0" xfId="4" applyFont="1" applyFill="1" applyBorder="1" applyAlignment="1">
      <alignment horizontal="distributed" vertical="center" justifyLastLine="1"/>
    </xf>
    <xf numFmtId="177" fontId="14" fillId="0" borderId="3" xfId="10" applyNumberFormat="1" applyFont="1" applyFill="1" applyBorder="1" applyAlignment="1">
      <alignment horizontal="right" vertical="center"/>
    </xf>
    <xf numFmtId="183" fontId="14" fillId="0" borderId="3" xfId="10" applyNumberFormat="1" applyFont="1" applyFill="1" applyBorder="1" applyAlignment="1">
      <alignment horizontal="center" vertical="center"/>
    </xf>
    <xf numFmtId="49" fontId="14" fillId="0" borderId="3" xfId="10" applyNumberFormat="1" applyFont="1" applyFill="1" applyBorder="1" applyAlignment="1">
      <alignment horizontal="center" vertical="center"/>
    </xf>
    <xf numFmtId="0" fontId="14" fillId="0" borderId="3" xfId="4" applyFont="1" applyFill="1" applyBorder="1" applyAlignment="1">
      <alignment horizontal="center" vertical="center" shrinkToFit="1"/>
    </xf>
    <xf numFmtId="0" fontId="14" fillId="0" borderId="0" xfId="4" applyNumberFormat="1" applyFont="1" applyAlignment="1">
      <alignment horizontal="left" vertical="center"/>
    </xf>
    <xf numFmtId="0" fontId="14" fillId="0" borderId="0" xfId="4" applyFont="1" applyAlignment="1">
      <alignment horizontal="right"/>
    </xf>
    <xf numFmtId="0" fontId="18" fillId="0" borderId="0" xfId="10" applyNumberFormat="1" applyFont="1" applyBorder="1" applyAlignment="1">
      <alignment vertical="center"/>
    </xf>
    <xf numFmtId="0" fontId="18" fillId="0" borderId="0" xfId="4" applyFont="1">
      <alignment vertical="center"/>
    </xf>
    <xf numFmtId="0" fontId="15" fillId="0" borderId="0" xfId="4" applyFont="1">
      <alignment vertical="center"/>
    </xf>
    <xf numFmtId="0" fontId="19" fillId="0" borderId="0" xfId="4" applyFont="1">
      <alignment vertical="center"/>
    </xf>
    <xf numFmtId="0" fontId="13" fillId="4" borderId="25" xfId="4" applyFont="1" applyFill="1" applyBorder="1" applyAlignment="1">
      <alignment horizontal="center" vertical="center" wrapText="1"/>
    </xf>
    <xf numFmtId="0" fontId="13" fillId="3" borderId="81" xfId="4" applyFont="1" applyFill="1" applyBorder="1" applyAlignment="1">
      <alignment vertical="center" shrinkToFit="1"/>
    </xf>
    <xf numFmtId="0" fontId="13" fillId="3" borderId="29" xfId="4" applyFont="1" applyFill="1" applyBorder="1" applyAlignment="1">
      <alignment vertical="center" shrinkToFit="1"/>
    </xf>
    <xf numFmtId="0" fontId="13" fillId="3" borderId="79" xfId="4" applyFont="1" applyFill="1" applyBorder="1" applyAlignment="1">
      <alignment vertical="center" shrinkToFit="1"/>
    </xf>
    <xf numFmtId="0" fontId="13" fillId="3" borderId="42" xfId="4" applyFont="1" applyFill="1" applyBorder="1" applyAlignment="1">
      <alignment vertical="center" shrinkToFit="1"/>
    </xf>
    <xf numFmtId="0" fontId="13" fillId="3" borderId="50" xfId="4" applyFont="1" applyFill="1" applyBorder="1" applyAlignment="1">
      <alignment vertical="center" shrinkToFit="1"/>
    </xf>
    <xf numFmtId="0" fontId="13" fillId="0" borderId="0" xfId="4" applyFont="1" applyFill="1" applyBorder="1" applyAlignment="1">
      <alignment vertical="center" shrinkToFit="1"/>
    </xf>
    <xf numFmtId="49" fontId="13" fillId="0" borderId="0" xfId="4" applyNumberFormat="1" applyFont="1" applyFill="1" applyBorder="1" applyAlignment="1">
      <alignment horizontal="distributed" vertical="center"/>
    </xf>
    <xf numFmtId="185" fontId="14" fillId="0" borderId="0" xfId="4" applyNumberFormat="1" applyFont="1" applyFill="1" applyBorder="1" applyAlignment="1">
      <alignment horizontal="center" vertical="center"/>
    </xf>
    <xf numFmtId="184" fontId="14" fillId="0" borderId="0" xfId="4" applyNumberFormat="1" applyFont="1" applyFill="1" applyBorder="1" applyAlignment="1">
      <alignment horizontal="center" vertical="center"/>
    </xf>
    <xf numFmtId="187" fontId="14" fillId="0" borderId="0" xfId="4" applyNumberFormat="1" applyFont="1" applyFill="1" applyBorder="1" applyAlignment="1">
      <alignment horizontal="center" vertical="center"/>
    </xf>
    <xf numFmtId="0" fontId="14" fillId="0" borderId="0" xfId="4" applyFont="1" applyBorder="1" applyAlignment="1">
      <alignment vertical="center" wrapText="1" shrinkToFit="1"/>
    </xf>
    <xf numFmtId="0" fontId="14" fillId="0" borderId="0" xfId="4" applyFont="1" applyAlignment="1">
      <alignment vertical="center" shrinkToFit="1"/>
    </xf>
    <xf numFmtId="0" fontId="14" fillId="0" borderId="0" xfId="4" applyFont="1" applyAlignment="1">
      <alignment vertical="center" wrapText="1" shrinkToFit="1"/>
    </xf>
    <xf numFmtId="0" fontId="15" fillId="0" borderId="0" xfId="12" applyNumberFormat="1" applyFont="1" applyAlignment="1">
      <alignment vertical="center"/>
    </xf>
    <xf numFmtId="0" fontId="14" fillId="0" borderId="0" xfId="13" applyFont="1" applyAlignment="1"/>
    <xf numFmtId="0" fontId="14" fillId="0" borderId="0" xfId="13" applyFont="1"/>
    <xf numFmtId="0" fontId="22" fillId="2" borderId="114" xfId="13" applyFont="1" applyFill="1" applyBorder="1" applyAlignment="1">
      <alignment horizontal="center" vertical="center"/>
    </xf>
    <xf numFmtId="0" fontId="17" fillId="2" borderId="33" xfId="13" applyFont="1" applyFill="1" applyBorder="1" applyAlignment="1">
      <alignment horizontal="center" vertical="distributed" textRotation="255" justifyLastLine="1"/>
    </xf>
    <xf numFmtId="0" fontId="17" fillId="2" borderId="115" xfId="13" applyFont="1" applyFill="1" applyBorder="1" applyAlignment="1">
      <alignment horizontal="center" vertical="distributed" textRotation="255" justifyLastLine="1"/>
    </xf>
    <xf numFmtId="0" fontId="17" fillId="2" borderId="79" xfId="13" applyFont="1" applyFill="1" applyBorder="1" applyAlignment="1">
      <alignment horizontal="center" vertical="distributed" textRotation="255" justifyLastLine="1"/>
    </xf>
    <xf numFmtId="0" fontId="17" fillId="2" borderId="32" xfId="13" applyFont="1" applyFill="1" applyBorder="1" applyAlignment="1">
      <alignment horizontal="center" vertical="distributed" textRotation="255" justifyLastLine="1"/>
    </xf>
    <xf numFmtId="0" fontId="14" fillId="3" borderId="154" xfId="13" applyFont="1" applyFill="1" applyBorder="1" applyAlignment="1">
      <alignment horizontal="center" vertical="center"/>
    </xf>
    <xf numFmtId="0" fontId="17" fillId="3" borderId="130" xfId="14" applyFont="1" applyFill="1" applyBorder="1" applyAlignment="1">
      <alignment horizontal="center" vertical="center"/>
    </xf>
    <xf numFmtId="0" fontId="14" fillId="0" borderId="17" xfId="13" applyFont="1" applyBorder="1" applyAlignment="1">
      <alignment horizontal="right" vertical="center"/>
    </xf>
    <xf numFmtId="0" fontId="14" fillId="0" borderId="119" xfId="13" applyFont="1" applyBorder="1" applyAlignment="1">
      <alignment horizontal="right" vertical="center"/>
    </xf>
    <xf numFmtId="0" fontId="14" fillId="0" borderId="19" xfId="13" applyFont="1" applyBorder="1" applyAlignment="1">
      <alignment horizontal="right" vertical="center"/>
    </xf>
    <xf numFmtId="0" fontId="14" fillId="0" borderId="81" xfId="13" applyFont="1" applyBorder="1" applyAlignment="1">
      <alignment horizontal="right" vertical="center"/>
    </xf>
    <xf numFmtId="0" fontId="14" fillId="0" borderId="83" xfId="0" applyFont="1" applyFill="1" applyBorder="1" applyAlignment="1">
      <alignment vertical="center"/>
    </xf>
    <xf numFmtId="0" fontId="14" fillId="3" borderId="155" xfId="13" applyFont="1" applyFill="1" applyBorder="1" applyAlignment="1">
      <alignment horizontal="center" vertical="center"/>
    </xf>
    <xf numFmtId="0" fontId="17" fillId="3" borderId="132" xfId="14" applyFont="1" applyFill="1" applyBorder="1" applyAlignment="1">
      <alignment horizontal="center" vertical="center" wrapText="1"/>
    </xf>
    <xf numFmtId="0" fontId="14" fillId="0" borderId="23" xfId="13" applyFont="1" applyBorder="1" applyAlignment="1">
      <alignment horizontal="right" vertical="center"/>
    </xf>
    <xf numFmtId="0" fontId="14" fillId="0" borderId="120" xfId="13" applyFont="1" applyBorder="1" applyAlignment="1">
      <alignment horizontal="right" vertical="center"/>
    </xf>
    <xf numFmtId="0" fontId="14" fillId="0" borderId="29" xfId="13" applyFont="1" applyBorder="1" applyAlignment="1">
      <alignment horizontal="right" vertical="center"/>
    </xf>
    <xf numFmtId="0" fontId="14" fillId="0" borderId="85" xfId="0" applyFont="1" applyFill="1" applyBorder="1" applyAlignment="1">
      <alignment vertical="center"/>
    </xf>
    <xf numFmtId="0" fontId="17" fillId="3" borderId="132" xfId="14" applyFont="1" applyFill="1" applyBorder="1" applyAlignment="1">
      <alignment horizontal="center" vertical="center"/>
    </xf>
    <xf numFmtId="0" fontId="17" fillId="3" borderId="132" xfId="14" applyFont="1" applyFill="1" applyBorder="1" applyAlignment="1">
      <alignment horizontal="center" vertical="center" shrinkToFit="1"/>
    </xf>
    <xf numFmtId="0" fontId="14" fillId="0" borderId="111" xfId="0" applyFont="1" applyFill="1" applyBorder="1" applyAlignment="1">
      <alignment vertical="center"/>
    </xf>
    <xf numFmtId="0" fontId="17" fillId="3" borderId="132" xfId="13" applyFont="1" applyFill="1" applyBorder="1" applyAlignment="1">
      <alignment horizontal="center" vertical="center"/>
    </xf>
    <xf numFmtId="0" fontId="14" fillId="3" borderId="156" xfId="13" applyFont="1" applyFill="1" applyBorder="1" applyAlignment="1">
      <alignment horizontal="center" vertical="center"/>
    </xf>
    <xf numFmtId="0" fontId="17" fillId="3" borderId="116" xfId="13" applyFont="1" applyFill="1" applyBorder="1" applyAlignment="1">
      <alignment horizontal="center" vertical="center"/>
    </xf>
    <xf numFmtId="0" fontId="14" fillId="0" borderId="33" xfId="13" applyFont="1" applyBorder="1" applyAlignment="1">
      <alignment horizontal="right" vertical="center"/>
    </xf>
    <xf numFmtId="0" fontId="14" fillId="0" borderId="115" xfId="13" applyFont="1" applyBorder="1" applyAlignment="1">
      <alignment horizontal="right" vertical="center"/>
    </xf>
    <xf numFmtId="0" fontId="14" fillId="0" borderId="79" xfId="13" applyFont="1" applyBorder="1" applyAlignment="1">
      <alignment horizontal="right" vertical="center"/>
    </xf>
    <xf numFmtId="0" fontId="14" fillId="0" borderId="80" xfId="0" applyFont="1" applyFill="1" applyBorder="1" applyAlignment="1">
      <alignment vertical="center"/>
    </xf>
    <xf numFmtId="0" fontId="14" fillId="3" borderId="141" xfId="13" applyFont="1" applyFill="1" applyBorder="1" applyAlignment="1">
      <alignment horizontal="centerContinuous" vertical="center"/>
    </xf>
    <xf numFmtId="0" fontId="17" fillId="3" borderId="132" xfId="13" applyFont="1" applyFill="1" applyBorder="1" applyAlignment="1">
      <alignment horizontal="centerContinuous" vertical="center"/>
    </xf>
    <xf numFmtId="0" fontId="14" fillId="0" borderId="76" xfId="0" applyFont="1" applyFill="1" applyBorder="1" applyAlignment="1">
      <alignment vertical="center"/>
    </xf>
    <xf numFmtId="0" fontId="14" fillId="3" borderId="157" xfId="13" applyFont="1" applyFill="1" applyBorder="1" applyAlignment="1">
      <alignment horizontal="centerContinuous" vertical="center"/>
    </xf>
    <xf numFmtId="0" fontId="17" fillId="3" borderId="135" xfId="13" applyFont="1" applyFill="1" applyBorder="1" applyAlignment="1">
      <alignment horizontal="centerContinuous" vertical="center"/>
    </xf>
    <xf numFmtId="0" fontId="14" fillId="0" borderId="89" xfId="13" applyFont="1" applyBorder="1" applyAlignment="1">
      <alignment horizontal="right" vertical="center"/>
    </xf>
    <xf numFmtId="0" fontId="14" fillId="0" borderId="121" xfId="13" applyFont="1" applyBorder="1" applyAlignment="1">
      <alignment horizontal="right" vertical="center"/>
    </xf>
    <xf numFmtId="0" fontId="14" fillId="0" borderId="90" xfId="13" applyFont="1" applyBorder="1" applyAlignment="1">
      <alignment horizontal="right" vertical="center"/>
    </xf>
    <xf numFmtId="0" fontId="14" fillId="0" borderId="50" xfId="13" applyFont="1" applyBorder="1" applyAlignment="1">
      <alignment horizontal="right" vertical="center"/>
    </xf>
    <xf numFmtId="0" fontId="14" fillId="0" borderId="91" xfId="0" applyFont="1" applyFill="1" applyBorder="1" applyAlignment="1">
      <alignment vertical="center"/>
    </xf>
    <xf numFmtId="0" fontId="14" fillId="0" borderId="0" xfId="13" applyFont="1" applyFill="1" applyBorder="1" applyAlignment="1">
      <alignment horizontal="centerContinuous" vertical="center"/>
    </xf>
    <xf numFmtId="0" fontId="17" fillId="0" borderId="0" xfId="13" applyFont="1" applyFill="1" applyBorder="1" applyAlignment="1">
      <alignment horizontal="centerContinuous" vertical="center"/>
    </xf>
    <xf numFmtId="0" fontId="14" fillId="0" borderId="0" xfId="13" applyFont="1" applyFill="1" applyBorder="1" applyAlignment="1">
      <alignment horizontal="right" vertical="center"/>
    </xf>
    <xf numFmtId="0" fontId="14" fillId="0" borderId="0" xfId="13" applyFont="1" applyFill="1"/>
    <xf numFmtId="0" fontId="14" fillId="0" borderId="0" xfId="12" applyNumberFormat="1" applyFont="1" applyAlignment="1">
      <alignment vertical="center"/>
    </xf>
    <xf numFmtId="0" fontId="27" fillId="0" borderId="0" xfId="12" applyNumberFormat="1" applyFont="1" applyAlignment="1">
      <alignment vertical="center"/>
    </xf>
    <xf numFmtId="0" fontId="14" fillId="0" borderId="0" xfId="13" applyFont="1" applyAlignment="1">
      <alignment vertical="center"/>
    </xf>
    <xf numFmtId="0" fontId="17" fillId="0" borderId="0" xfId="12" applyNumberFormat="1" applyFont="1" applyAlignment="1">
      <alignment vertical="center"/>
    </xf>
    <xf numFmtId="0" fontId="14" fillId="0" borderId="0" xfId="13" applyFont="1" applyAlignment="1">
      <alignment horizontal="center"/>
    </xf>
    <xf numFmtId="0" fontId="22" fillId="2" borderId="158" xfId="13" applyFont="1" applyFill="1" applyBorder="1" applyAlignment="1">
      <alignment horizontal="center" vertical="center"/>
    </xf>
    <xf numFmtId="0" fontId="13" fillId="0" borderId="0" xfId="12" applyFont="1" applyAlignment="1">
      <alignment vertical="center"/>
    </xf>
    <xf numFmtId="0" fontId="17" fillId="2" borderId="62" xfId="13" applyFont="1" applyFill="1" applyBorder="1" applyAlignment="1">
      <alignment horizontal="center" vertical="center"/>
    </xf>
    <xf numFmtId="0" fontId="17" fillId="2" borderId="63" xfId="13" applyFont="1" applyFill="1" applyBorder="1" applyAlignment="1">
      <alignment horizontal="center" vertical="center"/>
    </xf>
    <xf numFmtId="0" fontId="17" fillId="2" borderId="61" xfId="13" applyFont="1" applyFill="1" applyBorder="1" applyAlignment="1">
      <alignment horizontal="center" vertical="center"/>
    </xf>
    <xf numFmtId="0" fontId="17" fillId="2" borderId="97" xfId="13" applyFont="1" applyFill="1" applyBorder="1" applyAlignment="1">
      <alignment horizontal="center" vertical="center"/>
    </xf>
    <xf numFmtId="0" fontId="17" fillId="2" borderId="110" xfId="13" applyFont="1" applyFill="1" applyBorder="1" applyAlignment="1">
      <alignment horizontal="center" vertical="center"/>
    </xf>
    <xf numFmtId="0" fontId="17" fillId="2" borderId="64" xfId="13" applyFont="1" applyFill="1" applyBorder="1" applyAlignment="1">
      <alignment horizontal="center" vertical="center"/>
    </xf>
    <xf numFmtId="0" fontId="13" fillId="0" borderId="0" xfId="12" applyFont="1"/>
    <xf numFmtId="0" fontId="17" fillId="2" borderId="10" xfId="13" applyFont="1" applyFill="1" applyBorder="1" applyAlignment="1">
      <alignment horizontal="center" vertical="center"/>
    </xf>
    <xf numFmtId="0" fontId="17" fillId="2" borderId="12" xfId="13" applyFont="1" applyFill="1" applyBorder="1" applyAlignment="1">
      <alignment horizontal="center" vertical="center"/>
    </xf>
    <xf numFmtId="0" fontId="17" fillId="2" borderId="56" xfId="13" applyFont="1" applyFill="1" applyBorder="1" applyAlignment="1">
      <alignment horizontal="center" vertical="center"/>
    </xf>
    <xf numFmtId="0" fontId="17" fillId="2" borderId="153" xfId="13" applyFont="1" applyFill="1" applyBorder="1" applyAlignment="1">
      <alignment horizontal="center" vertical="center"/>
    </xf>
    <xf numFmtId="0" fontId="17" fillId="2" borderId="11" xfId="13" applyFont="1" applyFill="1" applyBorder="1" applyAlignment="1">
      <alignment horizontal="center" vertical="center"/>
    </xf>
    <xf numFmtId="0" fontId="17" fillId="2" borderId="57" xfId="13" applyFont="1" applyFill="1" applyBorder="1" applyAlignment="1">
      <alignment horizontal="center" vertical="center"/>
    </xf>
    <xf numFmtId="0" fontId="17" fillId="3" borderId="130" xfId="14" applyFont="1" applyFill="1" applyBorder="1" applyAlignment="1">
      <alignment horizontal="center" vertical="center" shrinkToFit="1"/>
    </xf>
    <xf numFmtId="0" fontId="14" fillId="0" borderId="40" xfId="13" applyFont="1" applyBorder="1" applyAlignment="1">
      <alignment horizontal="right" vertical="center"/>
    </xf>
    <xf numFmtId="0" fontId="14" fillId="0" borderId="27" xfId="13" applyFont="1" applyBorder="1" applyAlignment="1">
      <alignment horizontal="right" vertical="center"/>
    </xf>
    <xf numFmtId="0" fontId="14" fillId="0" borderId="42" xfId="13" applyFont="1" applyBorder="1" applyAlignment="1">
      <alignment horizontal="right" vertical="center"/>
    </xf>
    <xf numFmtId="0" fontId="14" fillId="0" borderId="117" xfId="13" applyFont="1" applyBorder="1" applyAlignment="1">
      <alignment horizontal="right" vertical="center"/>
    </xf>
    <xf numFmtId="0" fontId="14" fillId="3" borderId="159" xfId="13" applyFont="1" applyFill="1" applyBorder="1" applyAlignment="1">
      <alignment horizontal="centerContinuous" vertical="center"/>
    </xf>
    <xf numFmtId="0" fontId="17" fillId="3" borderId="130" xfId="13" applyFont="1" applyFill="1" applyBorder="1" applyAlignment="1">
      <alignment horizontal="centerContinuous" vertical="center"/>
    </xf>
    <xf numFmtId="0" fontId="13" fillId="0" borderId="0" xfId="12" applyFont="1" applyFill="1" applyBorder="1"/>
    <xf numFmtId="0" fontId="28" fillId="0" borderId="0" xfId="13" applyFont="1" applyBorder="1"/>
    <xf numFmtId="0" fontId="14" fillId="0" borderId="0" xfId="12" applyFont="1"/>
    <xf numFmtId="0" fontId="19" fillId="0" borderId="0" xfId="3" applyNumberFormat="1" applyFont="1"/>
    <xf numFmtId="0" fontId="19" fillId="0" borderId="0" xfId="3" applyFont="1" applyAlignment="1">
      <alignment horizontal="center"/>
    </xf>
    <xf numFmtId="0" fontId="19" fillId="0" borderId="0" xfId="3" applyFont="1"/>
    <xf numFmtId="0" fontId="19" fillId="0" borderId="0" xfId="3" applyNumberFormat="1" applyFont="1" applyBorder="1" applyAlignment="1">
      <alignment horizontal="center"/>
    </xf>
    <xf numFmtId="0" fontId="15" fillId="0" borderId="0" xfId="3" applyFont="1" applyAlignment="1">
      <alignment horizontal="center"/>
    </xf>
    <xf numFmtId="0" fontId="15" fillId="0" borderId="0" xfId="3" applyNumberFormat="1" applyFont="1" applyAlignment="1">
      <alignment horizontal="right" vertical="center"/>
    </xf>
    <xf numFmtId="0" fontId="13" fillId="2" borderId="8" xfId="3" applyNumberFormat="1" applyFont="1" applyFill="1" applyBorder="1" applyAlignment="1">
      <alignment horizontal="left" vertical="center"/>
    </xf>
    <xf numFmtId="177" fontId="14" fillId="0" borderId="19" xfId="3" applyNumberFormat="1" applyFont="1" applyBorder="1" applyAlignment="1">
      <alignment horizontal="right" vertical="center"/>
    </xf>
    <xf numFmtId="177" fontId="14" fillId="0" borderId="19" xfId="3" applyNumberFormat="1" applyFont="1" applyBorder="1" applyAlignment="1">
      <alignment horizontal="center" vertical="center"/>
    </xf>
    <xf numFmtId="177" fontId="14" fillId="0" borderId="25" xfId="3" applyNumberFormat="1" applyFont="1" applyBorder="1" applyAlignment="1">
      <alignment horizontal="right" vertical="center"/>
    </xf>
    <xf numFmtId="177" fontId="14" fillId="0" borderId="25" xfId="3" applyNumberFormat="1" applyFont="1" applyBorder="1" applyAlignment="1">
      <alignment horizontal="center" vertical="center"/>
    </xf>
    <xf numFmtId="181" fontId="14" fillId="0" borderId="25" xfId="3" applyNumberFormat="1" applyFont="1" applyBorder="1" applyAlignment="1">
      <alignment horizontal="right" vertical="center"/>
    </xf>
    <xf numFmtId="181" fontId="14" fillId="0" borderId="25" xfId="3" applyNumberFormat="1" applyFont="1" applyBorder="1" applyAlignment="1">
      <alignment horizontal="center" vertical="center"/>
    </xf>
    <xf numFmtId="177" fontId="14" fillId="0" borderId="163" xfId="3" applyNumberFormat="1" applyFont="1" applyBorder="1" applyAlignment="1">
      <alignment horizontal="right" vertical="center"/>
    </xf>
    <xf numFmtId="181" fontId="14" fillId="0" borderId="63" xfId="3" applyNumberFormat="1" applyFont="1" applyBorder="1" applyAlignment="1">
      <alignment horizontal="right" vertical="center"/>
    </xf>
    <xf numFmtId="177" fontId="14" fillId="0" borderId="12" xfId="3" applyNumberFormat="1" applyFont="1" applyBorder="1" applyAlignment="1">
      <alignment horizontal="right" vertical="center"/>
    </xf>
    <xf numFmtId="181" fontId="14" fillId="0" borderId="99" xfId="3" applyNumberFormat="1" applyFont="1" applyBorder="1" applyAlignment="1">
      <alignment horizontal="right" vertical="center"/>
    </xf>
    <xf numFmtId="177" fontId="14" fillId="0" borderId="99" xfId="3" applyNumberFormat="1" applyFont="1" applyBorder="1" applyAlignment="1">
      <alignment horizontal="right" vertical="center"/>
    </xf>
    <xf numFmtId="177" fontId="14" fillId="0" borderId="19" xfId="3" applyNumberFormat="1" applyFont="1" applyBorder="1" applyAlignment="1">
      <alignment vertical="center"/>
    </xf>
    <xf numFmtId="181" fontId="14" fillId="0" borderId="19" xfId="3" applyNumberFormat="1" applyFont="1" applyBorder="1" applyAlignment="1">
      <alignment vertical="center"/>
    </xf>
    <xf numFmtId="177" fontId="14" fillId="0" borderId="163" xfId="3" applyNumberFormat="1" applyFont="1" applyBorder="1" applyAlignment="1">
      <alignment vertical="center"/>
    </xf>
    <xf numFmtId="181" fontId="14" fillId="0" borderId="163" xfId="3" applyNumberFormat="1" applyFont="1" applyBorder="1" applyAlignment="1">
      <alignment vertical="center"/>
    </xf>
    <xf numFmtId="177" fontId="14" fillId="0" borderId="71" xfId="3" applyNumberFormat="1" applyFont="1" applyBorder="1" applyAlignment="1">
      <alignment vertical="center"/>
    </xf>
    <xf numFmtId="181" fontId="14" fillId="0" borderId="71" xfId="3" applyNumberFormat="1" applyFont="1" applyBorder="1" applyAlignment="1">
      <alignment vertical="center"/>
    </xf>
    <xf numFmtId="0" fontId="14" fillId="0" borderId="0" xfId="15" applyFont="1" applyFill="1" applyBorder="1" applyAlignment="1">
      <alignment horizontal="distributed" vertical="center" indent="1"/>
    </xf>
    <xf numFmtId="178" fontId="14" fillId="0" borderId="0" xfId="15" applyNumberFormat="1" applyFont="1" applyFill="1" applyBorder="1" applyAlignment="1">
      <alignment horizontal="center" vertical="center"/>
    </xf>
    <xf numFmtId="0" fontId="14" fillId="0" borderId="0" xfId="15" applyNumberFormat="1" applyFont="1" applyFill="1" applyBorder="1" applyAlignment="1">
      <alignment horizontal="distributed" vertical="center" justifyLastLine="1"/>
    </xf>
    <xf numFmtId="178" fontId="14" fillId="0" borderId="0" xfId="15" applyNumberFormat="1" applyFont="1" applyFill="1" applyBorder="1" applyAlignment="1">
      <alignment horizontal="distributed" vertical="center" justifyLastLine="1"/>
    </xf>
    <xf numFmtId="0" fontId="14" fillId="0" borderId="0" xfId="3" applyFont="1" applyAlignment="1">
      <alignment vertical="center"/>
    </xf>
    <xf numFmtId="0" fontId="14" fillId="0" borderId="0" xfId="16" applyNumberFormat="1" applyFont="1" applyAlignment="1">
      <alignment vertical="center"/>
    </xf>
    <xf numFmtId="0" fontId="14" fillId="0" borderId="0" xfId="3" applyFont="1" applyAlignment="1">
      <alignment horizontal="center" vertical="center"/>
    </xf>
    <xf numFmtId="0" fontId="14" fillId="0" borderId="0" xfId="17" applyNumberFormat="1" applyFont="1" applyAlignment="1">
      <alignment vertical="center"/>
    </xf>
    <xf numFmtId="0" fontId="15" fillId="0" borderId="0" xfId="4" applyFont="1" applyAlignment="1"/>
    <xf numFmtId="0" fontId="14" fillId="0" borderId="0" xfId="4" applyNumberFormat="1" applyFont="1" applyBorder="1" applyAlignment="1">
      <alignment horizontal="left" vertical="center"/>
    </xf>
    <xf numFmtId="0" fontId="14" fillId="0" borderId="0" xfId="4" applyFont="1" applyBorder="1">
      <alignment vertical="center"/>
    </xf>
    <xf numFmtId="0" fontId="14" fillId="0" borderId="0" xfId="4" applyFont="1" applyBorder="1" applyAlignment="1">
      <alignment horizontal="right"/>
    </xf>
    <xf numFmtId="0" fontId="15" fillId="0" borderId="0" xfId="15" applyFont="1" applyBorder="1" applyAlignment="1">
      <alignment horizontal="right"/>
    </xf>
    <xf numFmtId="0" fontId="14" fillId="2" borderId="2" xfId="3" applyNumberFormat="1" applyFont="1" applyFill="1" applyBorder="1" applyAlignment="1">
      <alignment horizontal="right" vertical="center"/>
    </xf>
    <xf numFmtId="0" fontId="14" fillId="2" borderId="6" xfId="15" applyFont="1" applyFill="1" applyBorder="1" applyAlignment="1">
      <alignment horizontal="center"/>
    </xf>
    <xf numFmtId="0" fontId="14" fillId="2" borderId="53" xfId="3" applyNumberFormat="1" applyFont="1" applyFill="1" applyBorder="1" applyAlignment="1">
      <alignment vertical="center"/>
    </xf>
    <xf numFmtId="0" fontId="14" fillId="2" borderId="39" xfId="15" applyFont="1" applyFill="1" applyBorder="1" applyAlignment="1">
      <alignment horizontal="center" vertical="center"/>
    </xf>
    <xf numFmtId="0" fontId="14" fillId="2" borderId="8" xfId="3" applyNumberFormat="1" applyFont="1" applyFill="1" applyBorder="1" applyAlignment="1">
      <alignment vertical="center"/>
    </xf>
    <xf numFmtId="0" fontId="14" fillId="2" borderId="12" xfId="15" applyFont="1" applyFill="1" applyBorder="1" applyAlignment="1">
      <alignment horizontal="center"/>
    </xf>
    <xf numFmtId="0" fontId="14" fillId="2" borderId="56" xfId="15" applyFont="1" applyFill="1" applyBorder="1" applyAlignment="1">
      <alignment horizontal="center"/>
    </xf>
    <xf numFmtId="178" fontId="14" fillId="0" borderId="19" xfId="15" applyNumberFormat="1" applyFont="1" applyBorder="1" applyAlignment="1">
      <alignment horizontal="center" vertical="center"/>
    </xf>
    <xf numFmtId="0" fontId="14" fillId="0" borderId="19" xfId="17" applyNumberFormat="1" applyFont="1" applyBorder="1" applyAlignment="1">
      <alignment horizontal="center" vertical="center"/>
    </xf>
    <xf numFmtId="0" fontId="14" fillId="0" borderId="81" xfId="17" applyNumberFormat="1" applyFont="1" applyBorder="1" applyAlignment="1">
      <alignment horizontal="center" vertical="center"/>
    </xf>
    <xf numFmtId="0" fontId="14" fillId="0" borderId="19" xfId="5" applyNumberFormat="1" applyFont="1" applyBorder="1" applyAlignment="1">
      <alignment horizontal="center" vertical="center"/>
    </xf>
    <xf numFmtId="178" fontId="14" fillId="0" borderId="25" xfId="15" applyNumberFormat="1" applyFont="1" applyBorder="1" applyAlignment="1">
      <alignment horizontal="center" vertical="center"/>
    </xf>
    <xf numFmtId="0" fontId="14" fillId="0" borderId="25" xfId="17" applyNumberFormat="1" applyFont="1" applyBorder="1" applyAlignment="1">
      <alignment horizontal="center" vertical="center"/>
    </xf>
    <xf numFmtId="0" fontId="14" fillId="0" borderId="29" xfId="17" applyNumberFormat="1" applyFont="1" applyBorder="1" applyAlignment="1">
      <alignment horizontal="center" vertical="center"/>
    </xf>
    <xf numFmtId="0" fontId="14" fillId="0" borderId="25" xfId="5" applyNumberFormat="1" applyFont="1" applyBorder="1" applyAlignment="1">
      <alignment horizontal="center" vertical="center"/>
    </xf>
    <xf numFmtId="178" fontId="14" fillId="0" borderId="163" xfId="15" applyNumberFormat="1" applyFont="1" applyBorder="1" applyAlignment="1">
      <alignment horizontal="center" vertical="center"/>
    </xf>
    <xf numFmtId="178" fontId="14" fillId="0" borderId="161" xfId="15" applyNumberFormat="1" applyFont="1" applyBorder="1" applyAlignment="1">
      <alignment horizontal="center" vertical="center"/>
    </xf>
    <xf numFmtId="0" fontId="14" fillId="0" borderId="70" xfId="15" applyNumberFormat="1" applyFont="1" applyBorder="1" applyAlignment="1">
      <alignment horizontal="distributed" vertical="center" justifyLastLine="1"/>
    </xf>
    <xf numFmtId="178" fontId="14" fillId="0" borderId="70" xfId="15" applyNumberFormat="1" applyFont="1" applyBorder="1" applyAlignment="1">
      <alignment horizontal="distributed" vertical="center" justifyLastLine="1"/>
    </xf>
    <xf numFmtId="178" fontId="14" fillId="0" borderId="100" xfId="15" applyNumberFormat="1" applyFont="1" applyBorder="1" applyAlignment="1">
      <alignment horizontal="distributed" vertical="center" justifyLastLine="1"/>
    </xf>
    <xf numFmtId="178" fontId="14" fillId="0" borderId="102" xfId="15" applyNumberFormat="1" applyFont="1" applyBorder="1" applyAlignment="1">
      <alignment horizontal="distributed" vertical="center" justifyLastLine="1"/>
    </xf>
    <xf numFmtId="0" fontId="14" fillId="0" borderId="0" xfId="4" applyNumberFormat="1" applyFont="1">
      <alignment vertical="center"/>
    </xf>
    <xf numFmtId="0" fontId="22" fillId="0" borderId="0" xfId="15" applyFont="1" applyBorder="1" applyAlignment="1">
      <alignment horizontal="distributed" vertical="center" indent="1"/>
    </xf>
    <xf numFmtId="178" fontId="14" fillId="0" borderId="0" xfId="15" applyNumberFormat="1" applyFont="1" applyBorder="1" applyAlignment="1">
      <alignment horizontal="distributed" vertical="center" justifyLastLine="1"/>
    </xf>
    <xf numFmtId="0" fontId="13" fillId="2" borderId="169" xfId="3" applyFont="1" applyFill="1" applyBorder="1" applyAlignment="1">
      <alignment horizontal="center" vertical="center" shrinkToFit="1"/>
    </xf>
    <xf numFmtId="0" fontId="13" fillId="0" borderId="53" xfId="3" applyFont="1" applyFill="1" applyBorder="1" applyAlignment="1">
      <alignment horizontal="center"/>
    </xf>
    <xf numFmtId="0" fontId="13" fillId="2" borderId="25" xfId="3" applyFont="1" applyFill="1" applyBorder="1" applyAlignment="1">
      <alignment horizontal="center" wrapText="1"/>
    </xf>
    <xf numFmtId="0" fontId="13" fillId="2" borderId="25" xfId="3" applyFont="1" applyFill="1" applyBorder="1" applyAlignment="1">
      <alignment horizontal="center" vertical="center" wrapText="1"/>
    </xf>
    <xf numFmtId="0" fontId="13" fillId="2" borderId="44" xfId="3" applyFont="1" applyFill="1" applyBorder="1" applyAlignment="1">
      <alignment horizontal="center" wrapText="1"/>
    </xf>
    <xf numFmtId="0" fontId="13" fillId="2" borderId="78" xfId="3" applyFont="1" applyFill="1" applyBorder="1" applyAlignment="1">
      <alignment horizontal="center" vertical="center"/>
    </xf>
    <xf numFmtId="0" fontId="13" fillId="2" borderId="95" xfId="3" applyFont="1" applyFill="1" applyBorder="1" applyAlignment="1">
      <alignment horizontal="center" vertical="center"/>
    </xf>
    <xf numFmtId="177" fontId="14" fillId="0" borderId="53" xfId="3" applyNumberFormat="1" applyFont="1" applyFill="1" applyBorder="1" applyAlignment="1">
      <alignment horizontal="right" vertical="center"/>
    </xf>
    <xf numFmtId="0" fontId="14" fillId="0" borderId="0" xfId="3" applyNumberFormat="1" applyFont="1" applyFill="1" applyBorder="1" applyAlignment="1">
      <alignment vertical="center" textRotation="255"/>
    </xf>
    <xf numFmtId="0" fontId="14" fillId="0" borderId="0" xfId="3" applyNumberFormat="1" applyFont="1" applyFill="1" applyBorder="1" applyAlignment="1">
      <alignment horizontal="distributed" vertical="center" wrapText="1" justifyLastLine="1"/>
    </xf>
    <xf numFmtId="177" fontId="14" fillId="0" borderId="0" xfId="3" applyNumberFormat="1" applyFont="1" applyFill="1" applyBorder="1" applyAlignment="1">
      <alignment horizontal="right" vertical="center"/>
    </xf>
    <xf numFmtId="0" fontId="14" fillId="2" borderId="25"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14" fillId="0" borderId="0" xfId="5" applyNumberFormat="1" applyFont="1"/>
    <xf numFmtId="0" fontId="14" fillId="0" borderId="0" xfId="5" applyFont="1"/>
    <xf numFmtId="0" fontId="13" fillId="0" borderId="0" xfId="0" applyFont="1">
      <alignment vertical="center"/>
    </xf>
    <xf numFmtId="0" fontId="14" fillId="0" borderId="0" xfId="5" applyFont="1" applyBorder="1"/>
    <xf numFmtId="0" fontId="20" fillId="0" borderId="0" xfId="5" applyNumberFormat="1" applyFont="1"/>
    <xf numFmtId="0" fontId="20" fillId="0" borderId="0" xfId="5" applyFont="1"/>
    <xf numFmtId="0" fontId="14" fillId="2" borderId="187" xfId="5" applyNumberFormat="1" applyFont="1" applyFill="1" applyBorder="1" applyAlignment="1">
      <alignment horizontal="right" vertical="center"/>
    </xf>
    <xf numFmtId="0" fontId="14" fillId="0" borderId="53" xfId="5" applyFont="1" applyBorder="1"/>
    <xf numFmtId="0" fontId="14" fillId="2" borderId="31" xfId="5" applyNumberFormat="1" applyFont="1" applyFill="1" applyBorder="1" applyAlignment="1">
      <alignment horizontal="center" vertical="center"/>
    </xf>
    <xf numFmtId="0" fontId="14" fillId="2" borderId="174" xfId="5" applyNumberFormat="1" applyFont="1" applyFill="1" applyBorder="1" applyAlignment="1">
      <alignment horizontal="center" vertical="center"/>
    </xf>
    <xf numFmtId="0" fontId="14" fillId="2" borderId="182" xfId="5" applyNumberFormat="1" applyFont="1" applyFill="1" applyBorder="1" applyAlignment="1">
      <alignment horizontal="center" vertical="center"/>
    </xf>
    <xf numFmtId="0" fontId="14" fillId="0" borderId="0" xfId="5" applyNumberFormat="1" applyFont="1" applyBorder="1" applyAlignment="1">
      <alignment vertical="top" wrapText="1"/>
    </xf>
    <xf numFmtId="0" fontId="15" fillId="0" borderId="0" xfId="5" applyNumberFormat="1" applyFont="1" applyAlignment="1">
      <alignment horizontal="left" vertical="center"/>
    </xf>
    <xf numFmtId="0" fontId="17" fillId="0" borderId="0" xfId="5" applyNumberFormat="1" applyFont="1" applyAlignment="1">
      <alignment horizontal="left" vertical="center"/>
    </xf>
    <xf numFmtId="0" fontId="17" fillId="0" borderId="0" xfId="5" applyFont="1"/>
    <xf numFmtId="0" fontId="17" fillId="0" borderId="1" xfId="5" applyNumberFormat="1" applyFont="1" applyBorder="1" applyAlignment="1">
      <alignment horizontal="right" vertical="center"/>
    </xf>
    <xf numFmtId="0" fontId="17" fillId="0" borderId="0" xfId="5" applyNumberFormat="1" applyFont="1" applyBorder="1" applyAlignment="1">
      <alignment horizontal="right" vertical="center"/>
    </xf>
    <xf numFmtId="0" fontId="17" fillId="0" borderId="0" xfId="5" applyNumberFormat="1" applyFont="1"/>
    <xf numFmtId="0" fontId="17" fillId="0" borderId="0" xfId="5" applyFont="1" applyAlignment="1"/>
    <xf numFmtId="0" fontId="19" fillId="0" borderId="0" xfId="5" applyFont="1" applyBorder="1" applyAlignment="1">
      <alignment horizontal="right"/>
    </xf>
    <xf numFmtId="0" fontId="15" fillId="0" borderId="0" xfId="5" applyNumberFormat="1" applyFont="1" applyBorder="1" applyAlignment="1">
      <alignment vertical="center"/>
    </xf>
    <xf numFmtId="0" fontId="14" fillId="2" borderId="31" xfId="5" applyNumberFormat="1" applyFont="1" applyFill="1" applyBorder="1" applyAlignment="1">
      <alignment horizontal="left" vertical="center"/>
    </xf>
    <xf numFmtId="0" fontId="14" fillId="0" borderId="0" xfId="5" applyFont="1" applyAlignment="1">
      <alignment vertical="center"/>
    </xf>
    <xf numFmtId="0" fontId="14" fillId="0" borderId="0" xfId="5" applyNumberFormat="1" applyFont="1" applyFill="1" applyBorder="1" applyAlignment="1">
      <alignment horizontal="center" vertical="center"/>
    </xf>
    <xf numFmtId="188" fontId="13" fillId="0" borderId="0" xfId="18" applyNumberFormat="1" applyFont="1" applyFill="1" applyBorder="1" applyAlignment="1">
      <alignment horizontal="center" vertical="center"/>
    </xf>
    <xf numFmtId="186" fontId="13" fillId="0" borderId="0" xfId="18" applyNumberFormat="1" applyFont="1" applyFill="1" applyBorder="1" applyAlignment="1">
      <alignment horizontal="center" vertical="center"/>
    </xf>
    <xf numFmtId="186" fontId="13" fillId="0" borderId="0" xfId="5" applyNumberFormat="1" applyFont="1" applyFill="1" applyBorder="1" applyAlignment="1">
      <alignment horizontal="center" vertical="center"/>
    </xf>
    <xf numFmtId="188" fontId="13" fillId="0" borderId="0" xfId="1" applyNumberFormat="1" applyFont="1" applyFill="1" applyBorder="1" applyAlignment="1">
      <alignment horizontal="center" vertical="center"/>
    </xf>
    <xf numFmtId="0" fontId="14" fillId="0" borderId="0" xfId="5" applyFont="1" applyFill="1" applyAlignment="1">
      <alignment vertical="center"/>
    </xf>
    <xf numFmtId="0" fontId="14" fillId="0" borderId="0" xfId="0" applyFont="1" applyAlignment="1">
      <alignment horizontal="left" vertical="center"/>
    </xf>
    <xf numFmtId="0" fontId="22" fillId="0" borderId="0" xfId="5" applyNumberFormat="1" applyFont="1"/>
    <xf numFmtId="0" fontId="13" fillId="0" borderId="0" xfId="0" applyFont="1" applyAlignment="1">
      <alignment horizontal="justify" vertical="center"/>
    </xf>
    <xf numFmtId="0" fontId="14" fillId="2" borderId="129" xfId="5" applyNumberFormat="1" applyFont="1" applyFill="1" applyBorder="1" applyAlignment="1">
      <alignment horizontal="center" vertical="center"/>
    </xf>
    <xf numFmtId="0" fontId="14" fillId="0" borderId="3" xfId="5" applyNumberFormat="1" applyFont="1" applyFill="1" applyBorder="1" applyAlignment="1">
      <alignment horizontal="center" vertical="justify"/>
    </xf>
    <xf numFmtId="38" fontId="13" fillId="0" borderId="3" xfId="18" applyFont="1" applyFill="1" applyBorder="1" applyAlignment="1">
      <alignment horizontal="center" vertical="center"/>
    </xf>
    <xf numFmtId="186" fontId="13" fillId="0" borderId="3" xfId="5" applyNumberFormat="1" applyFont="1" applyFill="1" applyBorder="1" applyAlignment="1">
      <alignment horizontal="center" vertical="center"/>
    </xf>
    <xf numFmtId="0" fontId="14" fillId="0" borderId="0" xfId="5" applyFont="1" applyFill="1"/>
    <xf numFmtId="0" fontId="14" fillId="0" borderId="0" xfId="5" applyFont="1" applyBorder="1" applyAlignment="1">
      <alignment vertical="center"/>
    </xf>
    <xf numFmtId="0" fontId="14" fillId="0" borderId="0" xfId="5" applyFont="1" applyBorder="1" applyAlignment="1">
      <alignment horizontal="center"/>
    </xf>
    <xf numFmtId="0" fontId="14" fillId="2" borderId="247" xfId="5"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37" xfId="7" applyFont="1" applyFill="1" applyBorder="1" applyAlignment="1">
      <alignment horizontal="center" vertical="center" wrapText="1"/>
    </xf>
    <xf numFmtId="0" fontId="14" fillId="0" borderId="102" xfId="7" applyFont="1" applyFill="1" applyBorder="1" applyAlignment="1">
      <alignment horizontal="center" vertical="center" wrapText="1"/>
    </xf>
    <xf numFmtId="0" fontId="15" fillId="0" borderId="0" xfId="5" applyFont="1" applyFill="1" applyAlignment="1">
      <alignment vertical="top"/>
    </xf>
    <xf numFmtId="49" fontId="14" fillId="2" borderId="174" xfId="5" applyNumberFormat="1" applyFont="1" applyFill="1" applyBorder="1" applyAlignment="1">
      <alignment horizontal="center" vertical="center" wrapText="1"/>
    </xf>
    <xf numFmtId="0" fontId="14" fillId="0" borderId="0" xfId="5" applyFont="1" applyFill="1" applyBorder="1" applyAlignment="1">
      <alignment horizontal="center" vertical="center"/>
    </xf>
    <xf numFmtId="0" fontId="14" fillId="0" borderId="0" xfId="5" applyFont="1" applyAlignment="1">
      <alignment vertical="top"/>
    </xf>
    <xf numFmtId="0" fontId="15" fillId="0" borderId="1" xfId="5" applyFont="1" applyBorder="1" applyAlignment="1">
      <alignment vertical="top"/>
    </xf>
    <xf numFmtId="0" fontId="13" fillId="0" borderId="1" xfId="5" applyFont="1" applyBorder="1" applyAlignment="1"/>
    <xf numFmtId="0" fontId="20" fillId="0" borderId="1" xfId="5" applyFont="1" applyBorder="1" applyAlignment="1"/>
    <xf numFmtId="0" fontId="20" fillId="0" borderId="0" xfId="5" applyFont="1" applyAlignment="1"/>
    <xf numFmtId="0" fontId="13" fillId="0" borderId="0" xfId="5" applyFont="1"/>
    <xf numFmtId="0" fontId="14" fillId="2" borderId="234" xfId="5" applyFont="1" applyFill="1" applyBorder="1" applyAlignment="1">
      <alignment horizontal="center" vertical="center" wrapText="1"/>
    </xf>
    <xf numFmtId="0" fontId="14" fillId="2" borderId="241" xfId="5" applyFont="1" applyFill="1" applyBorder="1" applyAlignment="1">
      <alignment horizontal="center" vertical="center" wrapText="1"/>
    </xf>
    <xf numFmtId="0" fontId="14" fillId="0" borderId="53" xfId="5" applyFont="1" applyFill="1" applyBorder="1" applyAlignment="1">
      <alignment horizontal="center" vertical="center" wrapText="1"/>
    </xf>
    <xf numFmtId="0" fontId="13" fillId="0" borderId="0" xfId="5" applyFont="1" applyAlignment="1">
      <alignment horizontal="center"/>
    </xf>
    <xf numFmtId="0" fontId="14" fillId="2" borderId="187" xfId="5" applyFont="1" applyFill="1" applyBorder="1" applyAlignment="1">
      <alignment horizontal="center" vertical="center" wrapText="1"/>
    </xf>
    <xf numFmtId="0" fontId="14" fillId="0" borderId="6" xfId="5" applyFont="1" applyBorder="1" applyAlignment="1">
      <alignment horizontal="center" vertical="center" wrapText="1"/>
    </xf>
    <xf numFmtId="0" fontId="14" fillId="2" borderId="204" xfId="5" applyFont="1" applyFill="1" applyBorder="1" applyAlignment="1">
      <alignment horizontal="center" vertical="center" wrapText="1"/>
    </xf>
    <xf numFmtId="0" fontId="14" fillId="0" borderId="237" xfId="5" applyFont="1" applyBorder="1" applyAlignment="1">
      <alignment horizontal="center" vertical="center" wrapText="1"/>
    </xf>
    <xf numFmtId="0" fontId="14" fillId="2" borderId="182" xfId="5" applyFont="1" applyFill="1" applyBorder="1" applyAlignment="1">
      <alignment horizontal="center" vertical="center" wrapText="1"/>
    </xf>
    <xf numFmtId="0" fontId="14" fillId="0" borderId="102" xfId="5" applyFont="1" applyBorder="1" applyAlignment="1">
      <alignment horizontal="center" vertical="center" wrapText="1"/>
    </xf>
    <xf numFmtId="0" fontId="13" fillId="0" borderId="0" xfId="5" applyFont="1" applyFill="1"/>
    <xf numFmtId="0" fontId="13" fillId="0" borderId="0" xfId="5" applyFont="1" applyBorder="1" applyAlignment="1"/>
    <xf numFmtId="0" fontId="15" fillId="0" borderId="0" xfId="5" applyFont="1" applyAlignment="1">
      <alignment horizontal="left"/>
    </xf>
    <xf numFmtId="0" fontId="15" fillId="0" borderId="0" xfId="5" applyFont="1" applyAlignment="1">
      <alignment vertical="top"/>
    </xf>
    <xf numFmtId="0" fontId="13" fillId="0" borderId="0" xfId="5" applyFont="1" applyBorder="1" applyAlignment="1">
      <alignment horizontal="center" vertical="center"/>
    </xf>
    <xf numFmtId="49" fontId="14" fillId="2" borderId="171" xfId="5" applyNumberFormat="1" applyFont="1" applyFill="1" applyBorder="1" applyAlignment="1">
      <alignment horizontal="center" vertical="center" wrapText="1"/>
    </xf>
    <xf numFmtId="49" fontId="14" fillId="2" borderId="31" xfId="5" applyNumberFormat="1" applyFont="1" applyFill="1" applyBorder="1" applyAlignment="1">
      <alignment horizontal="center" vertical="center" wrapText="1"/>
    </xf>
    <xf numFmtId="0" fontId="13" fillId="0" borderId="0" xfId="5" applyFont="1" applyAlignment="1">
      <alignment horizontal="left"/>
    </xf>
    <xf numFmtId="0" fontId="14" fillId="0" borderId="0" xfId="5" applyFont="1" applyFill="1" applyBorder="1" applyAlignment="1">
      <alignment horizontal="left" vertical="center" indent="2"/>
    </xf>
    <xf numFmtId="0" fontId="22" fillId="0" borderId="0" xfId="5" applyFont="1"/>
    <xf numFmtId="0" fontId="14" fillId="0" borderId="0" xfId="5" applyFont="1" applyFill="1" applyAlignment="1">
      <alignment vertical="top"/>
    </xf>
    <xf numFmtId="0" fontId="13" fillId="0" borderId="0" xfId="4" applyFont="1" applyBorder="1" applyAlignment="1">
      <alignment vertical="center"/>
    </xf>
    <xf numFmtId="0" fontId="13" fillId="2" borderId="33"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95" xfId="4" applyFont="1" applyFill="1" applyBorder="1" applyAlignment="1">
      <alignment horizontal="center" vertical="center" wrapText="1"/>
    </xf>
    <xf numFmtId="0" fontId="14" fillId="3" borderId="81" xfId="4" applyFont="1" applyFill="1" applyBorder="1" applyAlignment="1">
      <alignment horizontal="distributed" vertical="center" justifyLastLine="1"/>
    </xf>
    <xf numFmtId="49" fontId="14" fillId="3" borderId="82" xfId="4" applyNumberFormat="1" applyFont="1" applyFill="1" applyBorder="1" applyAlignment="1">
      <alignment horizontal="distributed" vertical="center"/>
    </xf>
    <xf numFmtId="0" fontId="14" fillId="3" borderId="29" xfId="4" applyFont="1" applyFill="1" applyBorder="1" applyAlignment="1">
      <alignment horizontal="distributed" vertical="center" justifyLastLine="1"/>
    </xf>
    <xf numFmtId="0" fontId="14" fillId="3" borderId="161" xfId="4" applyFont="1" applyFill="1" applyBorder="1" applyAlignment="1">
      <alignment horizontal="distributed" vertical="center" justifyLastLine="1"/>
    </xf>
    <xf numFmtId="49" fontId="14" fillId="3" borderId="248" xfId="4" applyNumberFormat="1" applyFont="1" applyFill="1" applyBorder="1" applyAlignment="1">
      <alignment horizontal="distributed" vertical="center"/>
    </xf>
    <xf numFmtId="0" fontId="14" fillId="3" borderId="42" xfId="4" applyFont="1" applyFill="1" applyBorder="1" applyAlignment="1">
      <alignment horizontal="distributed" vertical="center" justifyLastLine="1"/>
    </xf>
    <xf numFmtId="49" fontId="14" fillId="3" borderId="87" xfId="4" applyNumberFormat="1" applyFont="1" applyFill="1" applyBorder="1" applyAlignment="1">
      <alignment horizontal="distributed" vertical="center"/>
    </xf>
    <xf numFmtId="0" fontId="13" fillId="0" borderId="3" xfId="4" applyFont="1" applyFill="1" applyBorder="1" applyAlignment="1">
      <alignment horizontal="center" vertical="center" textRotation="255"/>
    </xf>
    <xf numFmtId="0" fontId="13" fillId="0" borderId="3" xfId="4" applyFont="1" applyFill="1" applyBorder="1" applyAlignment="1">
      <alignment horizontal="distributed" vertical="center" justifyLastLine="1"/>
    </xf>
    <xf numFmtId="180" fontId="14" fillId="0" borderId="3" xfId="4" applyNumberFormat="1" applyFont="1" applyFill="1" applyBorder="1" applyAlignment="1">
      <alignment horizontal="center" vertical="center"/>
    </xf>
    <xf numFmtId="49" fontId="14" fillId="0" borderId="3" xfId="4" applyNumberFormat="1" applyFont="1" applyFill="1" applyBorder="1" applyAlignment="1">
      <alignment horizontal="center" vertical="center"/>
    </xf>
    <xf numFmtId="0" fontId="15" fillId="0" borderId="0" xfId="4" applyFont="1" applyAlignment="1">
      <alignment vertical="center"/>
    </xf>
    <xf numFmtId="0" fontId="19" fillId="0" borderId="0" xfId="4" applyFont="1" applyAlignment="1">
      <alignment vertical="center"/>
    </xf>
    <xf numFmtId="0" fontId="13" fillId="2" borderId="80" xfId="4" applyFont="1" applyFill="1" applyBorder="1" applyAlignment="1">
      <alignment horizontal="center" vertical="center" wrapText="1"/>
    </xf>
    <xf numFmtId="0" fontId="14" fillId="3" borderId="79" xfId="4" applyFont="1" applyFill="1" applyBorder="1" applyAlignment="1">
      <alignment horizontal="distributed" vertical="center" justifyLastLine="1"/>
    </xf>
    <xf numFmtId="49" fontId="14" fillId="3" borderId="86" xfId="4" applyNumberFormat="1" applyFont="1" applyFill="1" applyBorder="1" applyAlignment="1">
      <alignment horizontal="distributed" vertical="center"/>
    </xf>
    <xf numFmtId="0" fontId="14" fillId="3" borderId="50" xfId="4" applyFont="1" applyFill="1" applyBorder="1" applyAlignment="1">
      <alignment horizontal="distributed" vertical="center" justifyLastLine="1"/>
    </xf>
    <xf numFmtId="49" fontId="14" fillId="3" borderId="88" xfId="4" applyNumberFormat="1" applyFont="1" applyFill="1" applyBorder="1" applyAlignment="1">
      <alignment horizontal="distributed" vertical="center"/>
    </xf>
    <xf numFmtId="0" fontId="13" fillId="0" borderId="0" xfId="4" applyFont="1" applyFill="1" applyBorder="1" applyAlignment="1">
      <alignment horizontal="center" vertical="center" textRotation="255"/>
    </xf>
    <xf numFmtId="0" fontId="14" fillId="0" borderId="0" xfId="4" applyFont="1" applyFill="1" applyBorder="1" applyAlignment="1">
      <alignment horizontal="distributed" vertical="center" justifyLastLine="1"/>
    </xf>
    <xf numFmtId="1" fontId="14" fillId="0" borderId="0" xfId="4" applyNumberFormat="1" applyFont="1" applyFill="1" applyBorder="1" applyAlignment="1">
      <alignment horizontal="center" vertical="center"/>
    </xf>
    <xf numFmtId="178" fontId="14" fillId="0" borderId="0" xfId="4" applyNumberFormat="1" applyFont="1" applyFill="1" applyBorder="1" applyAlignment="1">
      <alignment horizontal="center" vertical="center"/>
    </xf>
    <xf numFmtId="0" fontId="13" fillId="0" borderId="0" xfId="4" applyFont="1" applyFill="1" applyBorder="1" applyAlignment="1">
      <alignment horizontal="center" vertical="center"/>
    </xf>
    <xf numFmtId="0" fontId="14" fillId="0" borderId="0" xfId="4" applyFont="1" applyFill="1">
      <alignment vertical="center"/>
    </xf>
    <xf numFmtId="0" fontId="14" fillId="0" borderId="0" xfId="5" applyNumberFormat="1" applyFont="1" applyFill="1" applyBorder="1" applyAlignment="1">
      <alignment vertical="center"/>
    </xf>
    <xf numFmtId="0" fontId="14" fillId="0" borderId="0" xfId="3" applyNumberFormat="1" applyFont="1" applyAlignment="1"/>
    <xf numFmtId="0" fontId="14" fillId="0" borderId="0" xfId="3" applyFont="1" applyAlignment="1"/>
    <xf numFmtId="0" fontId="14" fillId="2" borderId="5" xfId="3" applyNumberFormat="1" applyFont="1" applyFill="1" applyBorder="1" applyAlignment="1">
      <alignment horizontal="right" vertical="center"/>
    </xf>
    <xf numFmtId="0" fontId="13" fillId="3" borderId="42" xfId="3" applyNumberFormat="1" applyFont="1" applyFill="1" applyBorder="1" applyAlignment="1">
      <alignment horizontal="distributed" vertical="center" justifyLastLine="1"/>
    </xf>
    <xf numFmtId="0" fontId="13" fillId="3" borderId="54" xfId="3" applyNumberFormat="1" applyFont="1" applyFill="1" applyBorder="1" applyAlignment="1">
      <alignment horizontal="distributed" vertical="center" justifyLastLine="1"/>
    </xf>
    <xf numFmtId="0" fontId="13" fillId="3" borderId="67" xfId="3" applyNumberFormat="1" applyFont="1" applyFill="1" applyBorder="1" applyAlignment="1">
      <alignment horizontal="distributed" vertical="center" justifyLastLine="1"/>
    </xf>
    <xf numFmtId="0" fontId="14" fillId="3" borderId="42" xfId="3" applyNumberFormat="1" applyFont="1" applyFill="1" applyBorder="1" applyAlignment="1">
      <alignment horizontal="distributed" vertical="center" justifyLastLine="1"/>
    </xf>
    <xf numFmtId="0" fontId="14" fillId="0" borderId="0" xfId="5" applyNumberFormat="1" applyFont="1" applyAlignment="1">
      <alignment vertical="center"/>
    </xf>
    <xf numFmtId="0" fontId="14" fillId="0" borderId="0" xfId="3" applyFont="1" applyFill="1" applyAlignment="1">
      <alignment horizontal="center"/>
    </xf>
    <xf numFmtId="0" fontId="13" fillId="4" borderId="266" xfId="6" applyFont="1" applyFill="1" applyBorder="1" applyAlignment="1">
      <alignment horizontal="distributed" vertical="center"/>
    </xf>
    <xf numFmtId="0" fontId="13" fillId="4" borderId="53" xfId="6" applyFont="1" applyFill="1" applyBorder="1" applyAlignment="1">
      <alignment horizontal="distributed" vertical="center"/>
    </xf>
    <xf numFmtId="0" fontId="13" fillId="4" borderId="159" xfId="6" applyFont="1" applyFill="1" applyBorder="1" applyAlignment="1">
      <alignment horizontal="distributed" vertical="center"/>
    </xf>
    <xf numFmtId="0" fontId="13" fillId="4" borderId="141" xfId="6" applyFont="1" applyFill="1" applyBorder="1" applyAlignment="1">
      <alignment horizontal="distributed" vertical="center"/>
    </xf>
    <xf numFmtId="0" fontId="13" fillId="4" borderId="157" xfId="6" applyFont="1" applyFill="1" applyBorder="1" applyAlignment="1">
      <alignment horizontal="distributed" vertical="center"/>
    </xf>
    <xf numFmtId="0" fontId="14" fillId="2" borderId="72" xfId="3" applyNumberFormat="1" applyFont="1" applyFill="1" applyBorder="1" applyAlignment="1">
      <alignment horizontal="right" vertical="center"/>
    </xf>
    <xf numFmtId="0" fontId="14" fillId="2" borderId="74" xfId="3" applyNumberFormat="1" applyFont="1" applyFill="1" applyBorder="1" applyAlignment="1">
      <alignment vertical="center"/>
    </xf>
    <xf numFmtId="0" fontId="14" fillId="2" borderId="77" xfId="3" applyNumberFormat="1" applyFont="1" applyFill="1" applyBorder="1" applyAlignment="1">
      <alignment vertical="center"/>
    </xf>
    <xf numFmtId="0" fontId="32" fillId="0" borderId="0" xfId="5" applyFont="1"/>
    <xf numFmtId="0" fontId="32" fillId="0" borderId="0" xfId="3" applyFont="1"/>
    <xf numFmtId="0" fontId="33" fillId="0" borderId="0" xfId="5" applyFont="1"/>
    <xf numFmtId="0" fontId="13" fillId="4" borderId="137" xfId="6" applyFont="1" applyFill="1" applyBorder="1" applyAlignment="1">
      <alignment horizontal="center" vertical="center"/>
    </xf>
    <xf numFmtId="0" fontId="13" fillId="4" borderId="137" xfId="9" applyFont="1" applyFill="1" applyBorder="1" applyAlignment="1">
      <alignment vertical="center"/>
    </xf>
    <xf numFmtId="57" fontId="13" fillId="4" borderId="191" xfId="8" applyNumberFormat="1" applyFont="1" applyFill="1" applyBorder="1" applyAlignment="1">
      <alignment horizontal="center" vertical="center"/>
    </xf>
    <xf numFmtId="57" fontId="13" fillId="4" borderId="72" xfId="8" applyNumberFormat="1" applyFont="1" applyFill="1" applyBorder="1" applyAlignment="1">
      <alignment horizontal="center" vertical="center"/>
    </xf>
    <xf numFmtId="57" fontId="13" fillId="4" borderId="136" xfId="8" applyNumberFormat="1" applyFont="1" applyFill="1" applyBorder="1" applyAlignment="1">
      <alignment horizontal="center" vertical="center"/>
    </xf>
    <xf numFmtId="0" fontId="14" fillId="0" borderId="119" xfId="0" applyFont="1" applyFill="1" applyBorder="1" applyAlignment="1">
      <alignment vertical="center"/>
    </xf>
    <xf numFmtId="0" fontId="14" fillId="0" borderId="120" xfId="0" applyFont="1" applyFill="1" applyBorder="1" applyAlignment="1">
      <alignment vertical="center"/>
    </xf>
    <xf numFmtId="0" fontId="14" fillId="0" borderId="97" xfId="0" applyFont="1" applyFill="1" applyBorder="1" applyAlignment="1">
      <alignment vertical="center"/>
    </xf>
    <xf numFmtId="0" fontId="14" fillId="0" borderId="115" xfId="0" applyFont="1" applyFill="1" applyBorder="1" applyAlignment="1">
      <alignment vertical="center"/>
    </xf>
    <xf numFmtId="0" fontId="14" fillId="0" borderId="117" xfId="0" applyFont="1" applyFill="1" applyBorder="1" applyAlignment="1">
      <alignment vertical="center"/>
    </xf>
    <xf numFmtId="0" fontId="14" fillId="0" borderId="121" xfId="0" applyFont="1" applyFill="1" applyBorder="1" applyAlignment="1">
      <alignment vertical="center"/>
    </xf>
    <xf numFmtId="0" fontId="17" fillId="2" borderId="110" xfId="13" applyFont="1" applyFill="1" applyBorder="1" applyAlignment="1">
      <alignment horizontal="center" vertical="distributed" textRotation="255" justifyLastLine="1"/>
    </xf>
    <xf numFmtId="0" fontId="17" fillId="2" borderId="64" xfId="13" applyFont="1" applyFill="1" applyBorder="1" applyAlignment="1">
      <alignment horizontal="center" vertical="distributed" textRotation="255" justifyLastLine="1"/>
    </xf>
    <xf numFmtId="183" fontId="14" fillId="5" borderId="19" xfId="3" applyNumberFormat="1" applyFont="1" applyFill="1" applyBorder="1" applyAlignment="1">
      <alignment horizontal="center" vertical="center"/>
    </xf>
    <xf numFmtId="0" fontId="14" fillId="5" borderId="25" xfId="0" applyNumberFormat="1" applyFont="1" applyFill="1" applyBorder="1" applyAlignment="1">
      <alignment horizontal="center" vertical="center" wrapText="1"/>
    </xf>
    <xf numFmtId="183" fontId="14" fillId="5" borderId="25" xfId="3" applyNumberFormat="1" applyFont="1" applyFill="1" applyBorder="1" applyAlignment="1">
      <alignment horizontal="center" vertical="center"/>
    </xf>
    <xf numFmtId="0" fontId="14" fillId="5" borderId="163" xfId="0" applyNumberFormat="1" applyFont="1" applyFill="1" applyBorder="1" applyAlignment="1">
      <alignment horizontal="center" vertical="center" wrapText="1"/>
    </xf>
    <xf numFmtId="183" fontId="14" fillId="5" borderId="99" xfId="3" applyNumberFormat="1" applyFont="1" applyFill="1" applyBorder="1" applyAlignment="1">
      <alignment horizontal="center" vertical="center"/>
    </xf>
    <xf numFmtId="0" fontId="14" fillId="5" borderId="27" xfId="0" applyNumberFormat="1" applyFont="1" applyFill="1" applyBorder="1" applyAlignment="1">
      <alignment horizontal="center" vertical="center" wrapText="1"/>
    </xf>
    <xf numFmtId="183" fontId="14" fillId="5" borderId="102" xfId="3" applyNumberFormat="1" applyFont="1" applyFill="1" applyBorder="1" applyAlignment="1">
      <alignment horizontal="center" vertical="center"/>
    </xf>
    <xf numFmtId="0" fontId="13" fillId="2" borderId="5" xfId="3" applyFont="1" applyFill="1" applyBorder="1" applyAlignment="1">
      <alignment horizontal="center"/>
    </xf>
    <xf numFmtId="0" fontId="13" fillId="2" borderId="146" xfId="3" applyFont="1" applyFill="1" applyBorder="1" applyAlignment="1">
      <alignment horizontal="center"/>
    </xf>
    <xf numFmtId="0" fontId="13" fillId="2" borderId="11" xfId="3" applyFont="1" applyFill="1" applyBorder="1" applyAlignment="1">
      <alignment horizontal="center"/>
    </xf>
    <xf numFmtId="0" fontId="13" fillId="2" borderId="72" xfId="3" applyNumberFormat="1" applyFont="1" applyFill="1" applyBorder="1" applyAlignment="1">
      <alignment horizontal="right" vertical="center"/>
    </xf>
    <xf numFmtId="0" fontId="13" fillId="2" borderId="74" xfId="3" applyNumberFormat="1" applyFont="1" applyFill="1" applyBorder="1" applyAlignment="1">
      <alignment vertical="center"/>
    </xf>
    <xf numFmtId="0" fontId="13" fillId="2" borderId="77" xfId="3" applyNumberFormat="1" applyFont="1" applyFill="1" applyBorder="1" applyAlignment="1">
      <alignment horizontal="left" vertical="center"/>
    </xf>
    <xf numFmtId="0" fontId="14" fillId="3" borderId="74" xfId="3" applyNumberFormat="1" applyFont="1" applyFill="1" applyBorder="1" applyAlignment="1">
      <alignment horizontal="distributed" vertical="center" wrapText="1" justifyLastLine="1"/>
    </xf>
    <xf numFmtId="0" fontId="14" fillId="3" borderId="145" xfId="3" applyNumberFormat="1" applyFont="1" applyFill="1" applyBorder="1" applyAlignment="1">
      <alignment horizontal="distributed" vertical="center" wrapText="1" justifyLastLine="1"/>
    </xf>
    <xf numFmtId="0" fontId="14" fillId="3" borderId="132" xfId="3" applyNumberFormat="1" applyFont="1" applyFill="1" applyBorder="1" applyAlignment="1">
      <alignment horizontal="distributed" vertical="center" wrapText="1" justifyLastLine="1"/>
    </xf>
    <xf numFmtId="0" fontId="14" fillId="3" borderId="166" xfId="3" applyNumberFormat="1" applyFont="1" applyFill="1" applyBorder="1" applyAlignment="1">
      <alignment horizontal="distributed" vertical="center" wrapText="1" justifyLastLine="1"/>
    </xf>
    <xf numFmtId="0" fontId="14" fillId="3" borderId="98" xfId="3" applyNumberFormat="1" applyFont="1" applyFill="1" applyBorder="1" applyAlignment="1">
      <alignment horizontal="distributed" vertical="center" justifyLastLine="1"/>
    </xf>
    <xf numFmtId="0" fontId="14" fillId="3" borderId="97" xfId="3" applyNumberFormat="1" applyFont="1" applyFill="1" applyBorder="1" applyAlignment="1">
      <alignment horizontal="distributed" vertical="center" wrapText="1" justifyLastLine="1"/>
    </xf>
    <xf numFmtId="0" fontId="14" fillId="3" borderId="249" xfId="3" applyNumberFormat="1" applyFont="1" applyFill="1" applyBorder="1" applyAlignment="1">
      <alignment horizontal="distributed" vertical="center" wrapText="1" justifyLastLine="1"/>
    </xf>
    <xf numFmtId="0" fontId="14" fillId="3" borderId="272" xfId="3" applyNumberFormat="1" applyFont="1" applyFill="1" applyBorder="1" applyAlignment="1">
      <alignment horizontal="distributed" vertical="center" justifyLastLine="1"/>
    </xf>
    <xf numFmtId="0" fontId="13" fillId="4" borderId="33" xfId="4" applyFont="1" applyFill="1" applyBorder="1" applyAlignment="1">
      <alignment horizontal="center" vertical="center" wrapText="1"/>
    </xf>
    <xf numFmtId="0" fontId="13" fillId="4" borderId="78" xfId="4" applyFont="1" applyFill="1" applyBorder="1" applyAlignment="1">
      <alignment horizontal="center" vertical="center" wrapText="1"/>
    </xf>
    <xf numFmtId="0" fontId="14" fillId="5" borderId="19" xfId="0" applyNumberFormat="1" applyFont="1" applyFill="1" applyBorder="1" applyAlignment="1">
      <alignment horizontal="center" vertical="center"/>
    </xf>
    <xf numFmtId="0" fontId="14" fillId="5" borderId="25" xfId="0" applyNumberFormat="1" applyFont="1" applyFill="1" applyBorder="1" applyAlignment="1">
      <alignment horizontal="center" vertical="center"/>
    </xf>
    <xf numFmtId="0" fontId="14" fillId="5" borderId="63" xfId="0" applyNumberFormat="1" applyFont="1" applyFill="1" applyBorder="1" applyAlignment="1">
      <alignment horizontal="center" vertical="center"/>
    </xf>
    <xf numFmtId="178" fontId="14" fillId="5" borderId="163" xfId="15" applyNumberFormat="1" applyFont="1" applyFill="1" applyBorder="1" applyAlignment="1">
      <alignment horizontal="center" vertical="center"/>
    </xf>
    <xf numFmtId="178" fontId="14" fillId="5" borderId="102" xfId="15" applyNumberFormat="1" applyFont="1" applyFill="1" applyBorder="1" applyAlignment="1">
      <alignment horizontal="center" vertical="center"/>
    </xf>
    <xf numFmtId="0" fontId="34" fillId="0" borderId="0" xfId="5" applyFont="1"/>
    <xf numFmtId="0" fontId="14" fillId="2" borderId="8" xfId="5" applyNumberFormat="1" applyFont="1" applyFill="1" applyBorder="1" applyAlignment="1">
      <alignment horizontal="left" vertical="center"/>
    </xf>
    <xf numFmtId="38" fontId="37" fillId="0" borderId="0" xfId="1" applyFont="1" applyBorder="1" applyAlignment="1">
      <alignment shrinkToFit="1"/>
    </xf>
    <xf numFmtId="38" fontId="37" fillId="0" borderId="0" xfId="1" applyFont="1" applyBorder="1" applyAlignment="1"/>
    <xf numFmtId="0" fontId="13" fillId="3" borderId="27" xfId="3" applyNumberFormat="1" applyFont="1" applyFill="1" applyBorder="1" applyAlignment="1">
      <alignment horizontal="distributed" vertical="center"/>
    </xf>
    <xf numFmtId="49" fontId="13" fillId="3" borderId="84" xfId="4" applyNumberFormat="1" applyFont="1" applyFill="1" applyBorder="1" applyAlignment="1">
      <alignment horizontal="distributed" vertical="center"/>
    </xf>
    <xf numFmtId="0" fontId="13" fillId="2" borderId="1" xfId="8" applyFont="1" applyFill="1" applyBorder="1" applyAlignment="1">
      <alignment vertical="center"/>
    </xf>
    <xf numFmtId="0" fontId="13" fillId="2" borderId="167" xfId="8" applyFont="1" applyFill="1" applyBorder="1" applyAlignment="1">
      <alignment vertical="center"/>
    </xf>
    <xf numFmtId="0" fontId="13" fillId="2" borderId="149" xfId="8" applyFont="1" applyFill="1" applyBorder="1" applyAlignment="1">
      <alignment horizontal="left" vertical="center"/>
    </xf>
    <xf numFmtId="0" fontId="14" fillId="3" borderId="132" xfId="3" applyNumberFormat="1" applyFont="1" applyFill="1" applyBorder="1" applyAlignment="1">
      <alignment horizontal="distributed" vertical="center" wrapText="1" indent="1"/>
    </xf>
    <xf numFmtId="0" fontId="15" fillId="0" borderId="0" xfId="5" applyFont="1"/>
    <xf numFmtId="0" fontId="36" fillId="0" borderId="0" xfId="0" applyFont="1">
      <alignment vertical="center"/>
    </xf>
    <xf numFmtId="0" fontId="37" fillId="0" borderId="0" xfId="5" applyFont="1" applyAlignment="1">
      <alignment vertical="center"/>
    </xf>
    <xf numFmtId="0" fontId="15" fillId="0" borderId="0" xfId="3" applyFont="1" applyAlignment="1">
      <alignment vertical="center"/>
    </xf>
    <xf numFmtId="0" fontId="15" fillId="0" borderId="1" xfId="3" applyFont="1" applyBorder="1"/>
    <xf numFmtId="0" fontId="15" fillId="0" borderId="0" xfId="3" applyFont="1"/>
    <xf numFmtId="0" fontId="15" fillId="0" borderId="0" xfId="5" applyFont="1" applyAlignment="1">
      <alignment vertical="center"/>
    </xf>
    <xf numFmtId="0" fontId="15" fillId="0" borderId="1" xfId="5" applyFont="1" applyBorder="1"/>
    <xf numFmtId="0" fontId="14" fillId="2" borderId="187" xfId="5" applyFont="1" applyFill="1" applyBorder="1" applyAlignment="1">
      <alignment horizontal="right" vertical="center"/>
    </xf>
    <xf numFmtId="0" fontId="14" fillId="2" borderId="31" xfId="5" applyFont="1" applyFill="1" applyBorder="1" applyAlignment="1">
      <alignment horizontal="left"/>
    </xf>
    <xf numFmtId="0" fontId="14" fillId="2" borderId="31" xfId="5" applyFont="1" applyFill="1" applyBorder="1" applyAlignment="1">
      <alignment horizontal="center" vertical="center"/>
    </xf>
    <xf numFmtId="0" fontId="14" fillId="2" borderId="174" xfId="5" applyFont="1" applyFill="1" applyBorder="1" applyAlignment="1">
      <alignment horizontal="center" vertical="center"/>
    </xf>
    <xf numFmtId="0" fontId="14" fillId="2" borderId="182" xfId="5" applyFont="1" applyFill="1" applyBorder="1" applyAlignment="1">
      <alignment horizontal="center" vertical="center"/>
    </xf>
    <xf numFmtId="0" fontId="14" fillId="0" borderId="3" xfId="5" applyFont="1" applyBorder="1" applyAlignment="1">
      <alignment vertical="top" wrapText="1"/>
    </xf>
    <xf numFmtId="0" fontId="14" fillId="0" borderId="0" xfId="5" applyFont="1" applyAlignment="1">
      <alignment vertical="top" wrapText="1"/>
    </xf>
    <xf numFmtId="0" fontId="15" fillId="0" borderId="0" xfId="5" applyFont="1" applyAlignment="1">
      <alignment horizontal="left" vertical="center"/>
    </xf>
    <xf numFmtId="0" fontId="17" fillId="0" borderId="0" xfId="5" applyFont="1" applyAlignment="1">
      <alignment horizontal="left" vertical="center"/>
    </xf>
    <xf numFmtId="0" fontId="17" fillId="0" borderId="1" xfId="5" applyFont="1" applyBorder="1" applyAlignment="1">
      <alignment horizontal="right" vertical="center"/>
    </xf>
    <xf numFmtId="0" fontId="17" fillId="0" borderId="0" xfId="5" applyFont="1" applyAlignment="1">
      <alignment horizontal="right" vertical="center"/>
    </xf>
    <xf numFmtId="0" fontId="15" fillId="0" borderId="1" xfId="5" applyFont="1" applyBorder="1" applyAlignment="1">
      <alignment vertical="center"/>
    </xf>
    <xf numFmtId="0" fontId="14" fillId="2" borderId="190" xfId="5" applyFont="1" applyFill="1" applyBorder="1" applyAlignment="1">
      <alignment horizontal="center" wrapText="1"/>
    </xf>
    <xf numFmtId="0" fontId="14" fillId="2" borderId="193" xfId="5" applyFont="1" applyFill="1" applyBorder="1" applyAlignment="1">
      <alignment horizontal="center" vertical="center"/>
    </xf>
    <xf numFmtId="0" fontId="14" fillId="2" borderId="196" xfId="5" applyFont="1" applyFill="1" applyBorder="1" applyAlignment="1">
      <alignment horizontal="center" vertical="top"/>
    </xf>
    <xf numFmtId="0" fontId="17" fillId="0" borderId="0" xfId="5" applyFont="1" applyAlignment="1">
      <alignment vertical="center" wrapText="1"/>
    </xf>
    <xf numFmtId="0" fontId="17" fillId="0" borderId="0" xfId="5" applyFont="1" applyAlignment="1">
      <alignment vertical="center"/>
    </xf>
    <xf numFmtId="0" fontId="37" fillId="0" borderId="0" xfId="5" applyFont="1"/>
    <xf numFmtId="0" fontId="36" fillId="0" borderId="0" xfId="0" applyFont="1" applyAlignment="1">
      <alignment horizontal="center" vertical="center"/>
    </xf>
    <xf numFmtId="0" fontId="36" fillId="0" borderId="0" xfId="0" applyFont="1" applyAlignment="1">
      <alignment vertical="center" shrinkToFit="1"/>
    </xf>
    <xf numFmtId="38" fontId="36" fillId="0" borderId="0" xfId="1" applyFont="1" applyAlignment="1">
      <alignment vertical="center" shrinkToFit="1"/>
    </xf>
    <xf numFmtId="38" fontId="37" fillId="0" borderId="0" xfId="1" applyFont="1" applyAlignment="1">
      <alignment shrinkToFit="1"/>
    </xf>
    <xf numFmtId="38" fontId="37" fillId="0" borderId="0" xfId="1" applyFont="1" applyAlignment="1">
      <alignment horizontal="right" shrinkToFit="1"/>
    </xf>
    <xf numFmtId="38" fontId="37" fillId="0" borderId="0" xfId="1" applyFont="1" applyAlignment="1">
      <alignment horizontal="center" shrinkToFit="1"/>
    </xf>
    <xf numFmtId="38" fontId="37" fillId="0" borderId="0" xfId="1" applyFont="1" applyBorder="1" applyAlignment="1">
      <alignment horizontal="center" shrinkToFit="1"/>
    </xf>
    <xf numFmtId="0" fontId="14" fillId="0" borderId="19" xfId="0" applyNumberFormat="1" applyFont="1" applyFill="1" applyBorder="1" applyAlignment="1">
      <alignment horizontal="center" vertical="center" wrapText="1"/>
    </xf>
    <xf numFmtId="0" fontId="14" fillId="0" borderId="218" xfId="0" applyNumberFormat="1" applyFont="1" applyFill="1" applyBorder="1" applyAlignment="1">
      <alignment horizontal="center" vertical="center" wrapText="1"/>
    </xf>
    <xf numFmtId="190" fontId="14" fillId="0" borderId="20" xfId="4" applyNumberFormat="1" applyFont="1" applyFill="1" applyBorder="1" applyAlignment="1">
      <alignment horizontal="center" vertical="center"/>
    </xf>
    <xf numFmtId="0" fontId="14" fillId="0" borderId="25" xfId="0" applyNumberFormat="1" applyFont="1" applyFill="1" applyBorder="1" applyAlignment="1">
      <alignment horizontal="center" vertical="center" wrapText="1"/>
    </xf>
    <xf numFmtId="0" fontId="14" fillId="0" borderId="120" xfId="0" applyNumberFormat="1" applyFont="1" applyFill="1" applyBorder="1" applyAlignment="1">
      <alignment horizontal="center" vertical="center" wrapText="1"/>
    </xf>
    <xf numFmtId="190" fontId="14" fillId="0" borderId="26" xfId="4" applyNumberFormat="1" applyFont="1" applyFill="1" applyBorder="1" applyAlignment="1">
      <alignment horizontal="center" vertical="center"/>
    </xf>
    <xf numFmtId="0" fontId="14" fillId="0" borderId="78" xfId="0" applyNumberFormat="1" applyFont="1" applyFill="1" applyBorder="1" applyAlignment="1">
      <alignment horizontal="center" vertical="center" wrapText="1"/>
    </xf>
    <xf numFmtId="0" fontId="14" fillId="0" borderId="115" xfId="0" applyNumberFormat="1" applyFont="1" applyFill="1" applyBorder="1" applyAlignment="1">
      <alignment horizontal="center" vertical="center" wrapText="1"/>
    </xf>
    <xf numFmtId="190" fontId="14" fillId="0" borderId="35" xfId="4" applyNumberFormat="1" applyFont="1" applyFill="1" applyBorder="1" applyAlignment="1">
      <alignment horizontal="center" vertical="center"/>
    </xf>
    <xf numFmtId="0" fontId="14" fillId="0" borderId="27" xfId="0" applyNumberFormat="1" applyFont="1" applyFill="1" applyBorder="1" applyAlignment="1">
      <alignment horizontal="center" vertical="center" wrapText="1"/>
    </xf>
    <xf numFmtId="0" fontId="14" fillId="0" borderId="117" xfId="0" applyNumberFormat="1" applyFont="1" applyFill="1" applyBorder="1" applyAlignment="1">
      <alignment horizontal="center" vertical="center" wrapText="1"/>
    </xf>
    <xf numFmtId="190" fontId="14" fillId="0" borderId="28" xfId="4" applyNumberFormat="1" applyFont="1" applyFill="1" applyBorder="1" applyAlignment="1">
      <alignment horizontal="center" vertical="center"/>
    </xf>
    <xf numFmtId="178" fontId="14" fillId="0" borderId="120" xfId="0" applyNumberFormat="1" applyFont="1" applyFill="1" applyBorder="1" applyAlignment="1">
      <alignment horizontal="center" vertical="center" wrapText="1"/>
    </xf>
    <xf numFmtId="0" fontId="14" fillId="0" borderId="90" xfId="0" applyNumberFormat="1" applyFont="1" applyFill="1" applyBorder="1" applyAlignment="1">
      <alignment horizontal="center" vertical="center" wrapText="1"/>
    </xf>
    <xf numFmtId="0" fontId="14" fillId="0" borderId="135" xfId="0" applyNumberFormat="1" applyFont="1" applyFill="1" applyBorder="1" applyAlignment="1">
      <alignment horizontal="center" vertical="center" wrapText="1"/>
    </xf>
    <xf numFmtId="190" fontId="14" fillId="0" borderId="122" xfId="4" applyNumberFormat="1" applyFont="1" applyFill="1" applyBorder="1" applyAlignment="1">
      <alignment horizontal="center" vertical="center"/>
    </xf>
    <xf numFmtId="0" fontId="13" fillId="5" borderId="38" xfId="6" applyFont="1" applyFill="1" applyBorder="1" applyAlignment="1">
      <alignment horizontal="center" vertical="center"/>
    </xf>
    <xf numFmtId="0" fontId="13" fillId="5" borderId="130" xfId="6" applyFont="1" applyFill="1" applyBorder="1" applyAlignment="1">
      <alignment horizontal="center" vertical="center" wrapText="1"/>
    </xf>
    <xf numFmtId="0" fontId="13" fillId="5" borderId="25" xfId="6" applyFont="1" applyFill="1" applyBorder="1" applyAlignment="1">
      <alignment horizontal="center" vertical="center"/>
    </xf>
    <xf numFmtId="0" fontId="13" fillId="5" borderId="120" xfId="6" applyFont="1" applyFill="1" applyBorder="1" applyAlignment="1">
      <alignment horizontal="center" vertical="center"/>
    </xf>
    <xf numFmtId="0" fontId="13" fillId="5" borderId="39" xfId="6" applyFont="1" applyFill="1" applyBorder="1" applyAlignment="1">
      <alignment horizontal="center" vertical="center"/>
    </xf>
    <xf numFmtId="0" fontId="13" fillId="5" borderId="78" xfId="6" applyFont="1" applyFill="1" applyBorder="1" applyAlignment="1">
      <alignment horizontal="center" vertical="center"/>
    </xf>
    <xf numFmtId="0" fontId="13" fillId="5" borderId="77" xfId="6" applyFont="1" applyFill="1" applyBorder="1" applyAlignment="1">
      <alignment horizontal="center" vertical="center"/>
    </xf>
    <xf numFmtId="0" fontId="13" fillId="5" borderId="117" xfId="6" applyFont="1" applyFill="1" applyBorder="1" applyAlignment="1">
      <alignment horizontal="center" vertical="center"/>
    </xf>
    <xf numFmtId="0" fontId="13" fillId="5" borderId="90" xfId="6" applyFont="1" applyFill="1" applyBorder="1" applyAlignment="1">
      <alignment horizontal="center" vertical="center"/>
    </xf>
    <xf numFmtId="0" fontId="13" fillId="5" borderId="121" xfId="6" applyFont="1" applyFill="1" applyBorder="1" applyAlignment="1">
      <alignment horizontal="center" vertical="center"/>
    </xf>
    <xf numFmtId="0" fontId="13" fillId="3" borderId="34" xfId="10" applyNumberFormat="1" applyFont="1" applyFill="1" applyBorder="1" applyAlignment="1">
      <alignment horizontal="center" vertical="center" shrinkToFit="1"/>
    </xf>
    <xf numFmtId="176" fontId="14" fillId="0" borderId="19" xfId="3" applyNumberFormat="1" applyFont="1" applyBorder="1" applyAlignment="1">
      <alignment horizontal="center" vertical="center"/>
    </xf>
    <xf numFmtId="176" fontId="14" fillId="0" borderId="146" xfId="3" applyNumberFormat="1" applyFont="1" applyBorder="1" applyAlignment="1">
      <alignment horizontal="center" vertical="center"/>
    </xf>
    <xf numFmtId="0" fontId="14" fillId="2" borderId="155" xfId="3" applyNumberFormat="1" applyFont="1" applyFill="1" applyBorder="1" applyAlignment="1">
      <alignment horizontal="center" vertical="center"/>
    </xf>
    <xf numFmtId="0" fontId="14" fillId="3" borderId="120" xfId="3" applyNumberFormat="1" applyFont="1" applyFill="1" applyBorder="1" applyAlignment="1">
      <alignment horizontal="distributed" vertical="center" wrapText="1" justifyLastLine="1"/>
    </xf>
    <xf numFmtId="176" fontId="14" fillId="0" borderId="25" xfId="3" applyNumberFormat="1" applyFont="1" applyBorder="1" applyAlignment="1">
      <alignment horizontal="center" vertical="center"/>
    </xf>
    <xf numFmtId="0" fontId="14" fillId="2" borderId="170" xfId="3" applyNumberFormat="1" applyFont="1" applyFill="1" applyBorder="1" applyAlignment="1">
      <alignment horizontal="center" vertical="center"/>
    </xf>
    <xf numFmtId="0" fontId="14" fillId="3" borderId="121" xfId="3" applyNumberFormat="1" applyFont="1" applyFill="1" applyBorder="1" applyAlignment="1">
      <alignment horizontal="distributed" vertical="center" wrapText="1" justifyLastLine="1"/>
    </xf>
    <xf numFmtId="176" fontId="14" fillId="0" borderId="90" xfId="3" applyNumberFormat="1" applyFont="1" applyBorder="1" applyAlignment="1">
      <alignment horizontal="center" vertical="center"/>
    </xf>
    <xf numFmtId="176" fontId="14" fillId="0" borderId="43" xfId="3" applyNumberFormat="1" applyFont="1" applyBorder="1" applyAlignment="1">
      <alignment horizontal="center" vertical="center"/>
    </xf>
    <xf numFmtId="176" fontId="14" fillId="0" borderId="104" xfId="3" applyNumberFormat="1" applyFont="1" applyBorder="1" applyAlignment="1">
      <alignment horizontal="center" vertical="center"/>
    </xf>
    <xf numFmtId="176" fontId="14" fillId="0" borderId="107" xfId="3" applyNumberFormat="1" applyFont="1" applyBorder="1" applyAlignment="1">
      <alignment horizontal="center" vertical="center"/>
    </xf>
    <xf numFmtId="0" fontId="14" fillId="0" borderId="3" xfId="5" applyFont="1" applyBorder="1" applyAlignment="1">
      <alignment vertical="center"/>
    </xf>
    <xf numFmtId="0" fontId="13" fillId="5" borderId="131" xfId="6" applyFont="1" applyFill="1" applyBorder="1" applyAlignment="1">
      <alignment horizontal="center" vertical="center" wrapText="1"/>
    </xf>
    <xf numFmtId="0" fontId="13" fillId="5" borderId="134" xfId="6" applyFont="1" applyFill="1" applyBorder="1" applyAlignment="1">
      <alignment horizontal="center" vertical="center"/>
    </xf>
    <xf numFmtId="0" fontId="13" fillId="5" borderId="139" xfId="6" applyFont="1" applyFill="1" applyBorder="1" applyAlignment="1">
      <alignment horizontal="center" vertical="center"/>
    </xf>
    <xf numFmtId="0" fontId="13" fillId="5" borderId="246" xfId="6" applyFont="1" applyFill="1" applyBorder="1" applyAlignment="1">
      <alignment horizontal="center" vertical="center"/>
    </xf>
    <xf numFmtId="38" fontId="37" fillId="0" borderId="0" xfId="1" applyFont="1" applyAlignment="1"/>
    <xf numFmtId="0" fontId="35" fillId="0" borderId="0" xfId="5" applyFont="1"/>
    <xf numFmtId="0" fontId="39" fillId="0" borderId="0" xfId="2" applyFont="1" applyFill="1">
      <alignment vertical="center"/>
    </xf>
    <xf numFmtId="0" fontId="39" fillId="0" borderId="0" xfId="2" applyNumberFormat="1" applyFont="1" applyFill="1" applyAlignment="1">
      <alignment horizontal="left" vertical="center"/>
    </xf>
    <xf numFmtId="0" fontId="5" fillId="0" borderId="0" xfId="2" applyFont="1" applyFill="1" applyAlignment="1">
      <alignment horizontal="right" vertical="center"/>
    </xf>
    <xf numFmtId="0" fontId="39" fillId="0" borderId="0" xfId="2" applyFont="1">
      <alignment vertical="center"/>
    </xf>
    <xf numFmtId="0" fontId="39" fillId="3" borderId="5" xfId="2" applyFont="1" applyFill="1" applyBorder="1" applyAlignment="1">
      <alignment horizontal="center" vertical="center" wrapText="1"/>
    </xf>
    <xf numFmtId="0" fontId="39" fillId="3" borderId="3" xfId="2" applyFont="1" applyFill="1" applyBorder="1" applyAlignment="1">
      <alignment horizontal="center" vertical="center" wrapText="1"/>
    </xf>
    <xf numFmtId="0" fontId="39" fillId="3" borderId="6" xfId="2" applyFont="1" applyFill="1" applyBorder="1" applyAlignment="1">
      <alignment horizontal="center" vertical="center" wrapText="1"/>
    </xf>
    <xf numFmtId="0" fontId="39" fillId="3" borderId="12" xfId="2" applyFont="1" applyFill="1" applyBorder="1" applyAlignment="1">
      <alignment horizontal="center" vertical="center"/>
    </xf>
    <xf numFmtId="0" fontId="39" fillId="3" borderId="281" xfId="2" applyFont="1" applyFill="1" applyBorder="1" applyAlignment="1">
      <alignment horizontal="distributed" vertical="distributed" justifyLastLine="1"/>
    </xf>
    <xf numFmtId="49" fontId="39" fillId="3" borderId="271" xfId="2" applyNumberFormat="1" applyFont="1" applyFill="1" applyBorder="1" applyAlignment="1">
      <alignment horizontal="distributed" vertical="center"/>
    </xf>
    <xf numFmtId="0" fontId="39" fillId="0" borderId="17" xfId="2" applyFont="1" applyFill="1" applyBorder="1" applyAlignment="1">
      <alignment horizontal="center" vertical="center"/>
    </xf>
    <xf numFmtId="0" fontId="39" fillId="0" borderId="18" xfId="2" applyFont="1" applyFill="1" applyBorder="1" applyAlignment="1">
      <alignment horizontal="center" vertical="center"/>
    </xf>
    <xf numFmtId="49" fontId="39" fillId="0" borderId="19" xfId="2" applyNumberFormat="1" applyFont="1" applyFill="1" applyBorder="1" applyAlignment="1">
      <alignment horizontal="center" vertical="center"/>
    </xf>
    <xf numFmtId="0" fontId="39" fillId="3" borderId="21" xfId="2" applyFont="1" applyFill="1" applyBorder="1" applyAlignment="1">
      <alignment horizontal="distributed" vertical="distributed" justifyLastLine="1"/>
    </xf>
    <xf numFmtId="49" fontId="39" fillId="3" borderId="22" xfId="2" applyNumberFormat="1" applyFont="1" applyFill="1" applyBorder="1" applyAlignment="1">
      <alignment horizontal="distributed" vertical="center"/>
    </xf>
    <xf numFmtId="0" fontId="39" fillId="0" borderId="23" xfId="2" applyFont="1" applyFill="1" applyBorder="1" applyAlignment="1">
      <alignment horizontal="center" vertical="center"/>
    </xf>
    <xf numFmtId="0" fontId="39" fillId="0" borderId="24" xfId="2" applyFont="1" applyFill="1" applyBorder="1" applyAlignment="1">
      <alignment horizontal="center" vertical="center"/>
    </xf>
    <xf numFmtId="49" fontId="39" fillId="0" borderId="27" xfId="2" applyNumberFormat="1" applyFont="1" applyFill="1" applyBorder="1" applyAlignment="1">
      <alignment horizontal="center" vertical="center"/>
    </xf>
    <xf numFmtId="0" fontId="39" fillId="0" borderId="22" xfId="2" applyFont="1" applyFill="1" applyBorder="1" applyAlignment="1">
      <alignment horizontal="center" vertical="center"/>
    </xf>
    <xf numFmtId="49" fontId="39" fillId="0" borderId="25" xfId="2" applyNumberFormat="1" applyFont="1" applyFill="1" applyBorder="1" applyAlignment="1">
      <alignment horizontal="center" vertical="center"/>
    </xf>
    <xf numFmtId="49" fontId="39" fillId="3" borderId="30" xfId="2" applyNumberFormat="1" applyFont="1" applyFill="1" applyBorder="1" applyAlignment="1">
      <alignment horizontal="distributed" vertical="center"/>
    </xf>
    <xf numFmtId="0" fontId="39" fillId="4" borderId="79" xfId="4" applyFont="1" applyFill="1" applyBorder="1" applyAlignment="1">
      <alignment horizontal="distributed" vertical="center" justifyLastLine="1"/>
    </xf>
    <xf numFmtId="49" fontId="39" fillId="4" borderId="86" xfId="4" applyNumberFormat="1" applyFont="1" applyFill="1" applyBorder="1" applyAlignment="1">
      <alignment horizontal="distributed" vertical="center"/>
    </xf>
    <xf numFmtId="0" fontId="39" fillId="0" borderId="34" xfId="2" applyFont="1" applyFill="1" applyBorder="1" applyAlignment="1">
      <alignment horizontal="center" vertical="center"/>
    </xf>
    <xf numFmtId="49" fontId="39" fillId="0" borderId="12" xfId="2" applyNumberFormat="1" applyFont="1" applyFill="1" applyBorder="1" applyAlignment="1">
      <alignment horizontal="center" vertical="center"/>
    </xf>
    <xf numFmtId="0" fontId="39" fillId="3" borderId="15" xfId="2" applyFont="1" applyFill="1" applyBorder="1" applyAlignment="1">
      <alignment horizontal="distributed" vertical="center" justifyLastLine="1"/>
    </xf>
    <xf numFmtId="49" fontId="39" fillId="3" borderId="16" xfId="2" applyNumberFormat="1" applyFont="1" applyFill="1" applyBorder="1" applyAlignment="1">
      <alignment horizontal="distributed" vertical="center"/>
    </xf>
    <xf numFmtId="0" fontId="39" fillId="0" borderId="40" xfId="2" applyFont="1" applyFill="1" applyBorder="1" applyAlignment="1">
      <alignment horizontal="center" vertical="center"/>
    </xf>
    <xf numFmtId="0" fontId="39" fillId="0" borderId="41" xfId="2" applyFont="1" applyFill="1" applyBorder="1" applyAlignment="1">
      <alignment horizontal="center" vertical="center"/>
    </xf>
    <xf numFmtId="49" fontId="39" fillId="0" borderId="42" xfId="2" applyNumberFormat="1" applyFont="1" applyFill="1" applyBorder="1" applyAlignment="1">
      <alignment horizontal="center" vertical="center"/>
    </xf>
    <xf numFmtId="0" fontId="39" fillId="0" borderId="27" xfId="2" applyFont="1" applyFill="1" applyBorder="1" applyAlignment="1">
      <alignment horizontal="center" vertical="center"/>
    </xf>
    <xf numFmtId="0" fontId="39" fillId="3" borderId="21" xfId="2" applyFont="1" applyFill="1" applyBorder="1" applyAlignment="1">
      <alignment horizontal="distributed" vertical="center" justifyLastLine="1"/>
    </xf>
    <xf numFmtId="0" fontId="39" fillId="3" borderId="46" xfId="2" applyFont="1" applyFill="1" applyBorder="1" applyAlignment="1">
      <alignment horizontal="distributed" vertical="center" justifyLastLine="1"/>
    </xf>
    <xf numFmtId="49" fontId="39" fillId="3" borderId="47" xfId="2" applyNumberFormat="1" applyFont="1" applyFill="1" applyBorder="1" applyAlignment="1">
      <alignment horizontal="distributed" vertical="center"/>
    </xf>
    <xf numFmtId="0" fontId="39" fillId="0" borderId="48" xfId="2" applyFont="1" applyFill="1" applyBorder="1" applyAlignment="1">
      <alignment horizontal="center" vertical="center"/>
    </xf>
    <xf numFmtId="0" fontId="39" fillId="0" borderId="49" xfId="2" applyFont="1" applyFill="1" applyBorder="1" applyAlignment="1">
      <alignment horizontal="center" vertical="center"/>
    </xf>
    <xf numFmtId="49" fontId="39" fillId="0" borderId="90" xfId="2" applyNumberFormat="1" applyFont="1" applyFill="1" applyBorder="1" applyAlignment="1">
      <alignment horizontal="center" vertical="center"/>
    </xf>
    <xf numFmtId="0" fontId="41" fillId="0" borderId="0" xfId="2" applyFont="1" applyAlignment="1">
      <alignment vertical="center"/>
    </xf>
    <xf numFmtId="0" fontId="2" fillId="0" borderId="0" xfId="2" applyFont="1">
      <alignment vertical="center"/>
    </xf>
    <xf numFmtId="0" fontId="42" fillId="0" borderId="0" xfId="2" applyFont="1" applyAlignment="1">
      <alignment vertical="center"/>
    </xf>
    <xf numFmtId="0" fontId="42" fillId="0" borderId="0" xfId="2" applyFont="1" applyFill="1" applyAlignment="1">
      <alignment vertical="center"/>
    </xf>
    <xf numFmtId="0" fontId="42" fillId="0" borderId="0" xfId="2" applyFont="1">
      <alignment vertical="center"/>
    </xf>
    <xf numFmtId="0" fontId="38" fillId="0" borderId="0" xfId="2" applyFont="1">
      <alignment vertical="center"/>
    </xf>
    <xf numFmtId="49" fontId="5" fillId="0" borderId="23" xfId="2" applyNumberFormat="1" applyFont="1" applyFill="1" applyBorder="1" applyAlignment="1">
      <alignment horizontal="center" vertical="center"/>
    </xf>
    <xf numFmtId="0" fontId="42" fillId="0" borderId="0" xfId="3" applyNumberFormat="1" applyFont="1" applyAlignment="1">
      <alignment vertical="center"/>
    </xf>
    <xf numFmtId="0" fontId="5" fillId="0" borderId="0" xfId="3" applyNumberFormat="1" applyFont="1"/>
    <xf numFmtId="0" fontId="5" fillId="0" borderId="0" xfId="3" applyFont="1" applyAlignment="1">
      <alignment horizontal="center"/>
    </xf>
    <xf numFmtId="0" fontId="44" fillId="0" borderId="0" xfId="3" applyFont="1" applyAlignment="1">
      <alignment horizontal="center"/>
    </xf>
    <xf numFmtId="0" fontId="5" fillId="0" borderId="0" xfId="3" applyFont="1"/>
    <xf numFmtId="0" fontId="5" fillId="0" borderId="0" xfId="3" applyNumberFormat="1" applyFont="1" applyBorder="1" applyAlignment="1">
      <alignment horizontal="center"/>
    </xf>
    <xf numFmtId="0" fontId="5" fillId="0" borderId="0" xfId="3" applyNumberFormat="1" applyFont="1" applyAlignment="1">
      <alignment horizontal="right" vertical="center"/>
    </xf>
    <xf numFmtId="0" fontId="42" fillId="0" borderId="0" xfId="3" applyFont="1" applyAlignment="1">
      <alignment horizontal="right"/>
    </xf>
    <xf numFmtId="0" fontId="2" fillId="2" borderId="2" xfId="3" applyNumberFormat="1" applyFont="1" applyFill="1" applyBorder="1" applyAlignment="1">
      <alignment horizontal="right" vertical="center"/>
    </xf>
    <xf numFmtId="0" fontId="2" fillId="2" borderId="3" xfId="3" applyNumberFormat="1" applyFont="1" applyFill="1" applyBorder="1" applyAlignment="1">
      <alignment horizontal="right" vertical="center"/>
    </xf>
    <xf numFmtId="0" fontId="2" fillId="2" borderId="6" xfId="3" applyFont="1" applyFill="1" applyBorder="1" applyAlignment="1">
      <alignment horizontal="center"/>
    </xf>
    <xf numFmtId="0" fontId="2" fillId="2" borderId="103" xfId="3" applyFont="1" applyFill="1" applyBorder="1" applyAlignment="1">
      <alignment horizontal="center"/>
    </xf>
    <xf numFmtId="0" fontId="5" fillId="0" borderId="0" xfId="3" applyFont="1" applyBorder="1"/>
    <xf numFmtId="0" fontId="2" fillId="2" borderId="53" xfId="3" applyNumberFormat="1" applyFont="1" applyFill="1" applyBorder="1" applyAlignment="1">
      <alignment vertical="center"/>
    </xf>
    <xf numFmtId="0" fontId="2" fillId="2" borderId="0" xfId="3" applyNumberFormat="1" applyFont="1" applyFill="1" applyBorder="1" applyAlignment="1">
      <alignment vertical="center"/>
    </xf>
    <xf numFmtId="0" fontId="2" fillId="2" borderId="39" xfId="3" applyFont="1" applyFill="1" applyBorder="1" applyAlignment="1">
      <alignment horizontal="center"/>
    </xf>
    <xf numFmtId="176" fontId="2" fillId="2" borderId="39" xfId="3" applyNumberFormat="1" applyFont="1" applyFill="1" applyBorder="1" applyAlignment="1">
      <alignment horizontal="center"/>
    </xf>
    <xf numFmtId="0" fontId="2" fillId="2" borderId="8" xfId="3" applyNumberFormat="1" applyFont="1" applyFill="1" applyBorder="1" applyAlignment="1">
      <alignment vertical="center"/>
    </xf>
    <xf numFmtId="0" fontId="2" fillId="2" borderId="9" xfId="3" applyNumberFormat="1" applyFont="1" applyFill="1" applyBorder="1" applyAlignment="1">
      <alignment vertical="center"/>
    </xf>
    <xf numFmtId="0" fontId="2" fillId="2" borderId="12" xfId="3" applyFont="1" applyFill="1" applyBorder="1" applyAlignment="1">
      <alignment horizontal="center"/>
    </xf>
    <xf numFmtId="0" fontId="2" fillId="2" borderId="56" xfId="3" applyFont="1" applyFill="1" applyBorder="1" applyAlignment="1">
      <alignment horizontal="center"/>
    </xf>
    <xf numFmtId="0" fontId="2" fillId="2" borderId="13" xfId="3" applyFont="1" applyFill="1" applyBorder="1" applyAlignment="1">
      <alignment horizontal="center"/>
    </xf>
    <xf numFmtId="0" fontId="2" fillId="3" borderId="54" xfId="3" applyNumberFormat="1" applyFont="1" applyFill="1" applyBorder="1" applyAlignment="1">
      <alignment horizontal="distributed" vertical="center"/>
    </xf>
    <xf numFmtId="0" fontId="2" fillId="3" borderId="42" xfId="3" applyNumberFormat="1" applyFont="1" applyFill="1" applyBorder="1" applyAlignment="1">
      <alignment horizontal="distributed" vertical="center"/>
    </xf>
    <xf numFmtId="0" fontId="2" fillId="3" borderId="61" xfId="3" applyNumberFormat="1" applyFont="1" applyFill="1" applyBorder="1" applyAlignment="1">
      <alignment horizontal="distributed" vertical="center"/>
    </xf>
    <xf numFmtId="0" fontId="2" fillId="3" borderId="27" xfId="3" applyNumberFormat="1" applyFont="1" applyFill="1" applyBorder="1" applyAlignment="1">
      <alignment horizontal="distributed" vertical="center"/>
    </xf>
    <xf numFmtId="0" fontId="2" fillId="3" borderId="65" xfId="3" applyNumberFormat="1" applyFont="1" applyFill="1" applyBorder="1" applyAlignment="1">
      <alignment horizontal="distributed" vertical="center"/>
    </xf>
    <xf numFmtId="0" fontId="2" fillId="3" borderId="56" xfId="3" applyNumberFormat="1" applyFont="1" applyFill="1" applyBorder="1" applyAlignment="1">
      <alignment horizontal="distributed" vertical="center" justifyLastLine="1"/>
    </xf>
    <xf numFmtId="0" fontId="2" fillId="3" borderId="70" xfId="3" applyNumberFormat="1" applyFont="1" applyFill="1" applyBorder="1" applyAlignment="1">
      <alignment horizontal="distributed" vertical="center" justifyLastLine="1"/>
    </xf>
    <xf numFmtId="0" fontId="2" fillId="0" borderId="0" xfId="3" applyNumberFormat="1" applyFont="1" applyFill="1" applyBorder="1" applyAlignment="1">
      <alignment horizontal="center" vertical="center" textRotation="255"/>
    </xf>
    <xf numFmtId="0" fontId="2" fillId="0" borderId="0" xfId="3" applyNumberFormat="1" applyFont="1" applyFill="1" applyBorder="1" applyAlignment="1">
      <alignment horizontal="distributed" vertical="center" justifyLastLine="1"/>
    </xf>
    <xf numFmtId="177" fontId="5" fillId="0" borderId="0" xfId="3" applyNumberFormat="1" applyFont="1" applyFill="1" applyBorder="1" applyAlignment="1">
      <alignment horizontal="right"/>
    </xf>
    <xf numFmtId="0" fontId="5" fillId="0" borderId="0" xfId="3" applyFont="1" applyFill="1"/>
    <xf numFmtId="0" fontId="5" fillId="0" borderId="0" xfId="2" applyFont="1" applyFill="1" applyAlignment="1">
      <alignment vertical="center"/>
    </xf>
    <xf numFmtId="0" fontId="45" fillId="0" borderId="0" xfId="2" applyFont="1" applyFill="1" applyAlignment="1">
      <alignment vertical="center"/>
    </xf>
    <xf numFmtId="0" fontId="13" fillId="5" borderId="201" xfId="6" applyFont="1" applyFill="1" applyBorder="1" applyAlignment="1">
      <alignment horizontal="center" vertical="center"/>
    </xf>
    <xf numFmtId="0" fontId="22" fillId="0" borderId="0" xfId="0" applyNumberFormat="1" applyFont="1" applyBorder="1" applyAlignment="1">
      <alignment horizontal="right" vertical="top" wrapText="1"/>
    </xf>
    <xf numFmtId="0" fontId="22" fillId="0" borderId="175" xfId="0" applyNumberFormat="1" applyFont="1" applyBorder="1" applyAlignment="1">
      <alignment horizontal="right" vertical="top" wrapText="1"/>
    </xf>
    <xf numFmtId="0" fontId="14" fillId="0" borderId="67" xfId="0" applyNumberFormat="1" applyFont="1" applyBorder="1" applyAlignment="1">
      <alignment horizontal="center" vertical="center" wrapText="1"/>
    </xf>
    <xf numFmtId="0" fontId="14" fillId="0" borderId="0" xfId="4" applyNumberFormat="1" applyFont="1" applyBorder="1" applyAlignment="1">
      <alignment horizontal="center" vertical="center"/>
    </xf>
    <xf numFmtId="38" fontId="22" fillId="0" borderId="217" xfId="1" applyFont="1" applyBorder="1" applyAlignment="1">
      <alignment horizontal="right" vertical="center" wrapText="1"/>
    </xf>
    <xf numFmtId="184" fontId="14" fillId="0" borderId="0" xfId="4" applyNumberFormat="1" applyFont="1">
      <alignment vertical="center"/>
    </xf>
    <xf numFmtId="38" fontId="22" fillId="0" borderId="176" xfId="1" applyFont="1" applyBorder="1" applyAlignment="1">
      <alignment horizontal="right" vertical="center" wrapText="1"/>
    </xf>
    <xf numFmtId="177" fontId="14" fillId="0" borderId="0" xfId="10" applyNumberFormat="1" applyFont="1" applyBorder="1" applyAlignment="1">
      <alignment horizontal="right" vertical="center"/>
    </xf>
    <xf numFmtId="177" fontId="14" fillId="0" borderId="0" xfId="10" applyNumberFormat="1" applyFont="1" applyFill="1" applyBorder="1" applyAlignment="1">
      <alignment horizontal="right" vertical="center"/>
    </xf>
    <xf numFmtId="0" fontId="14" fillId="0" borderId="0" xfId="10" applyNumberFormat="1" applyFont="1" applyBorder="1" applyAlignment="1">
      <alignment horizontal="center" vertical="center"/>
    </xf>
    <xf numFmtId="0" fontId="17" fillId="2" borderId="62" xfId="13" applyFont="1" applyFill="1" applyBorder="1" applyAlignment="1">
      <alignment horizontal="center" vertical="distributed" textRotation="255" justifyLastLine="1"/>
    </xf>
    <xf numFmtId="0" fontId="17" fillId="2" borderId="97" xfId="13" applyFont="1" applyFill="1" applyBorder="1" applyAlignment="1">
      <alignment horizontal="center" vertical="distributed" textRotation="255" justifyLastLine="1"/>
    </xf>
    <xf numFmtId="0" fontId="14" fillId="0" borderId="83" xfId="0" applyFont="1" applyBorder="1" applyAlignment="1">
      <alignment vertical="center"/>
    </xf>
    <xf numFmtId="0" fontId="14" fillId="0" borderId="119" xfId="0" applyFont="1" applyBorder="1" applyAlignment="1">
      <alignment vertical="center"/>
    </xf>
    <xf numFmtId="0" fontId="14" fillId="0" borderId="85" xfId="0" applyFont="1" applyBorder="1" applyAlignment="1">
      <alignment vertical="center"/>
    </xf>
    <xf numFmtId="0" fontId="14" fillId="0" borderId="120" xfId="0" applyFont="1" applyBorder="1" applyAlignment="1">
      <alignment vertical="center"/>
    </xf>
    <xf numFmtId="0" fontId="14" fillId="0" borderId="111" xfId="0" applyFont="1" applyBorder="1" applyAlignment="1">
      <alignment vertical="center"/>
    </xf>
    <xf numFmtId="0" fontId="14" fillId="0" borderId="97" xfId="0" applyFont="1" applyBorder="1" applyAlignment="1">
      <alignment vertical="center"/>
    </xf>
    <xf numFmtId="0" fontId="14" fillId="0" borderId="80" xfId="0" applyFont="1" applyBorder="1" applyAlignment="1">
      <alignment vertical="center"/>
    </xf>
    <xf numFmtId="0" fontId="14" fillId="0" borderId="115" xfId="0" applyFont="1" applyBorder="1" applyAlignment="1">
      <alignment vertical="center"/>
    </xf>
    <xf numFmtId="0" fontId="14" fillId="0" borderId="76" xfId="0" applyFont="1" applyBorder="1" applyAlignment="1">
      <alignment vertical="center"/>
    </xf>
    <xf numFmtId="0" fontId="14" fillId="0" borderId="117" xfId="0" applyFont="1" applyBorder="1" applyAlignment="1">
      <alignment vertical="center"/>
    </xf>
    <xf numFmtId="0" fontId="14" fillId="0" borderId="91" xfId="0" applyFont="1" applyBorder="1" applyAlignment="1">
      <alignment vertical="center"/>
    </xf>
    <xf numFmtId="0" fontId="14" fillId="0" borderId="121" xfId="0" applyFont="1" applyBorder="1" applyAlignment="1">
      <alignment vertical="center"/>
    </xf>
    <xf numFmtId="183" fontId="14" fillId="5" borderId="19" xfId="3" applyNumberFormat="1" applyFont="1" applyFill="1" applyBorder="1" applyAlignment="1">
      <alignment horizontal="center" vertical="center" shrinkToFit="1"/>
    </xf>
    <xf numFmtId="0" fontId="14" fillId="5" borderId="25" xfId="0" applyNumberFormat="1" applyFont="1" applyFill="1" applyBorder="1" applyAlignment="1">
      <alignment horizontal="center" vertical="center" shrinkToFit="1"/>
    </xf>
    <xf numFmtId="183" fontId="14" fillId="5" borderId="25" xfId="3" applyNumberFormat="1" applyFont="1" applyFill="1" applyBorder="1" applyAlignment="1">
      <alignment horizontal="center" vertical="center" shrinkToFit="1"/>
    </xf>
    <xf numFmtId="0" fontId="14" fillId="5" borderId="163" xfId="0" applyNumberFormat="1" applyFont="1" applyFill="1" applyBorder="1" applyAlignment="1">
      <alignment horizontal="center" vertical="center" shrinkToFit="1"/>
    </xf>
    <xf numFmtId="183" fontId="14" fillId="5" borderId="99" xfId="3" applyNumberFormat="1" applyFont="1" applyFill="1" applyBorder="1" applyAlignment="1">
      <alignment horizontal="center" vertical="center" shrinkToFit="1"/>
    </xf>
    <xf numFmtId="0" fontId="14" fillId="5" borderId="27" xfId="0" applyNumberFormat="1" applyFont="1" applyFill="1" applyBorder="1" applyAlignment="1">
      <alignment horizontal="center" vertical="center" shrinkToFit="1"/>
    </xf>
    <xf numFmtId="183" fontId="14" fillId="5" borderId="102" xfId="3" applyNumberFormat="1" applyFont="1" applyFill="1" applyBorder="1" applyAlignment="1">
      <alignment horizontal="center" vertical="center" shrinkToFit="1"/>
    </xf>
    <xf numFmtId="0" fontId="34" fillId="0" borderId="0" xfId="5" applyFont="1" applyAlignment="1">
      <alignment horizontal="right" vertical="center"/>
    </xf>
    <xf numFmtId="0" fontId="34" fillId="0" borderId="0" xfId="5" applyFont="1" applyAlignment="1">
      <alignment horizontal="right"/>
    </xf>
    <xf numFmtId="0" fontId="14" fillId="4" borderId="125" xfId="0" applyFont="1" applyFill="1" applyBorder="1" applyAlignment="1">
      <alignment horizontal="center" vertical="center"/>
    </xf>
    <xf numFmtId="0" fontId="19" fillId="0" borderId="0" xfId="5" applyFont="1" applyBorder="1" applyAlignment="1"/>
    <xf numFmtId="0" fontId="14" fillId="2" borderId="53" xfId="5" applyNumberFormat="1" applyFont="1" applyFill="1" applyBorder="1" applyAlignment="1">
      <alignment horizontal="center" vertical="center" wrapText="1"/>
    </xf>
    <xf numFmtId="0" fontId="15" fillId="0" borderId="0" xfId="5" applyNumberFormat="1" applyFont="1" applyBorder="1" applyAlignment="1">
      <alignment horizontal="right" vertical="center"/>
    </xf>
    <xf numFmtId="0" fontId="15" fillId="0" borderId="0" xfId="5" applyFont="1" applyBorder="1" applyAlignment="1">
      <alignment horizontal="right"/>
    </xf>
    <xf numFmtId="181" fontId="13" fillId="0" borderId="39" xfId="10" applyNumberFormat="1" applyFont="1" applyBorder="1" applyAlignment="1">
      <alignment horizontal="center" vertical="center"/>
    </xf>
    <xf numFmtId="181" fontId="13" fillId="0" borderId="38" xfId="0" applyNumberFormat="1" applyFont="1" applyFill="1" applyBorder="1" applyAlignment="1">
      <alignment horizontal="center" vertical="center" wrapText="1"/>
    </xf>
    <xf numFmtId="0" fontId="13" fillId="0" borderId="131" xfId="4" applyFont="1" applyBorder="1" applyAlignment="1">
      <alignment horizontal="center" vertical="center" shrinkToFit="1"/>
    </xf>
    <xf numFmtId="181" fontId="13" fillId="0" borderId="25" xfId="10" applyNumberFormat="1" applyFont="1" applyBorder="1" applyAlignment="1">
      <alignment horizontal="center" vertical="center"/>
    </xf>
    <xf numFmtId="181" fontId="13" fillId="0" borderId="25" xfId="0" applyNumberFormat="1" applyFont="1" applyFill="1" applyBorder="1" applyAlignment="1">
      <alignment horizontal="center" vertical="center" wrapText="1"/>
    </xf>
    <xf numFmtId="0" fontId="13" fillId="0" borderId="246" xfId="4" applyFont="1" applyBorder="1" applyAlignment="1">
      <alignment horizontal="center" vertical="center" shrinkToFit="1"/>
    </xf>
    <xf numFmtId="0" fontId="13" fillId="0" borderId="134" xfId="4" applyFont="1" applyBorder="1" applyAlignment="1">
      <alignment horizontal="center" vertical="center" shrinkToFit="1"/>
    </xf>
    <xf numFmtId="181" fontId="13" fillId="0" borderId="39" xfId="0" applyNumberFormat="1" applyFont="1" applyFill="1" applyBorder="1" applyAlignment="1">
      <alignment horizontal="center" vertical="center" wrapText="1"/>
    </xf>
    <xf numFmtId="181" fontId="13" fillId="0" borderId="7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185" fontId="13" fillId="0" borderId="22" xfId="4" applyNumberFormat="1" applyFont="1" applyFill="1" applyBorder="1" applyAlignment="1">
      <alignment horizontal="center" vertical="center" shrinkToFit="1"/>
    </xf>
    <xf numFmtId="181" fontId="13" fillId="0" borderId="163" xfId="0" applyNumberFormat="1" applyFont="1" applyFill="1" applyBorder="1" applyAlignment="1">
      <alignment horizontal="center" vertical="center" wrapText="1"/>
    </xf>
    <xf numFmtId="0" fontId="13" fillId="0" borderId="257" xfId="4" applyFont="1" applyBorder="1" applyAlignment="1">
      <alignment horizontal="center" vertical="center" shrinkToFit="1"/>
    </xf>
    <xf numFmtId="183" fontId="13" fillId="0" borderId="286" xfId="10" applyNumberFormat="1" applyFont="1" applyBorder="1" applyAlignment="1">
      <alignment horizontal="center" vertical="center"/>
    </xf>
    <xf numFmtId="181" fontId="13" fillId="0" borderId="12" xfId="10" quotePrefix="1" applyNumberFormat="1" applyFont="1" applyFill="1" applyBorder="1" applyAlignment="1">
      <alignment horizontal="center" vertical="center" shrinkToFit="1"/>
    </xf>
    <xf numFmtId="0" fontId="13" fillId="0" borderId="278" xfId="4" applyFont="1" applyBorder="1" applyAlignment="1">
      <alignment horizontal="center" vertical="center" shrinkToFit="1"/>
    </xf>
    <xf numFmtId="0" fontId="2" fillId="0" borderId="39" xfId="3" applyFont="1" applyBorder="1" applyAlignment="1">
      <alignment horizontal="right" shrinkToFit="1"/>
    </xf>
    <xf numFmtId="0" fontId="2" fillId="0" borderId="54" xfId="3" applyFont="1" applyBorder="1" applyAlignment="1">
      <alignment horizontal="right" shrinkToFit="1"/>
    </xf>
    <xf numFmtId="0" fontId="2" fillId="0" borderId="38" xfId="3" applyFont="1" applyBorder="1" applyAlignment="1">
      <alignment horizontal="right" shrinkToFit="1"/>
    </xf>
    <xf numFmtId="189" fontId="2" fillId="0" borderId="39" xfId="3" applyNumberFormat="1" applyFont="1" applyFill="1" applyBorder="1" applyAlignment="1">
      <alignment horizontal="right" shrinkToFit="1"/>
    </xf>
    <xf numFmtId="177" fontId="2" fillId="0" borderId="27" xfId="3" applyNumberFormat="1" applyFont="1" applyBorder="1" applyAlignment="1">
      <alignment horizontal="right" shrinkToFit="1"/>
    </xf>
    <xf numFmtId="177" fontId="2" fillId="0" borderId="42" xfId="3" applyNumberFormat="1" applyFont="1" applyBorder="1" applyAlignment="1">
      <alignment horizontal="right" shrinkToFit="1"/>
    </xf>
    <xf numFmtId="0" fontId="2" fillId="0" borderId="63" xfId="3" applyFont="1" applyBorder="1" applyAlignment="1">
      <alignment horizontal="right" shrinkToFit="1"/>
    </xf>
    <xf numFmtId="0" fontId="2" fillId="0" borderId="61" xfId="3" applyFont="1" applyBorder="1" applyAlignment="1">
      <alignment horizontal="right" shrinkToFit="1"/>
    </xf>
    <xf numFmtId="189" fontId="2" fillId="0" borderId="63" xfId="3" applyNumberFormat="1" applyFont="1" applyFill="1" applyBorder="1" applyAlignment="1">
      <alignment horizontal="right" shrinkToFit="1"/>
    </xf>
    <xf numFmtId="189" fontId="2" fillId="0" borderId="27" xfId="3" applyNumberFormat="1" applyFont="1" applyFill="1" applyBorder="1" applyAlignment="1">
      <alignment horizontal="right" shrinkToFit="1"/>
    </xf>
    <xf numFmtId="177" fontId="2" fillId="0" borderId="16" xfId="3" applyNumberFormat="1" applyFont="1" applyBorder="1" applyAlignment="1">
      <alignment horizontal="right" shrinkToFit="1"/>
    </xf>
    <xf numFmtId="177" fontId="2" fillId="0" borderId="67" xfId="3" applyNumberFormat="1" applyFont="1" applyBorder="1" applyAlignment="1">
      <alignment horizontal="right" shrinkToFit="1"/>
    </xf>
    <xf numFmtId="177" fontId="2" fillId="0" borderId="65" xfId="3" applyNumberFormat="1" applyFont="1" applyBorder="1" applyAlignment="1">
      <alignment horizontal="right" shrinkToFit="1"/>
    </xf>
    <xf numFmtId="189" fontId="2" fillId="0" borderId="67" xfId="3" applyNumberFormat="1" applyFont="1" applyFill="1" applyBorder="1" applyAlignment="1">
      <alignment horizontal="right" shrinkToFit="1"/>
    </xf>
    <xf numFmtId="177" fontId="2" fillId="0" borderId="12" xfId="3" applyNumberFormat="1" applyFont="1" applyBorder="1" applyAlignment="1">
      <alignment horizontal="right" shrinkToFit="1"/>
    </xf>
    <xf numFmtId="177" fontId="2" fillId="0" borderId="56" xfId="3" applyNumberFormat="1" applyFont="1" applyBorder="1" applyAlignment="1">
      <alignment horizontal="right" shrinkToFit="1"/>
    </xf>
    <xf numFmtId="189" fontId="2" fillId="0" borderId="12" xfId="3" applyNumberFormat="1" applyFont="1" applyFill="1" applyBorder="1" applyAlignment="1">
      <alignment horizontal="right" shrinkToFit="1"/>
    </xf>
    <xf numFmtId="0" fontId="2" fillId="0" borderId="39" xfId="3" applyFont="1" applyFill="1" applyBorder="1" applyAlignment="1">
      <alignment horizontal="right" shrinkToFit="1"/>
    </xf>
    <xf numFmtId="177" fontId="2" fillId="0" borderId="27" xfId="3" applyNumberFormat="1" applyFont="1" applyFill="1" applyBorder="1" applyAlignment="1">
      <alignment horizontal="right" shrinkToFit="1"/>
    </xf>
    <xf numFmtId="0" fontId="2" fillId="0" borderId="63" xfId="3" applyFont="1" applyFill="1" applyBorder="1" applyAlignment="1">
      <alignment horizontal="right" shrinkToFit="1"/>
    </xf>
    <xf numFmtId="0" fontId="2" fillId="0" borderId="63" xfId="3" applyFont="1" applyBorder="1" applyAlignment="1">
      <alignment horizontal="left" shrinkToFit="1"/>
    </xf>
    <xf numFmtId="0" fontId="2" fillId="0" borderId="61" xfId="3" applyFont="1" applyBorder="1" applyAlignment="1">
      <alignment horizontal="left" shrinkToFit="1"/>
    </xf>
    <xf numFmtId="177" fontId="2" fillId="0" borderId="67" xfId="3" applyNumberFormat="1" applyFont="1" applyFill="1" applyBorder="1" applyAlignment="1">
      <alignment horizontal="right" shrinkToFit="1"/>
    </xf>
    <xf numFmtId="177" fontId="2" fillId="0" borderId="71" xfId="3" applyNumberFormat="1" applyFont="1" applyBorder="1" applyAlignment="1">
      <alignment horizontal="right" shrinkToFit="1"/>
    </xf>
    <xf numFmtId="177" fontId="2" fillId="0" borderId="70" xfId="3" applyNumberFormat="1" applyFont="1" applyBorder="1" applyAlignment="1">
      <alignment horizontal="right" shrinkToFit="1"/>
    </xf>
    <xf numFmtId="177" fontId="2" fillId="0" borderId="102" xfId="3" applyNumberFormat="1" applyFont="1" applyFill="1" applyBorder="1" applyAlignment="1">
      <alignment horizontal="right" shrinkToFit="1"/>
    </xf>
    <xf numFmtId="183" fontId="13" fillId="0" borderId="39" xfId="3" applyNumberFormat="1" applyFont="1" applyFill="1" applyBorder="1" applyAlignment="1">
      <alignment horizontal="center" shrinkToFit="1"/>
    </xf>
    <xf numFmtId="183" fontId="13" fillId="0" borderId="146" xfId="3" applyNumberFormat="1" applyFont="1" applyFill="1" applyBorder="1" applyAlignment="1">
      <alignment horizontal="center" shrinkToFit="1"/>
    </xf>
    <xf numFmtId="183" fontId="13" fillId="0" borderId="63" xfId="3" applyNumberFormat="1" applyFont="1" applyFill="1" applyBorder="1" applyAlignment="1">
      <alignment horizontal="center" shrinkToFit="1"/>
    </xf>
    <xf numFmtId="183" fontId="13" fillId="0" borderId="110" xfId="3" applyNumberFormat="1" applyFont="1" applyFill="1" applyBorder="1" applyAlignment="1">
      <alignment horizontal="center" shrinkToFit="1"/>
    </xf>
    <xf numFmtId="183" fontId="13" fillId="0" borderId="27" xfId="3" applyNumberFormat="1" applyFont="1" applyFill="1" applyBorder="1" applyAlignment="1">
      <alignment horizontal="center" shrinkToFit="1"/>
    </xf>
    <xf numFmtId="183" fontId="13" fillId="0" borderId="41" xfId="3" applyNumberFormat="1" applyFont="1" applyFill="1" applyBorder="1" applyAlignment="1">
      <alignment horizontal="center" shrinkToFit="1"/>
    </xf>
    <xf numFmtId="183" fontId="13" fillId="0" borderId="67" xfId="3" applyNumberFormat="1" applyFont="1" applyFill="1" applyBorder="1" applyAlignment="1">
      <alignment horizontal="center" shrinkToFit="1"/>
    </xf>
    <xf numFmtId="183" fontId="13" fillId="0" borderId="283" xfId="3" applyNumberFormat="1" applyFont="1" applyFill="1" applyBorder="1" applyAlignment="1">
      <alignment horizontal="center" shrinkToFit="1"/>
    </xf>
    <xf numFmtId="177" fontId="13" fillId="0" borderId="18" xfId="4" applyNumberFormat="1" applyFont="1" applyFill="1" applyBorder="1" applyAlignment="1">
      <alignment horizontal="center" vertical="center" shrinkToFit="1"/>
    </xf>
    <xf numFmtId="49" fontId="13" fillId="0" borderId="81" xfId="4" applyNumberFormat="1" applyFont="1" applyFill="1" applyBorder="1" applyAlignment="1">
      <alignment horizontal="center" vertical="center" shrinkToFit="1"/>
    </xf>
    <xf numFmtId="49" fontId="13" fillId="0" borderId="43" xfId="4" applyNumberFormat="1" applyFont="1" applyFill="1" applyBorder="1" applyAlignment="1">
      <alignment horizontal="center" vertical="center" shrinkToFit="1"/>
    </xf>
    <xf numFmtId="177" fontId="13" fillId="0" borderId="24" xfId="4" applyNumberFormat="1" applyFont="1" applyFill="1" applyBorder="1" applyAlignment="1">
      <alignment horizontal="center" vertical="center" shrinkToFit="1"/>
    </xf>
    <xf numFmtId="49" fontId="13" fillId="0" borderId="29" xfId="4" applyNumberFormat="1" applyFont="1" applyFill="1" applyBorder="1" applyAlignment="1">
      <alignment horizontal="center" vertical="center" shrinkToFit="1"/>
    </xf>
    <xf numFmtId="49" fontId="13" fillId="0" borderId="44" xfId="4" applyNumberFormat="1" applyFont="1" applyFill="1" applyBorder="1" applyAlignment="1">
      <alignment horizontal="center" vertical="center" shrinkToFit="1"/>
    </xf>
    <xf numFmtId="49" fontId="13" fillId="0" borderId="34" xfId="4" applyNumberFormat="1" applyFont="1" applyFill="1" applyBorder="1" applyAlignment="1">
      <alignment horizontal="center" vertical="center" shrinkToFit="1"/>
    </xf>
    <xf numFmtId="49" fontId="13" fillId="0" borderId="79" xfId="4" applyNumberFormat="1" applyFont="1" applyFill="1" applyBorder="1" applyAlignment="1">
      <alignment horizontal="center" vertical="center" shrinkToFit="1"/>
    </xf>
    <xf numFmtId="49" fontId="13" fillId="0" borderId="95" xfId="4" applyNumberFormat="1" applyFont="1" applyFill="1" applyBorder="1" applyAlignment="1">
      <alignment horizontal="center" vertical="center" shrinkToFit="1"/>
    </xf>
    <xf numFmtId="49" fontId="13" fillId="0" borderId="61" xfId="4" applyNumberFormat="1" applyFont="1" applyFill="1" applyBorder="1" applyAlignment="1">
      <alignment horizontal="center" vertical="center" shrinkToFit="1"/>
    </xf>
    <xf numFmtId="49" fontId="13" fillId="0" borderId="64" xfId="4" applyNumberFormat="1" applyFont="1" applyFill="1" applyBorder="1" applyAlignment="1">
      <alignment horizontal="center" vertical="center" shrinkToFit="1"/>
    </xf>
    <xf numFmtId="177" fontId="13" fillId="0" borderId="49" xfId="4" applyNumberFormat="1" applyFont="1" applyFill="1" applyBorder="1" applyAlignment="1">
      <alignment horizontal="center" vertical="center" shrinkToFit="1"/>
    </xf>
    <xf numFmtId="49" fontId="13" fillId="0" borderId="50" xfId="4" applyNumberFormat="1" applyFont="1" applyFill="1" applyBorder="1" applyAlignment="1">
      <alignment horizontal="center" vertical="center" shrinkToFit="1"/>
    </xf>
    <xf numFmtId="49" fontId="13" fillId="0" borderId="51" xfId="4" applyNumberFormat="1" applyFont="1" applyFill="1" applyBorder="1" applyAlignment="1">
      <alignment horizontal="center" vertical="center" shrinkToFit="1"/>
    </xf>
    <xf numFmtId="0" fontId="13" fillId="4" borderId="79" xfId="4" applyFont="1" applyFill="1" applyBorder="1" applyAlignment="1">
      <alignment horizontal="center" vertical="center" wrapText="1"/>
    </xf>
    <xf numFmtId="38" fontId="14" fillId="0" borderId="175" xfId="1" applyFont="1" applyFill="1" applyBorder="1" applyAlignment="1">
      <alignment horizontal="right" vertical="center" shrinkToFit="1"/>
    </xf>
    <xf numFmtId="38" fontId="14" fillId="0" borderId="203" xfId="1" applyFont="1" applyFill="1" applyBorder="1" applyAlignment="1">
      <alignment horizontal="right" vertical="center" shrinkToFit="1"/>
    </xf>
    <xf numFmtId="38" fontId="14" fillId="0" borderId="276" xfId="1" applyFont="1" applyFill="1" applyBorder="1" applyAlignment="1">
      <alignment horizontal="right" vertical="center" shrinkToFit="1"/>
    </xf>
    <xf numFmtId="38" fontId="14" fillId="0" borderId="197" xfId="1" applyFont="1" applyFill="1" applyBorder="1" applyAlignment="1">
      <alignment horizontal="right" vertical="center" shrinkToFit="1"/>
    </xf>
    <xf numFmtId="0" fontId="39" fillId="0" borderId="25" xfId="2" applyFont="1" applyFill="1" applyBorder="1" applyAlignment="1">
      <alignment horizontal="center" vertical="center"/>
    </xf>
    <xf numFmtId="0" fontId="13" fillId="0" borderId="38" xfId="3" applyFont="1" applyBorder="1" applyAlignment="1">
      <alignment shrinkToFit="1"/>
    </xf>
    <xf numFmtId="0" fontId="13" fillId="0" borderId="63" xfId="3" applyFont="1" applyBorder="1" applyAlignment="1">
      <alignment shrinkToFit="1"/>
    </xf>
    <xf numFmtId="0" fontId="13" fillId="0" borderId="54" xfId="3" applyFont="1" applyBorder="1" applyAlignment="1">
      <alignment shrinkToFit="1"/>
    </xf>
    <xf numFmtId="0" fontId="13" fillId="0" borderId="39" xfId="3" applyFont="1" applyBorder="1" applyAlignment="1">
      <alignment shrinkToFit="1"/>
    </xf>
    <xf numFmtId="0" fontId="13" fillId="0" borderId="38" xfId="3" applyFont="1" applyFill="1" applyBorder="1" applyAlignment="1">
      <alignment shrinkToFit="1"/>
    </xf>
    <xf numFmtId="0" fontId="13" fillId="0" borderId="147" xfId="3" applyFont="1" applyFill="1" applyBorder="1" applyAlignment="1">
      <alignment shrinkToFit="1"/>
    </xf>
    <xf numFmtId="177" fontId="13" fillId="0" borderId="27" xfId="3" applyNumberFormat="1" applyFont="1" applyBorder="1" applyAlignment="1">
      <alignment shrinkToFit="1"/>
    </xf>
    <xf numFmtId="177" fontId="13" fillId="0" borderId="42" xfId="3" applyNumberFormat="1" applyFont="1" applyBorder="1" applyAlignment="1">
      <alignment shrinkToFit="1"/>
    </xf>
    <xf numFmtId="0" fontId="13" fillId="0" borderId="61" xfId="3" applyFont="1" applyBorder="1" applyAlignment="1">
      <alignment shrinkToFit="1"/>
    </xf>
    <xf numFmtId="177" fontId="13" fillId="0" borderId="39" xfId="3" applyNumberFormat="1" applyFont="1" applyBorder="1" applyAlignment="1">
      <alignment shrinkToFit="1"/>
    </xf>
    <xf numFmtId="177" fontId="13" fillId="0" borderId="54" xfId="3" applyNumberFormat="1" applyFont="1" applyBorder="1" applyAlignment="1">
      <alignment shrinkToFit="1"/>
    </xf>
    <xf numFmtId="177" fontId="13" fillId="0" borderId="67" xfId="3" applyNumberFormat="1" applyFont="1" applyBorder="1" applyAlignment="1">
      <alignment shrinkToFit="1"/>
    </xf>
    <xf numFmtId="177" fontId="13" fillId="0" borderId="65" xfId="3" applyNumberFormat="1" applyFont="1" applyBorder="1" applyAlignment="1">
      <alignment shrinkToFit="1"/>
    </xf>
    <xf numFmtId="177" fontId="13" fillId="0" borderId="12" xfId="3" applyNumberFormat="1" applyFont="1" applyBorder="1" applyAlignment="1">
      <alignment shrinkToFit="1"/>
    </xf>
    <xf numFmtId="177" fontId="13" fillId="0" borderId="56" xfId="3" applyNumberFormat="1" applyFont="1" applyBorder="1" applyAlignment="1">
      <alignment shrinkToFit="1"/>
    </xf>
    <xf numFmtId="177" fontId="13" fillId="0" borderId="99" xfId="3" applyNumberFormat="1" applyFont="1" applyFill="1" applyBorder="1" applyAlignment="1">
      <alignment shrinkToFit="1"/>
    </xf>
    <xf numFmtId="177" fontId="13" fillId="0" borderId="282" xfId="3" applyNumberFormat="1" applyFont="1" applyFill="1" applyBorder="1" applyAlignment="1">
      <alignment shrinkToFit="1"/>
    </xf>
    <xf numFmtId="183" fontId="13" fillId="0" borderId="39" xfId="3" applyNumberFormat="1" applyFont="1" applyFill="1" applyBorder="1" applyAlignment="1">
      <alignment shrinkToFit="1"/>
    </xf>
    <xf numFmtId="183" fontId="13" fillId="0" borderId="146" xfId="3" applyNumberFormat="1" applyFont="1" applyFill="1" applyBorder="1" applyAlignment="1">
      <alignment shrinkToFit="1"/>
    </xf>
    <xf numFmtId="177" fontId="13" fillId="0" borderId="102" xfId="3" applyNumberFormat="1" applyFont="1" applyBorder="1" applyAlignment="1">
      <alignment shrinkToFit="1"/>
    </xf>
    <xf numFmtId="177" fontId="13" fillId="0" borderId="71" xfId="3" applyNumberFormat="1" applyFont="1" applyBorder="1" applyAlignment="1">
      <alignment shrinkToFit="1"/>
    </xf>
    <xf numFmtId="177" fontId="13" fillId="0" borderId="70" xfId="3" applyNumberFormat="1" applyFont="1" applyBorder="1" applyAlignment="1">
      <alignment shrinkToFit="1"/>
    </xf>
    <xf numFmtId="177" fontId="13" fillId="0" borderId="102" xfId="3" applyNumberFormat="1" applyFont="1" applyFill="1" applyBorder="1" applyAlignment="1">
      <alignment shrinkToFit="1"/>
    </xf>
    <xf numFmtId="0" fontId="17" fillId="4" borderId="83" xfId="9" applyFont="1" applyFill="1" applyBorder="1" applyAlignment="1">
      <alignment horizontal="center" vertical="center" shrinkToFit="1"/>
    </xf>
    <xf numFmtId="0" fontId="17" fillId="4" borderId="85" xfId="9" applyFont="1" applyFill="1" applyBorder="1" applyAlignment="1">
      <alignment horizontal="center" vertical="center" shrinkToFit="1"/>
    </xf>
    <xf numFmtId="0" fontId="17" fillId="4" borderId="80" xfId="9" applyFont="1" applyFill="1" applyBorder="1" applyAlignment="1">
      <alignment horizontal="center" vertical="center" shrinkToFit="1"/>
    </xf>
    <xf numFmtId="0" fontId="17" fillId="4" borderId="76" xfId="9" applyFont="1" applyFill="1" applyBorder="1" applyAlignment="1">
      <alignment horizontal="center" vertical="center" shrinkToFit="1"/>
    </xf>
    <xf numFmtId="0" fontId="17" fillId="4" borderId="91" xfId="9" applyFont="1" applyFill="1" applyBorder="1" applyAlignment="1">
      <alignment horizontal="center" vertical="center" shrinkToFit="1"/>
    </xf>
    <xf numFmtId="0" fontId="14" fillId="0" borderId="0" xfId="4" applyFont="1" applyAlignment="1">
      <alignment horizontal="left" vertical="center"/>
    </xf>
    <xf numFmtId="0" fontId="14" fillId="0" borderId="0" xfId="6" applyFont="1" applyFill="1" applyAlignment="1">
      <alignment horizontal="left" vertical="center"/>
    </xf>
    <xf numFmtId="0" fontId="14" fillId="0" borderId="0" xfId="6" applyFont="1" applyFill="1" applyAlignment="1">
      <alignment vertical="center"/>
    </xf>
    <xf numFmtId="0" fontId="13" fillId="4" borderId="79" xfId="4" applyFont="1" applyFill="1" applyBorder="1" applyAlignment="1">
      <alignment horizontal="center" vertical="center" shrinkToFit="1"/>
    </xf>
    <xf numFmtId="0" fontId="14" fillId="0" borderId="83" xfId="0" applyNumberFormat="1" applyFont="1" applyFill="1" applyBorder="1" applyAlignment="1">
      <alignment horizontal="center" vertical="center" wrapText="1"/>
    </xf>
    <xf numFmtId="0" fontId="14" fillId="0" borderId="119" xfId="0" applyNumberFormat="1" applyFont="1" applyFill="1" applyBorder="1" applyAlignment="1">
      <alignment horizontal="center" vertical="center" wrapText="1"/>
    </xf>
    <xf numFmtId="177" fontId="14" fillId="0" borderId="83" xfId="0" applyNumberFormat="1" applyFont="1" applyFill="1" applyBorder="1" applyAlignment="1">
      <alignment horizontal="center" vertical="center" wrapText="1"/>
    </xf>
    <xf numFmtId="183" fontId="14" fillId="0" borderId="19" xfId="0" applyNumberFormat="1" applyFont="1" applyFill="1" applyBorder="1" applyAlignment="1">
      <alignment horizontal="center" vertical="center" wrapText="1"/>
    </xf>
    <xf numFmtId="178" fontId="14" fillId="0" borderId="105" xfId="21" applyNumberFormat="1" applyFont="1" applyFill="1" applyBorder="1" applyAlignment="1">
      <alignment horizontal="center" vertical="center" wrapText="1"/>
    </xf>
    <xf numFmtId="0" fontId="14" fillId="0" borderId="85" xfId="0" applyNumberFormat="1" applyFont="1" applyFill="1" applyBorder="1" applyAlignment="1">
      <alignment horizontal="center" vertical="center" wrapText="1"/>
    </xf>
    <xf numFmtId="183" fontId="14" fillId="0" borderId="25" xfId="0" applyNumberFormat="1" applyFont="1" applyFill="1" applyBorder="1" applyAlignment="1">
      <alignment horizontal="center" vertical="center" wrapText="1"/>
    </xf>
    <xf numFmtId="178" fontId="14" fillId="0" borderId="26" xfId="21" applyNumberFormat="1" applyFont="1" applyFill="1" applyBorder="1" applyAlignment="1">
      <alignment horizontal="center" vertical="center" wrapText="1"/>
    </xf>
    <xf numFmtId="177" fontId="14" fillId="0" borderId="85" xfId="0" applyNumberFormat="1" applyFont="1" applyFill="1" applyBorder="1" applyAlignment="1">
      <alignment horizontal="center" vertical="center" wrapText="1"/>
    </xf>
    <xf numFmtId="178" fontId="14" fillId="0" borderId="44" xfId="21" applyNumberFormat="1" applyFont="1" applyFill="1" applyBorder="1" applyAlignment="1">
      <alignment horizontal="center" vertical="center" wrapText="1"/>
    </xf>
    <xf numFmtId="178" fontId="14" fillId="0" borderId="104" xfId="21" applyNumberFormat="1" applyFont="1" applyFill="1" applyBorder="1" applyAlignment="1">
      <alignment horizontal="center" vertical="center" wrapText="1"/>
    </xf>
    <xf numFmtId="177" fontId="14" fillId="0" borderId="120" xfId="0" applyNumberFormat="1" applyFont="1" applyFill="1" applyBorder="1" applyAlignment="1">
      <alignment horizontal="center" vertical="center" wrapText="1"/>
    </xf>
    <xf numFmtId="0" fontId="14" fillId="0" borderId="162" xfId="0" applyNumberFormat="1" applyFont="1" applyFill="1" applyBorder="1" applyAlignment="1">
      <alignment horizontal="center" vertical="center" wrapText="1"/>
    </xf>
    <xf numFmtId="183" fontId="14" fillId="0" borderId="249" xfId="0" applyNumberFormat="1" applyFont="1" applyFill="1" applyBorder="1" applyAlignment="1">
      <alignment horizontal="center" vertical="center" wrapText="1"/>
    </xf>
    <xf numFmtId="183" fontId="14" fillId="0" borderId="163" xfId="0" applyNumberFormat="1" applyFont="1" applyFill="1" applyBorder="1" applyAlignment="1">
      <alignment horizontal="center" vertical="center" wrapText="1"/>
    </xf>
    <xf numFmtId="178" fontId="14" fillId="0" borderId="242" xfId="21" applyNumberFormat="1" applyFont="1" applyFill="1" applyBorder="1" applyAlignment="1">
      <alignment horizontal="center" vertical="center" wrapText="1"/>
    </xf>
    <xf numFmtId="183" fontId="14" fillId="0" borderId="222" xfId="0" applyNumberFormat="1" applyFont="1" applyFill="1" applyBorder="1" applyAlignment="1">
      <alignment horizontal="center" vertical="center" wrapText="1"/>
    </xf>
    <xf numFmtId="49" fontId="14" fillId="0" borderId="153" xfId="4" applyNumberFormat="1" applyFont="1" applyFill="1" applyBorder="1" applyAlignment="1">
      <alignment horizontal="center" vertical="center"/>
    </xf>
    <xf numFmtId="181" fontId="14" fillId="0" borderId="160" xfId="4" applyNumberFormat="1" applyFont="1" applyFill="1" applyBorder="1" applyAlignment="1">
      <alignment horizontal="center" vertical="center"/>
    </xf>
    <xf numFmtId="49" fontId="14" fillId="0" borderId="12" xfId="4" applyNumberFormat="1" applyFont="1" applyFill="1" applyBorder="1" applyAlignment="1">
      <alignment horizontal="center" vertical="center"/>
    </xf>
    <xf numFmtId="0" fontId="14" fillId="0" borderId="13" xfId="4" applyNumberFormat="1" applyFont="1" applyFill="1" applyBorder="1" applyAlignment="1">
      <alignment horizontal="center" vertical="center"/>
    </xf>
    <xf numFmtId="183" fontId="14" fillId="0" borderId="76" xfId="0" applyNumberFormat="1" applyFont="1" applyFill="1" applyBorder="1" applyAlignment="1">
      <alignment horizontal="center" vertical="center" wrapText="1"/>
    </xf>
    <xf numFmtId="183" fontId="14" fillId="0" borderId="119" xfId="0" applyNumberFormat="1" applyFont="1" applyFill="1" applyBorder="1" applyAlignment="1">
      <alignment horizontal="center" vertical="center" wrapText="1"/>
    </xf>
    <xf numFmtId="183" fontId="14" fillId="0" borderId="83" xfId="0" applyNumberFormat="1" applyFont="1" applyFill="1" applyBorder="1" applyAlignment="1">
      <alignment horizontal="center" vertical="center" wrapText="1"/>
    </xf>
    <xf numFmtId="183" fontId="14" fillId="0" borderId="81" xfId="0" applyNumberFormat="1" applyFont="1" applyFill="1" applyBorder="1" applyAlignment="1">
      <alignment horizontal="center" vertical="center" wrapText="1"/>
    </xf>
    <xf numFmtId="179" fontId="14" fillId="0" borderId="43" xfId="0" applyNumberFormat="1" applyFont="1" applyFill="1" applyBorder="1" applyAlignment="1">
      <alignment horizontal="center" vertical="center"/>
    </xf>
    <xf numFmtId="183" fontId="14" fillId="0" borderId="85" xfId="0" applyNumberFormat="1" applyFont="1" applyFill="1" applyBorder="1" applyAlignment="1">
      <alignment horizontal="center" vertical="center" wrapText="1"/>
    </xf>
    <xf numFmtId="183" fontId="14" fillId="0" borderId="120" xfId="0" applyNumberFormat="1" applyFont="1" applyFill="1" applyBorder="1" applyAlignment="1">
      <alignment horizontal="center" vertical="center" wrapText="1"/>
    </xf>
    <xf numFmtId="183" fontId="14" fillId="0" borderId="29" xfId="0" applyNumberFormat="1" applyFont="1" applyFill="1" applyBorder="1" applyAlignment="1">
      <alignment horizontal="center" vertical="center" wrapText="1"/>
    </xf>
    <xf numFmtId="179" fontId="14" fillId="0" borderId="44" xfId="0" applyNumberFormat="1" applyFont="1" applyFill="1" applyBorder="1" applyAlignment="1">
      <alignment horizontal="center" vertical="center"/>
    </xf>
    <xf numFmtId="183" fontId="14" fillId="0" borderId="162" xfId="0" applyNumberFormat="1" applyFont="1" applyFill="1" applyBorder="1" applyAlignment="1">
      <alignment horizontal="center" vertical="center" wrapText="1"/>
    </xf>
    <xf numFmtId="183" fontId="14" fillId="0" borderId="161" xfId="0" applyNumberFormat="1" applyFont="1" applyFill="1" applyBorder="1" applyAlignment="1">
      <alignment horizontal="center" vertical="center" wrapText="1"/>
    </xf>
    <xf numFmtId="179" fontId="14" fillId="0" borderId="250" xfId="0" applyNumberFormat="1" applyFont="1" applyFill="1" applyBorder="1" applyAlignment="1">
      <alignment horizontal="center" vertical="center"/>
    </xf>
    <xf numFmtId="183" fontId="14" fillId="0" borderId="71" xfId="4" applyNumberFormat="1" applyFont="1" applyFill="1" applyBorder="1" applyAlignment="1">
      <alignment horizontal="center" vertical="center"/>
    </xf>
    <xf numFmtId="49" fontId="14" fillId="0" borderId="70" xfId="4" applyNumberFormat="1" applyFont="1" applyFill="1" applyBorder="1" applyAlignment="1">
      <alignment horizontal="center" vertical="center"/>
    </xf>
    <xf numFmtId="181" fontId="14" fillId="0" borderId="251" xfId="4" applyNumberFormat="1" applyFont="1" applyFill="1" applyBorder="1" applyAlignment="1">
      <alignment horizontal="center" vertical="center"/>
    </xf>
    <xf numFmtId="49" fontId="14" fillId="0" borderId="71" xfId="4" applyNumberFormat="1" applyFont="1" applyFill="1" applyBorder="1" applyAlignment="1">
      <alignment horizontal="center" vertical="center"/>
    </xf>
    <xf numFmtId="49" fontId="14" fillId="0" borderId="252" xfId="4" applyNumberFormat="1" applyFont="1" applyFill="1" applyBorder="1" applyAlignment="1">
      <alignment horizontal="center" vertical="center"/>
    </xf>
    <xf numFmtId="178" fontId="13" fillId="5" borderId="123" xfId="0" applyNumberFormat="1" applyFont="1" applyFill="1" applyBorder="1" applyAlignment="1">
      <alignment horizontal="center" vertical="center" shrinkToFit="1"/>
    </xf>
    <xf numFmtId="178" fontId="13" fillId="5" borderId="128" xfId="8" applyNumberFormat="1" applyFont="1" applyFill="1" applyBorder="1" applyAlignment="1">
      <alignment horizontal="center" vertical="center" shrinkToFit="1"/>
    </xf>
    <xf numFmtId="178" fontId="13" fillId="5" borderId="173" xfId="8" applyNumberFormat="1" applyFont="1" applyFill="1" applyBorder="1" applyAlignment="1">
      <alignment horizontal="center" vertical="center" shrinkToFit="1"/>
    </xf>
    <xf numFmtId="0" fontId="13" fillId="0" borderId="268" xfId="8" applyNumberFormat="1" applyFont="1" applyFill="1" applyBorder="1" applyAlignment="1">
      <alignment horizontal="center" vertical="center" shrinkToFit="1"/>
    </xf>
    <xf numFmtId="178" fontId="13" fillId="0" borderId="130" xfId="8" applyNumberFormat="1" applyFont="1" applyFill="1" applyBorder="1" applyAlignment="1">
      <alignment horizontal="center" vertical="center" shrinkToFit="1"/>
    </xf>
    <xf numFmtId="2" fontId="13" fillId="0" borderId="130" xfId="8" applyNumberFormat="1" applyFont="1" applyFill="1" applyBorder="1" applyAlignment="1">
      <alignment horizontal="center" vertical="center" shrinkToFit="1"/>
    </xf>
    <xf numFmtId="0" fontId="13" fillId="0" borderId="130" xfId="8" applyNumberFormat="1" applyFont="1" applyFill="1" applyBorder="1" applyAlignment="1">
      <alignment horizontal="center" vertical="center" shrinkToFit="1"/>
    </xf>
    <xf numFmtId="2" fontId="13" fillId="0" borderId="20" xfId="8" applyNumberFormat="1" applyFont="1" applyFill="1" applyBorder="1" applyAlignment="1">
      <alignment horizontal="center" vertical="center" shrinkToFit="1"/>
    </xf>
    <xf numFmtId="0" fontId="13" fillId="0" borderId="133" xfId="8" applyNumberFormat="1" applyFont="1" applyFill="1" applyBorder="1" applyAlignment="1">
      <alignment horizontal="center" vertical="center" shrinkToFit="1"/>
    </xf>
    <xf numFmtId="0" fontId="13" fillId="0" borderId="132" xfId="8" applyNumberFormat="1" applyFont="1" applyFill="1" applyBorder="1" applyAlignment="1">
      <alignment horizontal="center" vertical="center" shrinkToFit="1"/>
    </xf>
    <xf numFmtId="179" fontId="13" fillId="0" borderId="132" xfId="8" applyNumberFormat="1" applyFont="1" applyFill="1" applyBorder="1" applyAlignment="1">
      <alignment horizontal="center" vertical="center" shrinkToFit="1"/>
    </xf>
    <xf numFmtId="191" fontId="13" fillId="0" borderId="132" xfId="8" applyNumberFormat="1" applyFont="1" applyFill="1" applyBorder="1" applyAlignment="1">
      <alignment horizontal="center" vertical="center" shrinkToFit="1"/>
    </xf>
    <xf numFmtId="179" fontId="13" fillId="0" borderId="26" xfId="8" applyNumberFormat="1" applyFont="1" applyFill="1" applyBorder="1" applyAlignment="1">
      <alignment horizontal="center" vertical="center" shrinkToFit="1"/>
    </xf>
    <xf numFmtId="178" fontId="13" fillId="0" borderId="132" xfId="8" applyNumberFormat="1" applyFont="1" applyFill="1" applyBorder="1" applyAlignment="1">
      <alignment horizontal="center" vertical="center" shrinkToFit="1"/>
    </xf>
    <xf numFmtId="2" fontId="13" fillId="0" borderId="132" xfId="8" applyNumberFormat="1" applyFont="1" applyFill="1" applyBorder="1" applyAlignment="1">
      <alignment horizontal="center" vertical="center" shrinkToFit="1"/>
    </xf>
    <xf numFmtId="178" fontId="13" fillId="0" borderId="26" xfId="8" applyNumberFormat="1" applyFont="1" applyFill="1" applyBorder="1" applyAlignment="1">
      <alignment horizontal="center" vertical="center" shrinkToFit="1"/>
    </xf>
    <xf numFmtId="0" fontId="13" fillId="0" borderId="26" xfId="8" applyNumberFormat="1" applyFont="1" applyFill="1" applyBorder="1" applyAlignment="1">
      <alignment horizontal="center" vertical="center" shrinkToFit="1"/>
    </xf>
    <xf numFmtId="177" fontId="13" fillId="0" borderId="133" xfId="8" applyNumberFormat="1" applyFont="1" applyFill="1" applyBorder="1" applyAlignment="1">
      <alignment horizontal="center" vertical="center" shrinkToFit="1"/>
    </xf>
    <xf numFmtId="184" fontId="13" fillId="0" borderId="132" xfId="8" applyNumberFormat="1" applyFont="1" applyFill="1" applyBorder="1" applyAlignment="1">
      <alignment horizontal="center" vertical="center" shrinkToFit="1"/>
    </xf>
    <xf numFmtId="184" fontId="13" fillId="0" borderId="26" xfId="8" applyNumberFormat="1" applyFont="1" applyFill="1" applyBorder="1" applyAlignment="1">
      <alignment horizontal="center" vertical="center" shrinkToFit="1"/>
    </xf>
    <xf numFmtId="192" fontId="13" fillId="0" borderId="133" xfId="8" applyNumberFormat="1" applyFont="1" applyFill="1" applyBorder="1" applyAlignment="1">
      <alignment horizontal="center" vertical="center" shrinkToFit="1"/>
    </xf>
    <xf numFmtId="177" fontId="13" fillId="0" borderId="132" xfId="8" applyNumberFormat="1" applyFont="1" applyFill="1" applyBorder="1" applyAlignment="1">
      <alignment horizontal="center" vertical="center" shrinkToFit="1"/>
    </xf>
    <xf numFmtId="183" fontId="13" fillId="0" borderId="26" xfId="8" applyNumberFormat="1" applyFont="1" applyFill="1" applyBorder="1" applyAlignment="1">
      <alignment horizontal="center" vertical="center" shrinkToFit="1"/>
    </xf>
    <xf numFmtId="0" fontId="13" fillId="0" borderId="265" xfId="8" applyNumberFormat="1" applyFont="1" applyFill="1" applyBorder="1" applyAlignment="1">
      <alignment horizontal="center" vertical="center" shrinkToFit="1"/>
    </xf>
    <xf numFmtId="0" fontId="13" fillId="0" borderId="116" xfId="8" applyNumberFormat="1" applyFont="1" applyFill="1" applyBorder="1" applyAlignment="1">
      <alignment horizontal="center" vertical="center" shrinkToFit="1"/>
    </xf>
    <xf numFmtId="0" fontId="13" fillId="0" borderId="35" xfId="8" applyNumberFormat="1" applyFont="1" applyFill="1" applyBorder="1" applyAlignment="1">
      <alignment horizontal="center" vertical="center" shrinkToFit="1"/>
    </xf>
    <xf numFmtId="0" fontId="13" fillId="0" borderId="255" xfId="8" applyNumberFormat="1" applyFont="1" applyFill="1" applyBorder="1" applyAlignment="1">
      <alignment horizontal="center" vertical="center" shrinkToFit="1"/>
    </xf>
    <xf numFmtId="0" fontId="13" fillId="0" borderId="137" xfId="8" applyNumberFormat="1" applyFont="1" applyFill="1" applyBorder="1" applyAlignment="1">
      <alignment horizontal="center" vertical="center" shrinkToFit="1"/>
    </xf>
    <xf numFmtId="0" fontId="13" fillId="0" borderId="28" xfId="8" applyNumberFormat="1" applyFont="1" applyFill="1" applyBorder="1" applyAlignment="1">
      <alignment horizontal="center" vertical="center" shrinkToFit="1"/>
    </xf>
    <xf numFmtId="184" fontId="13" fillId="0" borderId="133" xfId="8" applyNumberFormat="1" applyFont="1" applyFill="1" applyBorder="1" applyAlignment="1">
      <alignment horizontal="center" vertical="center" shrinkToFit="1"/>
    </xf>
    <xf numFmtId="193" fontId="13" fillId="0" borderId="132" xfId="8" applyNumberFormat="1" applyFont="1" applyFill="1" applyBorder="1" applyAlignment="1">
      <alignment horizontal="center" vertical="center" shrinkToFit="1"/>
    </xf>
    <xf numFmtId="176" fontId="13" fillId="0" borderId="132" xfId="8" applyNumberFormat="1" applyFont="1" applyFill="1" applyBorder="1" applyAlignment="1">
      <alignment horizontal="center" vertical="center" shrinkToFit="1"/>
    </xf>
    <xf numFmtId="181" fontId="13" fillId="0" borderId="132" xfId="8" applyNumberFormat="1" applyFont="1" applyFill="1" applyBorder="1" applyAlignment="1">
      <alignment horizontal="center" vertical="center" shrinkToFit="1"/>
    </xf>
    <xf numFmtId="177" fontId="13" fillId="0" borderId="26" xfId="8" applyNumberFormat="1" applyFont="1" applyFill="1" applyBorder="1" applyAlignment="1">
      <alignment horizontal="center" vertical="center" shrinkToFit="1"/>
    </xf>
    <xf numFmtId="179" fontId="13" fillId="0" borderId="116" xfId="8" applyNumberFormat="1" applyFont="1" applyFill="1" applyBorder="1" applyAlignment="1">
      <alignment horizontal="center" vertical="center" shrinkToFit="1"/>
    </xf>
    <xf numFmtId="184" fontId="13" fillId="0" borderId="116" xfId="8" applyNumberFormat="1" applyFont="1" applyFill="1" applyBorder="1" applyAlignment="1">
      <alignment horizontal="center" vertical="center" shrinkToFit="1"/>
    </xf>
    <xf numFmtId="183" fontId="13" fillId="0" borderId="255" xfId="8" applyNumberFormat="1" applyFont="1" applyFill="1" applyBorder="1" applyAlignment="1">
      <alignment horizontal="center" vertical="center" shrinkToFit="1"/>
    </xf>
    <xf numFmtId="2" fontId="13" fillId="0" borderId="137" xfId="8" applyNumberFormat="1" applyFont="1" applyFill="1" applyBorder="1" applyAlignment="1">
      <alignment horizontal="center" vertical="center" shrinkToFit="1"/>
    </xf>
    <xf numFmtId="178" fontId="13" fillId="0" borderId="137" xfId="8" applyNumberFormat="1" applyFont="1" applyFill="1" applyBorder="1" applyAlignment="1">
      <alignment horizontal="center" vertical="center" shrinkToFit="1"/>
    </xf>
    <xf numFmtId="184" fontId="13" fillId="0" borderId="137" xfId="8" applyNumberFormat="1" applyFont="1" applyFill="1" applyBorder="1" applyAlignment="1">
      <alignment horizontal="center" vertical="center" shrinkToFit="1"/>
    </xf>
    <xf numFmtId="178" fontId="13" fillId="0" borderId="28" xfId="8" applyNumberFormat="1" applyFont="1" applyFill="1" applyBorder="1" applyAlignment="1">
      <alignment horizontal="center" vertical="center" shrinkToFit="1"/>
    </xf>
    <xf numFmtId="177" fontId="13" fillId="0" borderId="264" xfId="8" applyNumberFormat="1" applyFont="1" applyFill="1" applyBorder="1" applyAlignment="1">
      <alignment horizontal="center" vertical="center" shrinkToFit="1"/>
    </xf>
    <xf numFmtId="2" fontId="13" fillId="0" borderId="135" xfId="8" applyNumberFormat="1" applyFont="1" applyFill="1" applyBorder="1" applyAlignment="1">
      <alignment horizontal="center" vertical="center" shrinkToFit="1"/>
    </xf>
    <xf numFmtId="184" fontId="13" fillId="0" borderId="135" xfId="8" applyNumberFormat="1" applyFont="1" applyFill="1" applyBorder="1" applyAlignment="1">
      <alignment horizontal="center" vertical="center" shrinkToFit="1"/>
    </xf>
    <xf numFmtId="183" fontId="13" fillId="0" borderId="135" xfId="8" applyNumberFormat="1" applyFont="1" applyFill="1" applyBorder="1" applyAlignment="1">
      <alignment horizontal="center" vertical="center" shrinkToFit="1"/>
    </xf>
    <xf numFmtId="2" fontId="13" fillId="0" borderId="122" xfId="8" applyNumberFormat="1" applyFont="1" applyFill="1" applyBorder="1" applyAlignment="1">
      <alignment horizontal="center" vertical="center" shrinkToFit="1"/>
    </xf>
    <xf numFmtId="49" fontId="13" fillId="0" borderId="27" xfId="0" applyNumberFormat="1" applyFont="1" applyFill="1" applyBorder="1" applyAlignment="1">
      <alignment horizontal="center" vertical="center" wrapText="1"/>
    </xf>
    <xf numFmtId="0" fontId="13" fillId="0" borderId="60" xfId="4" applyFont="1" applyFill="1" applyBorder="1" applyAlignment="1">
      <alignment horizontal="center" vertical="center" shrinkToFit="1"/>
    </xf>
    <xf numFmtId="49" fontId="13" fillId="0" borderId="25" xfId="0" applyNumberFormat="1" applyFont="1" applyFill="1" applyBorder="1" applyAlignment="1">
      <alignment horizontal="center" vertical="center" wrapText="1"/>
    </xf>
    <xf numFmtId="0" fontId="13" fillId="0" borderId="44" xfId="4" applyFont="1" applyFill="1" applyBorder="1" applyAlignment="1">
      <alignment horizontal="center" vertical="center" shrinkToFit="1"/>
    </xf>
    <xf numFmtId="49" fontId="13" fillId="0" borderId="78" xfId="0" applyNumberFormat="1" applyFont="1" applyFill="1" applyBorder="1" applyAlignment="1">
      <alignment horizontal="center" vertical="center" wrapText="1"/>
    </xf>
    <xf numFmtId="0" fontId="13" fillId="0" borderId="95" xfId="4" applyFont="1" applyFill="1" applyBorder="1" applyAlignment="1">
      <alignment horizontal="center" vertical="center" shrinkToFit="1"/>
    </xf>
    <xf numFmtId="49" fontId="13" fillId="0" borderId="90" xfId="0" applyNumberFormat="1" applyFont="1" applyFill="1" applyBorder="1" applyAlignment="1">
      <alignment horizontal="center" vertical="center" wrapText="1"/>
    </xf>
    <xf numFmtId="0" fontId="13" fillId="0" borderId="51" xfId="4" applyFont="1" applyFill="1" applyBorder="1" applyAlignment="1">
      <alignment horizontal="center" vertical="center" shrinkToFit="1"/>
    </xf>
    <xf numFmtId="0" fontId="5" fillId="0" borderId="0" xfId="2" applyFont="1" applyAlignment="1">
      <alignment horizontal="left" vertical="center"/>
    </xf>
    <xf numFmtId="0" fontId="39" fillId="3" borderId="3" xfId="2" applyFont="1" applyFill="1" applyBorder="1" applyAlignment="1">
      <alignment horizontal="center" vertical="center"/>
    </xf>
    <xf numFmtId="0" fontId="39" fillId="3" borderId="0" xfId="2" applyFont="1" applyFill="1" applyBorder="1" applyAlignment="1">
      <alignment horizontal="center" vertical="center"/>
    </xf>
    <xf numFmtId="0" fontId="39" fillId="3" borderId="9" xfId="2" applyFont="1" applyFill="1" applyBorder="1" applyAlignment="1">
      <alignment horizontal="center" vertical="center"/>
    </xf>
    <xf numFmtId="0" fontId="39" fillId="3" borderId="11" xfId="2" applyFont="1" applyFill="1" applyBorder="1" applyAlignment="1">
      <alignment horizontal="center" vertical="center"/>
    </xf>
    <xf numFmtId="0" fontId="22" fillId="0" borderId="0" xfId="8" applyFont="1" applyFill="1" applyBorder="1" applyAlignment="1">
      <alignment horizontal="left" vertical="center"/>
    </xf>
    <xf numFmtId="0" fontId="14" fillId="0" borderId="0" xfId="10" applyNumberFormat="1" applyFont="1" applyBorder="1" applyAlignment="1">
      <alignment vertical="center"/>
    </xf>
    <xf numFmtId="0" fontId="14" fillId="2" borderId="153" xfId="13" applyFont="1" applyFill="1" applyBorder="1" applyAlignment="1">
      <alignment horizontal="center" vertical="center"/>
    </xf>
    <xf numFmtId="0" fontId="14" fillId="2" borderId="226" xfId="5" applyNumberFormat="1" applyFont="1" applyFill="1" applyBorder="1" applyAlignment="1">
      <alignment horizontal="center" vertical="center"/>
    </xf>
    <xf numFmtId="0" fontId="14" fillId="2" borderId="225" xfId="5" applyNumberFormat="1" applyFont="1" applyFill="1" applyBorder="1" applyAlignment="1">
      <alignment horizontal="center" vertical="center"/>
    </xf>
    <xf numFmtId="0" fontId="14" fillId="2" borderId="2" xfId="5" applyNumberFormat="1" applyFont="1" applyFill="1" applyBorder="1" applyAlignment="1">
      <alignment horizontal="right" vertical="center"/>
    </xf>
    <xf numFmtId="0" fontId="14" fillId="2" borderId="53" xfId="5" applyNumberFormat="1" applyFont="1" applyFill="1" applyBorder="1" applyAlignment="1">
      <alignment horizontal="center" vertical="center" shrinkToFit="1"/>
    </xf>
    <xf numFmtId="0" fontId="15" fillId="0" borderId="0" xfId="5" applyNumberFormat="1" applyFont="1" applyAlignment="1">
      <alignment vertical="center"/>
    </xf>
    <xf numFmtId="0" fontId="14" fillId="0" borderId="0" xfId="5" applyNumberFormat="1" applyFont="1" applyBorder="1" applyAlignment="1">
      <alignment horizontal="left" vertical="top" wrapText="1"/>
    </xf>
    <xf numFmtId="0" fontId="15" fillId="0" borderId="0" xfId="5" applyFont="1" applyBorder="1" applyAlignment="1"/>
    <xf numFmtId="181" fontId="13" fillId="0" borderId="38" xfId="10" applyNumberFormat="1" applyFont="1" applyBorder="1" applyAlignment="1">
      <alignment horizontal="center" vertical="center"/>
    </xf>
    <xf numFmtId="181" fontId="13" fillId="0" borderId="218" xfId="0" applyNumberFormat="1" applyFont="1" applyFill="1" applyBorder="1" applyAlignment="1">
      <alignment horizontal="center" vertical="center" wrapText="1"/>
    </xf>
    <xf numFmtId="0" fontId="13" fillId="0" borderId="217" xfId="0" applyNumberFormat="1" applyFont="1" applyFill="1" applyBorder="1" applyAlignment="1">
      <alignment horizontal="center" vertical="center" wrapText="1"/>
    </xf>
    <xf numFmtId="1" fontId="13" fillId="0" borderId="38" xfId="0" applyNumberFormat="1" applyFont="1" applyFill="1" applyBorder="1" applyAlignment="1">
      <alignment horizontal="center" vertical="center" wrapText="1"/>
    </xf>
    <xf numFmtId="185" fontId="13" fillId="0" borderId="16" xfId="4" applyNumberFormat="1" applyFont="1" applyFill="1" applyBorder="1" applyAlignment="1">
      <alignment horizontal="center" vertical="center" shrinkToFit="1"/>
    </xf>
    <xf numFmtId="181" fontId="13" fillId="0" borderId="132" xfId="0" applyNumberFormat="1" applyFont="1" applyFill="1" applyBorder="1" applyAlignment="1">
      <alignment horizontal="center" vertical="center" wrapText="1"/>
    </xf>
    <xf numFmtId="0" fontId="13" fillId="0" borderId="85"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0" fontId="13" fillId="0" borderId="75" xfId="0" applyNumberFormat="1" applyFont="1" applyFill="1" applyBorder="1" applyAlignment="1">
      <alignment horizontal="center" vertical="center" wrapText="1"/>
    </xf>
    <xf numFmtId="0" fontId="13" fillId="0" borderId="39" xfId="0" applyNumberFormat="1" applyFont="1" applyFill="1" applyBorder="1" applyAlignment="1">
      <alignment horizontal="center" vertical="center" wrapText="1"/>
    </xf>
    <xf numFmtId="181" fontId="13" fillId="0" borderId="166" xfId="0" applyNumberFormat="1" applyFont="1" applyFill="1" applyBorder="1" applyAlignment="1">
      <alignment horizontal="center" vertical="center" wrapText="1"/>
    </xf>
    <xf numFmtId="0" fontId="13" fillId="0" borderId="214" xfId="0" applyNumberFormat="1" applyFont="1" applyFill="1" applyBorder="1" applyAlignment="1">
      <alignment horizontal="center" vertical="center" wrapText="1"/>
    </xf>
    <xf numFmtId="0" fontId="13" fillId="0" borderId="67" xfId="0" applyNumberFormat="1" applyFont="1" applyFill="1" applyBorder="1" applyAlignment="1">
      <alignment horizontal="center" vertical="center" wrapText="1"/>
    </xf>
    <xf numFmtId="185" fontId="13" fillId="0" borderId="256" xfId="4" applyNumberFormat="1" applyFont="1" applyFill="1" applyBorder="1" applyAlignment="1">
      <alignment horizontal="center" vertical="center" shrinkToFit="1"/>
    </xf>
    <xf numFmtId="181" fontId="13" fillId="0" borderId="11" xfId="10" quotePrefix="1" applyNumberFormat="1" applyFont="1" applyFill="1" applyBorder="1" applyAlignment="1">
      <alignment horizontal="center" vertical="center" shrinkToFit="1"/>
    </xf>
    <xf numFmtId="0" fontId="13" fillId="0" borderId="10" xfId="10" applyNumberFormat="1" applyFont="1" applyFill="1" applyBorder="1" applyAlignment="1">
      <alignment horizontal="center" vertical="center" shrinkToFit="1"/>
    </xf>
    <xf numFmtId="1" fontId="13" fillId="0" borderId="12" xfId="10" applyNumberFormat="1" applyFont="1" applyFill="1" applyBorder="1" applyAlignment="1">
      <alignment horizontal="center" vertical="center" shrinkToFit="1"/>
    </xf>
    <xf numFmtId="49" fontId="13" fillId="0" borderId="56" xfId="10" applyNumberFormat="1" applyFont="1" applyFill="1" applyBorder="1" applyAlignment="1">
      <alignment horizontal="center" vertical="center" shrinkToFit="1"/>
    </xf>
    <xf numFmtId="0" fontId="46" fillId="4" borderId="211" xfId="4" applyFont="1" applyFill="1" applyBorder="1" applyAlignment="1">
      <alignment horizontal="center" vertical="center" textRotation="255" wrapText="1" shrinkToFit="1"/>
    </xf>
    <xf numFmtId="0" fontId="13" fillId="0" borderId="67" xfId="4" applyNumberFormat="1" applyFont="1" applyFill="1" applyBorder="1" applyAlignment="1">
      <alignment horizontal="center" vertical="center" shrinkToFit="1"/>
    </xf>
    <xf numFmtId="0" fontId="13" fillId="0" borderId="66" xfId="0" applyNumberFormat="1" applyFont="1" applyFill="1" applyBorder="1" applyAlignment="1">
      <alignment horizontal="center" vertical="center" shrinkToFit="1"/>
    </xf>
    <xf numFmtId="177" fontId="13" fillId="0" borderId="65" xfId="0" applyNumberFormat="1" applyFont="1" applyFill="1" applyBorder="1" applyAlignment="1">
      <alignment horizontal="center" vertical="center" shrinkToFit="1"/>
    </xf>
    <xf numFmtId="181" fontId="13" fillId="0" borderId="67" xfId="0" applyNumberFormat="1" applyFont="1" applyFill="1" applyBorder="1" applyAlignment="1">
      <alignment horizontal="center" vertical="center" shrinkToFit="1"/>
    </xf>
    <xf numFmtId="49" fontId="13" fillId="0" borderId="212" xfId="4" applyNumberFormat="1" applyFont="1" applyBorder="1" applyAlignment="1">
      <alignment horizontal="center" vertical="center" shrinkToFit="1"/>
    </xf>
    <xf numFmtId="0" fontId="13" fillId="0" borderId="214" xfId="0" applyNumberFormat="1" applyFont="1" applyFill="1" applyBorder="1" applyAlignment="1">
      <alignment horizontal="center" vertical="center" shrinkToFit="1"/>
    </xf>
    <xf numFmtId="0" fontId="13" fillId="0" borderId="67" xfId="0" applyNumberFormat="1" applyFont="1" applyFill="1" applyBorder="1" applyAlignment="1">
      <alignment horizontal="center" vertical="center" shrinkToFit="1"/>
    </xf>
    <xf numFmtId="185" fontId="13" fillId="0" borderId="285" xfId="4" applyNumberFormat="1" applyFont="1" applyFill="1" applyBorder="1" applyAlignment="1">
      <alignment horizontal="center" vertical="center" shrinkToFit="1"/>
    </xf>
    <xf numFmtId="0" fontId="13" fillId="0" borderId="284" xfId="4" applyFont="1" applyBorder="1" applyAlignment="1">
      <alignment horizontal="center" vertical="center" shrinkToFit="1"/>
    </xf>
    <xf numFmtId="183" fontId="13" fillId="0" borderId="71" xfId="10" quotePrefix="1" applyNumberFormat="1" applyFont="1" applyFill="1" applyBorder="1" applyAlignment="1">
      <alignment horizontal="center" vertical="center" shrinkToFit="1"/>
    </xf>
    <xf numFmtId="177" fontId="13" fillId="0" borderId="71" xfId="10" quotePrefix="1" applyNumberFormat="1" applyFont="1" applyFill="1" applyBorder="1" applyAlignment="1">
      <alignment horizontal="center" vertical="center" shrinkToFit="1"/>
    </xf>
    <xf numFmtId="181" fontId="13" fillId="0" borderId="71" xfId="10" quotePrefix="1" applyNumberFormat="1" applyFont="1" applyFill="1" applyBorder="1" applyAlignment="1">
      <alignment horizontal="center" vertical="center" shrinkToFit="1"/>
    </xf>
    <xf numFmtId="49" fontId="13" fillId="0" borderId="1" xfId="4" applyNumberFormat="1" applyFont="1" applyBorder="1" applyAlignment="1">
      <alignment horizontal="center" vertical="center" shrinkToFit="1"/>
    </xf>
    <xf numFmtId="0" fontId="13" fillId="0" borderId="251" xfId="10" applyNumberFormat="1" applyFont="1" applyFill="1" applyBorder="1" applyAlignment="1">
      <alignment horizontal="center" vertical="center" shrinkToFit="1"/>
    </xf>
    <xf numFmtId="1" fontId="13" fillId="0" borderId="71" xfId="10" applyNumberFormat="1" applyFont="1" applyFill="1" applyBorder="1" applyAlignment="1">
      <alignment horizontal="center" vertical="center" shrinkToFit="1"/>
    </xf>
    <xf numFmtId="49" fontId="13" fillId="0" borderId="70" xfId="10" applyNumberFormat="1" applyFont="1" applyFill="1" applyBorder="1" applyAlignment="1">
      <alignment horizontal="center" vertical="center" shrinkToFit="1"/>
    </xf>
    <xf numFmtId="0" fontId="13" fillId="0" borderId="209" xfId="4" applyFont="1" applyBorder="1" applyAlignment="1">
      <alignment horizontal="center" vertical="center" shrinkToFit="1"/>
    </xf>
    <xf numFmtId="0" fontId="15" fillId="0" borderId="0" xfId="4" applyFont="1" applyAlignment="1">
      <alignment horizontal="right" vertical="center"/>
    </xf>
    <xf numFmtId="0" fontId="41" fillId="0" borderId="0" xfId="2" applyFont="1" applyBorder="1" applyAlignment="1">
      <alignment vertical="center"/>
    </xf>
    <xf numFmtId="0" fontId="42" fillId="0" borderId="0" xfId="2" applyFont="1" applyBorder="1" applyAlignment="1">
      <alignment vertical="center"/>
    </xf>
    <xf numFmtId="0" fontId="42" fillId="0" borderId="0" xfId="2" applyFont="1" applyBorder="1">
      <alignment vertical="center"/>
    </xf>
    <xf numFmtId="0" fontId="42" fillId="0" borderId="0" xfId="2" applyFont="1" applyFill="1" applyAlignment="1">
      <alignment horizontal="right" vertical="center"/>
    </xf>
    <xf numFmtId="0" fontId="39" fillId="3" borderId="7" xfId="2" applyFont="1" applyFill="1" applyBorder="1" applyAlignment="1">
      <alignment horizontal="center" vertical="center" wrapText="1"/>
    </xf>
    <xf numFmtId="0" fontId="39" fillId="3" borderId="57" xfId="2" applyFont="1" applyFill="1" applyBorder="1" applyAlignment="1">
      <alignment horizontal="center" vertical="center"/>
    </xf>
    <xf numFmtId="0" fontId="39" fillId="3" borderId="37" xfId="2" applyFont="1" applyFill="1" applyBorder="1" applyAlignment="1">
      <alignment horizontal="center" vertical="center"/>
    </xf>
    <xf numFmtId="0" fontId="39" fillId="3" borderId="38" xfId="2" applyFont="1" applyFill="1" applyBorder="1" applyAlignment="1">
      <alignment horizontal="center" vertical="center" shrinkToFit="1"/>
    </xf>
    <xf numFmtId="0" fontId="39" fillId="3" borderId="146" xfId="2" applyFont="1" applyFill="1" applyBorder="1" applyAlignment="1">
      <alignment horizontal="center" vertical="center"/>
    </xf>
    <xf numFmtId="0" fontId="39" fillId="3" borderId="39" xfId="2" applyFont="1" applyFill="1" applyBorder="1" applyAlignment="1">
      <alignment horizontal="center" vertical="center"/>
    </xf>
    <xf numFmtId="0" fontId="39" fillId="3" borderId="55" xfId="2" applyFont="1" applyFill="1" applyBorder="1" applyAlignment="1">
      <alignment horizontal="center" vertical="center" shrinkToFit="1"/>
    </xf>
    <xf numFmtId="0" fontId="39" fillId="0" borderId="19" xfId="2" applyFont="1" applyFill="1" applyBorder="1" applyAlignment="1">
      <alignment horizontal="center" vertical="center"/>
    </xf>
    <xf numFmtId="49" fontId="39" fillId="0" borderId="43" xfId="2" applyNumberFormat="1" applyFont="1" applyFill="1" applyBorder="1" applyAlignment="1">
      <alignment horizontal="center" vertical="center"/>
    </xf>
    <xf numFmtId="49" fontId="39" fillId="0" borderId="60" xfId="2" applyNumberFormat="1" applyFont="1" applyFill="1" applyBorder="1" applyAlignment="1">
      <alignment horizontal="center" vertical="center"/>
    </xf>
    <xf numFmtId="0" fontId="39" fillId="0" borderId="78" xfId="2" applyFont="1" applyFill="1" applyBorder="1" applyAlignment="1">
      <alignment horizontal="center" vertical="center"/>
    </xf>
    <xf numFmtId="49" fontId="39" fillId="0" borderId="57" xfId="2" applyNumberFormat="1" applyFont="1" applyFill="1" applyBorder="1" applyAlignment="1">
      <alignment horizontal="center" vertical="center"/>
    </xf>
    <xf numFmtId="0" fontId="39" fillId="0" borderId="280" xfId="2" applyFont="1" applyFill="1" applyBorder="1" applyAlignment="1">
      <alignment horizontal="center" vertical="center"/>
    </xf>
    <xf numFmtId="49" fontId="39" fillId="0" borderId="51" xfId="2" applyNumberFormat="1" applyFont="1" applyFill="1" applyBorder="1" applyAlignment="1">
      <alignment horizontal="center" vertical="center"/>
    </xf>
    <xf numFmtId="176" fontId="2" fillId="2" borderId="104" xfId="3" applyNumberFormat="1" applyFont="1" applyFill="1" applyBorder="1" applyAlignment="1">
      <alignment horizontal="center"/>
    </xf>
    <xf numFmtId="189" fontId="2" fillId="0" borderId="104" xfId="3" applyNumberFormat="1" applyFont="1" applyFill="1" applyBorder="1" applyAlignment="1">
      <alignment horizontal="right" shrinkToFit="1"/>
    </xf>
    <xf numFmtId="189" fontId="2" fillId="0" borderId="104" xfId="3" applyNumberFormat="1" applyFont="1" applyFill="1" applyBorder="1" applyAlignment="1">
      <alignment horizontal="center" shrinkToFit="1"/>
    </xf>
    <xf numFmtId="189" fontId="2" fillId="0" borderId="267" xfId="3" applyNumberFormat="1" applyFont="1" applyFill="1" applyBorder="1" applyAlignment="1">
      <alignment horizontal="center" shrinkToFit="1"/>
    </xf>
    <xf numFmtId="189" fontId="2" fillId="0" borderId="28" xfId="3" applyNumberFormat="1" applyFont="1" applyFill="1" applyBorder="1" applyAlignment="1">
      <alignment horizontal="center" shrinkToFit="1"/>
    </xf>
    <xf numFmtId="189" fontId="2" fillId="0" borderId="106" xfId="3" applyNumberFormat="1" applyFont="1" applyFill="1" applyBorder="1" applyAlignment="1">
      <alignment horizontal="center" shrinkToFit="1"/>
    </xf>
    <xf numFmtId="189" fontId="2" fillId="0" borderId="13" xfId="3" applyNumberFormat="1" applyFont="1" applyFill="1" applyBorder="1" applyAlignment="1">
      <alignment horizontal="center" shrinkToFit="1"/>
    </xf>
    <xf numFmtId="0" fontId="2" fillId="0" borderId="104" xfId="3" applyFont="1" applyFill="1" applyBorder="1" applyAlignment="1">
      <alignment horizontal="right" shrinkToFit="1"/>
    </xf>
    <xf numFmtId="177" fontId="2" fillId="0" borderId="28" xfId="3" applyNumberFormat="1" applyFont="1" applyFill="1" applyBorder="1" applyAlignment="1">
      <alignment horizontal="center" shrinkToFit="1"/>
    </xf>
    <xf numFmtId="0" fontId="2" fillId="0" borderId="267" xfId="3" applyFont="1" applyFill="1" applyBorder="1" applyAlignment="1">
      <alignment horizontal="right" shrinkToFit="1"/>
    </xf>
    <xf numFmtId="0" fontId="2" fillId="0" borderId="267" xfId="3" applyFont="1" applyFill="1" applyBorder="1" applyAlignment="1">
      <alignment horizontal="left" shrinkToFit="1"/>
    </xf>
    <xf numFmtId="177" fontId="2" fillId="0" borderId="106" xfId="3" applyNumberFormat="1" applyFont="1" applyFill="1" applyBorder="1" applyAlignment="1">
      <alignment horizontal="center" shrinkToFit="1"/>
    </xf>
    <xf numFmtId="177" fontId="2" fillId="0" borderId="186" xfId="3" applyNumberFormat="1" applyFont="1" applyFill="1" applyBorder="1" applyAlignment="1">
      <alignment horizontal="center" shrinkToFit="1"/>
    </xf>
    <xf numFmtId="0" fontId="14" fillId="2" borderId="78" xfId="4" applyFont="1" applyFill="1" applyBorder="1" applyAlignment="1">
      <alignment horizontal="center" vertical="center" wrapText="1"/>
    </xf>
    <xf numFmtId="0" fontId="14" fillId="2" borderId="79" xfId="4" applyFont="1" applyFill="1" applyBorder="1" applyAlignment="1">
      <alignment horizontal="center" vertical="center" wrapText="1"/>
    </xf>
    <xf numFmtId="178" fontId="14" fillId="0" borderId="38" xfId="0" applyNumberFormat="1" applyFont="1" applyFill="1" applyBorder="1" applyAlignment="1">
      <alignment horizontal="center" vertical="center" wrapText="1"/>
    </xf>
    <xf numFmtId="177" fontId="14" fillId="0" borderId="17" xfId="0" applyNumberFormat="1" applyFont="1" applyFill="1" applyBorder="1" applyAlignment="1">
      <alignment horizontal="center" vertical="center" wrapText="1"/>
    </xf>
    <xf numFmtId="190" fontId="14" fillId="0" borderId="19" xfId="4" applyNumberFormat="1" applyFont="1" applyFill="1" applyBorder="1" applyAlignment="1">
      <alignment horizontal="center" vertical="center"/>
    </xf>
    <xf numFmtId="178" fontId="14" fillId="0" borderId="25" xfId="0" applyNumberFormat="1" applyFont="1" applyFill="1" applyBorder="1" applyAlignment="1">
      <alignment horizontal="center" vertical="center" wrapText="1"/>
    </xf>
    <xf numFmtId="177" fontId="14" fillId="0" borderId="23" xfId="0" applyNumberFormat="1" applyFont="1" applyFill="1" applyBorder="1" applyAlignment="1">
      <alignment horizontal="center" vertical="center" wrapText="1"/>
    </xf>
    <xf numFmtId="190" fontId="14" fillId="0" borderId="25" xfId="4" applyNumberFormat="1" applyFont="1" applyFill="1" applyBorder="1" applyAlignment="1">
      <alignment horizontal="center" vertical="center"/>
    </xf>
    <xf numFmtId="177" fontId="14" fillId="0" borderId="80" xfId="0" applyNumberFormat="1" applyFont="1" applyFill="1" applyBorder="1" applyAlignment="1">
      <alignment horizontal="center" vertical="center" wrapText="1"/>
    </xf>
    <xf numFmtId="178" fontId="14" fillId="0" borderId="78" xfId="0" applyNumberFormat="1" applyFont="1" applyFill="1" applyBorder="1" applyAlignment="1">
      <alignment horizontal="center" vertical="center" wrapText="1"/>
    </xf>
    <xf numFmtId="177" fontId="14" fillId="0" borderId="33" xfId="0" applyNumberFormat="1" applyFont="1" applyFill="1" applyBorder="1" applyAlignment="1">
      <alignment horizontal="center" vertical="center" wrapText="1"/>
    </xf>
    <xf numFmtId="190" fontId="14" fillId="0" borderId="78" xfId="4" applyNumberFormat="1" applyFont="1" applyFill="1" applyBorder="1" applyAlignment="1">
      <alignment horizontal="center" vertical="center"/>
    </xf>
    <xf numFmtId="177" fontId="14" fillId="0" borderId="76" xfId="0" applyNumberFormat="1" applyFont="1" applyFill="1" applyBorder="1" applyAlignment="1">
      <alignment horizontal="center" vertical="center" wrapText="1"/>
    </xf>
    <xf numFmtId="178" fontId="14" fillId="0" borderId="27" xfId="0" applyNumberFormat="1" applyFont="1" applyFill="1" applyBorder="1" applyAlignment="1">
      <alignment horizontal="center" vertical="center" wrapText="1"/>
    </xf>
    <xf numFmtId="177" fontId="14" fillId="0" borderId="40" xfId="0" applyNumberFormat="1" applyFont="1" applyFill="1" applyBorder="1" applyAlignment="1">
      <alignment horizontal="center" vertical="center" wrapText="1"/>
    </xf>
    <xf numFmtId="190" fontId="14" fillId="0" borderId="27" xfId="4" applyNumberFormat="1" applyFont="1" applyFill="1" applyBorder="1" applyAlignment="1">
      <alignment horizontal="center" vertical="center"/>
    </xf>
    <xf numFmtId="177" fontId="14" fillId="0" borderId="91" xfId="0" applyNumberFormat="1" applyFont="1" applyFill="1" applyBorder="1" applyAlignment="1">
      <alignment horizontal="center" vertical="center" wrapText="1"/>
    </xf>
    <xf numFmtId="178" fontId="14" fillId="0" borderId="90" xfId="0" applyNumberFormat="1" applyFont="1" applyFill="1" applyBorder="1" applyAlignment="1">
      <alignment horizontal="center" vertical="center" wrapText="1"/>
    </xf>
    <xf numFmtId="177" fontId="14" fillId="0" borderId="89" xfId="0" applyNumberFormat="1" applyFont="1" applyFill="1" applyBorder="1" applyAlignment="1">
      <alignment horizontal="center" vertical="center" wrapText="1"/>
    </xf>
    <xf numFmtId="190" fontId="14" fillId="0" borderId="90" xfId="4" applyNumberFormat="1" applyFont="1" applyFill="1" applyBorder="1" applyAlignment="1">
      <alignment horizontal="center" vertical="center"/>
    </xf>
    <xf numFmtId="0" fontId="14" fillId="0" borderId="0" xfId="3" applyNumberFormat="1" applyFont="1" applyFill="1" applyAlignment="1">
      <alignment vertical="center"/>
    </xf>
    <xf numFmtId="0" fontId="15" fillId="0" borderId="0" xfId="2" applyFont="1" applyAlignment="1">
      <alignment horizontal="right" vertical="center"/>
    </xf>
    <xf numFmtId="0" fontId="13" fillId="2" borderId="104" xfId="3" applyFont="1" applyFill="1" applyBorder="1" applyAlignment="1">
      <alignment horizontal="center"/>
    </xf>
    <xf numFmtId="0" fontId="13" fillId="0" borderId="105" xfId="3" applyFont="1" applyFill="1" applyBorder="1" applyAlignment="1">
      <alignment shrinkToFit="1"/>
    </xf>
    <xf numFmtId="183" fontId="13" fillId="0" borderId="104" xfId="3" applyNumberFormat="1" applyFont="1" applyFill="1" applyBorder="1" applyAlignment="1">
      <alignment horizontal="center" shrinkToFit="1"/>
    </xf>
    <xf numFmtId="183" fontId="13" fillId="0" borderId="267" xfId="3" applyNumberFormat="1" applyFont="1" applyFill="1" applyBorder="1" applyAlignment="1">
      <alignment horizontal="center" shrinkToFit="1"/>
    </xf>
    <xf numFmtId="183" fontId="13" fillId="0" borderId="28" xfId="3" applyNumberFormat="1" applyFont="1" applyFill="1" applyBorder="1" applyAlignment="1">
      <alignment horizontal="center" shrinkToFit="1"/>
    </xf>
    <xf numFmtId="177" fontId="13" fillId="0" borderId="216" xfId="3" applyNumberFormat="1" applyFont="1" applyFill="1" applyBorder="1" applyAlignment="1">
      <alignment shrinkToFit="1"/>
    </xf>
    <xf numFmtId="183" fontId="13" fillId="0" borderId="104" xfId="3" applyNumberFormat="1" applyFont="1" applyFill="1" applyBorder="1" applyAlignment="1">
      <alignment shrinkToFit="1"/>
    </xf>
    <xf numFmtId="177" fontId="13" fillId="0" borderId="186" xfId="3" applyNumberFormat="1" applyFont="1" applyFill="1" applyBorder="1" applyAlignment="1">
      <alignment shrinkToFit="1"/>
    </xf>
    <xf numFmtId="177" fontId="13" fillId="0" borderId="17" xfId="0" applyNumberFormat="1" applyFont="1" applyFill="1" applyBorder="1" applyAlignment="1">
      <alignment horizontal="center" vertical="center" shrinkToFit="1"/>
    </xf>
    <xf numFmtId="182" fontId="13" fillId="0" borderId="147" xfId="4" applyNumberFormat="1" applyFont="1" applyFill="1" applyBorder="1" applyAlignment="1">
      <alignment horizontal="center" vertical="center" shrinkToFit="1"/>
    </xf>
    <xf numFmtId="179" fontId="13" fillId="0" borderId="253" xfId="4" applyNumberFormat="1" applyFont="1" applyFill="1" applyBorder="1" applyAlignment="1">
      <alignment horizontal="center" vertical="center" shrinkToFit="1"/>
    </xf>
    <xf numFmtId="177" fontId="13" fillId="0" borderId="23" xfId="0" applyNumberFormat="1" applyFont="1" applyFill="1" applyBorder="1" applyAlignment="1">
      <alignment horizontal="center" vertical="center" shrinkToFit="1"/>
    </xf>
    <xf numFmtId="182" fontId="13" fillId="0" borderId="24" xfId="4" applyNumberFormat="1" applyFont="1" applyFill="1" applyBorder="1" applyAlignment="1">
      <alignment horizontal="center" vertical="center" shrinkToFit="1"/>
    </xf>
    <xf numFmtId="179" fontId="13" fillId="0" borderId="29" xfId="4" applyNumberFormat="1" applyFont="1" applyFill="1" applyBorder="1" applyAlignment="1">
      <alignment horizontal="center" vertical="center" shrinkToFit="1"/>
    </xf>
    <xf numFmtId="182" fontId="13" fillId="0" borderId="146" xfId="4" applyNumberFormat="1" applyFont="1" applyFill="1" applyBorder="1" applyAlignment="1">
      <alignment horizontal="center" vertical="center" shrinkToFit="1"/>
    </xf>
    <xf numFmtId="179" fontId="13" fillId="0" borderId="54" xfId="4" applyNumberFormat="1" applyFont="1" applyFill="1" applyBorder="1" applyAlignment="1">
      <alignment horizontal="center" vertical="center" shrinkToFit="1"/>
    </xf>
    <xf numFmtId="182" fontId="13" fillId="0" borderId="41" xfId="4" applyNumberFormat="1" applyFont="1" applyFill="1" applyBorder="1" applyAlignment="1">
      <alignment horizontal="center" vertical="center" shrinkToFit="1"/>
    </xf>
    <xf numFmtId="179" fontId="13" fillId="0" borderId="42" xfId="4" applyNumberFormat="1" applyFont="1" applyFill="1" applyBorder="1" applyAlignment="1">
      <alignment horizontal="center" vertical="center" shrinkToFit="1"/>
    </xf>
    <xf numFmtId="177" fontId="13" fillId="0" borderId="33" xfId="0" applyNumberFormat="1" applyFont="1" applyFill="1" applyBorder="1" applyAlignment="1">
      <alignment horizontal="center" vertical="center" shrinkToFit="1"/>
    </xf>
    <xf numFmtId="182" fontId="13" fillId="0" borderId="11" xfId="4" applyNumberFormat="1" applyFont="1" applyFill="1" applyBorder="1" applyAlignment="1">
      <alignment horizontal="center" vertical="center" shrinkToFit="1"/>
    </xf>
    <xf numFmtId="179" fontId="13" fillId="0" borderId="56" xfId="4" applyNumberFormat="1" applyFont="1" applyFill="1" applyBorder="1" applyAlignment="1">
      <alignment horizontal="center" vertical="center" shrinkToFit="1"/>
    </xf>
    <xf numFmtId="177" fontId="13" fillId="0" borderId="89" xfId="0" applyNumberFormat="1" applyFont="1" applyFill="1" applyBorder="1" applyAlignment="1">
      <alignment horizontal="center" vertical="center" shrinkToFit="1"/>
    </xf>
    <xf numFmtId="182" fontId="13" fillId="0" borderId="150" xfId="4" applyNumberFormat="1" applyFont="1" applyFill="1" applyBorder="1" applyAlignment="1">
      <alignment horizontal="center" vertical="center" shrinkToFit="1"/>
    </xf>
    <xf numFmtId="179" fontId="13" fillId="0" borderId="70" xfId="4" applyNumberFormat="1" applyFont="1" applyFill="1" applyBorder="1" applyAlignment="1">
      <alignment horizontal="center" vertical="center" shrinkToFit="1"/>
    </xf>
    <xf numFmtId="0" fontId="15" fillId="0" borderId="0" xfId="6" applyFont="1" applyAlignment="1">
      <alignment horizontal="right" vertical="center"/>
    </xf>
    <xf numFmtId="178" fontId="13" fillId="5" borderId="254" xfId="0" applyNumberFormat="1" applyFont="1" applyFill="1" applyBorder="1" applyAlignment="1">
      <alignment horizontal="center" vertical="center" wrapText="1"/>
    </xf>
    <xf numFmtId="179" fontId="13" fillId="5" borderId="38" xfId="0" applyNumberFormat="1" applyFont="1" applyFill="1" applyBorder="1" applyAlignment="1">
      <alignment horizontal="center" vertical="center" wrapText="1"/>
    </xf>
    <xf numFmtId="0" fontId="13" fillId="5" borderId="17" xfId="0" applyNumberFormat="1" applyFont="1" applyFill="1" applyBorder="1" applyAlignment="1">
      <alignment horizontal="center" vertical="center" wrapText="1"/>
    </xf>
    <xf numFmtId="179" fontId="13" fillId="5" borderId="119" xfId="0" applyNumberFormat="1" applyFont="1" applyFill="1" applyBorder="1" applyAlignment="1">
      <alignment horizontal="center" vertical="center" wrapText="1"/>
    </xf>
    <xf numFmtId="0" fontId="13" fillId="5" borderId="23" xfId="0" applyNumberFormat="1" applyFont="1" applyFill="1" applyBorder="1" applyAlignment="1">
      <alignment horizontal="center" vertical="center" wrapText="1"/>
    </xf>
    <xf numFmtId="179" fontId="13" fillId="5" borderId="25" xfId="0" applyNumberFormat="1" applyFont="1" applyFill="1" applyBorder="1" applyAlignment="1">
      <alignment horizontal="center" vertical="center" wrapText="1"/>
    </xf>
    <xf numFmtId="179" fontId="13" fillId="5" borderId="120" xfId="0" applyNumberFormat="1" applyFont="1" applyFill="1" applyBorder="1" applyAlignment="1">
      <alignment horizontal="center" vertical="center" wrapText="1"/>
    </xf>
    <xf numFmtId="178" fontId="13" fillId="5" borderId="23" xfId="0" applyNumberFormat="1" applyFont="1" applyFill="1" applyBorder="1" applyAlignment="1">
      <alignment horizontal="center" vertical="center" wrapText="1"/>
    </xf>
    <xf numFmtId="0" fontId="13" fillId="5" borderId="37" xfId="0" applyNumberFormat="1" applyFont="1" applyFill="1" applyBorder="1" applyAlignment="1">
      <alignment horizontal="center" vertical="center" wrapText="1"/>
    </xf>
    <xf numFmtId="0" fontId="13" fillId="5" borderId="10" xfId="0" applyNumberFormat="1" applyFont="1" applyFill="1" applyBorder="1" applyAlignment="1">
      <alignment horizontal="center" vertical="center" wrapText="1"/>
    </xf>
    <xf numFmtId="179" fontId="13" fillId="5" borderId="12" xfId="0" applyNumberFormat="1" applyFont="1" applyFill="1" applyBorder="1" applyAlignment="1">
      <alignment horizontal="center" vertical="center" wrapText="1"/>
    </xf>
    <xf numFmtId="0" fontId="13" fillId="5" borderId="33" xfId="0" applyNumberFormat="1" applyFont="1" applyFill="1" applyBorder="1" applyAlignment="1">
      <alignment horizontal="center" vertical="center" wrapText="1"/>
    </xf>
    <xf numFmtId="179" fontId="13" fillId="5" borderId="115" xfId="0" applyNumberFormat="1" applyFont="1" applyFill="1" applyBorder="1" applyAlignment="1">
      <alignment horizontal="center" vertical="center" wrapText="1"/>
    </xf>
    <xf numFmtId="178" fontId="13" fillId="5" borderId="37" xfId="0" applyNumberFormat="1" applyFont="1" applyFill="1" applyBorder="1" applyAlignment="1">
      <alignment horizontal="center" vertical="center" wrapText="1"/>
    </xf>
    <xf numFmtId="179" fontId="13" fillId="5" borderId="39" xfId="0" applyNumberFormat="1" applyFont="1" applyFill="1" applyBorder="1" applyAlignment="1">
      <alignment horizontal="center" vertical="center" wrapText="1"/>
    </xf>
    <xf numFmtId="0" fontId="13" fillId="5" borderId="40" xfId="0" applyNumberFormat="1" applyFont="1" applyFill="1" applyBorder="1" applyAlignment="1">
      <alignment horizontal="center" vertical="center" wrapText="1"/>
    </xf>
    <xf numFmtId="179" fontId="13" fillId="5" borderId="117" xfId="0" applyNumberFormat="1" applyFont="1" applyFill="1" applyBorder="1" applyAlignment="1">
      <alignment horizontal="center" vertical="center" wrapText="1"/>
    </xf>
    <xf numFmtId="0" fontId="13" fillId="0" borderId="25" xfId="6" applyFont="1" applyFill="1" applyBorder="1" applyAlignment="1">
      <alignment horizontal="center" vertical="center"/>
    </xf>
    <xf numFmtId="0" fontId="13" fillId="5" borderId="251" xfId="0" applyNumberFormat="1" applyFont="1" applyFill="1" applyBorder="1" applyAlignment="1">
      <alignment horizontal="center" vertical="center" wrapText="1"/>
    </xf>
    <xf numFmtId="179" fontId="13" fillId="5" borderId="71" xfId="0" applyNumberFormat="1" applyFont="1" applyFill="1" applyBorder="1" applyAlignment="1">
      <alignment horizontal="center" vertical="center" wrapText="1"/>
    </xf>
    <xf numFmtId="0" fontId="13" fillId="5" borderId="89" xfId="0" applyNumberFormat="1" applyFont="1" applyFill="1" applyBorder="1" applyAlignment="1">
      <alignment horizontal="center" vertical="center" wrapText="1"/>
    </xf>
    <xf numFmtId="179" fontId="13" fillId="5" borderId="121" xfId="0" applyNumberFormat="1" applyFont="1" applyFill="1" applyBorder="1" applyAlignment="1">
      <alignment horizontal="center" vertical="center" wrapText="1"/>
    </xf>
    <xf numFmtId="0" fontId="15" fillId="0" borderId="0" xfId="8" applyFont="1" applyAlignment="1">
      <alignment horizontal="right" vertical="top"/>
    </xf>
    <xf numFmtId="0" fontId="14" fillId="0" borderId="271" xfId="0" applyFont="1" applyBorder="1" applyAlignment="1">
      <alignment vertical="center"/>
    </xf>
    <xf numFmtId="0" fontId="14" fillId="0" borderId="43" xfId="0" applyFont="1" applyBorder="1" applyAlignment="1">
      <alignment vertical="center"/>
    </xf>
    <xf numFmtId="0" fontId="14" fillId="0" borderId="22" xfId="0" applyFont="1" applyBorder="1" applyAlignment="1">
      <alignment vertical="center"/>
    </xf>
    <xf numFmtId="0" fontId="14" fillId="0" borderId="44" xfId="0" applyFont="1" applyBorder="1" applyAlignment="1">
      <alignment vertical="center"/>
    </xf>
    <xf numFmtId="0" fontId="14" fillId="0" borderId="30" xfId="0" applyFont="1" applyBorder="1" applyAlignment="1">
      <alignment vertical="center"/>
    </xf>
    <xf numFmtId="0" fontId="14" fillId="0" borderId="64" xfId="0" applyFont="1" applyBorder="1" applyAlignment="1">
      <alignment vertical="center"/>
    </xf>
    <xf numFmtId="0" fontId="14" fillId="0" borderId="32" xfId="0" applyFont="1" applyBorder="1" applyAlignment="1">
      <alignment vertical="center"/>
    </xf>
    <xf numFmtId="0" fontId="14" fillId="0" borderId="95" xfId="0" applyFont="1" applyBorder="1" applyAlignment="1">
      <alignment vertical="center"/>
    </xf>
    <xf numFmtId="0" fontId="14" fillId="0" borderId="16" xfId="0" applyFont="1" applyBorder="1" applyAlignment="1">
      <alignment vertical="center"/>
    </xf>
    <xf numFmtId="0" fontId="14" fillId="0" borderId="60" xfId="0" applyFont="1" applyBorder="1" applyAlignment="1">
      <alignment vertical="center"/>
    </xf>
    <xf numFmtId="0" fontId="14" fillId="0" borderId="47" xfId="0" applyFont="1" applyBorder="1" applyAlignment="1">
      <alignment vertical="center"/>
    </xf>
    <xf numFmtId="0" fontId="14" fillId="0" borderId="51" xfId="0" applyFont="1" applyBorder="1" applyAlignment="1">
      <alignment vertical="center"/>
    </xf>
    <xf numFmtId="0" fontId="14" fillId="0" borderId="18" xfId="13" applyFont="1" applyBorder="1" applyAlignment="1">
      <alignment horizontal="right" vertical="center"/>
    </xf>
    <xf numFmtId="0" fontId="14" fillId="0" borderId="43" xfId="13" applyFont="1" applyBorder="1" applyAlignment="1">
      <alignment horizontal="right" vertical="center"/>
    </xf>
    <xf numFmtId="0" fontId="14" fillId="0" borderId="24" xfId="13" applyFont="1" applyBorder="1" applyAlignment="1">
      <alignment horizontal="right" vertical="center"/>
    </xf>
    <xf numFmtId="0" fontId="14" fillId="0" borderId="44" xfId="13" applyFont="1" applyBorder="1" applyAlignment="1">
      <alignment horizontal="right" vertical="center"/>
    </xf>
    <xf numFmtId="0" fontId="14" fillId="0" borderId="34" xfId="13" applyFont="1" applyBorder="1" applyAlignment="1">
      <alignment horizontal="right" vertical="center"/>
    </xf>
    <xf numFmtId="0" fontId="14" fillId="0" borderId="95" xfId="13" applyFont="1" applyBorder="1" applyAlignment="1">
      <alignment horizontal="right" vertical="center"/>
    </xf>
    <xf numFmtId="0" fontId="14" fillId="0" borderId="41" xfId="13" applyFont="1" applyBorder="1" applyAlignment="1">
      <alignment horizontal="right" vertical="center"/>
    </xf>
    <xf numFmtId="0" fontId="14" fillId="0" borderId="49" xfId="13" applyFont="1" applyBorder="1" applyAlignment="1">
      <alignment horizontal="right" vertical="center"/>
    </xf>
    <xf numFmtId="0" fontId="14" fillId="0" borderId="51" xfId="13" applyFont="1" applyBorder="1" applyAlignment="1">
      <alignment horizontal="right" vertical="center"/>
    </xf>
    <xf numFmtId="183" fontId="14" fillId="5" borderId="20" xfId="3" applyNumberFormat="1" applyFont="1" applyFill="1" applyBorder="1" applyAlignment="1">
      <alignment horizontal="center" vertical="center" shrinkToFit="1"/>
    </xf>
    <xf numFmtId="0" fontId="14" fillId="5" borderId="26" xfId="0" applyNumberFormat="1" applyFont="1" applyFill="1" applyBorder="1" applyAlignment="1">
      <alignment horizontal="center" vertical="center" shrinkToFit="1"/>
    </xf>
    <xf numFmtId="183" fontId="14" fillId="5" borderId="26" xfId="3" applyNumberFormat="1" applyFont="1" applyFill="1" applyBorder="1" applyAlignment="1">
      <alignment horizontal="center" vertical="center" shrinkToFit="1"/>
    </xf>
    <xf numFmtId="0" fontId="14" fillId="5" borderId="242" xfId="0" applyNumberFormat="1" applyFont="1" applyFill="1" applyBorder="1" applyAlignment="1">
      <alignment horizontal="center" vertical="center" shrinkToFit="1"/>
    </xf>
    <xf numFmtId="183" fontId="14" fillId="5" borderId="216" xfId="3" applyNumberFormat="1" applyFont="1" applyFill="1" applyBorder="1" applyAlignment="1">
      <alignment horizontal="center" vertical="center" shrinkToFit="1"/>
    </xf>
    <xf numFmtId="0" fontId="14" fillId="5" borderId="28" xfId="0" applyNumberFormat="1" applyFont="1" applyFill="1" applyBorder="1" applyAlignment="1">
      <alignment horizontal="center" vertical="center" shrinkToFit="1"/>
    </xf>
    <xf numFmtId="183" fontId="14" fillId="5" borderId="186" xfId="3" applyNumberFormat="1" applyFont="1" applyFill="1" applyBorder="1" applyAlignment="1">
      <alignment horizontal="center" vertical="center" shrinkToFit="1"/>
    </xf>
    <xf numFmtId="0" fontId="14" fillId="2" borderId="103" xfId="15" applyFont="1" applyFill="1" applyBorder="1" applyAlignment="1">
      <alignment horizontal="center"/>
    </xf>
    <xf numFmtId="0" fontId="14" fillId="2" borderId="104" xfId="15" applyFont="1" applyFill="1" applyBorder="1" applyAlignment="1">
      <alignment horizontal="center" vertical="center"/>
    </xf>
    <xf numFmtId="0" fontId="14" fillId="2" borderId="13" xfId="15" applyFont="1" applyFill="1" applyBorder="1" applyAlignment="1">
      <alignment horizontal="center"/>
    </xf>
    <xf numFmtId="0" fontId="14" fillId="5" borderId="20" xfId="0" applyNumberFormat="1" applyFont="1" applyFill="1" applyBorder="1" applyAlignment="1">
      <alignment horizontal="center" vertical="center"/>
    </xf>
    <xf numFmtId="0" fontId="14" fillId="5" borderId="26" xfId="0" applyNumberFormat="1" applyFont="1" applyFill="1" applyBorder="1" applyAlignment="1">
      <alignment horizontal="center" vertical="center"/>
    </xf>
    <xf numFmtId="0" fontId="14" fillId="5" borderId="267" xfId="0" applyNumberFormat="1" applyFont="1" applyFill="1" applyBorder="1" applyAlignment="1">
      <alignment horizontal="center" vertical="center"/>
    </xf>
    <xf numFmtId="178" fontId="14" fillId="5" borderId="242" xfId="15" applyNumberFormat="1" applyFont="1" applyFill="1" applyBorder="1" applyAlignment="1">
      <alignment horizontal="center" vertical="center"/>
    </xf>
    <xf numFmtId="178" fontId="14" fillId="5" borderId="186" xfId="15" applyNumberFormat="1" applyFont="1" applyFill="1" applyBorder="1" applyAlignment="1">
      <alignment horizontal="center" vertical="center"/>
    </xf>
    <xf numFmtId="0" fontId="14" fillId="2" borderId="154" xfId="3" applyNumberFormat="1" applyFont="1" applyFill="1" applyBorder="1" applyAlignment="1">
      <alignment horizontal="center" vertical="center"/>
    </xf>
    <xf numFmtId="0" fontId="14" fillId="3" borderId="119" xfId="3" applyNumberFormat="1" applyFont="1" applyFill="1" applyBorder="1" applyAlignment="1">
      <alignment horizontal="distributed" vertical="center" wrapText="1" justifyLastLine="1"/>
    </xf>
    <xf numFmtId="58" fontId="14" fillId="0" borderId="18" xfId="0" applyNumberFormat="1" applyFont="1" applyBorder="1" applyAlignment="1">
      <alignment horizontal="center" vertical="center" wrapText="1"/>
    </xf>
    <xf numFmtId="177" fontId="14" fillId="0" borderId="18" xfId="3" applyNumberFormat="1" applyFont="1" applyBorder="1" applyAlignment="1">
      <alignment horizontal="center" vertical="center"/>
    </xf>
    <xf numFmtId="177" fontId="14" fillId="0" borderId="43" xfId="3" applyNumberFormat="1" applyFont="1" applyBorder="1" applyAlignment="1">
      <alignment horizontal="center" vertical="center"/>
    </xf>
    <xf numFmtId="0" fontId="14" fillId="2" borderId="59" xfId="3" applyNumberFormat="1" applyFont="1" applyFill="1" applyBorder="1" applyAlignment="1">
      <alignment horizontal="center" vertical="center"/>
    </xf>
    <xf numFmtId="0" fontId="14" fillId="3" borderId="153" xfId="3" applyNumberFormat="1" applyFont="1" applyFill="1" applyBorder="1" applyAlignment="1">
      <alignment horizontal="distributed" vertical="center" wrapText="1" justifyLastLine="1"/>
    </xf>
    <xf numFmtId="58" fontId="14" fillId="0" borderId="146" xfId="0" applyNumberFormat="1" applyFont="1" applyBorder="1" applyAlignment="1">
      <alignment horizontal="center" vertical="center" wrapText="1"/>
    </xf>
    <xf numFmtId="177" fontId="14" fillId="0" borderId="146" xfId="3" applyNumberFormat="1" applyFont="1" applyBorder="1" applyAlignment="1">
      <alignment horizontal="center" vertical="center"/>
    </xf>
    <xf numFmtId="177" fontId="14" fillId="0" borderId="104" xfId="3" applyNumberFormat="1" applyFont="1" applyBorder="1" applyAlignment="1">
      <alignment horizontal="center" vertical="center"/>
    </xf>
    <xf numFmtId="58" fontId="14" fillId="0" borderId="23" xfId="0" applyNumberFormat="1" applyFont="1" applyBorder="1" applyAlignment="1">
      <alignment horizontal="center" vertical="center" wrapText="1"/>
    </xf>
    <xf numFmtId="177" fontId="14" fillId="0" borderId="44" xfId="3" applyNumberFormat="1" applyFont="1" applyBorder="1" applyAlignment="1">
      <alignment horizontal="center" vertical="center"/>
    </xf>
    <xf numFmtId="58" fontId="14" fillId="0" borderId="89" xfId="0" applyNumberFormat="1" applyFont="1" applyBorder="1" applyAlignment="1">
      <alignment horizontal="center" vertical="center" wrapText="1"/>
    </xf>
    <xf numFmtId="177" fontId="14" fillId="0" borderId="90" xfId="3" applyNumberFormat="1" applyFont="1" applyBorder="1" applyAlignment="1">
      <alignment horizontal="center" vertical="center"/>
    </xf>
    <xf numFmtId="177" fontId="14" fillId="0" borderId="51" xfId="3" applyNumberFormat="1" applyFont="1" applyBorder="1" applyAlignment="1">
      <alignment horizontal="center" vertical="center"/>
    </xf>
    <xf numFmtId="177" fontId="14" fillId="0" borderId="39" xfId="3" applyNumberFormat="1" applyFont="1" applyBorder="1" applyAlignment="1">
      <alignment horizontal="center" vertical="center"/>
    </xf>
    <xf numFmtId="0" fontId="15" fillId="0" borderId="1" xfId="3" applyFont="1" applyBorder="1" applyAlignment="1">
      <alignment horizontal="right"/>
    </xf>
    <xf numFmtId="0" fontId="15" fillId="0" borderId="0" xfId="5" applyFont="1" applyAlignment="1">
      <alignment horizontal="right"/>
    </xf>
    <xf numFmtId="0" fontId="19" fillId="0" borderId="0" xfId="5" applyNumberFormat="1" applyFont="1" applyBorder="1" applyAlignment="1">
      <alignment horizontal="right" vertical="center"/>
    </xf>
    <xf numFmtId="38" fontId="14" fillId="0" borderId="275" xfId="1" applyFont="1" applyFill="1" applyBorder="1" applyAlignment="1">
      <alignment horizontal="right" vertical="center" shrinkToFit="1"/>
    </xf>
    <xf numFmtId="0" fontId="15" fillId="0" borderId="0" xfId="5" applyNumberFormat="1" applyFont="1" applyBorder="1" applyAlignment="1">
      <alignment horizontal="right"/>
    </xf>
    <xf numFmtId="0" fontId="14" fillId="2" borderId="233" xfId="5" applyFont="1" applyFill="1" applyBorder="1" applyAlignment="1">
      <alignment horizontal="center" vertical="center" wrapText="1"/>
    </xf>
    <xf numFmtId="0" fontId="14" fillId="0" borderId="103" xfId="7" applyFont="1" applyFill="1" applyBorder="1" applyAlignment="1">
      <alignment horizontal="center" vertical="center" wrapText="1"/>
    </xf>
    <xf numFmtId="0" fontId="14" fillId="0" borderId="181" xfId="7" applyFont="1" applyFill="1" applyBorder="1" applyAlignment="1">
      <alignment horizontal="center" vertical="center" wrapText="1"/>
    </xf>
    <xf numFmtId="0" fontId="14" fillId="0" borderId="186" xfId="7" applyFont="1" applyFill="1" applyBorder="1" applyAlignment="1">
      <alignment horizontal="center" vertical="center" wrapText="1"/>
    </xf>
    <xf numFmtId="56" fontId="13" fillId="0" borderId="0" xfId="5" applyNumberFormat="1" applyFont="1"/>
    <xf numFmtId="0" fontId="14" fillId="2" borderId="53" xfId="5" applyNumberFormat="1" applyFont="1" applyFill="1" applyBorder="1" applyAlignment="1">
      <alignment vertical="center"/>
    </xf>
    <xf numFmtId="0" fontId="14" fillId="2" borderId="2" xfId="5" applyNumberFormat="1" applyFont="1" applyFill="1" applyBorder="1" applyAlignment="1">
      <alignment horizontal="right"/>
    </xf>
    <xf numFmtId="0" fontId="14" fillId="2" borderId="308" xfId="5" applyNumberFormat="1" applyFont="1" applyFill="1" applyBorder="1" applyAlignment="1">
      <alignment horizontal="left" vertical="top"/>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2" applyFont="1" applyAlignment="1">
      <alignment horizontal="left" vertical="center"/>
    </xf>
    <xf numFmtId="0" fontId="39" fillId="0" borderId="0" xfId="2" applyFont="1" applyFill="1" applyBorder="1" applyAlignment="1">
      <alignment horizontal="left" vertical="center"/>
    </xf>
    <xf numFmtId="0" fontId="39" fillId="3" borderId="2" xfId="2" applyFont="1" applyFill="1" applyBorder="1" applyAlignment="1">
      <alignment horizontal="center" vertical="center"/>
    </xf>
    <xf numFmtId="0" fontId="39" fillId="3" borderId="3" xfId="2" applyFont="1" applyFill="1" applyBorder="1" applyAlignment="1">
      <alignment horizontal="center" vertical="center"/>
    </xf>
    <xf numFmtId="0" fontId="39" fillId="3" borderId="72" xfId="2" applyFont="1" applyFill="1" applyBorder="1" applyAlignment="1">
      <alignment horizontal="center" vertical="center"/>
    </xf>
    <xf numFmtId="0" fontId="39" fillId="3" borderId="53" xfId="2" applyFont="1" applyFill="1" applyBorder="1" applyAlignment="1">
      <alignment horizontal="center" vertical="center"/>
    </xf>
    <xf numFmtId="0" fontId="39" fillId="3" borderId="0" xfId="2" applyFont="1" applyFill="1" applyBorder="1" applyAlignment="1">
      <alignment horizontal="center" vertical="center"/>
    </xf>
    <xf numFmtId="0" fontId="39" fillId="3" borderId="74" xfId="2" applyFont="1" applyFill="1" applyBorder="1" applyAlignment="1">
      <alignment horizontal="center" vertical="center"/>
    </xf>
    <xf numFmtId="0" fontId="39" fillId="3" borderId="8" xfId="2" applyFont="1" applyFill="1" applyBorder="1" applyAlignment="1">
      <alignment horizontal="center" vertical="center"/>
    </xf>
    <xf numFmtId="0" fontId="39" fillId="3" borderId="9" xfId="2" applyFont="1" applyFill="1" applyBorder="1" applyAlignment="1">
      <alignment horizontal="center" vertical="center"/>
    </xf>
    <xf numFmtId="0" fontId="39" fillId="3" borderId="77" xfId="2" applyFont="1" applyFill="1" applyBorder="1" applyAlignment="1">
      <alignment horizontal="center" vertical="center"/>
    </xf>
    <xf numFmtId="0" fontId="39" fillId="3" borderId="73" xfId="2" applyFont="1" applyFill="1" applyBorder="1" applyAlignment="1">
      <alignment horizontal="center" vertical="center"/>
    </xf>
    <xf numFmtId="0" fontId="39" fillId="3" borderId="5" xfId="2" applyFont="1" applyFill="1" applyBorder="1" applyAlignment="1">
      <alignment horizontal="center" vertical="center"/>
    </xf>
    <xf numFmtId="0" fontId="39" fillId="3" borderId="160" xfId="2" applyFont="1" applyFill="1" applyBorder="1" applyAlignment="1">
      <alignment horizontal="center" vertical="center"/>
    </xf>
    <xf numFmtId="0" fontId="39" fillId="3" borderId="11" xfId="2" applyFont="1" applyFill="1" applyBorder="1" applyAlignment="1">
      <alignment horizontal="center" vertical="center"/>
    </xf>
    <xf numFmtId="0" fontId="39" fillId="3" borderId="129" xfId="2" applyFont="1" applyFill="1" applyBorder="1" applyAlignment="1">
      <alignment vertical="center" textRotation="255"/>
    </xf>
    <xf numFmtId="0" fontId="39" fillId="3" borderId="14" xfId="2" applyFont="1" applyFill="1" applyBorder="1" applyAlignment="1">
      <alignment vertical="center" textRotation="255"/>
    </xf>
    <xf numFmtId="0" fontId="39" fillId="3" borderId="31" xfId="2" applyFont="1" applyFill="1" applyBorder="1" applyAlignment="1">
      <alignment vertical="center" textRotation="255"/>
    </xf>
    <xf numFmtId="0" fontId="39" fillId="3" borderId="14" xfId="2" applyFont="1" applyFill="1" applyBorder="1" applyAlignment="1">
      <alignment horizontal="center" vertical="distributed" textRotation="255" justifyLastLine="1"/>
    </xf>
    <xf numFmtId="0" fontId="39" fillId="0" borderId="14" xfId="6" applyFont="1" applyBorder="1" applyAlignment="1">
      <alignment horizontal="center" vertical="distributed" justifyLastLine="1"/>
    </xf>
    <xf numFmtId="0" fontId="39" fillId="0" borderId="45" xfId="6" applyFont="1" applyBorder="1" applyAlignment="1">
      <alignment horizontal="center" vertical="distributed" justifyLastLine="1"/>
    </xf>
    <xf numFmtId="0" fontId="2" fillId="2" borderId="58" xfId="3" applyNumberFormat="1" applyFont="1" applyFill="1" applyBorder="1" applyAlignment="1">
      <alignment horizontal="center" vertical="center" textRotation="255"/>
    </xf>
    <xf numFmtId="0" fontId="2" fillId="2" borderId="59" xfId="3" applyNumberFormat="1" applyFont="1" applyFill="1" applyBorder="1" applyAlignment="1">
      <alignment horizontal="center" vertical="center" textRotation="255"/>
    </xf>
    <xf numFmtId="0" fontId="2" fillId="2" borderId="68" xfId="3" applyNumberFormat="1" applyFont="1" applyFill="1" applyBorder="1" applyAlignment="1">
      <alignment horizontal="center" vertical="center" textRotation="255"/>
    </xf>
    <xf numFmtId="0" fontId="2" fillId="2" borderId="69" xfId="3" applyNumberFormat="1" applyFont="1" applyFill="1" applyBorder="1" applyAlignment="1">
      <alignment horizontal="center" vertical="center" textRotation="255"/>
    </xf>
    <xf numFmtId="0" fontId="5" fillId="0" borderId="0" xfId="2" applyFont="1" applyFill="1" applyAlignment="1">
      <alignment horizontal="left" vertical="center"/>
    </xf>
    <xf numFmtId="0" fontId="14" fillId="0" borderId="0" xfId="4" applyFont="1" applyFill="1" applyAlignment="1">
      <alignment horizontal="left" vertical="center"/>
    </xf>
    <xf numFmtId="0" fontId="13" fillId="2" borderId="58" xfId="4" applyFont="1" applyFill="1" applyBorder="1" applyAlignment="1">
      <alignment horizontal="center" vertical="center" textRotation="255"/>
    </xf>
    <xf numFmtId="0" fontId="13" fillId="2" borderId="59" xfId="4" applyFont="1" applyFill="1" applyBorder="1" applyAlignment="1">
      <alignment horizontal="center" vertical="center" textRotation="255"/>
    </xf>
    <xf numFmtId="0" fontId="13" fillId="2" borderId="68" xfId="4" applyFont="1" applyFill="1" applyBorder="1" applyAlignment="1">
      <alignment horizontal="center" vertical="center" textRotation="255"/>
    </xf>
    <xf numFmtId="0" fontId="13" fillId="2" borderId="69" xfId="4" applyFont="1" applyFill="1" applyBorder="1" applyAlignment="1">
      <alignment horizontal="center" vertical="center" textRotation="255"/>
    </xf>
    <xf numFmtId="0" fontId="15" fillId="0" borderId="1" xfId="2" applyFont="1" applyBorder="1" applyAlignment="1">
      <alignment horizontal="right" vertical="center"/>
    </xf>
    <xf numFmtId="0" fontId="20" fillId="0" borderId="1" xfId="5" applyFont="1" applyBorder="1" applyAlignment="1">
      <alignment vertical="center"/>
    </xf>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72" xfId="4" applyFont="1" applyFill="1" applyBorder="1" applyAlignment="1">
      <alignment horizontal="center" vertical="center"/>
    </xf>
    <xf numFmtId="0" fontId="13" fillId="2" borderId="53" xfId="4" applyFont="1" applyFill="1" applyBorder="1" applyAlignment="1">
      <alignment horizontal="center" vertical="center"/>
    </xf>
    <xf numFmtId="0" fontId="13" fillId="2" borderId="0" xfId="4" applyFont="1" applyFill="1" applyBorder="1" applyAlignment="1">
      <alignment horizontal="center" vertical="center"/>
    </xf>
    <xf numFmtId="0" fontId="13" fillId="2" borderId="74" xfId="4" applyFont="1" applyFill="1" applyBorder="1" applyAlignment="1">
      <alignment horizontal="center" vertical="center"/>
    </xf>
    <xf numFmtId="0" fontId="13" fillId="2" borderId="8"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77" xfId="4" applyFont="1" applyFill="1" applyBorder="1" applyAlignment="1">
      <alignment horizontal="center" vertical="center"/>
    </xf>
    <xf numFmtId="0" fontId="13" fillId="2" borderId="4"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54"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16"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55" xfId="4" applyFont="1" applyFill="1" applyBorder="1" applyAlignment="1">
      <alignment horizontal="center" vertical="center" wrapText="1"/>
    </xf>
    <xf numFmtId="0" fontId="20" fillId="0" borderId="57" xfId="5" applyFont="1" applyBorder="1" applyAlignment="1">
      <alignment horizontal="center" vertical="center" wrapText="1"/>
    </xf>
    <xf numFmtId="0" fontId="14" fillId="2" borderId="5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5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4" fillId="3" borderId="56" xfId="4" applyFont="1" applyFill="1" applyBorder="1" applyAlignment="1">
      <alignment horizontal="distributed" vertical="center" justifyLastLine="1"/>
    </xf>
    <xf numFmtId="0" fontId="14" fillId="3" borderId="77" xfId="4" applyFont="1" applyFill="1" applyBorder="1" applyAlignment="1">
      <alignment horizontal="distributed" vertical="center" justifyLastLine="1"/>
    </xf>
    <xf numFmtId="0" fontId="14" fillId="3" borderId="70" xfId="4" applyFont="1" applyFill="1" applyBorder="1" applyAlignment="1">
      <alignment horizontal="distributed" vertical="center" justifyLastLine="1"/>
    </xf>
    <xf numFmtId="0" fontId="14" fillId="3" borderId="167" xfId="4" applyFont="1" applyFill="1" applyBorder="1" applyAlignment="1">
      <alignment horizontal="distributed" vertical="center" justifyLastLine="1"/>
    </xf>
    <xf numFmtId="0" fontId="22" fillId="0" borderId="0" xfId="4" applyFont="1" applyBorder="1" applyAlignment="1">
      <alignment vertical="center"/>
    </xf>
    <xf numFmtId="0" fontId="13" fillId="2" borderId="92" xfId="4" applyFont="1" applyFill="1" applyBorder="1" applyAlignment="1">
      <alignment horizontal="center" vertical="center" wrapText="1"/>
    </xf>
    <xf numFmtId="0" fontId="13" fillId="2" borderId="93" xfId="4" applyFont="1" applyFill="1" applyBorder="1" applyAlignment="1">
      <alignment horizontal="center" vertical="center" wrapText="1"/>
    </xf>
    <xf numFmtId="0" fontId="13" fillId="2" borderId="94" xfId="4" applyFont="1" applyFill="1" applyBorder="1" applyAlignment="1">
      <alignment horizontal="center" vertical="center" wrapText="1"/>
    </xf>
    <xf numFmtId="0" fontId="13" fillId="2" borderId="23" xfId="4" applyFont="1" applyFill="1" applyBorder="1" applyAlignment="1">
      <alignment horizontal="distributed" vertical="center" wrapText="1" justifyLastLine="1"/>
    </xf>
    <xf numFmtId="0" fontId="13" fillId="2" borderId="29" xfId="4" applyFont="1" applyFill="1" applyBorder="1" applyAlignment="1">
      <alignment horizontal="distributed" vertical="center" wrapText="1" justifyLastLine="1"/>
    </xf>
    <xf numFmtId="0" fontId="13" fillId="2" borderId="25" xfId="4" applyFont="1" applyFill="1" applyBorder="1" applyAlignment="1">
      <alignment horizontal="distributed" vertical="center" wrapText="1" justifyLastLine="1"/>
    </xf>
    <xf numFmtId="0" fontId="13" fillId="2" borderId="44" xfId="4" applyFont="1" applyFill="1" applyBorder="1" applyAlignment="1">
      <alignment horizontal="distributed" vertical="center" wrapText="1" justifyLastLine="1"/>
    </xf>
    <xf numFmtId="0" fontId="13" fillId="2" borderId="58" xfId="3" applyNumberFormat="1" applyFont="1" applyFill="1" applyBorder="1" applyAlignment="1">
      <alignment horizontal="center" vertical="center" textRotation="255"/>
    </xf>
    <xf numFmtId="0" fontId="13" fillId="2" borderId="59" xfId="3" applyNumberFormat="1" applyFont="1" applyFill="1" applyBorder="1" applyAlignment="1">
      <alignment horizontal="center" vertical="center" textRotation="255"/>
    </xf>
    <xf numFmtId="0" fontId="13" fillId="2" borderId="68" xfId="3" applyNumberFormat="1" applyFont="1" applyFill="1" applyBorder="1" applyAlignment="1">
      <alignment horizontal="center" vertical="center" textRotation="255"/>
    </xf>
    <xf numFmtId="0" fontId="13" fillId="2" borderId="69" xfId="3" applyNumberFormat="1" applyFont="1" applyFill="1" applyBorder="1" applyAlignment="1">
      <alignment horizontal="center" vertical="center" textRotation="255"/>
    </xf>
    <xf numFmtId="0" fontId="14" fillId="0" borderId="0" xfId="2" applyFont="1" applyFill="1" applyAlignment="1">
      <alignment horizontal="left" vertical="center"/>
    </xf>
    <xf numFmtId="0" fontId="13" fillId="2" borderId="58" xfId="4" applyFont="1" applyFill="1" applyBorder="1" applyAlignment="1">
      <alignment horizontal="center" vertical="distributed" textRotation="255" justifyLastLine="1"/>
    </xf>
    <xf numFmtId="0" fontId="13" fillId="2" borderId="59" xfId="4" applyFont="1" applyFill="1" applyBorder="1" applyAlignment="1">
      <alignment horizontal="center" vertical="distributed" textRotation="255" justifyLastLine="1"/>
    </xf>
    <xf numFmtId="0" fontId="13" fillId="2" borderId="69" xfId="4" applyFont="1" applyFill="1" applyBorder="1" applyAlignment="1">
      <alignment horizontal="center" vertical="distributed" textRotation="255" justifyLastLine="1"/>
    </xf>
    <xf numFmtId="0" fontId="14" fillId="0" borderId="0" xfId="4" applyNumberFormat="1" applyFont="1" applyFill="1" applyAlignment="1">
      <alignment horizontal="left" vertical="top"/>
    </xf>
    <xf numFmtId="0" fontId="14" fillId="0" borderId="0" xfId="4" applyNumberFormat="1" applyFont="1" applyFill="1" applyAlignment="1">
      <alignment horizontal="left" vertical="center"/>
    </xf>
    <xf numFmtId="0" fontId="15" fillId="0" borderId="0" xfId="2" applyFont="1" applyBorder="1" applyAlignment="1">
      <alignment horizontal="right" vertical="center"/>
    </xf>
    <xf numFmtId="0" fontId="20" fillId="0" borderId="0" xfId="5" applyFont="1" applyBorder="1" applyAlignment="1">
      <alignment vertical="center"/>
    </xf>
    <xf numFmtId="0" fontId="14" fillId="2" borderId="109" xfId="4" applyFont="1" applyFill="1" applyBorder="1" applyAlignment="1">
      <alignment horizontal="center" vertical="center" wrapText="1"/>
    </xf>
    <xf numFmtId="0" fontId="14" fillId="2" borderId="93" xfId="4" applyFont="1" applyFill="1" applyBorder="1" applyAlignment="1">
      <alignment horizontal="center" vertical="center" wrapText="1"/>
    </xf>
    <xf numFmtId="0" fontId="20" fillId="0" borderId="5" xfId="5" applyFont="1" applyBorder="1" applyAlignment="1">
      <alignment horizontal="center" vertical="center" wrapText="1"/>
    </xf>
    <xf numFmtId="0" fontId="14" fillId="2" borderId="7" xfId="4" applyFont="1" applyFill="1" applyBorder="1" applyAlignment="1">
      <alignment horizontal="center" vertical="center" wrapText="1"/>
    </xf>
    <xf numFmtId="0" fontId="14" fillId="2" borderId="57" xfId="4" applyFont="1" applyFill="1" applyBorder="1" applyAlignment="1">
      <alignment horizontal="center" vertical="center" wrapText="1"/>
    </xf>
    <xf numFmtId="0" fontId="13" fillId="2" borderId="109" xfId="6" applyFont="1" applyFill="1" applyBorder="1" applyAlignment="1">
      <alignment horizontal="center" vertical="center" wrapText="1"/>
    </xf>
    <xf numFmtId="0" fontId="13" fillId="0" borderId="93" xfId="7" applyFont="1" applyBorder="1" applyAlignment="1">
      <alignment horizontal="center" vertical="center" wrapText="1"/>
    </xf>
    <xf numFmtId="0" fontId="13" fillId="2" borderId="113" xfId="6" applyFont="1" applyFill="1" applyBorder="1" applyAlignment="1">
      <alignment horizontal="center" vertical="center" wrapText="1"/>
    </xf>
    <xf numFmtId="0" fontId="13" fillId="2" borderId="114" xfId="6" applyFont="1" applyFill="1" applyBorder="1" applyAlignment="1">
      <alignment horizontal="center" vertical="center"/>
    </xf>
    <xf numFmtId="0" fontId="13" fillId="2" borderId="103" xfId="6" applyFont="1" applyFill="1" applyBorder="1" applyAlignment="1">
      <alignment horizontal="center" vertical="center" wrapText="1"/>
    </xf>
    <xf numFmtId="0" fontId="13" fillId="0" borderId="13" xfId="7" applyFont="1" applyBorder="1" applyAlignment="1">
      <alignment horizontal="center" vertical="center" wrapText="1"/>
    </xf>
    <xf numFmtId="0" fontId="13" fillId="2" borderId="36" xfId="6" applyFont="1" applyFill="1" applyBorder="1" applyAlignment="1">
      <alignment horizontal="center" vertical="center" wrapText="1"/>
    </xf>
    <xf numFmtId="0" fontId="13" fillId="2" borderId="53" xfId="6" applyFont="1" applyFill="1" applyBorder="1" applyAlignment="1">
      <alignment horizontal="center" vertical="center" wrapText="1"/>
    </xf>
    <xf numFmtId="0" fontId="14" fillId="2" borderId="36" xfId="6" applyFont="1" applyFill="1" applyBorder="1" applyAlignment="1">
      <alignment horizontal="center" vertical="center" wrapText="1"/>
    </xf>
    <xf numFmtId="0" fontId="14" fillId="2" borderId="53" xfId="6" applyFont="1" applyFill="1" applyBorder="1" applyAlignment="1">
      <alignment horizontal="center" vertical="center" wrapText="1"/>
    </xf>
    <xf numFmtId="0" fontId="14" fillId="2" borderId="149" xfId="6" applyFont="1" applyFill="1" applyBorder="1" applyAlignment="1">
      <alignment horizontal="center" vertical="center"/>
    </xf>
    <xf numFmtId="0" fontId="13" fillId="2" borderId="2" xfId="6" applyFont="1" applyFill="1" applyBorder="1" applyAlignment="1">
      <alignment horizontal="center" vertical="center" wrapText="1"/>
    </xf>
    <xf numFmtId="0" fontId="13" fillId="2" borderId="8" xfId="6" applyFont="1" applyFill="1" applyBorder="1" applyAlignment="1">
      <alignment horizontal="center" vertical="center"/>
    </xf>
    <xf numFmtId="0" fontId="13" fillId="2" borderId="2" xfId="6" applyFont="1" applyFill="1" applyBorder="1" applyAlignment="1">
      <alignment horizontal="center" vertical="center"/>
    </xf>
    <xf numFmtId="0" fontId="13" fillId="2" borderId="72" xfId="6" applyFont="1" applyFill="1" applyBorder="1" applyAlignment="1">
      <alignment horizontal="center" vertical="center"/>
    </xf>
    <xf numFmtId="0" fontId="13" fillId="2" borderId="77" xfId="6" applyFont="1" applyFill="1" applyBorder="1" applyAlignment="1">
      <alignment horizontal="center" vertical="center"/>
    </xf>
    <xf numFmtId="0" fontId="13" fillId="2" borderId="92" xfId="6" applyFont="1" applyFill="1" applyBorder="1" applyAlignment="1">
      <alignment horizontal="center" vertical="center" wrapText="1"/>
    </xf>
    <xf numFmtId="0" fontId="13" fillId="0" borderId="108" xfId="7" applyFont="1" applyBorder="1" applyAlignment="1">
      <alignment horizontal="center" vertical="center"/>
    </xf>
    <xf numFmtId="0" fontId="14" fillId="2" borderId="129" xfId="6" applyFont="1" applyFill="1" applyBorder="1" applyAlignment="1">
      <alignment horizontal="center" vertical="center" wrapText="1"/>
    </xf>
    <xf numFmtId="0" fontId="14" fillId="2" borderId="45" xfId="6" applyFont="1" applyFill="1" applyBorder="1" applyAlignment="1">
      <alignment horizontal="center" vertical="center"/>
    </xf>
    <xf numFmtId="0" fontId="22" fillId="0" borderId="0" xfId="8" applyFont="1" applyFill="1" applyBorder="1" applyAlignment="1">
      <alignment horizontal="left" vertical="center"/>
    </xf>
    <xf numFmtId="0" fontId="13" fillId="2" borderId="3" xfId="8" applyFont="1" applyFill="1" applyBorder="1" applyAlignment="1">
      <alignment horizontal="right" vertical="center"/>
    </xf>
    <xf numFmtId="0" fontId="13" fillId="2" borderId="72" xfId="8" applyFont="1" applyFill="1" applyBorder="1" applyAlignment="1">
      <alignment horizontal="right" vertical="center"/>
    </xf>
    <xf numFmtId="0" fontId="13" fillId="2" borderId="191" xfId="8" applyFont="1" applyFill="1" applyBorder="1" applyAlignment="1">
      <alignment horizontal="center" vertical="center"/>
    </xf>
    <xf numFmtId="0" fontId="13" fillId="2" borderId="72" xfId="8" applyFont="1" applyFill="1" applyBorder="1" applyAlignment="1">
      <alignment horizontal="center" vertical="center"/>
    </xf>
    <xf numFmtId="0" fontId="13" fillId="2" borderId="136" xfId="8" applyFont="1" applyFill="1" applyBorder="1" applyAlignment="1">
      <alignment horizontal="center" vertical="center"/>
    </xf>
    <xf numFmtId="0" fontId="14" fillId="2" borderId="126" xfId="6" applyFont="1" applyFill="1" applyBorder="1" applyAlignment="1">
      <alignment horizontal="center" vertical="center"/>
    </xf>
    <xf numFmtId="0" fontId="14" fillId="2" borderId="127" xfId="6" applyFont="1" applyFill="1" applyBorder="1" applyAlignment="1">
      <alignment horizontal="center" vertical="center"/>
    </xf>
    <xf numFmtId="0" fontId="14" fillId="2" borderId="128" xfId="6" applyFont="1" applyFill="1" applyBorder="1" applyAlignment="1">
      <alignment horizontal="center" vertical="center"/>
    </xf>
    <xf numFmtId="0" fontId="14" fillId="2" borderId="129" xfId="9" applyFont="1" applyFill="1" applyBorder="1" applyAlignment="1">
      <alignment horizontal="center" vertical="center" wrapText="1"/>
    </xf>
    <xf numFmtId="0" fontId="14" fillId="2" borderId="14" xfId="9" applyFont="1" applyFill="1" applyBorder="1" applyAlignment="1">
      <alignment horizontal="center" vertical="center"/>
    </xf>
    <xf numFmtId="0" fontId="14" fillId="2" borderId="31" xfId="9" applyFont="1" applyFill="1" applyBorder="1" applyAlignment="1">
      <alignment horizontal="center" vertical="center"/>
    </xf>
    <xf numFmtId="0" fontId="14" fillId="2" borderId="14" xfId="8" applyFont="1" applyFill="1" applyBorder="1" applyAlignment="1">
      <alignment horizontal="center" vertical="center" wrapText="1"/>
    </xf>
    <xf numFmtId="0" fontId="14" fillId="2" borderId="31" xfId="8" applyFont="1" applyFill="1" applyBorder="1" applyAlignment="1">
      <alignment horizontal="center" vertical="center" wrapText="1"/>
    </xf>
    <xf numFmtId="0" fontId="13" fillId="3" borderId="244" xfId="4" applyFont="1" applyFill="1" applyBorder="1" applyAlignment="1">
      <alignment horizontal="distributed" vertical="center" justifyLastLine="1"/>
    </xf>
    <xf numFmtId="0" fontId="13" fillId="3" borderId="245" xfId="4" applyFont="1" applyFill="1" applyBorder="1" applyAlignment="1">
      <alignment horizontal="distributed" vertical="center" justifyLastLine="1"/>
    </xf>
    <xf numFmtId="49" fontId="14" fillId="3" borderId="22" xfId="4" applyNumberFormat="1" applyFont="1" applyFill="1" applyBorder="1" applyAlignment="1">
      <alignment horizontal="distributed" vertical="center" shrinkToFit="1"/>
    </xf>
    <xf numFmtId="49" fontId="14" fillId="3" borderId="132" xfId="4" applyNumberFormat="1" applyFont="1" applyFill="1" applyBorder="1" applyAlignment="1">
      <alignment horizontal="distributed" vertical="center" shrinkToFit="1"/>
    </xf>
    <xf numFmtId="0" fontId="13" fillId="2" borderId="136" xfId="4" applyFont="1" applyFill="1" applyBorder="1" applyAlignment="1">
      <alignment horizontal="center" vertical="center" wrapText="1"/>
    </xf>
    <xf numFmtId="0" fontId="13" fillId="2" borderId="138" xfId="4" applyFont="1" applyFill="1" applyBorder="1" applyAlignment="1">
      <alignment horizontal="center" vertical="center" wrapText="1"/>
    </xf>
    <xf numFmtId="0" fontId="13" fillId="2" borderId="139" xfId="4" applyFont="1" applyFill="1" applyBorder="1" applyAlignment="1">
      <alignment horizontal="center" vertical="center" wrapText="1"/>
    </xf>
    <xf numFmtId="0" fontId="13" fillId="3" borderId="243" xfId="4" applyFont="1" applyFill="1" applyBorder="1" applyAlignment="1">
      <alignment horizontal="distributed" vertical="center" justifyLastLine="1"/>
    </xf>
    <xf numFmtId="0" fontId="13" fillId="0" borderId="239" xfId="0" applyFont="1" applyBorder="1" applyAlignment="1">
      <alignment horizontal="distributed" vertical="center" justifyLastLine="1"/>
    </xf>
    <xf numFmtId="0" fontId="13" fillId="0" borderId="240" xfId="0" applyFont="1" applyBorder="1" applyAlignment="1">
      <alignment horizontal="distributed" vertical="center" justifyLastLine="1"/>
    </xf>
    <xf numFmtId="0" fontId="13" fillId="3" borderId="16" xfId="4" applyFont="1" applyFill="1" applyBorder="1" applyAlignment="1">
      <alignment horizontal="distributed" vertical="center" justifyLastLine="1"/>
    </xf>
    <xf numFmtId="49" fontId="13" fillId="3" borderId="238" xfId="4" applyNumberFormat="1" applyFont="1" applyFill="1" applyBorder="1" applyAlignment="1">
      <alignment horizontal="distributed" vertical="center"/>
    </xf>
    <xf numFmtId="49" fontId="13" fillId="3" borderId="137" xfId="4" applyNumberFormat="1" applyFont="1" applyFill="1" applyBorder="1" applyAlignment="1">
      <alignment horizontal="distributed" vertical="center"/>
    </xf>
    <xf numFmtId="0" fontId="13" fillId="0" borderId="245" xfId="0" applyFont="1" applyBorder="1" applyAlignment="1">
      <alignment horizontal="distributed" vertical="center" justifyLastLine="1"/>
    </xf>
    <xf numFmtId="49" fontId="13" fillId="3" borderId="142" xfId="4" applyNumberFormat="1" applyFont="1" applyFill="1" applyBorder="1" applyAlignment="1">
      <alignment horizontal="distributed" vertical="center"/>
    </xf>
    <xf numFmtId="0" fontId="13" fillId="0" borderId="132" xfId="0" applyFont="1" applyBorder="1" applyAlignment="1">
      <alignment horizontal="distributed" vertical="center"/>
    </xf>
    <xf numFmtId="0" fontId="13" fillId="3" borderId="22" xfId="4" applyFont="1" applyFill="1" applyBorder="1" applyAlignment="1">
      <alignment horizontal="distributed" vertical="center" justifyLastLine="1"/>
    </xf>
    <xf numFmtId="49" fontId="13" fillId="3" borderId="132" xfId="4" applyNumberFormat="1" applyFont="1" applyFill="1" applyBorder="1" applyAlignment="1">
      <alignment horizontal="distributed" vertical="center"/>
    </xf>
    <xf numFmtId="0" fontId="13" fillId="2" borderId="73" xfId="10" applyNumberFormat="1" applyFont="1" applyFill="1" applyBorder="1" applyAlignment="1">
      <alignment horizontal="center" vertical="center" wrapText="1" justifyLastLine="1"/>
    </xf>
    <xf numFmtId="0" fontId="13" fillId="2" borderId="3" xfId="10" applyNumberFormat="1" applyFont="1" applyFill="1" applyBorder="1" applyAlignment="1">
      <alignment horizontal="center" vertical="center" wrapText="1" justifyLastLine="1"/>
    </xf>
    <xf numFmtId="0" fontId="13" fillId="2" borderId="72" xfId="10" applyNumberFormat="1" applyFont="1" applyFill="1" applyBorder="1" applyAlignment="1">
      <alignment horizontal="center" vertical="center" wrapText="1" justifyLastLine="1"/>
    </xf>
    <xf numFmtId="0" fontId="13" fillId="2" borderId="76" xfId="10" applyNumberFormat="1" applyFont="1" applyFill="1" applyBorder="1" applyAlignment="1">
      <alignment horizontal="center" vertical="center" wrapText="1" justifyLastLine="1"/>
    </xf>
    <xf numFmtId="0" fontId="13" fillId="2" borderId="16" xfId="10" applyNumberFormat="1" applyFont="1" applyFill="1" applyBorder="1" applyAlignment="1">
      <alignment horizontal="center" vertical="center" wrapText="1" justifyLastLine="1"/>
    </xf>
    <xf numFmtId="0" fontId="13" fillId="2" borderId="137" xfId="10" applyNumberFormat="1" applyFont="1" applyFill="1" applyBorder="1" applyAlignment="1">
      <alignment horizontal="center" vertical="center" wrapText="1" justifyLastLine="1"/>
    </xf>
    <xf numFmtId="0" fontId="14" fillId="2" borderId="73" xfId="10" applyNumberFormat="1" applyFont="1" applyFill="1" applyBorder="1" applyAlignment="1">
      <alignment horizontal="center" vertical="center" wrapText="1"/>
    </xf>
    <xf numFmtId="0" fontId="14" fillId="2" borderId="3" xfId="10" applyNumberFormat="1" applyFont="1" applyFill="1" applyBorder="1" applyAlignment="1">
      <alignment horizontal="center" vertical="center" wrapText="1"/>
    </xf>
    <xf numFmtId="0" fontId="14" fillId="2" borderId="72" xfId="10" applyNumberFormat="1" applyFont="1" applyFill="1" applyBorder="1" applyAlignment="1">
      <alignment horizontal="center" vertical="center" wrapText="1"/>
    </xf>
    <xf numFmtId="0" fontId="14" fillId="2" borderId="76" xfId="10" applyNumberFormat="1" applyFont="1" applyFill="1" applyBorder="1" applyAlignment="1">
      <alignment horizontal="center" vertical="center" wrapText="1"/>
    </xf>
    <xf numFmtId="0" fontId="14" fillId="2" borderId="16" xfId="10" applyNumberFormat="1" applyFont="1" applyFill="1" applyBorder="1" applyAlignment="1">
      <alignment horizontal="center" vertical="center" wrapText="1"/>
    </xf>
    <xf numFmtId="0" fontId="14" fillId="2" borderId="137" xfId="10" applyNumberFormat="1" applyFont="1" applyFill="1" applyBorder="1" applyAlignment="1">
      <alignment horizontal="center" vertical="center" wrapText="1"/>
    </xf>
    <xf numFmtId="0" fontId="14" fillId="2" borderId="55"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146"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3" borderId="30" xfId="4" applyFont="1" applyFill="1" applyBorder="1" applyAlignment="1">
      <alignment horizontal="distributed" vertical="center" justifyLastLine="1"/>
    </xf>
    <xf numFmtId="49" fontId="13" fillId="3" borderId="144" xfId="4" applyNumberFormat="1" applyFont="1" applyFill="1" applyBorder="1" applyAlignment="1">
      <alignment horizontal="distributed" vertical="center"/>
    </xf>
    <xf numFmtId="49" fontId="13" fillId="3" borderId="145" xfId="4" applyNumberFormat="1" applyFont="1" applyFill="1" applyBorder="1" applyAlignment="1">
      <alignment horizontal="distributed" vertical="center"/>
    </xf>
    <xf numFmtId="0" fontId="13" fillId="3" borderId="8" xfId="4" applyFont="1" applyFill="1" applyBorder="1" applyAlignment="1">
      <alignment horizontal="distributed" vertical="center"/>
    </xf>
    <xf numFmtId="0" fontId="13" fillId="0" borderId="223" xfId="0" applyFont="1" applyBorder="1" applyAlignment="1">
      <alignment vertical="center"/>
    </xf>
    <xf numFmtId="0" fontId="13" fillId="0" borderId="98" xfId="0" applyFont="1" applyBorder="1" applyAlignment="1">
      <alignment vertical="center"/>
    </xf>
    <xf numFmtId="0" fontId="13" fillId="3" borderId="149" xfId="4" applyFont="1" applyFill="1" applyBorder="1" applyAlignment="1">
      <alignment horizontal="distributed" vertical="center" shrinkToFit="1"/>
    </xf>
    <xf numFmtId="0" fontId="13" fillId="0" borderId="1" xfId="0" applyFont="1" applyBorder="1" applyAlignment="1">
      <alignment vertical="center"/>
    </xf>
    <xf numFmtId="0" fontId="13" fillId="0" borderId="167" xfId="0" applyFont="1" applyBorder="1" applyAlignment="1">
      <alignment vertical="center"/>
    </xf>
    <xf numFmtId="0" fontId="14" fillId="0" borderId="0" xfId="10" applyNumberFormat="1" applyFont="1" applyBorder="1" applyAlignment="1">
      <alignment vertical="center"/>
    </xf>
    <xf numFmtId="0" fontId="13" fillId="3" borderId="214" xfId="4" applyFont="1" applyFill="1" applyBorder="1" applyAlignment="1">
      <alignment horizontal="center" vertical="center" shrinkToFit="1"/>
    </xf>
    <xf numFmtId="0" fontId="13" fillId="3" borderId="283" xfId="4" applyFont="1" applyFill="1" applyBorder="1" applyAlignment="1">
      <alignment horizontal="center" vertical="center" shrinkToFit="1"/>
    </xf>
    <xf numFmtId="49" fontId="13" fillId="3" borderId="65" xfId="4" applyNumberFormat="1" applyFont="1" applyFill="1" applyBorder="1" applyAlignment="1">
      <alignment horizontal="distributed" vertical="center" shrinkToFit="1"/>
    </xf>
    <xf numFmtId="49" fontId="13" fillId="3" borderId="212" xfId="4" applyNumberFormat="1" applyFont="1" applyFill="1" applyBorder="1" applyAlignment="1">
      <alignment horizontal="distributed" vertical="center" shrinkToFit="1"/>
    </xf>
    <xf numFmtId="0" fontId="13" fillId="2" borderId="36" xfId="4" applyFont="1" applyFill="1" applyBorder="1" applyAlignment="1">
      <alignment horizontal="distributed" vertical="center" wrapText="1"/>
    </xf>
    <xf numFmtId="0" fontId="13" fillId="2" borderId="147" xfId="4" applyFont="1" applyFill="1" applyBorder="1" applyAlignment="1">
      <alignment horizontal="distributed" vertical="center" wrapText="1"/>
    </xf>
    <xf numFmtId="0" fontId="13" fillId="2" borderId="53" xfId="11" applyFont="1" applyFill="1" applyBorder="1" applyAlignment="1">
      <alignment horizontal="distributed" vertical="center" wrapText="1"/>
    </xf>
    <xf numFmtId="0" fontId="13" fillId="2" borderId="146" xfId="11" applyFont="1" applyFill="1" applyBorder="1" applyAlignment="1">
      <alignment horizontal="distributed" vertical="center" wrapText="1"/>
    </xf>
    <xf numFmtId="0" fontId="13" fillId="2" borderId="8" xfId="11" applyFont="1" applyFill="1" applyBorder="1" applyAlignment="1">
      <alignment horizontal="distributed" vertical="center" wrapText="1"/>
    </xf>
    <xf numFmtId="0" fontId="13" fillId="2" borderId="11" xfId="11" applyFont="1" applyFill="1" applyBorder="1" applyAlignment="1">
      <alignment horizontal="distributed" vertical="center" wrapText="1"/>
    </xf>
    <xf numFmtId="49" fontId="13" fillId="3" borderId="140" xfId="4" applyNumberFormat="1" applyFont="1" applyFill="1" applyBorder="1" applyAlignment="1">
      <alignment horizontal="distributed" vertical="center"/>
    </xf>
    <xf numFmtId="49" fontId="13" fillId="3" borderId="271" xfId="4" applyNumberFormat="1" applyFont="1" applyFill="1" applyBorder="1" applyAlignment="1">
      <alignment horizontal="distributed" vertical="center"/>
    </xf>
    <xf numFmtId="49" fontId="13" fillId="3" borderId="22" xfId="4" applyNumberFormat="1" applyFont="1" applyFill="1" applyBorder="1" applyAlignment="1">
      <alignment horizontal="distributed" vertical="center"/>
    </xf>
    <xf numFmtId="49" fontId="13" fillId="3" borderId="148" xfId="4" applyNumberFormat="1" applyFont="1" applyFill="1" applyBorder="1" applyAlignment="1">
      <alignment horizontal="distributed" vertical="center"/>
    </xf>
    <xf numFmtId="49" fontId="13" fillId="3" borderId="32" xfId="4" applyNumberFormat="1" applyFont="1" applyFill="1" applyBorder="1" applyAlignment="1">
      <alignment horizontal="distributed" vertical="center"/>
    </xf>
    <xf numFmtId="0" fontId="13" fillId="2" borderId="53" xfId="4" applyFont="1" applyFill="1" applyBorder="1" applyAlignment="1">
      <alignment horizontal="distributed" vertical="center" wrapText="1"/>
    </xf>
    <xf numFmtId="0" fontId="13" fillId="0" borderId="146" xfId="7" applyFont="1" applyBorder="1" applyAlignment="1">
      <alignment vertical="center"/>
    </xf>
    <xf numFmtId="0" fontId="13" fillId="0" borderId="149" xfId="7" applyFont="1" applyBorder="1" applyAlignment="1">
      <alignment vertical="center"/>
    </xf>
    <xf numFmtId="0" fontId="13" fillId="0" borderId="150" xfId="7" applyFont="1" applyBorder="1" applyAlignment="1">
      <alignment vertical="center"/>
    </xf>
    <xf numFmtId="49" fontId="13" fillId="3" borderId="16" xfId="4" applyNumberFormat="1" applyFont="1" applyFill="1" applyBorder="1" applyAlignment="1">
      <alignment horizontal="distributed" vertical="center"/>
    </xf>
    <xf numFmtId="49" fontId="13" fillId="3" borderId="151" xfId="4" applyNumberFormat="1" applyFont="1" applyFill="1" applyBorder="1" applyAlignment="1">
      <alignment horizontal="distributed" vertical="center"/>
    </xf>
    <xf numFmtId="49" fontId="13" fillId="3" borderId="47" xfId="4" applyNumberFormat="1" applyFont="1" applyFill="1" applyBorder="1" applyAlignment="1">
      <alignment horizontal="distributed" vertical="center"/>
    </xf>
    <xf numFmtId="0" fontId="14" fillId="2" borderId="92" xfId="13" applyFont="1" applyFill="1" applyBorder="1" applyAlignment="1">
      <alignment horizontal="center" vertical="center"/>
    </xf>
    <xf numFmtId="0" fontId="14" fillId="2" borderId="152" xfId="13" applyFont="1" applyFill="1" applyBorder="1" applyAlignment="1">
      <alignment horizontal="center" vertical="center"/>
    </xf>
    <xf numFmtId="0" fontId="14" fillId="2" borderId="93" xfId="13" applyFont="1" applyFill="1" applyBorder="1" applyAlignment="1">
      <alignment horizontal="center" vertical="center"/>
    </xf>
    <xf numFmtId="0" fontId="14" fillId="2" borderId="94" xfId="13" applyFont="1" applyFill="1" applyBorder="1" applyAlignment="1">
      <alignment horizontal="center" vertical="center"/>
    </xf>
    <xf numFmtId="0" fontId="14" fillId="2" borderId="112" xfId="13" applyFont="1" applyFill="1" applyBorder="1" applyAlignment="1">
      <alignment horizontal="center" vertical="distributed" textRotation="255" justifyLastLine="1"/>
    </xf>
    <xf numFmtId="0" fontId="13" fillId="2" borderId="68" xfId="12" applyFont="1" applyFill="1" applyBorder="1" applyAlignment="1">
      <alignment horizontal="center" vertical="distributed" textRotation="255" justifyLastLine="1"/>
    </xf>
    <xf numFmtId="0" fontId="14" fillId="2" borderId="112" xfId="12" applyFont="1" applyFill="1" applyBorder="1" applyAlignment="1">
      <alignment horizontal="center" vertical="distributed" textRotation="255" justifyLastLine="1"/>
    </xf>
    <xf numFmtId="0" fontId="20" fillId="2" borderId="59" xfId="5" applyFont="1" applyFill="1" applyBorder="1" applyAlignment="1">
      <alignment horizontal="center" vertical="distributed" textRotation="255" justifyLastLine="1"/>
    </xf>
    <xf numFmtId="0" fontId="20" fillId="2" borderId="68" xfId="5" applyFont="1" applyFill="1" applyBorder="1" applyAlignment="1">
      <alignment horizontal="center" vertical="distributed" textRotation="255" justifyLastLine="1"/>
    </xf>
    <xf numFmtId="0" fontId="14" fillId="2" borderId="97" xfId="13" applyFont="1" applyFill="1" applyBorder="1" applyAlignment="1">
      <alignment horizontal="center" vertical="center"/>
    </xf>
    <xf numFmtId="0" fontId="14" fillId="2" borderId="153" xfId="13" applyFont="1" applyFill="1" applyBorder="1" applyAlignment="1">
      <alignment horizontal="center" vertical="center"/>
    </xf>
    <xf numFmtId="0" fontId="14" fillId="0" borderId="0" xfId="13" applyFont="1" applyFill="1" applyBorder="1" applyAlignment="1">
      <alignment horizontal="left" vertical="center" wrapText="1"/>
    </xf>
    <xf numFmtId="0" fontId="14" fillId="0" borderId="0" xfId="13" applyFont="1" applyFill="1" applyBorder="1" applyAlignment="1">
      <alignment horizontal="left" vertical="center"/>
    </xf>
    <xf numFmtId="0" fontId="14" fillId="0" borderId="0" xfId="2" applyFont="1" applyAlignment="1">
      <alignment horizontal="left" vertical="center"/>
    </xf>
    <xf numFmtId="0" fontId="14" fillId="2" borderId="58" xfId="3" applyNumberFormat="1" applyFont="1" applyFill="1" applyBorder="1" applyAlignment="1">
      <alignment horizontal="center" vertical="center" textRotation="255"/>
    </xf>
    <xf numFmtId="0" fontId="14" fillId="2" borderId="59" xfId="3" applyNumberFormat="1" applyFont="1" applyFill="1" applyBorder="1" applyAlignment="1">
      <alignment horizontal="center" vertical="center" textRotation="255"/>
    </xf>
    <xf numFmtId="0" fontId="14" fillId="2" borderId="68" xfId="3" applyNumberFormat="1" applyFont="1" applyFill="1" applyBorder="1" applyAlignment="1">
      <alignment horizontal="center" vertical="center" textRotation="255"/>
    </xf>
    <xf numFmtId="0" fontId="14" fillId="2" borderId="58" xfId="3" applyNumberFormat="1" applyFont="1" applyFill="1" applyBorder="1" applyAlignment="1">
      <alignment horizontal="center" vertical="center" textRotation="255" wrapText="1" shrinkToFit="1"/>
    </xf>
    <xf numFmtId="0" fontId="14" fillId="2" borderId="59" xfId="3" applyNumberFormat="1" applyFont="1" applyFill="1" applyBorder="1" applyAlignment="1">
      <alignment horizontal="center" vertical="center" textRotation="255" shrinkToFit="1"/>
    </xf>
    <xf numFmtId="0" fontId="14" fillId="2" borderId="69" xfId="3" applyNumberFormat="1" applyFont="1" applyFill="1" applyBorder="1" applyAlignment="1">
      <alignment horizontal="center" vertical="center" textRotation="255" shrinkToFit="1"/>
    </xf>
    <xf numFmtId="0" fontId="18" fillId="0" borderId="0" xfId="2" applyFont="1" applyAlignment="1">
      <alignment horizontal="left" vertical="center"/>
    </xf>
    <xf numFmtId="0" fontId="14" fillId="3" borderId="53" xfId="15" applyFont="1" applyFill="1" applyBorder="1" applyAlignment="1">
      <alignment horizontal="distributed" vertical="center" wrapText="1" indent="1"/>
    </xf>
    <xf numFmtId="0" fontId="14" fillId="3" borderId="74" xfId="15" applyFont="1" applyFill="1" applyBorder="1" applyAlignment="1">
      <alignment horizontal="distributed" vertical="center" indent="1"/>
    </xf>
    <xf numFmtId="0" fontId="14" fillId="3" borderId="143" xfId="15" applyFont="1" applyFill="1" applyBorder="1" applyAlignment="1">
      <alignment horizontal="distributed" vertical="center" wrapText="1" indent="1"/>
    </xf>
    <xf numFmtId="0" fontId="14" fillId="3" borderId="145" xfId="15" applyFont="1" applyFill="1" applyBorder="1" applyAlignment="1">
      <alignment horizontal="distributed" vertical="center" indent="1"/>
    </xf>
    <xf numFmtId="0" fontId="14" fillId="3" borderId="165" xfId="15" applyFont="1" applyFill="1" applyBorder="1" applyAlignment="1">
      <alignment horizontal="distributed" vertical="center" wrapText="1" indent="1"/>
    </xf>
    <xf numFmtId="0" fontId="14" fillId="3" borderId="166" xfId="15" applyFont="1" applyFill="1" applyBorder="1" applyAlignment="1">
      <alignment horizontal="distributed" vertical="center" indent="1"/>
    </xf>
    <xf numFmtId="0" fontId="14" fillId="3" borderId="149" xfId="15" applyFont="1" applyFill="1" applyBorder="1" applyAlignment="1">
      <alignment horizontal="distributed" vertical="center" indent="1"/>
    </xf>
    <xf numFmtId="0" fontId="14" fillId="3" borderId="167" xfId="15" applyFont="1" applyFill="1" applyBorder="1" applyAlignment="1">
      <alignment horizontal="distributed" vertical="center" indent="1"/>
    </xf>
    <xf numFmtId="0" fontId="14" fillId="2" borderId="225" xfId="3" applyNumberFormat="1" applyFont="1" applyFill="1" applyBorder="1" applyAlignment="1">
      <alignment horizontal="left" vertical="center"/>
    </xf>
    <xf numFmtId="0" fontId="14" fillId="2" borderId="177" xfId="3" applyNumberFormat="1" applyFont="1" applyFill="1" applyBorder="1" applyAlignment="1">
      <alignment horizontal="left" vertical="center"/>
    </xf>
    <xf numFmtId="0" fontId="14" fillId="2" borderId="178" xfId="3" applyNumberFormat="1" applyFont="1" applyFill="1" applyBorder="1" applyAlignment="1">
      <alignment horizontal="left" vertical="center"/>
    </xf>
    <xf numFmtId="0" fontId="13" fillId="2" borderId="168" xfId="3" applyFont="1" applyFill="1" applyBorder="1" applyAlignment="1">
      <alignment horizontal="center" vertical="center"/>
    </xf>
    <xf numFmtId="0" fontId="13" fillId="2" borderId="169" xfId="3" applyFont="1" applyFill="1" applyBorder="1" applyAlignment="1">
      <alignment horizontal="center" vertical="center"/>
    </xf>
    <xf numFmtId="0" fontId="13" fillId="2" borderId="2" xfId="3" applyNumberFormat="1" applyFont="1" applyFill="1" applyBorder="1" applyAlignment="1">
      <alignment horizontal="center" vertical="center"/>
    </xf>
    <xf numFmtId="0" fontId="13" fillId="2" borderId="72" xfId="3" applyNumberFormat="1" applyFont="1" applyFill="1" applyBorder="1" applyAlignment="1">
      <alignment horizontal="center" vertical="center"/>
    </xf>
    <xf numFmtId="0" fontId="13" fillId="2" borderId="53" xfId="3" applyNumberFormat="1" applyFont="1" applyFill="1" applyBorder="1" applyAlignment="1">
      <alignment horizontal="center" vertical="center"/>
    </xf>
    <xf numFmtId="0" fontId="13" fillId="2" borderId="74" xfId="3" applyNumberFormat="1" applyFont="1" applyFill="1" applyBorder="1" applyAlignment="1">
      <alignment horizontal="center" vertical="center"/>
    </xf>
    <xf numFmtId="0" fontId="13" fillId="2" borderId="8" xfId="3" applyNumberFormat="1" applyFont="1" applyFill="1" applyBorder="1" applyAlignment="1">
      <alignment horizontal="center" vertical="center"/>
    </xf>
    <xf numFmtId="0" fontId="13" fillId="2" borderId="77" xfId="3" applyNumberFormat="1" applyFont="1" applyFill="1" applyBorder="1" applyAlignment="1">
      <alignment horizontal="center" vertical="center"/>
    </xf>
    <xf numFmtId="0" fontId="13" fillId="2" borderId="4" xfId="3" applyFont="1" applyFill="1" applyBorder="1" applyAlignment="1">
      <alignment horizontal="center" vertical="center"/>
    </xf>
    <xf numFmtId="0" fontId="13" fillId="2" borderId="37" xfId="3" applyFont="1" applyFill="1" applyBorder="1" applyAlignment="1">
      <alignment horizontal="center" vertical="center"/>
    </xf>
    <xf numFmtId="0" fontId="13" fillId="2" borderId="10" xfId="3" applyFont="1" applyFill="1" applyBorder="1" applyAlignment="1">
      <alignment horizontal="center" vertical="center"/>
    </xf>
    <xf numFmtId="0" fontId="14" fillId="0" borderId="177" xfId="0" applyFont="1" applyBorder="1" applyAlignment="1">
      <alignment horizontal="left" vertical="center"/>
    </xf>
    <xf numFmtId="0" fontId="14" fillId="0" borderId="178" xfId="0" applyFont="1" applyBorder="1" applyAlignment="1">
      <alignment horizontal="left" vertical="center"/>
    </xf>
    <xf numFmtId="0" fontId="13" fillId="0" borderId="177" xfId="0" applyFont="1" applyBorder="1" applyAlignment="1">
      <alignment horizontal="left" vertical="center"/>
    </xf>
    <xf numFmtId="0" fontId="13" fillId="0" borderId="178" xfId="0" applyFont="1" applyBorder="1" applyAlignment="1">
      <alignment horizontal="left" vertical="center"/>
    </xf>
    <xf numFmtId="0" fontId="14" fillId="0" borderId="193" xfId="5" applyFont="1" applyBorder="1" applyAlignment="1">
      <alignment horizontal="center" vertical="center" shrinkToFit="1"/>
    </xf>
    <xf numFmtId="0" fontId="14" fillId="0" borderId="199" xfId="5" applyFont="1" applyBorder="1" applyAlignment="1">
      <alignment horizontal="center" vertical="center" shrinkToFit="1"/>
    </xf>
    <xf numFmtId="186" fontId="14" fillId="5" borderId="74" xfId="5" applyNumberFormat="1" applyFont="1" applyFill="1" applyBorder="1" applyAlignment="1">
      <alignment horizontal="center" vertical="center"/>
    </xf>
    <xf numFmtId="186" fontId="14" fillId="5" borderId="194" xfId="5" applyNumberFormat="1" applyFont="1" applyFill="1" applyBorder="1" applyAlignment="1">
      <alignment horizontal="center" vertical="center"/>
    </xf>
    <xf numFmtId="186" fontId="14" fillId="5" borderId="167" xfId="5" applyNumberFormat="1" applyFont="1" applyFill="1" applyBorder="1" applyAlignment="1">
      <alignment horizontal="center" vertical="center"/>
    </xf>
    <xf numFmtId="186" fontId="14" fillId="5" borderId="200" xfId="5" applyNumberFormat="1" applyFont="1" applyFill="1" applyBorder="1" applyAlignment="1">
      <alignment horizontal="center" vertical="center"/>
    </xf>
    <xf numFmtId="186" fontId="14" fillId="5" borderId="138" xfId="5" applyNumberFormat="1" applyFont="1" applyFill="1" applyBorder="1" applyAlignment="1">
      <alignment horizontal="center" vertical="center"/>
    </xf>
    <xf numFmtId="186" fontId="14" fillId="5" borderId="201" xfId="5" applyNumberFormat="1" applyFont="1" applyFill="1" applyBorder="1" applyAlignment="1">
      <alignment horizontal="center" vertical="center"/>
    </xf>
    <xf numFmtId="186" fontId="14" fillId="5" borderId="0" xfId="5" applyNumberFormat="1" applyFont="1" applyFill="1" applyAlignment="1">
      <alignment horizontal="center" vertical="center"/>
    </xf>
    <xf numFmtId="186" fontId="14" fillId="5" borderId="195" xfId="5" applyNumberFormat="1" applyFont="1" applyFill="1" applyBorder="1" applyAlignment="1">
      <alignment horizontal="center" vertical="center"/>
    </xf>
    <xf numFmtId="186" fontId="14" fillId="5" borderId="1" xfId="5" applyNumberFormat="1" applyFont="1" applyFill="1" applyBorder="1" applyAlignment="1">
      <alignment horizontal="center" vertical="center"/>
    </xf>
    <xf numFmtId="186" fontId="14" fillId="5" borderId="202" xfId="5" applyNumberFormat="1" applyFont="1" applyFill="1" applyBorder="1" applyAlignment="1">
      <alignment horizontal="center" vertical="center"/>
    </xf>
    <xf numFmtId="176" fontId="14" fillId="0" borderId="75" xfId="5" applyNumberFormat="1" applyFont="1" applyBorder="1" applyAlignment="1">
      <alignment horizontal="center" vertical="center" wrapText="1"/>
    </xf>
    <xf numFmtId="176" fontId="14" fillId="0" borderId="0" xfId="5" applyNumberFormat="1" applyFont="1" applyAlignment="1">
      <alignment horizontal="center" vertical="center" wrapText="1"/>
    </xf>
    <xf numFmtId="176" fontId="14" fillId="0" borderId="104" xfId="5" applyNumberFormat="1" applyFont="1" applyBorder="1" applyAlignment="1">
      <alignment horizontal="center" vertical="center" wrapText="1"/>
    </xf>
    <xf numFmtId="176" fontId="14" fillId="0" borderId="164" xfId="5" applyNumberFormat="1" applyFont="1" applyBorder="1" applyAlignment="1">
      <alignment horizontal="center" vertical="center" wrapText="1"/>
    </xf>
    <xf numFmtId="176" fontId="14" fillId="0" borderId="1" xfId="5" applyNumberFormat="1" applyFont="1" applyBorder="1" applyAlignment="1">
      <alignment horizontal="center" vertical="center" wrapText="1"/>
    </xf>
    <xf numFmtId="176" fontId="14" fillId="0" borderId="107" xfId="5" applyNumberFormat="1" applyFont="1" applyBorder="1" applyAlignment="1">
      <alignment horizontal="center" vertical="center" wrapText="1"/>
    </xf>
    <xf numFmtId="0" fontId="14" fillId="2" borderId="3" xfId="5" applyFont="1" applyFill="1" applyBorder="1" applyAlignment="1">
      <alignment horizontal="center" vertical="center" wrapText="1"/>
    </xf>
    <xf numFmtId="0" fontId="14" fillId="2" borderId="72" xfId="5" applyFont="1" applyFill="1" applyBorder="1" applyAlignment="1">
      <alignment horizontal="center" vertical="center" wrapText="1"/>
    </xf>
    <xf numFmtId="0" fontId="14" fillId="2" borderId="0" xfId="5" applyFont="1" applyFill="1" applyAlignment="1">
      <alignment horizontal="center" vertical="center" wrapText="1"/>
    </xf>
    <xf numFmtId="0" fontId="14" fillId="2" borderId="74"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4" fillId="2" borderId="77" xfId="5" applyFont="1" applyFill="1" applyBorder="1" applyAlignment="1">
      <alignment horizontal="center" vertical="center" wrapText="1"/>
    </xf>
    <xf numFmtId="0" fontId="14" fillId="2" borderId="191" xfId="5" applyFont="1" applyFill="1" applyBorder="1" applyAlignment="1">
      <alignment horizontal="center" wrapText="1"/>
    </xf>
    <xf numFmtId="0" fontId="14" fillId="2" borderId="136" xfId="5" applyFont="1" applyFill="1" applyBorder="1" applyAlignment="1">
      <alignment horizontal="center" wrapText="1"/>
    </xf>
    <xf numFmtId="0" fontId="14" fillId="2" borderId="3" xfId="5" applyFont="1" applyFill="1" applyBorder="1" applyAlignment="1">
      <alignment horizontal="center" vertical="center"/>
    </xf>
    <xf numFmtId="0" fontId="14" fillId="2" borderId="192" xfId="5" applyFont="1" applyFill="1" applyBorder="1" applyAlignment="1">
      <alignment horizontal="center" vertical="center"/>
    </xf>
    <xf numFmtId="0" fontId="14" fillId="2" borderId="0" xfId="5" applyFont="1" applyFill="1" applyAlignment="1">
      <alignment horizontal="center" vertical="center"/>
    </xf>
    <xf numFmtId="0" fontId="14" fillId="2" borderId="195" xfId="5" applyFont="1" applyFill="1" applyBorder="1" applyAlignment="1">
      <alignment horizontal="center" vertical="center"/>
    </xf>
    <xf numFmtId="0" fontId="14" fillId="2" borderId="9" xfId="5" applyFont="1" applyFill="1" applyBorder="1" applyAlignment="1">
      <alignment horizontal="center" vertical="center"/>
    </xf>
    <xf numFmtId="0" fontId="14" fillId="2" borderId="198" xfId="5" applyFont="1" applyFill="1" applyBorder="1" applyAlignment="1">
      <alignment horizontal="center" vertical="center"/>
    </xf>
    <xf numFmtId="0" fontId="14" fillId="2" borderId="103" xfId="5" applyFont="1" applyFill="1" applyBorder="1" applyAlignment="1">
      <alignment horizontal="center" vertical="center"/>
    </xf>
    <xf numFmtId="0" fontId="14" fillId="2" borderId="13" xfId="5" applyFont="1" applyFill="1" applyBorder="1" applyAlignment="1">
      <alignment horizontal="center" vertical="center"/>
    </xf>
    <xf numFmtId="0" fontId="14" fillId="2" borderId="194" xfId="5" applyFont="1" applyFill="1" applyBorder="1" applyAlignment="1">
      <alignment horizontal="center" vertical="center"/>
    </xf>
    <xf numFmtId="0" fontId="14" fillId="2" borderId="138" xfId="5" applyFont="1" applyFill="1" applyBorder="1" applyAlignment="1">
      <alignment horizontal="center" vertical="center"/>
    </xf>
    <xf numFmtId="0" fontId="14" fillId="2" borderId="197" xfId="5" applyFont="1" applyFill="1" applyBorder="1" applyAlignment="1">
      <alignment horizontal="center" vertical="top"/>
    </xf>
    <xf numFmtId="0" fontId="14" fillId="2" borderId="139" xfId="5" applyFont="1" applyFill="1" applyBorder="1" applyAlignment="1">
      <alignment horizontal="center" vertical="top"/>
    </xf>
    <xf numFmtId="0" fontId="14" fillId="2" borderId="9" xfId="5" applyFont="1" applyFill="1" applyBorder="1" applyAlignment="1">
      <alignment horizontal="center" wrapText="1"/>
    </xf>
    <xf numFmtId="0" fontId="14" fillId="2" borderId="77" xfId="5" applyFont="1" applyFill="1" applyBorder="1" applyAlignment="1">
      <alignment horizontal="center" wrapText="1"/>
    </xf>
    <xf numFmtId="0" fontId="14" fillId="2" borderId="160" xfId="5" applyFont="1" applyFill="1" applyBorder="1" applyAlignment="1">
      <alignment horizontal="center" vertical="center" wrapText="1"/>
    </xf>
    <xf numFmtId="0" fontId="14" fillId="2" borderId="13" xfId="5" applyFont="1" applyFill="1" applyBorder="1" applyAlignment="1">
      <alignment horizontal="center" vertical="center" wrapText="1"/>
    </xf>
    <xf numFmtId="38" fontId="14" fillId="5" borderId="185" xfId="1" applyFont="1" applyFill="1" applyBorder="1" applyAlignment="1">
      <alignment horizontal="center" vertical="center"/>
    </xf>
    <xf numFmtId="38" fontId="14" fillId="5" borderId="101" xfId="1" applyFont="1" applyFill="1" applyBorder="1" applyAlignment="1">
      <alignment horizontal="center" vertical="center"/>
    </xf>
    <xf numFmtId="38" fontId="14" fillId="5" borderId="184" xfId="1" applyFont="1" applyFill="1" applyBorder="1" applyAlignment="1">
      <alignment horizontal="center" vertical="center"/>
    </xf>
    <xf numFmtId="38" fontId="14" fillId="5" borderId="186" xfId="1" applyFont="1" applyFill="1" applyBorder="1" applyAlignment="1">
      <alignment horizontal="center" vertical="center"/>
    </xf>
    <xf numFmtId="0" fontId="14" fillId="2" borderId="191" xfId="5" applyFont="1" applyFill="1" applyBorder="1" applyAlignment="1">
      <alignment horizontal="center" vertical="center" wrapText="1"/>
    </xf>
    <xf numFmtId="0" fontId="14" fillId="2" borderId="194" xfId="5" applyFont="1" applyFill="1" applyBorder="1" applyAlignment="1">
      <alignment horizontal="center" vertical="center" wrapText="1"/>
    </xf>
    <xf numFmtId="0" fontId="14" fillId="2" borderId="197" xfId="5" applyFont="1" applyFill="1" applyBorder="1" applyAlignment="1">
      <alignment horizontal="center" vertical="center" wrapText="1"/>
    </xf>
    <xf numFmtId="38" fontId="14" fillId="5" borderId="9" xfId="1" applyFont="1" applyFill="1" applyBorder="1" applyAlignment="1">
      <alignment horizontal="center" vertical="center"/>
    </xf>
    <xf numFmtId="38" fontId="14" fillId="5" borderId="77" xfId="1" applyFont="1" applyFill="1" applyBorder="1" applyAlignment="1">
      <alignment horizontal="center" vertical="center"/>
    </xf>
    <xf numFmtId="38" fontId="14" fillId="5" borderId="176" xfId="1" applyFont="1" applyFill="1" applyBorder="1" applyAlignment="1">
      <alignment horizontal="center" vertical="center"/>
    </xf>
    <xf numFmtId="38" fontId="14" fillId="5" borderId="177" xfId="1" applyFont="1" applyFill="1" applyBorder="1" applyAlignment="1">
      <alignment horizontal="center" vertical="center"/>
    </xf>
    <xf numFmtId="38" fontId="14" fillId="5" borderId="178" xfId="1" applyFont="1" applyFill="1" applyBorder="1" applyAlignment="1">
      <alignment horizontal="center" vertical="center"/>
    </xf>
    <xf numFmtId="38" fontId="14" fillId="5" borderId="188" xfId="1" applyFont="1" applyFill="1" applyBorder="1" applyAlignment="1">
      <alignment horizontal="center" vertical="center"/>
    </xf>
    <xf numFmtId="38" fontId="14" fillId="5" borderId="176" xfId="1" applyFont="1" applyFill="1" applyBorder="1" applyAlignment="1">
      <alignment horizontal="center" vertical="center" wrapText="1"/>
    </xf>
    <xf numFmtId="38" fontId="14" fillId="5" borderId="177" xfId="1" applyFont="1" applyFill="1" applyBorder="1" applyAlignment="1">
      <alignment horizontal="center" vertical="center" wrapText="1"/>
    </xf>
    <xf numFmtId="38" fontId="14" fillId="5" borderId="178" xfId="1" applyFont="1" applyFill="1" applyBorder="1" applyAlignment="1">
      <alignment horizontal="center" vertical="center" wrapText="1"/>
    </xf>
    <xf numFmtId="38" fontId="14" fillId="5" borderId="180" xfId="1" applyFont="1" applyFill="1" applyBorder="1" applyAlignment="1">
      <alignment horizontal="center" vertical="center"/>
    </xf>
    <xf numFmtId="38" fontId="14" fillId="5" borderId="189" xfId="1" applyFont="1" applyFill="1" applyBorder="1" applyAlignment="1">
      <alignment horizontal="center" vertical="center"/>
    </xf>
    <xf numFmtId="38" fontId="14" fillId="5" borderId="179" xfId="1" applyFont="1" applyFill="1" applyBorder="1" applyAlignment="1">
      <alignment horizontal="center" vertical="center"/>
    </xf>
    <xf numFmtId="38" fontId="14" fillId="5" borderId="181" xfId="1" applyFont="1" applyFill="1" applyBorder="1" applyAlignment="1">
      <alignment horizontal="center" vertical="center"/>
    </xf>
    <xf numFmtId="0" fontId="14" fillId="2" borderId="176" xfId="5" applyFont="1" applyFill="1" applyBorder="1" applyAlignment="1">
      <alignment horizontal="center" vertical="center"/>
    </xf>
    <xf numFmtId="0" fontId="14" fillId="2" borderId="177" xfId="5" applyFont="1" applyFill="1" applyBorder="1" applyAlignment="1">
      <alignment horizontal="center" vertical="center"/>
    </xf>
    <xf numFmtId="0" fontId="14" fillId="2" borderId="178" xfId="5" applyFont="1" applyFill="1" applyBorder="1" applyAlignment="1">
      <alignment horizontal="center" vertical="center"/>
    </xf>
    <xf numFmtId="0" fontId="14" fillId="2" borderId="171" xfId="3" applyFont="1" applyFill="1" applyBorder="1" applyAlignment="1">
      <alignment horizontal="center" vertical="center"/>
    </xf>
    <xf numFmtId="0" fontId="14" fillId="2" borderId="123" xfId="3" applyFont="1" applyFill="1" applyBorder="1" applyAlignment="1">
      <alignment horizontal="center" vertical="center"/>
    </xf>
    <xf numFmtId="0" fontId="14" fillId="2" borderId="172" xfId="3" applyFont="1" applyFill="1" applyBorder="1" applyAlignment="1">
      <alignment horizontal="center" vertical="center"/>
    </xf>
    <xf numFmtId="0" fontId="14" fillId="2" borderId="127" xfId="3" applyFont="1" applyFill="1" applyBorder="1" applyAlignment="1">
      <alignment horizontal="center" vertical="center"/>
    </xf>
    <xf numFmtId="0" fontId="14" fillId="2" borderId="173" xfId="3" applyFont="1" applyFill="1" applyBorder="1" applyAlignment="1">
      <alignment horizontal="center" vertical="center"/>
    </xf>
    <xf numFmtId="0" fontId="14" fillId="2" borderId="174" xfId="3" applyFont="1" applyFill="1" applyBorder="1" applyAlignment="1">
      <alignment horizontal="center" vertical="center"/>
    </xf>
    <xf numFmtId="0" fontId="14" fillId="2" borderId="175" xfId="3" applyFont="1" applyFill="1" applyBorder="1" applyAlignment="1">
      <alignment horizontal="center" vertical="center"/>
    </xf>
    <xf numFmtId="0" fontId="14" fillId="0" borderId="176" xfId="3" applyFont="1" applyBorder="1" applyAlignment="1">
      <alignment horizontal="center" vertical="center"/>
    </xf>
    <xf numFmtId="0" fontId="14" fillId="0" borderId="177" xfId="3" applyFont="1" applyBorder="1" applyAlignment="1">
      <alignment horizontal="center" vertical="center"/>
    </xf>
    <xf numFmtId="0" fontId="14" fillId="0" borderId="178" xfId="3" applyFont="1" applyBorder="1" applyAlignment="1">
      <alignment horizontal="center" vertical="center"/>
    </xf>
    <xf numFmtId="0" fontId="14" fillId="2" borderId="129" xfId="3" applyFont="1" applyFill="1" applyBorder="1" applyAlignment="1">
      <alignment horizontal="center" vertical="center"/>
    </xf>
    <xf numFmtId="0" fontId="14" fillId="2" borderId="125" xfId="3" applyFont="1" applyFill="1" applyBorder="1" applyAlignment="1">
      <alignment horizontal="center" vertical="center"/>
    </xf>
    <xf numFmtId="0" fontId="14" fillId="0" borderId="179" xfId="3" applyFont="1" applyBorder="1" applyAlignment="1">
      <alignment horizontal="center" vertical="center"/>
    </xf>
    <xf numFmtId="0" fontId="14" fillId="0" borderId="180" xfId="3" applyFont="1" applyBorder="1" applyAlignment="1">
      <alignment horizontal="center" vertical="center"/>
    </xf>
    <xf numFmtId="0" fontId="14" fillId="0" borderId="181" xfId="3" applyFont="1" applyBorder="1" applyAlignment="1">
      <alignment horizontal="center" vertical="center"/>
    </xf>
    <xf numFmtId="0" fontId="14" fillId="2" borderId="182" xfId="3" applyFont="1" applyFill="1" applyBorder="1" applyAlignment="1">
      <alignment horizontal="center" vertical="center"/>
    </xf>
    <xf numFmtId="0" fontId="14" fillId="2" borderId="183" xfId="3" applyFont="1" applyFill="1" applyBorder="1" applyAlignment="1">
      <alignment horizontal="center" vertical="center"/>
    </xf>
    <xf numFmtId="0" fontId="14" fillId="0" borderId="184" xfId="3" applyFont="1" applyBorder="1" applyAlignment="1">
      <alignment horizontal="center" vertical="center"/>
    </xf>
    <xf numFmtId="0" fontId="14" fillId="0" borderId="185" xfId="3" applyFont="1" applyBorder="1" applyAlignment="1">
      <alignment horizontal="center" vertical="center"/>
    </xf>
    <xf numFmtId="0" fontId="14" fillId="0" borderId="186" xfId="3" applyFont="1" applyBorder="1" applyAlignment="1">
      <alignment horizontal="center" vertical="center"/>
    </xf>
    <xf numFmtId="0" fontId="14" fillId="2" borderId="172" xfId="5" applyFont="1" applyFill="1" applyBorder="1" applyAlignment="1">
      <alignment horizontal="center" vertical="center" wrapText="1"/>
    </xf>
    <xf numFmtId="0" fontId="14" fillId="2" borderId="127" xfId="5" applyFont="1" applyFill="1" applyBorder="1" applyAlignment="1">
      <alignment horizontal="center" vertical="center" wrapText="1"/>
    </xf>
    <xf numFmtId="0" fontId="14" fillId="2" borderId="173" xfId="5" applyFont="1" applyFill="1" applyBorder="1" applyAlignment="1">
      <alignment horizontal="center" vertical="center" wrapText="1"/>
    </xf>
    <xf numFmtId="0" fontId="14" fillId="2" borderId="2" xfId="5" applyNumberFormat="1" applyFont="1" applyFill="1" applyBorder="1" applyAlignment="1">
      <alignment horizontal="center" vertical="center" wrapText="1"/>
    </xf>
    <xf numFmtId="0" fontId="14" fillId="2" borderId="103" xfId="5" applyNumberFormat="1" applyFont="1" applyFill="1" applyBorder="1" applyAlignment="1">
      <alignment horizontal="center" vertical="center" wrapText="1"/>
    </xf>
    <xf numFmtId="0" fontId="14" fillId="2" borderId="8" xfId="5" applyNumberFormat="1" applyFont="1" applyFill="1" applyBorder="1" applyAlignment="1">
      <alignment horizontal="center" vertical="center" wrapText="1"/>
    </xf>
    <xf numFmtId="0" fontId="14" fillId="2" borderId="13" xfId="5" applyNumberFormat="1" applyFont="1" applyFill="1" applyBorder="1" applyAlignment="1">
      <alignment horizontal="center" vertical="center" wrapText="1"/>
    </xf>
    <xf numFmtId="0" fontId="14" fillId="0" borderId="36" xfId="5" applyNumberFormat="1" applyFont="1" applyFill="1" applyBorder="1" applyAlignment="1">
      <alignment horizontal="center" vertical="center" shrinkToFit="1"/>
    </xf>
    <xf numFmtId="0" fontId="14" fillId="0" borderId="105" xfId="5" applyNumberFormat="1" applyFont="1" applyFill="1" applyBorder="1" applyAlignment="1">
      <alignment horizontal="center" vertical="center" shrinkToFit="1"/>
    </xf>
    <xf numFmtId="0" fontId="14" fillId="0" borderId="149" xfId="5" applyNumberFormat="1" applyFont="1" applyFill="1" applyBorder="1" applyAlignment="1">
      <alignment horizontal="center" vertical="center" shrinkToFit="1"/>
    </xf>
    <xf numFmtId="0" fontId="14" fillId="0" borderId="107" xfId="5" applyNumberFormat="1" applyFont="1" applyFill="1" applyBorder="1" applyAlignment="1">
      <alignment horizontal="center" vertical="center" shrinkToFit="1"/>
    </xf>
    <xf numFmtId="0" fontId="14" fillId="2" borderId="124" xfId="5" applyNumberFormat="1" applyFont="1" applyFill="1" applyBorder="1" applyAlignment="1">
      <alignment horizontal="center" vertical="center"/>
    </xf>
    <xf numFmtId="0" fontId="14" fillId="2" borderId="279" xfId="5" applyFont="1" applyFill="1" applyBorder="1" applyAlignment="1"/>
    <xf numFmtId="0" fontId="14" fillId="2" borderId="273" xfId="5" applyNumberFormat="1" applyFont="1" applyFill="1" applyBorder="1" applyAlignment="1">
      <alignment horizontal="center" vertical="center"/>
    </xf>
    <xf numFmtId="0" fontId="14" fillId="2" borderId="274" xfId="5" applyNumberFormat="1" applyFont="1" applyFill="1" applyBorder="1" applyAlignment="1">
      <alignment horizontal="center" vertical="center"/>
    </xf>
    <xf numFmtId="38" fontId="14" fillId="0" borderId="197" xfId="1" applyFont="1" applyFill="1" applyBorder="1" applyAlignment="1">
      <alignment horizontal="center" vertical="center" shrinkToFit="1"/>
    </xf>
    <xf numFmtId="38" fontId="14" fillId="0" borderId="269" xfId="1" applyFont="1" applyFill="1" applyBorder="1" applyAlignment="1">
      <alignment horizontal="center" vertical="center" shrinkToFit="1"/>
    </xf>
    <xf numFmtId="38" fontId="14" fillId="0" borderId="139" xfId="1" applyFont="1" applyFill="1" applyBorder="1" applyAlignment="1">
      <alignment horizontal="center" vertical="center" shrinkToFit="1"/>
    </xf>
    <xf numFmtId="38" fontId="14" fillId="0" borderId="270" xfId="1" applyFont="1" applyFill="1" applyBorder="1" applyAlignment="1">
      <alignment horizontal="center" vertical="center" shrinkToFit="1"/>
    </xf>
    <xf numFmtId="0" fontId="14" fillId="2" borderId="123" xfId="5" applyNumberFormat="1" applyFont="1" applyFill="1" applyBorder="1" applyAlignment="1">
      <alignment horizontal="center" vertical="center" wrapText="1"/>
    </xf>
    <xf numFmtId="0" fontId="14" fillId="2" borderId="123" xfId="5" applyNumberFormat="1" applyFont="1" applyFill="1" applyBorder="1" applyAlignment="1">
      <alignment horizontal="center" vertical="center"/>
    </xf>
    <xf numFmtId="0" fontId="14" fillId="2" borderId="125" xfId="5" applyNumberFormat="1" applyFont="1" applyFill="1" applyBorder="1" applyAlignment="1">
      <alignment horizontal="center" vertical="center"/>
    </xf>
    <xf numFmtId="0" fontId="14" fillId="2" borderId="125" xfId="5" applyNumberFormat="1" applyFont="1" applyFill="1" applyBorder="1" applyAlignment="1">
      <alignment horizontal="center" vertical="center" wrapText="1"/>
    </xf>
    <xf numFmtId="0" fontId="14" fillId="2" borderId="226" xfId="5" applyNumberFormat="1" applyFont="1" applyFill="1" applyBorder="1" applyAlignment="1">
      <alignment horizontal="center" vertical="center"/>
    </xf>
    <xf numFmtId="0" fontId="14" fillId="2" borderId="180" xfId="5" applyFont="1" applyFill="1" applyBorder="1" applyAlignment="1">
      <alignment vertical="center"/>
    </xf>
    <xf numFmtId="0" fontId="14" fillId="2" borderId="208" xfId="5" applyFont="1" applyFill="1" applyBorder="1" applyAlignment="1">
      <alignment vertical="center"/>
    </xf>
    <xf numFmtId="176" fontId="14" fillId="0" borderId="297" xfId="0" applyNumberFormat="1" applyFont="1" applyFill="1" applyBorder="1" applyAlignment="1">
      <alignment horizontal="right" vertical="center"/>
    </xf>
    <xf numFmtId="176" fontId="14" fillId="0" borderId="276" xfId="0" applyNumberFormat="1" applyFont="1" applyFill="1" applyBorder="1" applyAlignment="1">
      <alignment horizontal="right" vertical="center"/>
    </xf>
    <xf numFmtId="176" fontId="14" fillId="0" borderId="179" xfId="0" applyNumberFormat="1" applyFont="1" applyFill="1" applyBorder="1" applyAlignment="1">
      <alignment horizontal="right" vertical="center"/>
    </xf>
    <xf numFmtId="176" fontId="14" fillId="5" borderId="297" xfId="5" applyNumberFormat="1" applyFont="1" applyFill="1" applyBorder="1" applyAlignment="1">
      <alignment vertical="center"/>
    </xf>
    <xf numFmtId="176" fontId="14" fillId="5" borderId="276" xfId="5" applyNumberFormat="1" applyFont="1" applyFill="1" applyBorder="1" applyAlignment="1">
      <alignment vertical="center"/>
    </xf>
    <xf numFmtId="176" fontId="14" fillId="5" borderId="275" xfId="5" applyNumberFormat="1" applyFont="1" applyFill="1" applyBorder="1" applyAlignment="1">
      <alignment vertical="center"/>
    </xf>
    <xf numFmtId="0" fontId="14" fillId="2" borderId="149" xfId="5" applyNumberFormat="1" applyFont="1" applyFill="1" applyBorder="1" applyAlignment="1">
      <alignment horizontal="center" vertical="center"/>
    </xf>
    <xf numFmtId="0" fontId="14" fillId="2" borderId="1" xfId="5" applyFont="1" applyFill="1" applyBorder="1" applyAlignment="1">
      <alignment vertical="center"/>
    </xf>
    <xf numFmtId="0" fontId="14" fillId="2" borderId="202" xfId="5" applyFont="1" applyFill="1" applyBorder="1" applyAlignment="1">
      <alignment vertical="center"/>
    </xf>
    <xf numFmtId="176" fontId="14" fillId="5" borderId="1" xfId="5" applyNumberFormat="1" applyFont="1" applyFill="1" applyBorder="1" applyAlignment="1">
      <alignment vertical="center"/>
    </xf>
    <xf numFmtId="176" fontId="14" fillId="5" borderId="167" xfId="5" applyNumberFormat="1" applyFont="1" applyFill="1" applyBorder="1" applyAlignment="1">
      <alignment vertical="center"/>
    </xf>
    <xf numFmtId="176" fontId="14" fillId="5" borderId="164" xfId="5" applyNumberFormat="1" applyFont="1" applyFill="1" applyBorder="1" applyAlignment="1">
      <alignment vertical="center"/>
    </xf>
    <xf numFmtId="176" fontId="14" fillId="5" borderId="303" xfId="5" applyNumberFormat="1" applyFont="1" applyFill="1" applyBorder="1" applyAlignment="1">
      <alignment vertical="center"/>
    </xf>
    <xf numFmtId="176" fontId="14" fillId="5" borderId="107" xfId="5" applyNumberFormat="1" applyFont="1" applyFill="1" applyBorder="1" applyAlignment="1">
      <alignment vertical="center"/>
    </xf>
    <xf numFmtId="0" fontId="14" fillId="2" borderId="223" xfId="5" applyFont="1" applyFill="1" applyBorder="1" applyAlignment="1">
      <alignment vertical="center"/>
    </xf>
    <xf numFmtId="0" fontId="14" fillId="2" borderId="224" xfId="5" applyFont="1" applyFill="1" applyBorder="1" applyAlignment="1">
      <alignment vertical="center"/>
    </xf>
    <xf numFmtId="176" fontId="14" fillId="0" borderId="77" xfId="0" applyNumberFormat="1" applyFont="1" applyFill="1" applyBorder="1" applyAlignment="1">
      <alignment horizontal="right" vertical="center"/>
    </xf>
    <xf numFmtId="176" fontId="14" fillId="0" borderId="197" xfId="0" applyNumberFormat="1" applyFont="1" applyFill="1" applyBorder="1" applyAlignment="1">
      <alignment horizontal="right" vertical="center"/>
    </xf>
    <xf numFmtId="176" fontId="14" fillId="0" borderId="160" xfId="0" applyNumberFormat="1" applyFont="1" applyFill="1" applyBorder="1" applyAlignment="1">
      <alignment horizontal="right" vertical="center"/>
    </xf>
    <xf numFmtId="176" fontId="14" fillId="5" borderId="305" xfId="5" applyNumberFormat="1" applyFont="1" applyFill="1" applyBorder="1" applyAlignment="1">
      <alignment vertical="center"/>
    </xf>
    <xf numFmtId="176" fontId="14" fillId="5" borderId="197" xfId="5" applyNumberFormat="1" applyFont="1" applyFill="1" applyBorder="1" applyAlignment="1">
      <alignment vertical="center"/>
    </xf>
    <xf numFmtId="176" fontId="14" fillId="5" borderId="139" xfId="5" applyNumberFormat="1" applyFont="1" applyFill="1" applyBorder="1" applyAlignment="1">
      <alignment vertical="center"/>
    </xf>
    <xf numFmtId="0" fontId="14" fillId="2" borderId="225" xfId="5" applyNumberFormat="1" applyFont="1" applyFill="1" applyBorder="1" applyAlignment="1">
      <alignment horizontal="center" vertical="center"/>
    </xf>
    <xf numFmtId="0" fontId="14" fillId="2" borderId="177" xfId="5" applyFont="1" applyFill="1" applyBorder="1" applyAlignment="1">
      <alignment vertical="center"/>
    </xf>
    <xf numFmtId="0" fontId="14" fillId="2" borderId="206" xfId="5" applyFont="1" applyFill="1" applyBorder="1" applyAlignment="1">
      <alignment vertical="center"/>
    </xf>
    <xf numFmtId="176" fontId="14" fillId="0" borderId="188" xfId="0" applyNumberFormat="1" applyFont="1" applyFill="1" applyBorder="1" applyAlignment="1">
      <alignment horizontal="right" vertical="center"/>
    </xf>
    <xf numFmtId="176" fontId="14" fillId="0" borderId="175" xfId="0" applyNumberFormat="1" applyFont="1" applyFill="1" applyBorder="1" applyAlignment="1">
      <alignment horizontal="right" vertical="center"/>
    </xf>
    <xf numFmtId="176" fontId="14" fillId="0" borderId="176" xfId="0" applyNumberFormat="1" applyFont="1" applyFill="1" applyBorder="1" applyAlignment="1">
      <alignment horizontal="right" vertical="center"/>
    </xf>
    <xf numFmtId="176" fontId="14" fillId="5" borderId="289" xfId="5" applyNumberFormat="1" applyFont="1" applyFill="1" applyBorder="1" applyAlignment="1">
      <alignment vertical="center"/>
    </xf>
    <xf numFmtId="176" fontId="14" fillId="5" borderId="175" xfId="5" applyNumberFormat="1" applyFont="1" applyFill="1" applyBorder="1" applyAlignment="1">
      <alignment vertical="center"/>
    </xf>
    <xf numFmtId="176" fontId="14" fillId="5" borderId="203" xfId="5" applyNumberFormat="1" applyFont="1" applyFill="1" applyBorder="1" applyAlignment="1">
      <alignment vertical="center"/>
    </xf>
    <xf numFmtId="176" fontId="14" fillId="5" borderId="205" xfId="5" applyNumberFormat="1" applyFont="1" applyFill="1" applyBorder="1" applyAlignment="1">
      <alignment horizontal="right" vertical="center"/>
    </xf>
    <xf numFmtId="176" fontId="14" fillId="5" borderId="13" xfId="5" applyNumberFormat="1" applyFont="1" applyFill="1" applyBorder="1" applyAlignment="1">
      <alignment horizontal="right" vertical="center"/>
    </xf>
    <xf numFmtId="176" fontId="14" fillId="5" borderId="207" xfId="5" applyNumberFormat="1" applyFont="1" applyFill="1" applyBorder="1" applyAlignment="1">
      <alignment horizontal="right" vertical="center"/>
    </xf>
    <xf numFmtId="176" fontId="14" fillId="5" borderId="178" xfId="5" applyNumberFormat="1" applyFont="1" applyFill="1" applyBorder="1" applyAlignment="1">
      <alignment horizontal="right" vertical="center"/>
    </xf>
    <xf numFmtId="176" fontId="14" fillId="5" borderId="220" xfId="5" applyNumberFormat="1" applyFont="1" applyFill="1" applyBorder="1" applyAlignment="1">
      <alignment horizontal="right" vertical="center"/>
    </xf>
    <xf numFmtId="176" fontId="14" fillId="5" borderId="221" xfId="5" applyNumberFormat="1" applyFont="1" applyFill="1" applyBorder="1" applyAlignment="1">
      <alignment horizontal="right" vertical="center"/>
    </xf>
    <xf numFmtId="0" fontId="14" fillId="2" borderId="2" xfId="5" applyNumberFormat="1" applyFont="1" applyFill="1" applyBorder="1" applyAlignment="1">
      <alignment horizontal="right" vertical="center"/>
    </xf>
    <xf numFmtId="0" fontId="14" fillId="2" borderId="3" xfId="5" applyFont="1" applyFill="1" applyBorder="1" applyAlignment="1">
      <alignment vertical="center"/>
    </xf>
    <xf numFmtId="0" fontId="14" fillId="2" borderId="306" xfId="5" applyNumberFormat="1" applyFont="1" applyFill="1" applyBorder="1" applyAlignment="1">
      <alignment horizontal="center" vertical="center"/>
    </xf>
    <xf numFmtId="0" fontId="14" fillId="2" borderId="3" xfId="5" applyFont="1" applyFill="1" applyBorder="1" applyAlignment="1"/>
    <xf numFmtId="0" fontId="14" fillId="2" borderId="72" xfId="5" applyFont="1" applyFill="1" applyBorder="1" applyAlignment="1"/>
    <xf numFmtId="0" fontId="14" fillId="2" borderId="304" xfId="5" applyFont="1" applyFill="1" applyBorder="1" applyAlignment="1"/>
    <xf numFmtId="0" fontId="14" fillId="2" borderId="66" xfId="5" applyFont="1" applyFill="1" applyBorder="1" applyAlignment="1"/>
    <xf numFmtId="0" fontId="14" fillId="2" borderId="212" xfId="5" applyFont="1" applyFill="1" applyBorder="1" applyAlignment="1"/>
    <xf numFmtId="0" fontId="14" fillId="2" borderId="73" xfId="5" applyNumberFormat="1" applyFont="1" applyFill="1" applyBorder="1" applyAlignment="1">
      <alignment horizontal="center" vertical="center" shrinkToFit="1"/>
    </xf>
    <xf numFmtId="0" fontId="14" fillId="2" borderId="3" xfId="5" applyFont="1" applyFill="1" applyBorder="1" applyAlignment="1">
      <alignment shrinkToFit="1"/>
    </xf>
    <xf numFmtId="0" fontId="14" fillId="2" borderId="72" xfId="5" applyFont="1" applyFill="1" applyBorder="1" applyAlignment="1">
      <alignment shrinkToFit="1"/>
    </xf>
    <xf numFmtId="0" fontId="14" fillId="2" borderId="214" xfId="5" applyFont="1" applyFill="1" applyBorder="1" applyAlignment="1">
      <alignment shrinkToFit="1"/>
    </xf>
    <xf numFmtId="0" fontId="14" fillId="2" borderId="66" xfId="5" applyFont="1" applyFill="1" applyBorder="1" applyAlignment="1">
      <alignment shrinkToFit="1"/>
    </xf>
    <xf numFmtId="0" fontId="14" fillId="2" borderId="212" xfId="5" applyFont="1" applyFill="1" applyBorder="1" applyAlignment="1">
      <alignment shrinkToFit="1"/>
    </xf>
    <xf numFmtId="0" fontId="14" fillId="2" borderId="3" xfId="5" applyNumberFormat="1" applyFont="1" applyFill="1" applyBorder="1" applyAlignment="1">
      <alignment horizontal="center" vertical="center"/>
    </xf>
    <xf numFmtId="0" fontId="14" fillId="2" borderId="103" xfId="5" applyFont="1" applyFill="1" applyBorder="1" applyAlignment="1"/>
    <xf numFmtId="0" fontId="14" fillId="2" borderId="106" xfId="5" applyFont="1" applyFill="1" applyBorder="1" applyAlignment="1"/>
    <xf numFmtId="0" fontId="14" fillId="2" borderId="53" xfId="5" applyNumberFormat="1" applyFont="1" applyFill="1" applyBorder="1" applyAlignment="1">
      <alignment vertical="center"/>
    </xf>
    <xf numFmtId="0" fontId="14" fillId="2" borderId="0" xfId="5" applyFont="1" applyFill="1" applyBorder="1" applyAlignment="1">
      <alignment vertical="center"/>
    </xf>
    <xf numFmtId="176" fontId="14" fillId="0" borderId="299" xfId="0" applyNumberFormat="1" applyFont="1" applyFill="1" applyBorder="1" applyAlignment="1">
      <alignment horizontal="center" vertical="center"/>
    </xf>
    <xf numFmtId="0" fontId="14" fillId="0" borderId="300" xfId="0" applyFont="1" applyFill="1" applyBorder="1" applyAlignment="1">
      <alignment horizontal="center"/>
    </xf>
    <xf numFmtId="0" fontId="14" fillId="0" borderId="299" xfId="0" applyFont="1" applyFill="1" applyBorder="1" applyAlignment="1">
      <alignment horizontal="center"/>
    </xf>
    <xf numFmtId="0" fontId="14" fillId="0" borderId="301" xfId="0" applyFont="1" applyFill="1" applyBorder="1" applyAlignment="1">
      <alignment horizontal="center"/>
    </xf>
    <xf numFmtId="0" fontId="14" fillId="0" borderId="302" xfId="0" applyFont="1" applyFill="1" applyBorder="1" applyAlignment="1">
      <alignment horizontal="center"/>
    </xf>
    <xf numFmtId="176" fontId="14" fillId="5" borderId="177" xfId="5" applyNumberFormat="1" applyFont="1" applyFill="1" applyBorder="1" applyAlignment="1">
      <alignment horizontal="right" vertical="center"/>
    </xf>
    <xf numFmtId="176" fontId="14" fillId="5" borderId="180" xfId="5" applyNumberFormat="1" applyFont="1" applyFill="1" applyBorder="1" applyAlignment="1">
      <alignment horizontal="right" vertical="center"/>
    </xf>
    <xf numFmtId="176" fontId="14" fillId="5" borderId="181" xfId="5" applyNumberFormat="1" applyFont="1" applyFill="1" applyBorder="1" applyAlignment="1">
      <alignment horizontal="right" vertical="center"/>
    </xf>
    <xf numFmtId="0" fontId="14" fillId="2" borderId="219" xfId="5" applyNumberFormat="1" applyFont="1" applyFill="1" applyBorder="1" applyAlignment="1">
      <alignment horizontal="center" vertical="center"/>
    </xf>
    <xf numFmtId="0" fontId="14" fillId="2" borderId="14" xfId="5" applyNumberFormat="1" applyFont="1" applyFill="1" applyBorder="1" applyAlignment="1">
      <alignment horizontal="center" vertical="center"/>
    </xf>
    <xf numFmtId="0" fontId="14" fillId="2" borderId="45" xfId="5" applyNumberFormat="1" applyFont="1" applyFill="1" applyBorder="1" applyAlignment="1">
      <alignment horizontal="center" vertical="center"/>
    </xf>
    <xf numFmtId="176" fontId="14" fillId="5" borderId="298" xfId="0" applyNumberFormat="1" applyFont="1" applyFill="1" applyBorder="1" applyAlignment="1">
      <alignment horizontal="right" vertical="center"/>
    </xf>
    <xf numFmtId="0" fontId="14" fillId="5" borderId="213" xfId="0" applyFont="1" applyFill="1" applyBorder="1" applyAlignment="1">
      <alignment horizontal="right" vertical="center"/>
    </xf>
    <xf numFmtId="0" fontId="14" fillId="5" borderId="295" xfId="0" applyFont="1" applyFill="1" applyBorder="1" applyAlignment="1">
      <alignment horizontal="right" vertical="center"/>
    </xf>
    <xf numFmtId="0" fontId="14" fillId="5" borderId="296" xfId="0" applyFont="1" applyFill="1" applyBorder="1" applyAlignment="1">
      <alignment horizontal="right" vertical="center"/>
    </xf>
    <xf numFmtId="0" fontId="14" fillId="5" borderId="293" xfId="0" applyFont="1" applyFill="1" applyBorder="1" applyAlignment="1">
      <alignment horizontal="right" vertical="center"/>
    </xf>
    <xf numFmtId="0" fontId="14" fillId="5" borderId="183" xfId="0" applyFont="1" applyFill="1" applyBorder="1" applyAlignment="1">
      <alignment horizontal="right" vertical="center"/>
    </xf>
    <xf numFmtId="176" fontId="14" fillId="5" borderId="213" xfId="0" applyNumberFormat="1" applyFont="1" applyFill="1" applyBorder="1" applyAlignment="1">
      <alignment horizontal="right" vertical="center"/>
    </xf>
    <xf numFmtId="176" fontId="14" fillId="5" borderId="296" xfId="0" applyNumberFormat="1" applyFont="1" applyFill="1" applyBorder="1" applyAlignment="1">
      <alignment horizontal="right" vertical="center"/>
    </xf>
    <xf numFmtId="176" fontId="14" fillId="5" borderId="183" xfId="0" applyNumberFormat="1" applyFont="1" applyFill="1" applyBorder="1" applyAlignment="1">
      <alignment horizontal="right" vertical="center"/>
    </xf>
    <xf numFmtId="176" fontId="14" fillId="0" borderId="213" xfId="0" applyNumberFormat="1" applyFont="1" applyFill="1" applyBorder="1" applyAlignment="1">
      <alignment horizontal="right" vertical="center"/>
    </xf>
    <xf numFmtId="176" fontId="14" fillId="0" borderId="296" xfId="0" applyNumberFormat="1" applyFont="1" applyFill="1" applyBorder="1" applyAlignment="1">
      <alignment horizontal="right" vertical="center"/>
    </xf>
    <xf numFmtId="176" fontId="14" fillId="0" borderId="183" xfId="0" applyNumberFormat="1" applyFont="1" applyFill="1" applyBorder="1" applyAlignment="1">
      <alignment horizontal="right" vertical="center"/>
    </xf>
    <xf numFmtId="176" fontId="14" fillId="5" borderId="289" xfId="0" applyNumberFormat="1" applyFont="1" applyFill="1" applyBorder="1" applyAlignment="1">
      <alignment vertical="center"/>
    </xf>
    <xf numFmtId="0" fontId="14" fillId="5" borderId="175" xfId="0" applyFont="1" applyFill="1" applyBorder="1" applyAlignment="1">
      <alignment vertical="center"/>
    </xf>
    <xf numFmtId="0" fontId="14" fillId="5" borderId="289" xfId="0" applyFont="1" applyFill="1" applyBorder="1" applyAlignment="1">
      <alignment vertical="center"/>
    </xf>
    <xf numFmtId="0" fontId="14" fillId="5" borderId="297" xfId="0" applyFont="1" applyFill="1" applyBorder="1" applyAlignment="1">
      <alignment vertical="center"/>
    </xf>
    <xf numFmtId="0" fontId="14" fillId="5" borderId="276" xfId="0" applyFont="1" applyFill="1" applyBorder="1" applyAlignment="1">
      <alignment vertical="center"/>
    </xf>
    <xf numFmtId="176" fontId="14" fillId="5" borderId="175" xfId="0" applyNumberFormat="1" applyFont="1" applyFill="1" applyBorder="1" applyAlignment="1">
      <alignment vertical="center"/>
    </xf>
    <xf numFmtId="176" fontId="14" fillId="0" borderId="175" xfId="0" applyNumberFormat="1" applyFont="1" applyFill="1" applyBorder="1" applyAlignment="1">
      <alignment vertical="center"/>
    </xf>
    <xf numFmtId="0" fontId="14" fillId="0" borderId="175" xfId="0" applyFont="1" applyFill="1" applyBorder="1" applyAlignment="1">
      <alignment vertical="center"/>
    </xf>
    <xf numFmtId="0" fontId="14" fillId="0" borderId="276" xfId="0" applyFont="1" applyFill="1" applyBorder="1" applyAlignment="1">
      <alignment vertical="center"/>
    </xf>
    <xf numFmtId="0" fontId="14" fillId="2" borderId="53" xfId="5" applyNumberFormat="1" applyFont="1" applyFill="1" applyBorder="1" applyAlignment="1">
      <alignment horizontal="center" vertical="center" shrinkToFit="1"/>
    </xf>
    <xf numFmtId="0" fontId="14" fillId="2" borderId="8" xfId="5" applyNumberFormat="1" applyFont="1" applyFill="1" applyBorder="1" applyAlignment="1">
      <alignment horizontal="center" vertical="center" shrinkToFit="1"/>
    </xf>
    <xf numFmtId="176" fontId="14" fillId="5" borderId="287" xfId="0" applyNumberFormat="1" applyFont="1" applyFill="1" applyBorder="1" applyAlignment="1">
      <alignment horizontal="right" vertical="center"/>
    </xf>
    <xf numFmtId="0" fontId="14" fillId="5" borderId="277" xfId="0" applyFont="1" applyFill="1" applyBorder="1" applyAlignment="1">
      <alignment horizontal="right" vertical="center"/>
    </xf>
    <xf numFmtId="0" fontId="14" fillId="5" borderId="289" xfId="0" applyFont="1" applyFill="1" applyBorder="1" applyAlignment="1">
      <alignment horizontal="right" vertical="center"/>
    </xf>
    <xf numFmtId="0" fontId="14" fillId="5" borderId="175" xfId="0" applyFont="1" applyFill="1" applyBorder="1" applyAlignment="1">
      <alignment horizontal="right" vertical="center"/>
    </xf>
    <xf numFmtId="176" fontId="14" fillId="5" borderId="277" xfId="0" applyNumberFormat="1" applyFont="1" applyFill="1" applyBorder="1" applyAlignment="1">
      <alignment horizontal="right" vertical="center"/>
    </xf>
    <xf numFmtId="176" fontId="14" fillId="0" borderId="277" xfId="0" applyNumberFormat="1" applyFont="1" applyFill="1" applyBorder="1" applyAlignment="1">
      <alignment horizontal="right" vertical="center"/>
    </xf>
    <xf numFmtId="0" fontId="14" fillId="0" borderId="277" xfId="0" applyFont="1" applyFill="1" applyBorder="1" applyAlignment="1">
      <alignment horizontal="right" vertical="center"/>
    </xf>
    <xf numFmtId="0" fontId="14" fillId="0" borderId="175" xfId="0" applyFont="1" applyFill="1" applyBorder="1" applyAlignment="1">
      <alignment horizontal="right" vertical="center"/>
    </xf>
    <xf numFmtId="0" fontId="14" fillId="0" borderId="288" xfId="0" applyFont="1" applyFill="1" applyBorder="1" applyAlignment="1"/>
    <xf numFmtId="0" fontId="14" fillId="0" borderId="175" xfId="0" applyFont="1" applyFill="1" applyBorder="1" applyAlignment="1"/>
    <xf numFmtId="0" fontId="14" fillId="0" borderId="290" xfId="0" applyFont="1" applyFill="1" applyBorder="1" applyAlignment="1"/>
    <xf numFmtId="176" fontId="14" fillId="5" borderId="223" xfId="5" applyNumberFormat="1" applyFont="1" applyFill="1" applyBorder="1" applyAlignment="1">
      <alignment horizontal="right" vertical="center"/>
    </xf>
    <xf numFmtId="176" fontId="14" fillId="5" borderId="216" xfId="5" applyNumberFormat="1" applyFont="1" applyFill="1" applyBorder="1" applyAlignment="1">
      <alignment horizontal="right" vertical="center"/>
    </xf>
    <xf numFmtId="176" fontId="14" fillId="0" borderId="183" xfId="5" applyNumberFormat="1" applyFont="1" applyBorder="1" applyAlignment="1">
      <alignment horizontal="center"/>
    </xf>
    <xf numFmtId="176" fontId="14" fillId="0" borderId="209" xfId="5" applyNumberFormat="1" applyFont="1" applyBorder="1" applyAlignment="1">
      <alignment horizontal="center"/>
    </xf>
    <xf numFmtId="0" fontId="15" fillId="0" borderId="0" xfId="5" applyNumberFormat="1" applyFont="1" applyAlignment="1">
      <alignment vertical="center"/>
    </xf>
    <xf numFmtId="0" fontId="14" fillId="2" borderId="309" xfId="5" applyNumberFormat="1" applyFont="1" applyFill="1" applyBorder="1" applyAlignment="1">
      <alignment horizontal="center" vertical="center"/>
    </xf>
    <xf numFmtId="0" fontId="14" fillId="2" borderId="191" xfId="5" applyFont="1" applyFill="1" applyBorder="1" applyAlignment="1">
      <alignment vertical="center"/>
    </xf>
    <xf numFmtId="0" fontId="14" fillId="2" borderId="310" xfId="5" applyFont="1" applyFill="1" applyBorder="1" applyAlignment="1">
      <alignment vertical="center"/>
    </xf>
    <xf numFmtId="0" fontId="14" fillId="2" borderId="194" xfId="5" applyFont="1" applyFill="1" applyBorder="1" applyAlignment="1">
      <alignment vertical="center"/>
    </xf>
    <xf numFmtId="0" fontId="14" fillId="2" borderId="298" xfId="5" applyFont="1" applyFill="1" applyBorder="1" applyAlignment="1">
      <alignment vertical="center"/>
    </xf>
    <xf numFmtId="0" fontId="14" fillId="2" borderId="213" xfId="5" applyFont="1" applyFill="1" applyBorder="1" applyAlignment="1">
      <alignment vertical="center"/>
    </xf>
    <xf numFmtId="0" fontId="14" fillId="2" borderId="191" xfId="5" applyNumberFormat="1" applyFont="1" applyFill="1" applyBorder="1" applyAlignment="1">
      <alignment horizontal="center" vertical="center" wrapText="1"/>
    </xf>
    <xf numFmtId="0" fontId="14" fillId="2" borderId="191" xfId="5" applyNumberFormat="1" applyFont="1" applyFill="1" applyBorder="1" applyAlignment="1">
      <alignment horizontal="center" vertical="center"/>
    </xf>
    <xf numFmtId="0" fontId="14" fillId="2" borderId="194" xfId="5" applyNumberFormat="1" applyFont="1" applyFill="1" applyBorder="1" applyAlignment="1">
      <alignment horizontal="center" vertical="center"/>
    </xf>
    <xf numFmtId="0" fontId="14" fillId="2" borderId="191" xfId="5" applyFont="1" applyFill="1" applyBorder="1" applyAlignment="1">
      <alignment wrapText="1"/>
    </xf>
    <xf numFmtId="0" fontId="14" fillId="2" borderId="194" xfId="5" applyFont="1" applyFill="1" applyBorder="1" applyAlignment="1">
      <alignment wrapText="1"/>
    </xf>
    <xf numFmtId="0" fontId="14" fillId="2" borderId="191" xfId="5" applyFont="1" applyFill="1" applyBorder="1" applyAlignment="1"/>
    <xf numFmtId="0" fontId="14" fillId="2" borderId="194" xfId="5" applyFont="1" applyFill="1" applyBorder="1" applyAlignment="1"/>
    <xf numFmtId="0" fontId="14" fillId="2" borderId="73" xfId="5" applyNumberFormat="1" applyFont="1" applyFill="1" applyBorder="1" applyAlignment="1">
      <alignment horizontal="center" vertical="center" wrapText="1"/>
    </xf>
    <xf numFmtId="0" fontId="14" fillId="2" borderId="192" xfId="5" applyNumberFormat="1" applyFont="1" applyFill="1" applyBorder="1" applyAlignment="1">
      <alignment horizontal="center" vertical="center" wrapText="1"/>
    </xf>
    <xf numFmtId="0" fontId="14" fillId="2" borderId="75" xfId="5" applyNumberFormat="1" applyFont="1" applyFill="1" applyBorder="1" applyAlignment="1">
      <alignment horizontal="center" vertical="center" wrapText="1"/>
    </xf>
    <xf numFmtId="0" fontId="14" fillId="2" borderId="195" xfId="5" applyNumberFormat="1" applyFont="1" applyFill="1" applyBorder="1" applyAlignment="1">
      <alignment horizontal="center" vertical="center" wrapText="1"/>
    </xf>
    <xf numFmtId="188" fontId="14" fillId="5" borderId="293" xfId="5" applyNumberFormat="1" applyFont="1" applyFill="1" applyBorder="1" applyAlignment="1">
      <alignment horizontal="center" vertical="center"/>
    </xf>
    <xf numFmtId="188" fontId="14" fillId="5" borderId="294" xfId="5" applyNumberFormat="1" applyFont="1" applyFill="1" applyBorder="1" applyAlignment="1">
      <alignment horizontal="center" vertical="center"/>
    </xf>
    <xf numFmtId="188" fontId="14" fillId="5" borderId="101" xfId="5" applyNumberFormat="1" applyFont="1" applyFill="1" applyBorder="1" applyAlignment="1">
      <alignment horizontal="center" vertical="center"/>
    </xf>
    <xf numFmtId="188" fontId="14" fillId="5" borderId="184" xfId="5" applyNumberFormat="1" applyFont="1" applyFill="1" applyBorder="1" applyAlignment="1">
      <alignment horizontal="center" vertical="center"/>
    </xf>
    <xf numFmtId="188" fontId="14" fillId="5" borderId="183" xfId="5" applyNumberFormat="1" applyFont="1" applyFill="1" applyBorder="1" applyAlignment="1">
      <alignment horizontal="center" vertical="center"/>
    </xf>
    <xf numFmtId="0" fontId="14" fillId="2" borderId="210" xfId="5" applyNumberFormat="1" applyFont="1" applyFill="1" applyBorder="1" applyAlignment="1">
      <alignment horizontal="center" vertical="center"/>
    </xf>
    <xf numFmtId="0" fontId="14" fillId="2" borderId="173" xfId="5" applyNumberFormat="1" applyFont="1" applyFill="1" applyBorder="1" applyAlignment="1">
      <alignment horizontal="center" vertical="center"/>
    </xf>
    <xf numFmtId="0" fontId="14" fillId="2" borderId="207" xfId="5" applyNumberFormat="1" applyFont="1" applyFill="1" applyBorder="1" applyAlignment="1">
      <alignment horizontal="center" vertical="center"/>
    </xf>
    <xf numFmtId="0" fontId="14" fillId="2" borderId="178" xfId="5" applyNumberFormat="1" applyFont="1" applyFill="1" applyBorder="1" applyAlignment="1">
      <alignment horizontal="center" vertical="center"/>
    </xf>
    <xf numFmtId="0" fontId="14" fillId="2" borderId="215" xfId="5" applyNumberFormat="1" applyFont="1" applyFill="1" applyBorder="1" applyAlignment="1">
      <alignment horizontal="center" vertical="center"/>
    </xf>
    <xf numFmtId="0" fontId="14" fillId="2" borderId="105" xfId="5" applyNumberFormat="1" applyFont="1" applyFill="1" applyBorder="1" applyAlignment="1">
      <alignment horizontal="center" vertical="center"/>
    </xf>
    <xf numFmtId="0" fontId="14" fillId="0" borderId="0" xfId="5" applyNumberFormat="1" applyFont="1" applyBorder="1" applyAlignment="1">
      <alignment horizontal="left" vertical="top" wrapText="1"/>
    </xf>
    <xf numFmtId="176" fontId="14" fillId="5" borderId="175" xfId="5" applyNumberFormat="1" applyFont="1" applyFill="1" applyBorder="1" applyAlignment="1">
      <alignment horizontal="center" vertical="center"/>
    </xf>
    <xf numFmtId="0" fontId="14" fillId="5" borderId="203" xfId="5" applyFont="1" applyFill="1" applyBorder="1" applyAlignment="1">
      <alignment horizontal="center" vertical="center"/>
    </xf>
    <xf numFmtId="176" fontId="14" fillId="5" borderId="291" xfId="5" applyNumberFormat="1" applyFont="1" applyFill="1" applyBorder="1" applyAlignment="1">
      <alignment horizontal="center" vertical="center"/>
    </xf>
    <xf numFmtId="0" fontId="14" fillId="5" borderId="292" xfId="5" applyFont="1" applyFill="1" applyBorder="1" applyAlignment="1">
      <alignment horizontal="center" vertical="center"/>
    </xf>
    <xf numFmtId="176" fontId="14" fillId="5" borderId="218" xfId="5" applyNumberFormat="1" applyFont="1" applyFill="1" applyBorder="1" applyAlignment="1">
      <alignment horizontal="center" vertical="center"/>
    </xf>
    <xf numFmtId="0" fontId="14" fillId="5" borderId="125" xfId="5" applyFont="1" applyFill="1" applyBorder="1" applyAlignment="1">
      <alignment horizontal="center" vertical="center"/>
    </xf>
    <xf numFmtId="176" fontId="14" fillId="5" borderId="125" xfId="5" applyNumberFormat="1" applyFont="1" applyFill="1" applyBorder="1" applyAlignment="1">
      <alignment horizontal="center" vertical="center"/>
    </xf>
    <xf numFmtId="0" fontId="14" fillId="5" borderId="279" xfId="5" applyFont="1" applyFill="1" applyBorder="1" applyAlignment="1">
      <alignment horizontal="center" vertical="center"/>
    </xf>
    <xf numFmtId="176" fontId="14" fillId="5" borderId="289" xfId="5" applyNumberFormat="1" applyFont="1" applyFill="1" applyBorder="1" applyAlignment="1">
      <alignment horizontal="center" vertical="center"/>
    </xf>
    <xf numFmtId="0" fontId="14" fillId="5" borderId="290" xfId="5" applyFont="1" applyFill="1" applyBorder="1" applyAlignment="1">
      <alignment horizontal="center" vertical="center"/>
    </xf>
    <xf numFmtId="176" fontId="14" fillId="5" borderId="188" xfId="5" applyNumberFormat="1" applyFont="1" applyFill="1" applyBorder="1" applyAlignment="1">
      <alignment horizontal="center" vertical="center"/>
    </xf>
    <xf numFmtId="0" fontId="14" fillId="5" borderId="175" xfId="5" applyFont="1" applyFill="1" applyBorder="1" applyAlignment="1">
      <alignment horizontal="center" vertical="center"/>
    </xf>
    <xf numFmtId="176" fontId="14" fillId="0" borderId="175" xfId="5" applyNumberFormat="1" applyFont="1" applyBorder="1" applyAlignment="1">
      <alignment horizontal="center"/>
    </xf>
    <xf numFmtId="176" fontId="14" fillId="0" borderId="203" xfId="5" applyNumberFormat="1" applyFont="1" applyBorder="1" applyAlignment="1">
      <alignment horizontal="center"/>
    </xf>
    <xf numFmtId="176" fontId="14" fillId="5" borderId="175" xfId="5" applyNumberFormat="1" applyFont="1" applyFill="1" applyBorder="1" applyAlignment="1">
      <alignment horizontal="center"/>
    </xf>
    <xf numFmtId="176" fontId="14" fillId="5" borderId="203" xfId="5" applyNumberFormat="1" applyFont="1" applyFill="1" applyBorder="1" applyAlignment="1">
      <alignment horizontal="center"/>
    </xf>
    <xf numFmtId="176" fontId="14" fillId="5" borderId="277" xfId="5" applyNumberFormat="1" applyFont="1" applyFill="1" applyBorder="1" applyAlignment="1">
      <alignment horizontal="center" vertical="center"/>
    </xf>
    <xf numFmtId="0" fontId="14" fillId="5" borderId="277" xfId="5" applyFont="1" applyFill="1" applyBorder="1" applyAlignment="1">
      <alignment horizontal="center" vertical="center"/>
    </xf>
    <xf numFmtId="176" fontId="14" fillId="5" borderId="222" xfId="5" applyNumberFormat="1" applyFont="1" applyFill="1" applyBorder="1" applyAlignment="1">
      <alignment horizontal="center" vertical="center"/>
    </xf>
    <xf numFmtId="176" fontId="14" fillId="5" borderId="98" xfId="5" applyNumberFormat="1" applyFont="1" applyFill="1" applyBorder="1" applyAlignment="1">
      <alignment horizontal="center" vertical="center"/>
    </xf>
    <xf numFmtId="0" fontId="14" fillId="0" borderId="0" xfId="5" applyFont="1" applyBorder="1" applyAlignment="1">
      <alignment horizontal="center" vertical="center"/>
    </xf>
    <xf numFmtId="0" fontId="15" fillId="0" borderId="1" xfId="5" applyFont="1" applyBorder="1" applyAlignment="1">
      <alignment horizontal="right"/>
    </xf>
    <xf numFmtId="0" fontId="14" fillId="2" borderId="3" xfId="5" applyNumberFormat="1" applyFont="1" applyFill="1" applyBorder="1" applyAlignment="1">
      <alignment horizontal="center" vertical="center" wrapText="1"/>
    </xf>
    <xf numFmtId="0" fontId="14" fillId="2" borderId="9" xfId="5" applyNumberFormat="1" applyFont="1" applyFill="1" applyBorder="1" applyAlignment="1">
      <alignment horizontal="center" vertical="center" wrapText="1"/>
    </xf>
    <xf numFmtId="0" fontId="14" fillId="2" borderId="198" xfId="5" applyNumberFormat="1" applyFont="1" applyFill="1" applyBorder="1" applyAlignment="1">
      <alignment horizontal="center" vertical="center" wrapText="1"/>
    </xf>
    <xf numFmtId="0" fontId="14" fillId="2" borderId="72" xfId="5" applyNumberFormat="1" applyFont="1" applyFill="1" applyBorder="1" applyAlignment="1">
      <alignment horizontal="center" vertical="center"/>
    </xf>
    <xf numFmtId="0" fontId="14" fillId="2" borderId="77" xfId="5" applyNumberFormat="1" applyFont="1" applyFill="1" applyBorder="1" applyAlignment="1">
      <alignment horizontal="center" vertical="center"/>
    </xf>
    <xf numFmtId="0" fontId="14" fillId="2" borderId="197" xfId="5" applyNumberFormat="1" applyFont="1" applyFill="1" applyBorder="1" applyAlignment="1">
      <alignment horizontal="center" vertical="center"/>
    </xf>
    <xf numFmtId="0" fontId="14" fillId="2" borderId="191" xfId="5" applyFont="1" applyFill="1" applyBorder="1" applyAlignment="1">
      <alignment horizontal="center" vertical="center"/>
    </xf>
    <xf numFmtId="0" fontId="14" fillId="2" borderId="197" xfId="5" applyFont="1" applyFill="1" applyBorder="1" applyAlignment="1">
      <alignment horizontal="center" vertical="center"/>
    </xf>
    <xf numFmtId="0" fontId="14" fillId="2" borderId="73" xfId="5" applyFont="1" applyFill="1" applyBorder="1" applyAlignment="1">
      <alignment horizontal="center" vertical="center"/>
    </xf>
    <xf numFmtId="0" fontId="14" fillId="2" borderId="72" xfId="5" applyFont="1" applyFill="1" applyBorder="1" applyAlignment="1">
      <alignment horizontal="center" vertical="center"/>
    </xf>
    <xf numFmtId="0" fontId="14" fillId="2" borderId="160" xfId="5" applyFont="1" applyFill="1" applyBorder="1" applyAlignment="1">
      <alignment horizontal="center" vertical="center"/>
    </xf>
    <xf numFmtId="0" fontId="14" fillId="2" borderId="77" xfId="5" applyFont="1" applyFill="1" applyBorder="1" applyAlignment="1">
      <alignment horizontal="center" vertical="center"/>
    </xf>
    <xf numFmtId="0" fontId="14" fillId="2" borderId="197" xfId="5" applyFont="1" applyFill="1" applyBorder="1" applyAlignment="1"/>
    <xf numFmtId="0" fontId="17" fillId="2" borderId="123" xfId="5" applyFont="1" applyFill="1" applyBorder="1" applyAlignment="1">
      <alignment horizontal="center" vertical="center"/>
    </xf>
    <xf numFmtId="0" fontId="17" fillId="2" borderId="124" xfId="5" applyFont="1" applyFill="1" applyBorder="1" applyAlignment="1">
      <alignment horizontal="center" vertical="center"/>
    </xf>
    <xf numFmtId="0" fontId="17" fillId="2" borderId="175" xfId="5" applyFont="1" applyFill="1" applyBorder="1" applyAlignment="1">
      <alignment horizontal="center" vertical="center"/>
    </xf>
    <xf numFmtId="0" fontId="17" fillId="2" borderId="176" xfId="5" applyFont="1" applyFill="1" applyBorder="1" applyAlignment="1">
      <alignment horizontal="center" vertical="center"/>
    </xf>
    <xf numFmtId="0" fontId="17" fillId="2" borderId="178" xfId="5" applyFont="1" applyFill="1" applyBorder="1" applyAlignment="1">
      <alignment horizontal="center" vertical="center"/>
    </xf>
    <xf numFmtId="176" fontId="14" fillId="0" borderId="277" xfId="5" applyNumberFormat="1" applyFont="1" applyBorder="1" applyAlignment="1">
      <alignment horizontal="center"/>
    </xf>
    <xf numFmtId="176" fontId="14" fillId="0" borderId="278" xfId="5" applyNumberFormat="1" applyFont="1" applyBorder="1" applyAlignment="1">
      <alignment horizontal="center"/>
    </xf>
    <xf numFmtId="176" fontId="14" fillId="5" borderId="287" xfId="5" applyNumberFormat="1" applyFont="1" applyFill="1" applyBorder="1" applyAlignment="1">
      <alignment horizontal="center" vertical="center"/>
    </xf>
    <xf numFmtId="0" fontId="14" fillId="5" borderId="288" xfId="5" applyFont="1" applyFill="1" applyBorder="1" applyAlignment="1">
      <alignment horizontal="center" vertical="center"/>
    </xf>
    <xf numFmtId="176" fontId="14" fillId="5" borderId="223" xfId="5" applyNumberFormat="1" applyFont="1" applyFill="1" applyBorder="1" applyAlignment="1">
      <alignment horizontal="center" vertical="center"/>
    </xf>
    <xf numFmtId="0" fontId="14" fillId="2" borderId="236" xfId="5" applyFont="1" applyFill="1" applyBorder="1" applyAlignment="1">
      <alignment horizontal="center" vertical="center"/>
    </xf>
    <xf numFmtId="0" fontId="14" fillId="2" borderId="185" xfId="5" applyFont="1" applyFill="1" applyBorder="1" applyAlignment="1">
      <alignment horizontal="center" vertical="center"/>
    </xf>
    <xf numFmtId="0" fontId="14" fillId="2" borderId="101" xfId="5" applyFont="1" applyFill="1" applyBorder="1" applyAlignment="1">
      <alignment horizontal="center" vertical="center"/>
    </xf>
    <xf numFmtId="181" fontId="14" fillId="0" borderId="228" xfId="0" applyNumberFormat="1" applyFont="1" applyFill="1" applyBorder="1" applyAlignment="1">
      <alignment horizontal="left" vertical="center" indent="2"/>
    </xf>
    <xf numFmtId="181" fontId="14" fillId="0" borderId="186" xfId="0" applyNumberFormat="1" applyFont="1" applyFill="1" applyBorder="1" applyAlignment="1">
      <alignment horizontal="left" vertical="center" indent="2"/>
    </xf>
    <xf numFmtId="0" fontId="14" fillId="4" borderId="176" xfId="5" applyFont="1" applyFill="1" applyBorder="1" applyAlignment="1">
      <alignment vertical="center"/>
    </xf>
    <xf numFmtId="0" fontId="13" fillId="4" borderId="177" xfId="7" applyFont="1" applyFill="1" applyBorder="1">
      <alignment vertical="center"/>
    </xf>
    <xf numFmtId="0" fontId="13" fillId="4" borderId="188" xfId="7" applyFont="1" applyFill="1" applyBorder="1">
      <alignment vertical="center"/>
    </xf>
    <xf numFmtId="185" fontId="14" fillId="0" borderId="176" xfId="20" applyNumberFormat="1" applyFont="1" applyFill="1" applyBorder="1" applyAlignment="1">
      <alignment horizontal="left" vertical="center" wrapText="1" indent="2"/>
    </xf>
    <xf numFmtId="185" fontId="14" fillId="0" borderId="188" xfId="20" applyNumberFormat="1" applyFont="1" applyFill="1" applyBorder="1" applyAlignment="1">
      <alignment horizontal="left" vertical="center" indent="2"/>
    </xf>
    <xf numFmtId="177" fontId="14" fillId="0" borderId="176" xfId="0" applyNumberFormat="1" applyFont="1" applyFill="1" applyBorder="1" applyAlignment="1">
      <alignment horizontal="left" vertical="center" wrapText="1" indent="2"/>
    </xf>
    <xf numFmtId="177" fontId="14" fillId="0" borderId="206" xfId="0" applyNumberFormat="1" applyFont="1" applyFill="1" applyBorder="1" applyAlignment="1">
      <alignment horizontal="left" vertical="center" indent="2"/>
    </xf>
    <xf numFmtId="181" fontId="14" fillId="0" borderId="207" xfId="0" applyNumberFormat="1" applyFont="1" applyFill="1" applyBorder="1" applyAlignment="1">
      <alignment horizontal="left" vertical="center" wrapText="1" indent="2"/>
    </xf>
    <xf numFmtId="181" fontId="14" fillId="0" borderId="178" xfId="0" applyNumberFormat="1" applyFont="1" applyFill="1" applyBorder="1" applyAlignment="1">
      <alignment horizontal="left" vertical="center" indent="2"/>
    </xf>
    <xf numFmtId="0" fontId="14" fillId="4" borderId="176" xfId="5" applyFont="1" applyFill="1" applyBorder="1" applyAlignment="1">
      <alignment vertical="center" shrinkToFit="1"/>
    </xf>
    <xf numFmtId="0" fontId="14" fillId="4" borderId="177" xfId="7" applyFont="1" applyFill="1" applyBorder="1" applyAlignment="1">
      <alignment vertical="center" shrinkToFit="1"/>
    </xf>
    <xf numFmtId="0" fontId="14" fillId="4" borderId="188" xfId="7" applyFont="1" applyFill="1" applyBorder="1" applyAlignment="1">
      <alignment vertical="center" shrinkToFit="1"/>
    </xf>
    <xf numFmtId="177" fontId="14" fillId="0" borderId="179" xfId="0" applyNumberFormat="1" applyFont="1" applyFill="1" applyBorder="1" applyAlignment="1">
      <alignment horizontal="left" vertical="center" wrapText="1" indent="2"/>
    </xf>
    <xf numFmtId="177" fontId="14" fillId="0" borderId="189" xfId="0" applyNumberFormat="1" applyFont="1" applyFill="1" applyBorder="1" applyAlignment="1">
      <alignment horizontal="left" vertical="center" indent="2"/>
    </xf>
    <xf numFmtId="181" fontId="14" fillId="0" borderId="179" xfId="20" applyNumberFormat="1" applyFont="1" applyFill="1" applyBorder="1" applyAlignment="1">
      <alignment horizontal="left" vertical="center" wrapText="1" indent="2"/>
    </xf>
    <xf numFmtId="181" fontId="14" fillId="0" borderId="208" xfId="20" applyNumberFormat="1" applyFont="1" applyFill="1" applyBorder="1" applyAlignment="1">
      <alignment horizontal="left" vertical="center" indent="2"/>
    </xf>
    <xf numFmtId="181" fontId="14" fillId="0" borderId="176" xfId="20" applyNumberFormat="1" applyFont="1" applyFill="1" applyBorder="1" applyAlignment="1">
      <alignment horizontal="left" vertical="center" wrapText="1" indent="2"/>
    </xf>
    <xf numFmtId="181" fontId="14" fillId="0" borderId="188" xfId="20" applyNumberFormat="1" applyFont="1" applyFill="1" applyBorder="1" applyAlignment="1">
      <alignment horizontal="left" vertical="center" indent="2"/>
    </xf>
    <xf numFmtId="184" fontId="14" fillId="0" borderId="176" xfId="0" applyNumberFormat="1" applyFont="1" applyFill="1" applyBorder="1" applyAlignment="1">
      <alignment horizontal="left" vertical="center" indent="2"/>
    </xf>
    <xf numFmtId="184" fontId="14" fillId="0" borderId="188" xfId="0" applyNumberFormat="1" applyFont="1" applyFill="1" applyBorder="1" applyAlignment="1">
      <alignment horizontal="left" vertical="center" indent="2"/>
    </xf>
    <xf numFmtId="0" fontId="13" fillId="4" borderId="177" xfId="7" applyFont="1" applyFill="1" applyBorder="1" applyAlignment="1">
      <alignment vertical="center" shrinkToFit="1"/>
    </xf>
    <xf numFmtId="0" fontId="13" fillId="4" borderId="188" xfId="7" applyFont="1" applyFill="1" applyBorder="1" applyAlignment="1">
      <alignment vertical="center" shrinkToFit="1"/>
    </xf>
    <xf numFmtId="0" fontId="13" fillId="0" borderId="177" xfId="7" applyFont="1" applyBorder="1">
      <alignment vertical="center"/>
    </xf>
    <xf numFmtId="0" fontId="13" fillId="0" borderId="188" xfId="7" applyFont="1" applyBorder="1">
      <alignment vertical="center"/>
    </xf>
    <xf numFmtId="184" fontId="14" fillId="0" borderId="176" xfId="0" applyNumberFormat="1" applyFont="1" applyFill="1" applyBorder="1" applyAlignment="1">
      <alignment horizontal="left" vertical="center" wrapText="1" indent="2"/>
    </xf>
    <xf numFmtId="184" fontId="14" fillId="0" borderId="206" xfId="0" applyNumberFormat="1" applyFont="1" applyFill="1" applyBorder="1" applyAlignment="1">
      <alignment horizontal="left" vertical="center" indent="2"/>
    </xf>
    <xf numFmtId="185" fontId="14" fillId="0" borderId="176" xfId="0" applyNumberFormat="1" applyFont="1" applyFill="1" applyBorder="1" applyAlignment="1">
      <alignment horizontal="left" vertical="center" wrapText="1" indent="2"/>
    </xf>
    <xf numFmtId="185" fontId="14" fillId="0" borderId="206" xfId="0" applyNumberFormat="1" applyFont="1" applyFill="1" applyBorder="1" applyAlignment="1">
      <alignment horizontal="left" vertical="center" indent="2"/>
    </xf>
    <xf numFmtId="0" fontId="14" fillId="4" borderId="172" xfId="5" applyFont="1" applyFill="1" applyBorder="1" applyAlignment="1">
      <alignment vertical="center"/>
    </xf>
    <xf numFmtId="0" fontId="13" fillId="0" borderId="127" xfId="7" applyFont="1" applyBorder="1">
      <alignment vertical="center"/>
    </xf>
    <xf numFmtId="0" fontId="13" fillId="0" borderId="128" xfId="7" applyFont="1" applyBorder="1">
      <alignment vertical="center"/>
    </xf>
    <xf numFmtId="181" fontId="14" fillId="0" borderId="160" xfId="0" applyNumberFormat="1" applyFont="1" applyFill="1" applyBorder="1" applyAlignment="1">
      <alignment horizontal="left" vertical="center" wrapText="1" indent="2"/>
    </xf>
    <xf numFmtId="181" fontId="14" fillId="0" borderId="77" xfId="0" applyNumberFormat="1" applyFont="1" applyFill="1" applyBorder="1" applyAlignment="1">
      <alignment horizontal="left" vertical="center" indent="2"/>
    </xf>
    <xf numFmtId="181" fontId="14" fillId="0" borderId="198" xfId="0" applyNumberFormat="1" applyFont="1" applyFill="1" applyBorder="1" applyAlignment="1">
      <alignment horizontal="left" vertical="center" indent="2"/>
    </xf>
    <xf numFmtId="181" fontId="14" fillId="0" borderId="205" xfId="0" applyNumberFormat="1" applyFont="1" applyFill="1" applyBorder="1" applyAlignment="1">
      <alignment horizontal="left" vertical="center" wrapText="1" indent="2"/>
    </xf>
    <xf numFmtId="181" fontId="14" fillId="0" borderId="13" xfId="0" applyNumberFormat="1" applyFont="1" applyFill="1" applyBorder="1" applyAlignment="1">
      <alignment horizontal="left" vertical="center" indent="2"/>
    </xf>
    <xf numFmtId="0" fontId="14" fillId="2" borderId="234" xfId="5" applyFont="1" applyFill="1" applyBorder="1" applyAlignment="1">
      <alignment horizontal="center" vertical="center"/>
    </xf>
    <xf numFmtId="0" fontId="14" fillId="2" borderId="232" xfId="5" applyFont="1" applyFill="1" applyBorder="1" applyAlignment="1">
      <alignment horizontal="center" vertical="center"/>
    </xf>
    <xf numFmtId="0" fontId="14" fillId="2" borderId="231" xfId="5" applyFont="1" applyFill="1" applyBorder="1" applyAlignment="1">
      <alignment horizontal="center" vertical="center"/>
    </xf>
    <xf numFmtId="38" fontId="14" fillId="0" borderId="230" xfId="19" applyFont="1" applyFill="1" applyBorder="1" applyAlignment="1">
      <alignment horizontal="center" vertical="center"/>
    </xf>
    <xf numFmtId="38" fontId="14" fillId="0" borderId="231" xfId="19" applyFont="1" applyFill="1" applyBorder="1" applyAlignment="1">
      <alignment horizontal="center" vertical="center"/>
    </xf>
    <xf numFmtId="182" fontId="14" fillId="0" borderId="231" xfId="0" applyNumberFormat="1" applyFont="1" applyFill="1" applyBorder="1" applyAlignment="1">
      <alignment horizontal="center" vertical="center"/>
    </xf>
    <xf numFmtId="182" fontId="14" fillId="0" borderId="232" xfId="0" applyNumberFormat="1" applyFont="1" applyFill="1" applyBorder="1" applyAlignment="1">
      <alignment horizontal="center" vertical="center"/>
    </xf>
    <xf numFmtId="182" fontId="14" fillId="0" borderId="233" xfId="0" applyNumberFormat="1" applyFont="1" applyFill="1" applyBorder="1" applyAlignment="1">
      <alignment horizontal="center" vertical="center"/>
    </xf>
    <xf numFmtId="0" fontId="15" fillId="0" borderId="0" xfId="5" applyFont="1" applyBorder="1" applyAlignment="1"/>
    <xf numFmtId="0" fontId="30" fillId="0" borderId="0" xfId="5" applyFont="1" applyAlignment="1"/>
    <xf numFmtId="0" fontId="14" fillId="2" borderId="2" xfId="5" applyFont="1" applyFill="1" applyBorder="1" applyAlignment="1">
      <alignment horizontal="center" vertical="center"/>
    </xf>
    <xf numFmtId="0" fontId="14" fillId="2" borderId="149" xfId="5" applyFont="1" applyFill="1" applyBorder="1" applyAlignment="1">
      <alignment horizontal="center" vertical="center"/>
    </xf>
    <xf numFmtId="0" fontId="14" fillId="2" borderId="1" xfId="5" applyFont="1" applyFill="1" applyBorder="1" applyAlignment="1">
      <alignment horizontal="center" vertical="center"/>
    </xf>
    <xf numFmtId="0" fontId="14" fillId="2" borderId="306" xfId="5" applyFont="1" applyFill="1" applyBorder="1" applyAlignment="1">
      <alignment horizontal="center" vertical="center"/>
    </xf>
    <xf numFmtId="0" fontId="14" fillId="2" borderId="303" xfId="5" applyFont="1" applyFill="1" applyBorder="1" applyAlignment="1"/>
    <xf numFmtId="0" fontId="14" fillId="2" borderId="107" xfId="5" applyFont="1" applyFill="1" applyBorder="1" applyAlignment="1"/>
    <xf numFmtId="56" fontId="14" fillId="4" borderId="269" xfId="5" applyNumberFormat="1" applyFont="1" applyFill="1" applyBorder="1" applyAlignment="1">
      <alignment horizontal="center" vertical="center" wrapText="1"/>
    </xf>
    <xf numFmtId="0" fontId="14" fillId="4" borderId="269" xfId="5" applyFont="1" applyFill="1" applyBorder="1" applyAlignment="1"/>
    <xf numFmtId="0" fontId="14" fillId="4" borderId="307" xfId="5" applyFont="1" applyFill="1" applyBorder="1" applyAlignment="1"/>
    <xf numFmtId="0" fontId="13" fillId="0" borderId="185" xfId="0" applyFont="1" applyFill="1" applyBorder="1" applyAlignment="1">
      <alignment horizontal="center" vertical="center"/>
    </xf>
    <xf numFmtId="0" fontId="13" fillId="0" borderId="186"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13" fillId="0" borderId="0" xfId="5" applyFont="1" applyBorder="1" applyAlignment="1">
      <alignment horizontal="right"/>
    </xf>
    <xf numFmtId="0" fontId="13" fillId="2" borderId="229" xfId="5" applyFont="1" applyFill="1" applyBorder="1" applyAlignment="1">
      <alignment horizontal="center" vertical="center"/>
    </xf>
    <xf numFmtId="0" fontId="13" fillId="2" borderId="235" xfId="5" applyFont="1" applyFill="1" applyBorder="1" applyAlignment="1">
      <alignment horizontal="center" vertical="center"/>
    </xf>
    <xf numFmtId="0" fontId="14" fillId="2" borderId="136" xfId="5" applyFont="1" applyFill="1" applyBorder="1" applyAlignment="1">
      <alignment horizontal="center" vertical="center"/>
    </xf>
    <xf numFmtId="0" fontId="13" fillId="2" borderId="236" xfId="0" applyFont="1" applyFill="1" applyBorder="1" applyAlignment="1">
      <alignment horizontal="center" vertical="center"/>
    </xf>
    <xf numFmtId="0" fontId="13" fillId="2" borderId="185" xfId="0" applyFont="1" applyFill="1" applyBorder="1" applyAlignment="1">
      <alignment horizontal="center" vertical="center"/>
    </xf>
    <xf numFmtId="0" fontId="13" fillId="2" borderId="227" xfId="0" applyFont="1" applyFill="1" applyBorder="1" applyAlignment="1">
      <alignment horizontal="center" vertical="center"/>
    </xf>
    <xf numFmtId="0" fontId="13" fillId="6" borderId="258" xfId="0" applyFont="1" applyFill="1" applyBorder="1" applyAlignment="1">
      <alignment horizontal="center" vertical="center"/>
    </xf>
    <xf numFmtId="0" fontId="13" fillId="6" borderId="259" xfId="0" applyFont="1" applyFill="1" applyBorder="1" applyAlignment="1">
      <alignment horizontal="center" vertical="center"/>
    </xf>
    <xf numFmtId="0" fontId="13" fillId="6" borderId="260" xfId="0" applyFont="1" applyFill="1" applyBorder="1" applyAlignment="1">
      <alignment horizontal="center" vertical="center"/>
    </xf>
    <xf numFmtId="0" fontId="13" fillId="6" borderId="261" xfId="0" applyFont="1" applyFill="1" applyBorder="1" applyAlignment="1">
      <alignment horizontal="center" vertical="center"/>
    </xf>
    <xf numFmtId="0" fontId="13" fillId="6" borderId="262" xfId="0" applyFont="1" applyFill="1" applyBorder="1" applyAlignment="1">
      <alignment horizontal="center" vertical="center"/>
    </xf>
    <xf numFmtId="0" fontId="13" fillId="6" borderId="263" xfId="0" applyFont="1" applyFill="1" applyBorder="1" applyAlignment="1">
      <alignment horizontal="center" vertical="center"/>
    </xf>
    <xf numFmtId="0" fontId="13" fillId="0" borderId="101" xfId="0" applyFont="1" applyFill="1" applyBorder="1" applyAlignment="1">
      <alignment horizontal="center" vertical="center"/>
    </xf>
    <xf numFmtId="0" fontId="14" fillId="6" borderId="72" xfId="0" applyFont="1" applyFill="1" applyBorder="1" applyAlignment="1">
      <alignment horizontal="center" vertical="center" wrapText="1"/>
    </xf>
    <xf numFmtId="0" fontId="14" fillId="6" borderId="212" xfId="0" applyFont="1" applyFill="1" applyBorder="1" applyAlignment="1">
      <alignment horizontal="center" vertical="center" wrapText="1"/>
    </xf>
  </cellXfs>
  <cellStyles count="24">
    <cellStyle name="パーセント" xfId="21" builtinId="5"/>
    <cellStyle name="パーセント 2" xfId="20"/>
    <cellStyle name="桁区切り" xfId="1" builtinId="6"/>
    <cellStyle name="桁区切り 2" xfId="18"/>
    <cellStyle name="桁区切り 3" xfId="19"/>
    <cellStyle name="標準" xfId="0" builtinId="0"/>
    <cellStyle name="標準 2" xfId="5"/>
    <cellStyle name="標準 2 2" xfId="6"/>
    <cellStyle name="標準 3" xfId="7"/>
    <cellStyle name="標準 3 2" xfId="9"/>
    <cellStyle name="標準 4" xfId="23"/>
    <cellStyle name="標準 5" xfId="22"/>
    <cellStyle name="標準_0303資料１－１－８～９_" xfId="17"/>
    <cellStyle name="標準_Book1" xfId="10"/>
    <cellStyle name="標準_Sheet2" xfId="13"/>
    <cellStyle name="標準_Sheet2 (3)_光化学状況１８（平成14年度）" xfId="14"/>
    <cellStyle name="標準_SPM中のMetals濃度（H18）" xfId="8"/>
    <cellStyle name="標準_データ集経年変化" xfId="15"/>
    <cellStyle name="標準_プレス表" xfId="2"/>
    <cellStyle name="標準_光化学状況１９（平成14年度完成）" xfId="12"/>
    <cellStyle name="標準_資１－１－07・08" xfId="11"/>
    <cellStyle name="標準_資1-1-13～16" xfId="16"/>
    <cellStyle name="標準_資料１－１　二酸化炭素（ＮＯ２）濃度変化　★×0.9" xfId="3"/>
    <cellStyle name="標準_白書用全局" xfId="4"/>
  </cellStyles>
  <dxfs count="1">
    <dxf>
      <font>
        <b val="0"/>
        <i/>
        <condense val="0"/>
        <extend val="0"/>
      </font>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0023242861272E-2"/>
          <c:y val="7.5286575343910186E-2"/>
          <c:w val="0.93119857207117962"/>
          <c:h val="0.75047634771879013"/>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'1-1-16固定発生源からの窒素酸化物排出量の推移～'!$E$3:$Z$3</c:f>
              <c:strCache>
                <c:ptCount val="22"/>
                <c:pt idx="0">
                  <c:v>H6</c:v>
                </c:pt>
                <c:pt idx="1">
                  <c:v>H8</c:v>
                </c:pt>
                <c:pt idx="2">
                  <c:v>H10</c:v>
                </c:pt>
                <c:pt idx="3">
                  <c:v>H12</c:v>
                </c:pt>
                <c:pt idx="4">
                  <c:v>H14</c:v>
                </c:pt>
                <c:pt idx="5">
                  <c:v>H15</c:v>
                </c:pt>
                <c:pt idx="6">
                  <c:v>H16</c:v>
                </c:pt>
                <c:pt idx="7">
                  <c:v>H17</c:v>
                </c:pt>
                <c:pt idx="8">
                  <c:v>H18</c:v>
                </c:pt>
                <c:pt idx="9">
                  <c:v>H19</c:v>
                </c:pt>
                <c:pt idx="10">
                  <c:v>H20</c:v>
                </c:pt>
                <c:pt idx="11">
                  <c:v>H21</c:v>
                </c:pt>
                <c:pt idx="12">
                  <c:v>H22</c:v>
                </c:pt>
                <c:pt idx="13">
                  <c:v>H23</c:v>
                </c:pt>
                <c:pt idx="14">
                  <c:v>H24</c:v>
                </c:pt>
                <c:pt idx="15">
                  <c:v>H25</c:v>
                </c:pt>
                <c:pt idx="16">
                  <c:v>H26</c:v>
                </c:pt>
                <c:pt idx="17">
                  <c:v>H27</c:v>
                </c:pt>
                <c:pt idx="18">
                  <c:v>H28</c:v>
                </c:pt>
                <c:pt idx="19">
                  <c:v>H29</c:v>
                </c:pt>
                <c:pt idx="20">
                  <c:v>H30</c:v>
                </c:pt>
                <c:pt idx="21">
                  <c:v>R元</c:v>
                </c:pt>
              </c:strCache>
            </c:strRef>
          </c:cat>
          <c:val>
            <c:numRef>
              <c:f>'1-1-16固定発生源からの窒素酸化物排出量の推移～'!$E$4:$Z$4</c:f>
              <c:numCache>
                <c:formatCode>#,##0_);[Red]\(#,##0\)</c:formatCode>
                <c:ptCount val="22"/>
                <c:pt idx="0">
                  <c:v>5364</c:v>
                </c:pt>
                <c:pt idx="1">
                  <c:v>5245</c:v>
                </c:pt>
                <c:pt idx="2">
                  <c:v>4732</c:v>
                </c:pt>
                <c:pt idx="3">
                  <c:v>4603</c:v>
                </c:pt>
                <c:pt idx="4">
                  <c:v>3698</c:v>
                </c:pt>
                <c:pt idx="5">
                  <c:v>3465</c:v>
                </c:pt>
                <c:pt idx="6">
                  <c:v>3362</c:v>
                </c:pt>
                <c:pt idx="7">
                  <c:v>3379</c:v>
                </c:pt>
                <c:pt idx="8">
                  <c:v>3243</c:v>
                </c:pt>
                <c:pt idx="9">
                  <c:v>3171</c:v>
                </c:pt>
                <c:pt idx="10">
                  <c:v>3041</c:v>
                </c:pt>
                <c:pt idx="11">
                  <c:v>2744</c:v>
                </c:pt>
                <c:pt idx="12">
                  <c:v>2421</c:v>
                </c:pt>
                <c:pt idx="13">
                  <c:v>2235</c:v>
                </c:pt>
                <c:pt idx="14">
                  <c:v>2313</c:v>
                </c:pt>
                <c:pt idx="15">
                  <c:v>2270</c:v>
                </c:pt>
                <c:pt idx="16">
                  <c:v>2187</c:v>
                </c:pt>
                <c:pt idx="17">
                  <c:v>2093</c:v>
                </c:pt>
                <c:pt idx="18">
                  <c:v>2093</c:v>
                </c:pt>
                <c:pt idx="19">
                  <c:v>2016</c:v>
                </c:pt>
                <c:pt idx="20">
                  <c:v>2018</c:v>
                </c:pt>
                <c:pt idx="21" formatCode="General">
                  <c:v>1973</c:v>
                </c:pt>
              </c:numCache>
            </c:numRef>
          </c:val>
          <c:extLst>
            <c:ext xmlns:c16="http://schemas.microsoft.com/office/drawing/2014/chart" uri="{C3380CC4-5D6E-409C-BE32-E72D297353CC}">
              <c16:uniqueId val="{00000000-4D9F-4AE5-A309-1BBF2368734A}"/>
            </c:ext>
          </c:extLst>
        </c:ser>
        <c:dLbls>
          <c:dLblPos val="outEnd"/>
          <c:showLegendKey val="0"/>
          <c:showVal val="1"/>
          <c:showCatName val="0"/>
          <c:showSerName val="0"/>
          <c:showPercent val="0"/>
          <c:showBubbleSize val="0"/>
        </c:dLbls>
        <c:gapWidth val="219"/>
        <c:overlap val="-27"/>
        <c:axId val="484090792"/>
        <c:axId val="484092752"/>
        <c:extLst/>
      </c:barChart>
      <c:catAx>
        <c:axId val="484090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84092752"/>
        <c:crosses val="autoZero"/>
        <c:auto val="1"/>
        <c:lblAlgn val="ctr"/>
        <c:lblOffset val="100"/>
        <c:tickMarkSkip val="2"/>
        <c:noMultiLvlLbl val="0"/>
      </c:catAx>
      <c:valAx>
        <c:axId val="4840927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out"/>
        <c:minorTickMark val="out"/>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84090792"/>
        <c:crosses val="autoZero"/>
        <c:crossBetween val="between"/>
        <c:majorUnit val="2000"/>
        <c:minorUnit val="2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666750</xdr:colOff>
      <xdr:row>2</xdr:row>
      <xdr:rowOff>0</xdr:rowOff>
    </xdr:from>
    <xdr:to>
      <xdr:col>7</xdr:col>
      <xdr:colOff>266700</xdr:colOff>
      <xdr:row>2</xdr:row>
      <xdr:rowOff>0</xdr:rowOff>
    </xdr:to>
    <xdr:sp macro="" textlink="">
      <xdr:nvSpPr>
        <xdr:cNvPr id="2" name="Text Box 1"/>
        <xdr:cNvSpPr txBox="1">
          <a:spLocks noChangeArrowheads="1"/>
        </xdr:cNvSpPr>
      </xdr:nvSpPr>
      <xdr:spPr bwMode="auto">
        <a:xfrm>
          <a:off x="5362575" y="3429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7.4%</a:t>
          </a:r>
        </a:p>
      </xdr:txBody>
    </xdr:sp>
    <xdr:clientData/>
  </xdr:twoCellAnchor>
  <xdr:twoCellAnchor>
    <xdr:from>
      <xdr:col>7</xdr:col>
      <xdr:colOff>200025</xdr:colOff>
      <xdr:row>2</xdr:row>
      <xdr:rowOff>0</xdr:rowOff>
    </xdr:from>
    <xdr:to>
      <xdr:col>7</xdr:col>
      <xdr:colOff>457200</xdr:colOff>
      <xdr:row>2</xdr:row>
      <xdr:rowOff>0</xdr:rowOff>
    </xdr:to>
    <xdr:sp macro="" textlink="">
      <xdr:nvSpPr>
        <xdr:cNvPr id="3" name="Text Box 2"/>
        <xdr:cNvSpPr txBox="1">
          <a:spLocks noChangeArrowheads="1"/>
        </xdr:cNvSpPr>
      </xdr:nvSpPr>
      <xdr:spPr bwMode="auto">
        <a:xfrm>
          <a:off x="5667375" y="342900"/>
          <a:ext cx="2571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8.9%</a:t>
          </a:r>
        </a:p>
      </xdr:txBody>
    </xdr:sp>
    <xdr:clientData/>
  </xdr:twoCellAnchor>
  <xdr:twoCellAnchor>
    <xdr:from>
      <xdr:col>7</xdr:col>
      <xdr:colOff>552450</xdr:colOff>
      <xdr:row>2</xdr:row>
      <xdr:rowOff>0</xdr:rowOff>
    </xdr:from>
    <xdr:to>
      <xdr:col>8</xdr:col>
      <xdr:colOff>238125</xdr:colOff>
      <xdr:row>2</xdr:row>
      <xdr:rowOff>0</xdr:rowOff>
    </xdr:to>
    <xdr:sp macro="" textlink="">
      <xdr:nvSpPr>
        <xdr:cNvPr id="4" name="Text Box 3"/>
        <xdr:cNvSpPr txBox="1">
          <a:spLocks noChangeArrowheads="1"/>
        </xdr:cNvSpPr>
      </xdr:nvSpPr>
      <xdr:spPr bwMode="auto">
        <a:xfrm>
          <a:off x="6019800" y="342900"/>
          <a:ext cx="4572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14.5%</a:t>
          </a:r>
        </a:p>
      </xdr:txBody>
    </xdr:sp>
    <xdr:clientData/>
  </xdr:twoCellAnchor>
  <xdr:twoCellAnchor>
    <xdr:from>
      <xdr:col>6</xdr:col>
      <xdr:colOff>666750</xdr:colOff>
      <xdr:row>2</xdr:row>
      <xdr:rowOff>0</xdr:rowOff>
    </xdr:from>
    <xdr:to>
      <xdr:col>7</xdr:col>
      <xdr:colOff>276225</xdr:colOff>
      <xdr:row>2</xdr:row>
      <xdr:rowOff>0</xdr:rowOff>
    </xdr:to>
    <xdr:sp macro="" textlink="">
      <xdr:nvSpPr>
        <xdr:cNvPr id="5" name="Text Box 4"/>
        <xdr:cNvSpPr txBox="1">
          <a:spLocks noChangeArrowheads="1"/>
        </xdr:cNvSpPr>
      </xdr:nvSpPr>
      <xdr:spPr bwMode="auto">
        <a:xfrm>
          <a:off x="5362575" y="342900"/>
          <a:ext cx="3810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8.8%</a:t>
          </a:r>
        </a:p>
      </xdr:txBody>
    </xdr:sp>
    <xdr:clientData/>
  </xdr:twoCellAnchor>
  <xdr:twoCellAnchor>
    <xdr:from>
      <xdr:col>7</xdr:col>
      <xdr:colOff>219075</xdr:colOff>
      <xdr:row>2</xdr:row>
      <xdr:rowOff>0</xdr:rowOff>
    </xdr:from>
    <xdr:to>
      <xdr:col>7</xdr:col>
      <xdr:colOff>590550</xdr:colOff>
      <xdr:row>2</xdr:row>
      <xdr:rowOff>0</xdr:rowOff>
    </xdr:to>
    <xdr:sp macro="" textlink="">
      <xdr:nvSpPr>
        <xdr:cNvPr id="6" name="Text Box 5"/>
        <xdr:cNvSpPr txBox="1">
          <a:spLocks noChangeArrowheads="1"/>
        </xdr:cNvSpPr>
      </xdr:nvSpPr>
      <xdr:spPr bwMode="auto">
        <a:xfrm>
          <a:off x="5686425" y="342900"/>
          <a:ext cx="3714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15.3%</a:t>
          </a:r>
        </a:p>
      </xdr:txBody>
    </xdr:sp>
    <xdr:clientData/>
  </xdr:twoCellAnchor>
  <xdr:twoCellAnchor>
    <xdr:from>
      <xdr:col>8</xdr:col>
      <xdr:colOff>133350</xdr:colOff>
      <xdr:row>2</xdr:row>
      <xdr:rowOff>0</xdr:rowOff>
    </xdr:from>
    <xdr:to>
      <xdr:col>8</xdr:col>
      <xdr:colOff>400050</xdr:colOff>
      <xdr:row>2</xdr:row>
      <xdr:rowOff>0</xdr:rowOff>
    </xdr:to>
    <xdr:sp macro="" textlink="">
      <xdr:nvSpPr>
        <xdr:cNvPr id="7" name="Text Box 6"/>
        <xdr:cNvSpPr txBox="1">
          <a:spLocks noChangeArrowheads="1"/>
        </xdr:cNvSpPr>
      </xdr:nvSpPr>
      <xdr:spPr bwMode="auto">
        <a:xfrm>
          <a:off x="6372225" y="342900"/>
          <a:ext cx="2667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8.1%</a:t>
          </a:r>
        </a:p>
      </xdr:txBody>
    </xdr:sp>
    <xdr:clientData/>
  </xdr:twoCellAnchor>
  <xdr:twoCellAnchor>
    <xdr:from>
      <xdr:col>8</xdr:col>
      <xdr:colOff>438150</xdr:colOff>
      <xdr:row>2</xdr:row>
      <xdr:rowOff>0</xdr:rowOff>
    </xdr:from>
    <xdr:to>
      <xdr:col>9</xdr:col>
      <xdr:colOff>114300</xdr:colOff>
      <xdr:row>2</xdr:row>
      <xdr:rowOff>0</xdr:rowOff>
    </xdr:to>
    <xdr:sp macro="" textlink="">
      <xdr:nvSpPr>
        <xdr:cNvPr id="8" name="Text Box 7"/>
        <xdr:cNvSpPr txBox="1">
          <a:spLocks noChangeArrowheads="1"/>
        </xdr:cNvSpPr>
      </xdr:nvSpPr>
      <xdr:spPr bwMode="auto">
        <a:xfrm>
          <a:off x="6677025" y="342900"/>
          <a:ext cx="4476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11.3%</a:t>
          </a:r>
        </a:p>
      </xdr:txBody>
    </xdr:sp>
    <xdr:clientData/>
  </xdr:twoCellAnchor>
  <xdr:twoCellAnchor>
    <xdr:from>
      <xdr:col>8</xdr:col>
      <xdr:colOff>590550</xdr:colOff>
      <xdr:row>2</xdr:row>
      <xdr:rowOff>0</xdr:rowOff>
    </xdr:from>
    <xdr:to>
      <xdr:col>9</xdr:col>
      <xdr:colOff>219075</xdr:colOff>
      <xdr:row>2</xdr:row>
      <xdr:rowOff>0</xdr:rowOff>
    </xdr:to>
    <xdr:sp macro="" textlink="">
      <xdr:nvSpPr>
        <xdr:cNvPr id="9" name="Text Box 8"/>
        <xdr:cNvSpPr txBox="1">
          <a:spLocks noChangeArrowheads="1"/>
        </xdr:cNvSpPr>
      </xdr:nvSpPr>
      <xdr:spPr bwMode="auto">
        <a:xfrm>
          <a:off x="6829425" y="342900"/>
          <a:ext cx="4000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11.3%</a:t>
          </a:r>
        </a:p>
      </xdr:txBody>
    </xdr:sp>
    <xdr:clientData/>
  </xdr:twoCellAnchor>
  <xdr:twoCellAnchor>
    <xdr:from>
      <xdr:col>10</xdr:col>
      <xdr:colOff>190500</xdr:colOff>
      <xdr:row>2</xdr:row>
      <xdr:rowOff>0</xdr:rowOff>
    </xdr:from>
    <xdr:to>
      <xdr:col>10</xdr:col>
      <xdr:colOff>504825</xdr:colOff>
      <xdr:row>2</xdr:row>
      <xdr:rowOff>0</xdr:rowOff>
    </xdr:to>
    <xdr:sp macro="" textlink="">
      <xdr:nvSpPr>
        <xdr:cNvPr id="10" name="Text Box 9"/>
        <xdr:cNvSpPr txBox="1">
          <a:spLocks noChangeArrowheads="1"/>
        </xdr:cNvSpPr>
      </xdr:nvSpPr>
      <xdr:spPr bwMode="auto">
        <a:xfrm>
          <a:off x="7972425" y="342900"/>
          <a:ext cx="3143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2.2%</a:t>
          </a:r>
        </a:p>
      </xdr:txBody>
    </xdr:sp>
    <xdr:clientData/>
  </xdr:twoCellAnchor>
  <xdr:twoCellAnchor>
    <xdr:from>
      <xdr:col>8</xdr:col>
      <xdr:colOff>352425</xdr:colOff>
      <xdr:row>2</xdr:row>
      <xdr:rowOff>0</xdr:rowOff>
    </xdr:from>
    <xdr:to>
      <xdr:col>9</xdr:col>
      <xdr:colOff>9525</xdr:colOff>
      <xdr:row>2</xdr:row>
      <xdr:rowOff>0</xdr:rowOff>
    </xdr:to>
    <xdr:sp macro="" textlink="">
      <xdr:nvSpPr>
        <xdr:cNvPr id="11" name="Text Box 10"/>
        <xdr:cNvSpPr txBox="1">
          <a:spLocks noChangeArrowheads="1"/>
        </xdr:cNvSpPr>
      </xdr:nvSpPr>
      <xdr:spPr bwMode="auto">
        <a:xfrm>
          <a:off x="6591300" y="342900"/>
          <a:ext cx="4286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12.2%</a:t>
          </a:r>
        </a:p>
      </xdr:txBody>
    </xdr:sp>
    <xdr:clientData/>
  </xdr:twoCellAnchor>
  <xdr:twoCellAnchor>
    <xdr:from>
      <xdr:col>7</xdr:col>
      <xdr:colOff>457200</xdr:colOff>
      <xdr:row>2</xdr:row>
      <xdr:rowOff>0</xdr:rowOff>
    </xdr:from>
    <xdr:to>
      <xdr:col>10</xdr:col>
      <xdr:colOff>504825</xdr:colOff>
      <xdr:row>2</xdr:row>
      <xdr:rowOff>0</xdr:rowOff>
    </xdr:to>
    <xdr:sp macro="" textlink="">
      <xdr:nvSpPr>
        <xdr:cNvPr id="12" name="Text Box 11"/>
        <xdr:cNvSpPr txBox="1">
          <a:spLocks noChangeArrowheads="1"/>
        </xdr:cNvSpPr>
      </xdr:nvSpPr>
      <xdr:spPr bwMode="auto">
        <a:xfrm>
          <a:off x="5924550" y="342900"/>
          <a:ext cx="23622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処分数量には告示産廃（</a:t>
          </a:r>
          <a:r>
            <a:rPr lang="en-US" altLang="ja-JP" sz="800" b="0" i="0" u="none" strike="noStrike" baseline="0">
              <a:solidFill>
                <a:srgbClr val="000000"/>
              </a:solidFill>
              <a:latin typeface="ＭＳ Ｐゴシック"/>
              <a:ea typeface="ＭＳ Ｐゴシック"/>
            </a:rPr>
            <a:t>17,169t)</a:t>
          </a:r>
          <a:r>
            <a:rPr lang="ja-JP" altLang="en-US" sz="800" b="0" i="0" u="none" strike="noStrike" baseline="0">
              <a:solidFill>
                <a:srgbClr val="000000"/>
              </a:solidFill>
              <a:latin typeface="ＭＳ Ｐゴシック"/>
              <a:ea typeface="ＭＳ Ｐゴシック"/>
            </a:rPr>
            <a:t>を含む。</a:t>
          </a:r>
        </a:p>
      </xdr:txBody>
    </xdr:sp>
    <xdr:clientData/>
  </xdr:twoCellAnchor>
  <xdr:twoCellAnchor>
    <xdr:from>
      <xdr:col>8</xdr:col>
      <xdr:colOff>333375</xdr:colOff>
      <xdr:row>2</xdr:row>
      <xdr:rowOff>0</xdr:rowOff>
    </xdr:from>
    <xdr:to>
      <xdr:col>9</xdr:col>
      <xdr:colOff>485775</xdr:colOff>
      <xdr:row>2</xdr:row>
      <xdr:rowOff>0</xdr:rowOff>
    </xdr:to>
    <xdr:sp macro="" textlink="">
      <xdr:nvSpPr>
        <xdr:cNvPr id="13" name="Text Box 12"/>
        <xdr:cNvSpPr txBox="1">
          <a:spLocks noChangeArrowheads="1"/>
        </xdr:cNvSpPr>
      </xdr:nvSpPr>
      <xdr:spPr bwMode="auto">
        <a:xfrm>
          <a:off x="6572250" y="342900"/>
          <a:ext cx="9239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35,901t   2.3%</a:t>
          </a:r>
        </a:p>
      </xdr:txBody>
    </xdr:sp>
    <xdr:clientData/>
  </xdr:twoCellAnchor>
  <xdr:twoCellAnchor>
    <xdr:from>
      <xdr:col>9</xdr:col>
      <xdr:colOff>114300</xdr:colOff>
      <xdr:row>2</xdr:row>
      <xdr:rowOff>0</xdr:rowOff>
    </xdr:from>
    <xdr:to>
      <xdr:col>10</xdr:col>
      <xdr:colOff>200025</xdr:colOff>
      <xdr:row>2</xdr:row>
      <xdr:rowOff>0</xdr:rowOff>
    </xdr:to>
    <xdr:sp macro="" textlink="">
      <xdr:nvSpPr>
        <xdr:cNvPr id="14" name="Text Box 13"/>
        <xdr:cNvSpPr txBox="1">
          <a:spLocks noChangeArrowheads="1"/>
        </xdr:cNvSpPr>
      </xdr:nvSpPr>
      <xdr:spPr bwMode="auto">
        <a:xfrm>
          <a:off x="7124700" y="342900"/>
          <a:ext cx="8572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5,053t   0.3%</a:t>
          </a:r>
        </a:p>
      </xdr:txBody>
    </xdr:sp>
    <xdr:clientData/>
  </xdr:twoCellAnchor>
  <xdr:twoCellAnchor>
    <xdr:from>
      <xdr:col>7</xdr:col>
      <xdr:colOff>476250</xdr:colOff>
      <xdr:row>2</xdr:row>
      <xdr:rowOff>0</xdr:rowOff>
    </xdr:from>
    <xdr:to>
      <xdr:col>8</xdr:col>
      <xdr:colOff>419100</xdr:colOff>
      <xdr:row>2</xdr:row>
      <xdr:rowOff>0</xdr:rowOff>
    </xdr:to>
    <xdr:sp macro="" textlink="">
      <xdr:nvSpPr>
        <xdr:cNvPr id="15" name="Text Box 14"/>
        <xdr:cNvSpPr txBox="1">
          <a:spLocks noChangeArrowheads="1"/>
        </xdr:cNvSpPr>
      </xdr:nvSpPr>
      <xdr:spPr bwMode="auto">
        <a:xfrm>
          <a:off x="5943600" y="342900"/>
          <a:ext cx="7143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1,533,940t</a:t>
          </a:r>
        </a:p>
      </xdr:txBody>
    </xdr:sp>
    <xdr:clientData/>
  </xdr:twoCellAnchor>
  <xdr:twoCellAnchor>
    <xdr:from>
      <xdr:col>1</xdr:col>
      <xdr:colOff>276225</xdr:colOff>
      <xdr:row>2</xdr:row>
      <xdr:rowOff>0</xdr:rowOff>
    </xdr:from>
    <xdr:to>
      <xdr:col>2</xdr:col>
      <xdr:colOff>47625</xdr:colOff>
      <xdr:row>2</xdr:row>
      <xdr:rowOff>0</xdr:rowOff>
    </xdr:to>
    <xdr:sp macro="" textlink="">
      <xdr:nvSpPr>
        <xdr:cNvPr id="16" name="Text Box 15"/>
        <xdr:cNvSpPr txBox="1">
          <a:spLocks noChangeArrowheads="1"/>
        </xdr:cNvSpPr>
      </xdr:nvSpPr>
      <xdr:spPr bwMode="auto">
        <a:xfrm>
          <a:off x="1114425" y="342900"/>
          <a:ext cx="5429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74,518t</a:t>
          </a:r>
        </a:p>
      </xdr:txBody>
    </xdr:sp>
    <xdr:clientData/>
  </xdr:twoCellAnchor>
  <xdr:twoCellAnchor>
    <xdr:from>
      <xdr:col>1</xdr:col>
      <xdr:colOff>276225</xdr:colOff>
      <xdr:row>2</xdr:row>
      <xdr:rowOff>0</xdr:rowOff>
    </xdr:from>
    <xdr:to>
      <xdr:col>1</xdr:col>
      <xdr:colOff>657225</xdr:colOff>
      <xdr:row>2</xdr:row>
      <xdr:rowOff>0</xdr:rowOff>
    </xdr:to>
    <xdr:sp macro="" textlink="">
      <xdr:nvSpPr>
        <xdr:cNvPr id="17" name="Text Box 16"/>
        <xdr:cNvSpPr txBox="1">
          <a:spLocks noChangeArrowheads="1"/>
        </xdr:cNvSpPr>
      </xdr:nvSpPr>
      <xdr:spPr bwMode="auto">
        <a:xfrm>
          <a:off x="1114425" y="342900"/>
          <a:ext cx="3810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4.9%</a:t>
          </a:r>
        </a:p>
      </xdr:txBody>
    </xdr:sp>
    <xdr:clientData/>
  </xdr:twoCellAnchor>
  <xdr:twoCellAnchor>
    <xdr:from>
      <xdr:col>1</xdr:col>
      <xdr:colOff>180975</xdr:colOff>
      <xdr:row>2</xdr:row>
      <xdr:rowOff>0</xdr:rowOff>
    </xdr:from>
    <xdr:to>
      <xdr:col>2</xdr:col>
      <xdr:colOff>66675</xdr:colOff>
      <xdr:row>2</xdr:row>
      <xdr:rowOff>0</xdr:rowOff>
    </xdr:to>
    <xdr:sp macro="" textlink="">
      <xdr:nvSpPr>
        <xdr:cNvPr id="18" name="Text Box 17"/>
        <xdr:cNvSpPr txBox="1">
          <a:spLocks noChangeArrowheads="1"/>
        </xdr:cNvSpPr>
      </xdr:nvSpPr>
      <xdr:spPr bwMode="auto">
        <a:xfrm>
          <a:off x="1019175" y="342900"/>
          <a:ext cx="65722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1"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859,478t</a:t>
          </a:r>
        </a:p>
        <a:p>
          <a:pPr algn="l" rtl="0">
            <a:defRPr sz="1000"/>
          </a:pPr>
          <a:r>
            <a:rPr lang="en-US" altLang="ja-JP" sz="800" b="0" i="0" u="none" strike="noStrike" baseline="0">
              <a:solidFill>
                <a:srgbClr val="000000"/>
              </a:solidFill>
              <a:latin typeface="ＭＳ Ｐゴシック"/>
              <a:ea typeface="ＭＳ Ｐゴシック"/>
            </a:rPr>
            <a:t>   56.7%</a:t>
          </a:r>
        </a:p>
      </xdr:txBody>
    </xdr:sp>
    <xdr:clientData/>
  </xdr:twoCellAnchor>
  <xdr:twoCellAnchor>
    <xdr:from>
      <xdr:col>4</xdr:col>
      <xdr:colOff>28575</xdr:colOff>
      <xdr:row>2</xdr:row>
      <xdr:rowOff>0</xdr:rowOff>
    </xdr:from>
    <xdr:to>
      <xdr:col>4</xdr:col>
      <xdr:colOff>514350</xdr:colOff>
      <xdr:row>2</xdr:row>
      <xdr:rowOff>0</xdr:rowOff>
    </xdr:to>
    <xdr:sp macro="" textlink="">
      <xdr:nvSpPr>
        <xdr:cNvPr id="19" name="Text Box 18"/>
        <xdr:cNvSpPr txBox="1">
          <a:spLocks noChangeArrowheads="1"/>
        </xdr:cNvSpPr>
      </xdr:nvSpPr>
      <xdr:spPr bwMode="auto">
        <a:xfrm>
          <a:off x="3181350" y="342900"/>
          <a:ext cx="4857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582,776t</a:t>
          </a:r>
        </a:p>
      </xdr:txBody>
    </xdr:sp>
    <xdr:clientData/>
  </xdr:twoCellAnchor>
  <xdr:twoCellAnchor>
    <xdr:from>
      <xdr:col>4</xdr:col>
      <xdr:colOff>104775</xdr:colOff>
      <xdr:row>2</xdr:row>
      <xdr:rowOff>0</xdr:rowOff>
    </xdr:from>
    <xdr:to>
      <xdr:col>4</xdr:col>
      <xdr:colOff>466725</xdr:colOff>
      <xdr:row>2</xdr:row>
      <xdr:rowOff>0</xdr:rowOff>
    </xdr:to>
    <xdr:sp macro="" textlink="">
      <xdr:nvSpPr>
        <xdr:cNvPr id="20" name="Text Box 19"/>
        <xdr:cNvSpPr txBox="1">
          <a:spLocks noChangeArrowheads="1"/>
        </xdr:cNvSpPr>
      </xdr:nvSpPr>
      <xdr:spPr bwMode="auto">
        <a:xfrm>
          <a:off x="3257550" y="342900"/>
          <a:ext cx="3619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209550</xdr:colOff>
      <xdr:row>2</xdr:row>
      <xdr:rowOff>0</xdr:rowOff>
    </xdr:from>
    <xdr:to>
      <xdr:col>4</xdr:col>
      <xdr:colOff>542925</xdr:colOff>
      <xdr:row>2</xdr:row>
      <xdr:rowOff>0</xdr:rowOff>
    </xdr:to>
    <xdr:sp macro="" textlink="">
      <xdr:nvSpPr>
        <xdr:cNvPr id="21" name="Text Box 20"/>
        <xdr:cNvSpPr txBox="1">
          <a:spLocks noChangeArrowheads="1"/>
        </xdr:cNvSpPr>
      </xdr:nvSpPr>
      <xdr:spPr bwMode="auto">
        <a:xfrm>
          <a:off x="3362325" y="342900"/>
          <a:ext cx="3333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38.4%</a:t>
          </a:r>
        </a:p>
      </xdr:txBody>
    </xdr:sp>
    <xdr:clientData/>
  </xdr:twoCellAnchor>
  <xdr:twoCellAnchor>
    <xdr:from>
      <xdr:col>2</xdr:col>
      <xdr:colOff>495300</xdr:colOff>
      <xdr:row>2</xdr:row>
      <xdr:rowOff>0</xdr:rowOff>
    </xdr:from>
    <xdr:to>
      <xdr:col>3</xdr:col>
      <xdr:colOff>390525</xdr:colOff>
      <xdr:row>2</xdr:row>
      <xdr:rowOff>0</xdr:rowOff>
    </xdr:to>
    <xdr:sp macro="" textlink="">
      <xdr:nvSpPr>
        <xdr:cNvPr id="22" name="Text Box 21"/>
        <xdr:cNvSpPr txBox="1">
          <a:spLocks noChangeArrowheads="1"/>
        </xdr:cNvSpPr>
      </xdr:nvSpPr>
      <xdr:spPr bwMode="auto">
        <a:xfrm>
          <a:off x="2105025" y="342900"/>
          <a:ext cx="6667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1,516,772t</a:t>
          </a:r>
        </a:p>
      </xdr:txBody>
    </xdr:sp>
    <xdr:clientData/>
  </xdr:twoCellAnchor>
  <xdr:twoCellAnchor>
    <xdr:from>
      <xdr:col>3</xdr:col>
      <xdr:colOff>523875</xdr:colOff>
      <xdr:row>2</xdr:row>
      <xdr:rowOff>0</xdr:rowOff>
    </xdr:from>
    <xdr:to>
      <xdr:col>4</xdr:col>
      <xdr:colOff>200025</xdr:colOff>
      <xdr:row>2</xdr:row>
      <xdr:rowOff>0</xdr:rowOff>
    </xdr:to>
    <xdr:sp macro="" textlink="">
      <xdr:nvSpPr>
        <xdr:cNvPr id="23" name="Text Box 22"/>
        <xdr:cNvSpPr txBox="1">
          <a:spLocks noChangeArrowheads="1"/>
        </xdr:cNvSpPr>
      </xdr:nvSpPr>
      <xdr:spPr bwMode="auto">
        <a:xfrm>
          <a:off x="2905125" y="342900"/>
          <a:ext cx="4476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84.8%</a:t>
          </a:r>
        </a:p>
      </xdr:txBody>
    </xdr:sp>
    <xdr:clientData/>
  </xdr:twoCellAnchor>
  <xdr:twoCellAnchor>
    <xdr:from>
      <xdr:col>5</xdr:col>
      <xdr:colOff>419100</xdr:colOff>
      <xdr:row>2</xdr:row>
      <xdr:rowOff>0</xdr:rowOff>
    </xdr:from>
    <xdr:to>
      <xdr:col>5</xdr:col>
      <xdr:colOff>666750</xdr:colOff>
      <xdr:row>2</xdr:row>
      <xdr:rowOff>0</xdr:rowOff>
    </xdr:to>
    <xdr:sp macro="" textlink="">
      <xdr:nvSpPr>
        <xdr:cNvPr id="24" name="Text Box 23"/>
        <xdr:cNvSpPr txBox="1">
          <a:spLocks noChangeArrowheads="1"/>
        </xdr:cNvSpPr>
      </xdr:nvSpPr>
      <xdr:spPr bwMode="auto">
        <a:xfrm>
          <a:off x="4343400" y="342900"/>
          <a:ext cx="2476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5.0%</a:t>
          </a:r>
        </a:p>
      </xdr:txBody>
    </xdr:sp>
    <xdr:clientData/>
  </xdr:twoCellAnchor>
  <xdr:twoCellAnchor>
    <xdr:from>
      <xdr:col>5</xdr:col>
      <xdr:colOff>523875</xdr:colOff>
      <xdr:row>2</xdr:row>
      <xdr:rowOff>0</xdr:rowOff>
    </xdr:from>
    <xdr:to>
      <xdr:col>6</xdr:col>
      <xdr:colOff>114300</xdr:colOff>
      <xdr:row>2</xdr:row>
      <xdr:rowOff>0</xdr:rowOff>
    </xdr:to>
    <xdr:sp macro="" textlink="">
      <xdr:nvSpPr>
        <xdr:cNvPr id="25" name="Text Box 24"/>
        <xdr:cNvSpPr txBox="1">
          <a:spLocks noChangeArrowheads="1"/>
        </xdr:cNvSpPr>
      </xdr:nvSpPr>
      <xdr:spPr bwMode="auto">
        <a:xfrm>
          <a:off x="4448175" y="342900"/>
          <a:ext cx="36195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3.1%</a:t>
          </a:r>
        </a:p>
      </xdr:txBody>
    </xdr:sp>
    <xdr:clientData/>
  </xdr:twoCellAnchor>
  <xdr:twoCellAnchor>
    <xdr:from>
      <xdr:col>5</xdr:col>
      <xdr:colOff>190500</xdr:colOff>
      <xdr:row>2</xdr:row>
      <xdr:rowOff>0</xdr:rowOff>
    </xdr:from>
    <xdr:to>
      <xdr:col>5</xdr:col>
      <xdr:colOff>457200</xdr:colOff>
      <xdr:row>2</xdr:row>
      <xdr:rowOff>0</xdr:rowOff>
    </xdr:to>
    <xdr:sp macro="" textlink="">
      <xdr:nvSpPr>
        <xdr:cNvPr id="26" name="Text Box 25"/>
        <xdr:cNvSpPr txBox="1">
          <a:spLocks noChangeArrowheads="1"/>
        </xdr:cNvSpPr>
      </xdr:nvSpPr>
      <xdr:spPr bwMode="auto">
        <a:xfrm>
          <a:off x="4114800" y="342900"/>
          <a:ext cx="2667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3.3%</a:t>
          </a:r>
        </a:p>
      </xdr:txBody>
    </xdr:sp>
    <xdr:clientData/>
  </xdr:twoCellAnchor>
  <xdr:twoCellAnchor>
    <xdr:from>
      <xdr:col>5</xdr:col>
      <xdr:colOff>419100</xdr:colOff>
      <xdr:row>2</xdr:row>
      <xdr:rowOff>0</xdr:rowOff>
    </xdr:from>
    <xdr:to>
      <xdr:col>6</xdr:col>
      <xdr:colOff>57150</xdr:colOff>
      <xdr:row>2</xdr:row>
      <xdr:rowOff>0</xdr:rowOff>
    </xdr:to>
    <xdr:sp macro="" textlink="">
      <xdr:nvSpPr>
        <xdr:cNvPr id="27" name="Text Box 26"/>
        <xdr:cNvSpPr txBox="1">
          <a:spLocks noChangeArrowheads="1"/>
        </xdr:cNvSpPr>
      </xdr:nvSpPr>
      <xdr:spPr bwMode="auto">
        <a:xfrm>
          <a:off x="4343400" y="342900"/>
          <a:ext cx="4095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3.8%</a:t>
          </a:r>
        </a:p>
      </xdr:txBody>
    </xdr:sp>
    <xdr:clientData/>
  </xdr:twoCellAnchor>
  <xdr:twoCellAnchor>
    <xdr:from>
      <xdr:col>7</xdr:col>
      <xdr:colOff>581025</xdr:colOff>
      <xdr:row>2</xdr:row>
      <xdr:rowOff>0</xdr:rowOff>
    </xdr:from>
    <xdr:to>
      <xdr:col>8</xdr:col>
      <xdr:colOff>228600</xdr:colOff>
      <xdr:row>2</xdr:row>
      <xdr:rowOff>0</xdr:rowOff>
    </xdr:to>
    <xdr:sp macro="" textlink="">
      <xdr:nvSpPr>
        <xdr:cNvPr id="28" name="Text Box 27"/>
        <xdr:cNvSpPr txBox="1">
          <a:spLocks noChangeArrowheads="1"/>
        </xdr:cNvSpPr>
      </xdr:nvSpPr>
      <xdr:spPr bwMode="auto">
        <a:xfrm>
          <a:off x="6048375" y="342900"/>
          <a:ext cx="4191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  </a:t>
          </a:r>
          <a:r>
            <a:rPr lang="en-US" altLang="ja-JP" sz="600" b="1" i="0" u="none" strike="noStrike" baseline="0">
              <a:solidFill>
                <a:srgbClr val="000000"/>
              </a:solidFill>
              <a:latin typeface="ＭＳ Ｐゴシック"/>
              <a:ea typeface="ＭＳ Ｐゴシック"/>
            </a:rPr>
            <a:t>97.4%</a:t>
          </a:r>
        </a:p>
      </xdr:txBody>
    </xdr:sp>
    <xdr:clientData/>
  </xdr:twoCellAnchor>
  <xdr:twoCellAnchor>
    <xdr:from>
      <xdr:col>7</xdr:col>
      <xdr:colOff>523875</xdr:colOff>
      <xdr:row>2</xdr:row>
      <xdr:rowOff>0</xdr:rowOff>
    </xdr:from>
    <xdr:to>
      <xdr:col>8</xdr:col>
      <xdr:colOff>352425</xdr:colOff>
      <xdr:row>2</xdr:row>
      <xdr:rowOff>0</xdr:rowOff>
    </xdr:to>
    <xdr:sp macro="" textlink="">
      <xdr:nvSpPr>
        <xdr:cNvPr id="29" name="Text Box 28"/>
        <xdr:cNvSpPr txBox="1">
          <a:spLocks noChangeArrowheads="1"/>
        </xdr:cNvSpPr>
      </xdr:nvSpPr>
      <xdr:spPr bwMode="auto">
        <a:xfrm>
          <a:off x="5991225" y="342900"/>
          <a:ext cx="600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1,492,986</a:t>
          </a:r>
          <a:r>
            <a:rPr lang="ja-JP" altLang="en-US" sz="800" b="0" i="0" u="none" strike="noStrike" baseline="0">
              <a:solidFill>
                <a:srgbClr val="000000"/>
              </a:solidFill>
              <a:latin typeface="ＭＳ Ｐゴシック"/>
              <a:ea typeface="ＭＳ Ｐゴシック"/>
            </a:rPr>
            <a:t>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1095375</xdr:colOff>
      <xdr:row>5</xdr:row>
      <xdr:rowOff>0</xdr:rowOff>
    </xdr:to>
    <xdr:sp macro="" textlink="">
      <xdr:nvSpPr>
        <xdr:cNvPr id="2" name="Line 3"/>
        <xdr:cNvSpPr>
          <a:spLocks noChangeShapeType="1"/>
        </xdr:cNvSpPr>
      </xdr:nvSpPr>
      <xdr:spPr bwMode="auto">
        <a:xfrm>
          <a:off x="0" y="476250"/>
          <a:ext cx="13525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4</xdr:row>
      <xdr:rowOff>238125</xdr:rowOff>
    </xdr:from>
    <xdr:to>
      <xdr:col>7</xdr:col>
      <xdr:colOff>704850</xdr:colOff>
      <xdr:row>4</xdr:row>
      <xdr:rowOff>238125</xdr:rowOff>
    </xdr:to>
    <xdr:sp macro="" textlink="">
      <xdr:nvSpPr>
        <xdr:cNvPr id="2" name="Line 2"/>
        <xdr:cNvSpPr>
          <a:spLocks noChangeShapeType="1"/>
        </xdr:cNvSpPr>
      </xdr:nvSpPr>
      <xdr:spPr bwMode="auto">
        <a:xfrm>
          <a:off x="4953000" y="85725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209550</xdr:rowOff>
    </xdr:from>
    <xdr:to>
      <xdr:col>2</xdr:col>
      <xdr:colOff>0</xdr:colOff>
      <xdr:row>5</xdr:row>
      <xdr:rowOff>0</xdr:rowOff>
    </xdr:to>
    <xdr:sp macro="" textlink="">
      <xdr:nvSpPr>
        <xdr:cNvPr id="2" name="Line 1"/>
        <xdr:cNvSpPr>
          <a:spLocks noChangeShapeType="1"/>
        </xdr:cNvSpPr>
      </xdr:nvSpPr>
      <xdr:spPr bwMode="auto">
        <a:xfrm>
          <a:off x="0" y="485775"/>
          <a:ext cx="13049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4</xdr:row>
      <xdr:rowOff>0</xdr:rowOff>
    </xdr:to>
    <xdr:cxnSp macro="">
      <xdr:nvCxnSpPr>
        <xdr:cNvPr id="2" name="直線コネクタ 1"/>
        <xdr:cNvCxnSpPr/>
      </xdr:nvCxnSpPr>
      <xdr:spPr>
        <a:xfrm>
          <a:off x="9525" y="485775"/>
          <a:ext cx="2200275" cy="371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9525</xdr:rowOff>
    </xdr:from>
    <xdr:to>
      <xdr:col>2</xdr:col>
      <xdr:colOff>0</xdr:colOff>
      <xdr:row>34</xdr:row>
      <xdr:rowOff>0</xdr:rowOff>
    </xdr:to>
    <xdr:sp macro="" textlink="">
      <xdr:nvSpPr>
        <xdr:cNvPr id="2" name="Line 2"/>
        <xdr:cNvSpPr>
          <a:spLocks noChangeShapeType="1"/>
        </xdr:cNvSpPr>
      </xdr:nvSpPr>
      <xdr:spPr bwMode="auto">
        <a:xfrm>
          <a:off x="0" y="8372475"/>
          <a:ext cx="14478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3" name="Line 2"/>
        <xdr:cNvSpPr>
          <a:spLocks noChangeShapeType="1"/>
        </xdr:cNvSpPr>
      </xdr:nvSpPr>
      <xdr:spPr bwMode="auto">
        <a:xfrm>
          <a:off x="0" y="447675"/>
          <a:ext cx="144780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9525</xdr:rowOff>
    </xdr:from>
    <xdr:to>
      <xdr:col>2</xdr:col>
      <xdr:colOff>0</xdr:colOff>
      <xdr:row>34</xdr:row>
      <xdr:rowOff>0</xdr:rowOff>
    </xdr:to>
    <xdr:sp macro="" textlink="">
      <xdr:nvSpPr>
        <xdr:cNvPr id="4" name="Line 2"/>
        <xdr:cNvSpPr>
          <a:spLocks noChangeShapeType="1"/>
        </xdr:cNvSpPr>
      </xdr:nvSpPr>
      <xdr:spPr bwMode="auto">
        <a:xfrm>
          <a:off x="0" y="8372475"/>
          <a:ext cx="14478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5" name="Line 2"/>
        <xdr:cNvSpPr>
          <a:spLocks noChangeShapeType="1"/>
        </xdr:cNvSpPr>
      </xdr:nvSpPr>
      <xdr:spPr bwMode="auto">
        <a:xfrm>
          <a:off x="0" y="447675"/>
          <a:ext cx="144780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1095375</xdr:colOff>
      <xdr:row>27</xdr:row>
      <xdr:rowOff>0</xdr:rowOff>
    </xdr:to>
    <xdr:sp macro="" textlink="">
      <xdr:nvSpPr>
        <xdr:cNvPr id="2" name="Line 2">
          <a:extLst>
            <a:ext uri="{FF2B5EF4-FFF2-40B4-BE49-F238E27FC236}">
              <a16:creationId xmlns:a16="http://schemas.microsoft.com/office/drawing/2014/main" id="{00000000-0008-0000-0D00-000003000000}"/>
            </a:ext>
          </a:extLst>
        </xdr:cNvPr>
        <xdr:cNvSpPr>
          <a:spLocks noChangeShapeType="1"/>
        </xdr:cNvSpPr>
      </xdr:nvSpPr>
      <xdr:spPr bwMode="auto">
        <a:xfrm>
          <a:off x="0" y="5724525"/>
          <a:ext cx="10001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22412</xdr:colOff>
      <xdr:row>1</xdr:row>
      <xdr:rowOff>37040</xdr:rowOff>
    </xdr:from>
    <xdr:to>
      <xdr:col>17</xdr:col>
      <xdr:colOff>89647</xdr:colOff>
      <xdr:row>11</xdr:row>
      <xdr:rowOff>235324</xdr:rowOff>
    </xdr:to>
    <xdr:graphicFrame macro="">
      <xdr:nvGraphicFramePr>
        <xdr:cNvPr id="3" name="グラフ 2">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0.84304</cdr:x>
      <cdr:y>0.91995</cdr:y>
    </cdr:from>
    <cdr:to>
      <cdr:x>1</cdr:x>
      <cdr:y>0.99296</cdr:y>
    </cdr:to>
    <cdr:sp macro="" textlink="">
      <cdr:nvSpPr>
        <cdr:cNvPr id="2" name="テキスト ボックス 1"/>
        <cdr:cNvSpPr txBox="1"/>
      </cdr:nvSpPr>
      <cdr:spPr>
        <a:xfrm xmlns:a="http://schemas.openxmlformats.org/drawingml/2006/main">
          <a:off x="5745746" y="2398988"/>
          <a:ext cx="1069762" cy="1903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a:pPr>
          <a:r>
            <a:rPr lang="ja-JP" altLang="en-US" sz="800" b="0" i="0" baseline="0">
              <a:effectLst/>
              <a:latin typeface="ＭＳ 明朝" panose="02020609040205080304" pitchFamily="17" charset="-128"/>
              <a:ea typeface="ＭＳ 明朝" panose="02020609040205080304" pitchFamily="17" charset="-128"/>
              <a:cs typeface="+mn-cs"/>
            </a:rPr>
            <a:t>年度（和暦）</a:t>
          </a:r>
          <a:endParaRPr lang="ja-JP" altLang="en-US" sz="800" b="0">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Line 2"/>
        <xdr:cNvSpPr>
          <a:spLocks noChangeShapeType="1"/>
        </xdr:cNvSpPr>
      </xdr:nvSpPr>
      <xdr:spPr bwMode="auto">
        <a:xfrm>
          <a:off x="0" y="361950"/>
          <a:ext cx="16478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50</xdr:row>
      <xdr:rowOff>0</xdr:rowOff>
    </xdr:from>
    <xdr:to>
      <xdr:col>3</xdr:col>
      <xdr:colOff>342900</xdr:colOff>
      <xdr:row>51</xdr:row>
      <xdr:rowOff>180975</xdr:rowOff>
    </xdr:to>
    <xdr:sp macro="" textlink="">
      <xdr:nvSpPr>
        <xdr:cNvPr id="2" name="Line 1"/>
        <xdr:cNvSpPr>
          <a:spLocks noChangeShapeType="1"/>
        </xdr:cNvSpPr>
      </xdr:nvSpPr>
      <xdr:spPr bwMode="auto">
        <a:xfrm>
          <a:off x="0" y="9553575"/>
          <a:ext cx="22098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xdr:col>
      <xdr:colOff>9525</xdr:colOff>
      <xdr:row>37</xdr:row>
      <xdr:rowOff>142875</xdr:rowOff>
    </xdr:to>
    <xdr:sp macro="" textlink="">
      <xdr:nvSpPr>
        <xdr:cNvPr id="3" name="Line 3"/>
        <xdr:cNvSpPr>
          <a:spLocks noChangeShapeType="1"/>
        </xdr:cNvSpPr>
      </xdr:nvSpPr>
      <xdr:spPr bwMode="auto">
        <a:xfrm>
          <a:off x="0" y="7296150"/>
          <a:ext cx="10953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xdr:row>
      <xdr:rowOff>11831</xdr:rowOff>
    </xdr:from>
    <xdr:to>
      <xdr:col>1</xdr:col>
      <xdr:colOff>0</xdr:colOff>
      <xdr:row>4</xdr:row>
      <xdr:rowOff>9525</xdr:rowOff>
    </xdr:to>
    <xdr:cxnSp macro="">
      <xdr:nvCxnSpPr>
        <xdr:cNvPr id="4" name="直線コネクタ 3"/>
        <xdr:cNvCxnSpPr/>
      </xdr:nvCxnSpPr>
      <xdr:spPr bwMode="auto">
        <a:xfrm flipH="1" flipV="1">
          <a:off x="1" y="411881"/>
          <a:ext cx="1085849" cy="512044"/>
        </a:xfrm>
        <a:prstGeom prst="line">
          <a:avLst/>
        </a:prstGeom>
        <a:ln w="31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xdr:cNvSpPr>
          <a:spLocks noChangeShapeType="1"/>
        </xdr:cNvSpPr>
      </xdr:nvSpPr>
      <xdr:spPr bwMode="auto">
        <a:xfrm flipH="1" flipV="1">
          <a:off x="0" y="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xdr:cNvSpPr>
          <a:spLocks noChangeShapeType="1"/>
        </xdr:cNvSpPr>
      </xdr:nvSpPr>
      <xdr:spPr bwMode="auto">
        <a:xfrm flipH="1">
          <a:off x="0" y="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9525</xdr:colOff>
      <xdr:row>0</xdr:row>
      <xdr:rowOff>0</xdr:rowOff>
    </xdr:to>
    <xdr:sp macro="" textlink="">
      <xdr:nvSpPr>
        <xdr:cNvPr id="5" name="Line 4"/>
        <xdr:cNvSpPr>
          <a:spLocks noChangeShapeType="1"/>
        </xdr:cNvSpPr>
      </xdr:nvSpPr>
      <xdr:spPr bwMode="auto">
        <a:xfrm flipH="1" flipV="1">
          <a:off x="0" y="0"/>
          <a:ext cx="95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xdr:cNvSpPr>
          <a:spLocks noChangeShapeType="1"/>
        </xdr:cNvSpPr>
      </xdr:nvSpPr>
      <xdr:spPr bwMode="auto">
        <a:xfrm flipV="1">
          <a:off x="0" y="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0"/>
  <sheetViews>
    <sheetView view="pageBreakPreview" zoomScale="90" zoomScaleNormal="100" zoomScaleSheetLayoutView="90" workbookViewId="0"/>
  </sheetViews>
  <sheetFormatPr defaultColWidth="9.875" defaultRowHeight="13.5"/>
  <cols>
    <col min="1" max="1" width="11" customWidth="1"/>
    <col min="2" max="10" width="10.125" customWidth="1"/>
  </cols>
  <sheetData>
    <row r="1" spans="1:12">
      <c r="B1" s="1"/>
    </row>
    <row r="11" spans="1:12" ht="13.5" customHeight="1">
      <c r="A11" s="1076" t="s">
        <v>0</v>
      </c>
      <c r="B11" s="1076"/>
      <c r="C11" s="1076"/>
      <c r="D11" s="1076"/>
      <c r="E11" s="1076"/>
      <c r="F11" s="1076"/>
      <c r="G11" s="1076"/>
      <c r="H11" s="1076"/>
      <c r="I11" s="1076"/>
      <c r="J11" s="1076"/>
      <c r="K11" s="2"/>
      <c r="L11" s="2"/>
    </row>
    <row r="12" spans="1:12" ht="13.5" customHeight="1">
      <c r="A12" s="1076"/>
      <c r="B12" s="1076"/>
      <c r="C12" s="1076"/>
      <c r="D12" s="1076"/>
      <c r="E12" s="1076"/>
      <c r="F12" s="1076"/>
      <c r="G12" s="1076"/>
      <c r="H12" s="1076"/>
      <c r="I12" s="1076"/>
      <c r="J12" s="1076"/>
      <c r="K12" s="2"/>
      <c r="L12" s="2"/>
    </row>
    <row r="13" spans="1:12" ht="13.5" customHeight="1">
      <c r="A13" s="1076"/>
      <c r="B13" s="1076"/>
      <c r="C13" s="1076"/>
      <c r="D13" s="1076"/>
      <c r="E13" s="1076"/>
      <c r="F13" s="1076"/>
      <c r="G13" s="1076"/>
      <c r="H13" s="1076"/>
      <c r="I13" s="1076"/>
      <c r="J13" s="1076"/>
      <c r="K13" s="2"/>
      <c r="L13" s="2"/>
    </row>
    <row r="60" spans="1:12">
      <c r="A60" s="1077"/>
      <c r="B60" s="1077"/>
      <c r="C60" s="1077"/>
      <c r="D60" s="1077"/>
      <c r="E60" s="1077"/>
      <c r="F60" s="1077"/>
      <c r="G60" s="1077"/>
      <c r="H60" s="1077"/>
      <c r="I60" s="1077"/>
      <c r="J60" s="1077"/>
      <c r="K60" s="3"/>
      <c r="L60" s="3"/>
    </row>
    <row r="120" spans="1:11">
      <c r="A120" s="1077"/>
      <c r="B120" s="1077"/>
      <c r="C120" s="1077"/>
      <c r="D120" s="1077"/>
      <c r="E120" s="1077"/>
      <c r="F120" s="1077"/>
      <c r="G120" s="1077"/>
      <c r="H120" s="1077"/>
      <c r="I120" s="1077"/>
      <c r="J120" s="1077"/>
      <c r="K120" s="3"/>
    </row>
  </sheetData>
  <mergeCells count="3">
    <mergeCell ref="A11:J13"/>
    <mergeCell ref="A60:J60"/>
    <mergeCell ref="A120:J120"/>
  </mergeCells>
  <phoneticPr fontId="3"/>
  <pageMargins left="0.6692913385826772" right="0.47244094488188981" top="0.78740157480314965" bottom="0.9055118110236221" header="0" footer="0.35433070866141736"/>
  <pageSetup paperSize="9" scale="89" firstPageNumber="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Normal="100" zoomScaleSheetLayoutView="100" workbookViewId="0">
      <selection activeCell="J2" sqref="J2"/>
    </sheetView>
  </sheetViews>
  <sheetFormatPr defaultRowHeight="11.25"/>
  <cols>
    <col min="1" max="1" width="4.25" style="548" customWidth="1"/>
    <col min="2" max="2" width="9.625" style="548" customWidth="1"/>
    <col min="3" max="3" width="17.625" style="548" customWidth="1"/>
    <col min="4" max="7" width="9.875" style="548" customWidth="1"/>
    <col min="8" max="8" width="10.5" style="548" customWidth="1"/>
    <col min="9" max="11" width="9.875" style="548" customWidth="1"/>
    <col min="12" max="12" width="3" style="548" customWidth="1"/>
    <col min="13" max="16384" width="9" style="548"/>
  </cols>
  <sheetData>
    <row r="1" spans="1:11" s="583" customFormat="1" ht="21.75" customHeight="1">
      <c r="A1" s="582" t="s">
        <v>1</v>
      </c>
      <c r="B1" s="582"/>
      <c r="C1" s="582"/>
      <c r="D1" s="582"/>
      <c r="E1" s="582"/>
      <c r="F1" s="582"/>
      <c r="G1" s="582"/>
      <c r="H1" s="582"/>
      <c r="I1" s="582"/>
      <c r="J1" s="910"/>
    </row>
    <row r="2" spans="1:11" s="583" customFormat="1" ht="21.75" customHeight="1">
      <c r="A2" s="584" t="s">
        <v>2</v>
      </c>
      <c r="B2" s="584"/>
      <c r="C2" s="584"/>
      <c r="D2" s="584"/>
      <c r="E2" s="584"/>
      <c r="F2" s="585"/>
      <c r="G2" s="584"/>
      <c r="H2" s="584"/>
      <c r="I2" s="584"/>
      <c r="J2" s="911"/>
    </row>
    <row r="3" spans="1:11" s="583" customFormat="1" ht="21.75" customHeight="1">
      <c r="A3" s="586" t="s">
        <v>862</v>
      </c>
      <c r="B3" s="587"/>
      <c r="C3" s="586"/>
      <c r="D3" s="586"/>
      <c r="E3" s="586"/>
      <c r="F3" s="586"/>
      <c r="G3" s="586"/>
      <c r="H3" s="586"/>
      <c r="I3" s="586"/>
      <c r="J3" s="912"/>
    </row>
    <row r="4" spans="1:11" ht="17.25" customHeight="1" thickBot="1">
      <c r="A4" s="545"/>
      <c r="B4" s="545"/>
      <c r="C4" s="546"/>
      <c r="D4" s="545"/>
      <c r="E4" s="545"/>
      <c r="F4" s="545"/>
      <c r="G4" s="545"/>
      <c r="H4" s="545"/>
      <c r="I4" s="547"/>
      <c r="J4" s="547"/>
      <c r="K4" s="913" t="s">
        <v>650</v>
      </c>
    </row>
    <row r="5" spans="1:11" ht="29.25" customHeight="1">
      <c r="A5" s="1080" t="s">
        <v>18</v>
      </c>
      <c r="B5" s="1081"/>
      <c r="C5" s="1082"/>
      <c r="D5" s="1089" t="s">
        <v>612</v>
      </c>
      <c r="E5" s="1090"/>
      <c r="F5" s="549" t="s">
        <v>613</v>
      </c>
      <c r="G5" s="550" t="s">
        <v>614</v>
      </c>
      <c r="H5" s="551" t="s">
        <v>615</v>
      </c>
      <c r="I5" s="859" t="s">
        <v>616</v>
      </c>
      <c r="J5" s="551" t="s">
        <v>617</v>
      </c>
      <c r="K5" s="914" t="s">
        <v>618</v>
      </c>
    </row>
    <row r="6" spans="1:11" ht="18.75" customHeight="1">
      <c r="A6" s="1083"/>
      <c r="B6" s="1084"/>
      <c r="C6" s="1085"/>
      <c r="D6" s="1091" t="s">
        <v>640</v>
      </c>
      <c r="E6" s="1092"/>
      <c r="F6" s="862" t="s">
        <v>619</v>
      </c>
      <c r="G6" s="861" t="s">
        <v>620</v>
      </c>
      <c r="H6" s="552" t="s">
        <v>621</v>
      </c>
      <c r="I6" s="861" t="s">
        <v>641</v>
      </c>
      <c r="J6" s="552" t="s">
        <v>622</v>
      </c>
      <c r="K6" s="915" t="s">
        <v>623</v>
      </c>
    </row>
    <row r="7" spans="1:11" ht="18.75" customHeight="1">
      <c r="A7" s="1086"/>
      <c r="B7" s="1087"/>
      <c r="C7" s="1088"/>
      <c r="D7" s="916" t="s">
        <v>624</v>
      </c>
      <c r="E7" s="917" t="s">
        <v>625</v>
      </c>
      <c r="F7" s="918" t="s">
        <v>624</v>
      </c>
      <c r="G7" s="860" t="s">
        <v>624</v>
      </c>
      <c r="H7" s="919" t="s">
        <v>624</v>
      </c>
      <c r="I7" s="860" t="s">
        <v>624</v>
      </c>
      <c r="J7" s="919" t="s">
        <v>624</v>
      </c>
      <c r="K7" s="920" t="s">
        <v>625</v>
      </c>
    </row>
    <row r="8" spans="1:11" ht="20.100000000000001" customHeight="1">
      <c r="A8" s="1093" t="s">
        <v>3</v>
      </c>
      <c r="B8" s="553" t="s">
        <v>626</v>
      </c>
      <c r="C8" s="554" t="s">
        <v>483</v>
      </c>
      <c r="D8" s="555" t="s">
        <v>637</v>
      </c>
      <c r="E8" s="921" t="s">
        <v>637</v>
      </c>
      <c r="F8" s="556" t="s">
        <v>637</v>
      </c>
      <c r="G8" s="556" t="s">
        <v>637</v>
      </c>
      <c r="H8" s="557" t="s">
        <v>372</v>
      </c>
      <c r="I8" s="557" t="s">
        <v>372</v>
      </c>
      <c r="J8" s="557" t="s">
        <v>372</v>
      </c>
      <c r="K8" s="922" t="s">
        <v>372</v>
      </c>
    </row>
    <row r="9" spans="1:11" ht="20.100000000000001" customHeight="1">
      <c r="A9" s="1094"/>
      <c r="B9" s="558" t="s">
        <v>627</v>
      </c>
      <c r="C9" s="559" t="s">
        <v>6</v>
      </c>
      <c r="D9" s="560" t="s">
        <v>637</v>
      </c>
      <c r="E9" s="733" t="s">
        <v>637</v>
      </c>
      <c r="F9" s="561" t="s">
        <v>637</v>
      </c>
      <c r="G9" s="561" t="s">
        <v>637</v>
      </c>
      <c r="H9" s="562" t="s">
        <v>638</v>
      </c>
      <c r="I9" s="563" t="s">
        <v>637</v>
      </c>
      <c r="J9" s="564" t="s">
        <v>372</v>
      </c>
      <c r="K9" s="923" t="s">
        <v>422</v>
      </c>
    </row>
    <row r="10" spans="1:11" ht="20.100000000000001" customHeight="1">
      <c r="A10" s="1094"/>
      <c r="B10" s="558" t="s">
        <v>628</v>
      </c>
      <c r="C10" s="559" t="s">
        <v>7</v>
      </c>
      <c r="D10" s="560" t="s">
        <v>637</v>
      </c>
      <c r="E10" s="733" t="s">
        <v>637</v>
      </c>
      <c r="F10" s="561" t="s">
        <v>637</v>
      </c>
      <c r="G10" s="561" t="s">
        <v>637</v>
      </c>
      <c r="H10" s="562" t="s">
        <v>638</v>
      </c>
      <c r="I10" s="563" t="s">
        <v>637</v>
      </c>
      <c r="J10" s="564" t="s">
        <v>372</v>
      </c>
      <c r="K10" s="923" t="s">
        <v>372</v>
      </c>
    </row>
    <row r="11" spans="1:11" ht="20.100000000000001" customHeight="1">
      <c r="A11" s="1094"/>
      <c r="B11" s="558" t="s">
        <v>629</v>
      </c>
      <c r="C11" s="559" t="s">
        <v>9</v>
      </c>
      <c r="D11" s="560" t="s">
        <v>637</v>
      </c>
      <c r="E11" s="733" t="s">
        <v>637</v>
      </c>
      <c r="F11" s="561" t="s">
        <v>637</v>
      </c>
      <c r="G11" s="733" t="s">
        <v>637</v>
      </c>
      <c r="H11" s="562" t="s">
        <v>638</v>
      </c>
      <c r="I11" s="563" t="s">
        <v>637</v>
      </c>
      <c r="J11" s="564" t="s">
        <v>372</v>
      </c>
      <c r="K11" s="923" t="s">
        <v>422</v>
      </c>
    </row>
    <row r="12" spans="1:11" ht="20.100000000000001" customHeight="1">
      <c r="A12" s="1094"/>
      <c r="B12" s="558" t="s">
        <v>630</v>
      </c>
      <c r="C12" s="559" t="s">
        <v>485</v>
      </c>
      <c r="D12" s="560" t="s">
        <v>637</v>
      </c>
      <c r="E12" s="733" t="s">
        <v>637</v>
      </c>
      <c r="F12" s="561" t="s">
        <v>637</v>
      </c>
      <c r="G12" s="564" t="s">
        <v>372</v>
      </c>
      <c r="H12" s="562" t="s">
        <v>638</v>
      </c>
      <c r="I12" s="563" t="s">
        <v>637</v>
      </c>
      <c r="J12" s="564" t="s">
        <v>372</v>
      </c>
      <c r="K12" s="923" t="s">
        <v>372</v>
      </c>
    </row>
    <row r="13" spans="1:11" ht="20.100000000000001" customHeight="1">
      <c r="A13" s="1094"/>
      <c r="B13" s="558" t="s">
        <v>631</v>
      </c>
      <c r="C13" s="559" t="s">
        <v>10</v>
      </c>
      <c r="D13" s="560" t="s">
        <v>637</v>
      </c>
      <c r="E13" s="733" t="s">
        <v>637</v>
      </c>
      <c r="F13" s="561" t="s">
        <v>637</v>
      </c>
      <c r="G13" s="564" t="s">
        <v>372</v>
      </c>
      <c r="H13" s="562" t="s">
        <v>638</v>
      </c>
      <c r="I13" s="563" t="s">
        <v>637</v>
      </c>
      <c r="J13" s="564" t="s">
        <v>372</v>
      </c>
      <c r="K13" s="923" t="s">
        <v>372</v>
      </c>
    </row>
    <row r="14" spans="1:11" ht="20.100000000000001" customHeight="1">
      <c r="A14" s="1094"/>
      <c r="B14" s="558" t="s">
        <v>632</v>
      </c>
      <c r="C14" s="559" t="s">
        <v>11</v>
      </c>
      <c r="D14" s="560" t="s">
        <v>637</v>
      </c>
      <c r="E14" s="733" t="s">
        <v>637</v>
      </c>
      <c r="F14" s="561" t="s">
        <v>637</v>
      </c>
      <c r="G14" s="561" t="s">
        <v>637</v>
      </c>
      <c r="H14" s="562" t="s">
        <v>638</v>
      </c>
      <c r="I14" s="563" t="s">
        <v>637</v>
      </c>
      <c r="J14" s="564" t="s">
        <v>372</v>
      </c>
      <c r="K14" s="923" t="s">
        <v>372</v>
      </c>
    </row>
    <row r="15" spans="1:11" ht="20.100000000000001" customHeight="1">
      <c r="A15" s="1094"/>
      <c r="B15" s="558" t="s">
        <v>371</v>
      </c>
      <c r="C15" s="559" t="s">
        <v>12</v>
      </c>
      <c r="D15" s="560" t="s">
        <v>637</v>
      </c>
      <c r="E15" s="733" t="s">
        <v>637</v>
      </c>
      <c r="F15" s="561" t="s">
        <v>637</v>
      </c>
      <c r="G15" s="564" t="s">
        <v>372</v>
      </c>
      <c r="H15" s="562" t="s">
        <v>638</v>
      </c>
      <c r="I15" s="563" t="s">
        <v>637</v>
      </c>
      <c r="J15" s="564" t="s">
        <v>372</v>
      </c>
      <c r="K15" s="923" t="s">
        <v>372</v>
      </c>
    </row>
    <row r="16" spans="1:11" ht="20.100000000000001" customHeight="1">
      <c r="A16" s="1094"/>
      <c r="B16" s="558" t="s">
        <v>633</v>
      </c>
      <c r="C16" s="559" t="s">
        <v>13</v>
      </c>
      <c r="D16" s="560" t="s">
        <v>637</v>
      </c>
      <c r="E16" s="733" t="s">
        <v>637</v>
      </c>
      <c r="F16" s="561" t="s">
        <v>637</v>
      </c>
      <c r="G16" s="564" t="s">
        <v>372</v>
      </c>
      <c r="H16" s="562" t="s">
        <v>638</v>
      </c>
      <c r="I16" s="563" t="s">
        <v>637</v>
      </c>
      <c r="J16" s="564" t="s">
        <v>372</v>
      </c>
      <c r="K16" s="923" t="s">
        <v>422</v>
      </c>
    </row>
    <row r="17" spans="1:11" ht="20.100000000000001" customHeight="1">
      <c r="A17" s="1094"/>
      <c r="B17" s="558" t="s">
        <v>634</v>
      </c>
      <c r="C17" s="559" t="s">
        <v>14</v>
      </c>
      <c r="D17" s="560" t="s">
        <v>637</v>
      </c>
      <c r="E17" s="733" t="s">
        <v>637</v>
      </c>
      <c r="F17" s="561" t="s">
        <v>637</v>
      </c>
      <c r="G17" s="564" t="s">
        <v>372</v>
      </c>
      <c r="H17" s="562" t="s">
        <v>638</v>
      </c>
      <c r="I17" s="564" t="s">
        <v>372</v>
      </c>
      <c r="J17" s="564" t="s">
        <v>372</v>
      </c>
      <c r="K17" s="923" t="s">
        <v>372</v>
      </c>
    </row>
    <row r="18" spans="1:11" ht="20.100000000000001" customHeight="1">
      <c r="A18" s="1094"/>
      <c r="B18" s="558" t="s">
        <v>635</v>
      </c>
      <c r="C18" s="559" t="s">
        <v>486</v>
      </c>
      <c r="D18" s="560" t="s">
        <v>637</v>
      </c>
      <c r="E18" s="733" t="s">
        <v>637</v>
      </c>
      <c r="F18" s="561" t="s">
        <v>637</v>
      </c>
      <c r="G18" s="561" t="s">
        <v>637</v>
      </c>
      <c r="H18" s="562" t="s">
        <v>638</v>
      </c>
      <c r="I18" s="563" t="s">
        <v>637</v>
      </c>
      <c r="J18" s="564" t="s">
        <v>372</v>
      </c>
      <c r="K18" s="923" t="s">
        <v>372</v>
      </c>
    </row>
    <row r="19" spans="1:11" ht="20.100000000000001" customHeight="1">
      <c r="A19" s="1094"/>
      <c r="B19" s="558" t="s">
        <v>636</v>
      </c>
      <c r="C19" s="565" t="s">
        <v>16</v>
      </c>
      <c r="D19" s="588" t="s">
        <v>372</v>
      </c>
      <c r="E19" s="564" t="s">
        <v>372</v>
      </c>
      <c r="F19" s="561" t="s">
        <v>637</v>
      </c>
      <c r="G19" s="564" t="s">
        <v>372</v>
      </c>
      <c r="H19" s="562" t="s">
        <v>638</v>
      </c>
      <c r="I19" s="564" t="s">
        <v>372</v>
      </c>
      <c r="J19" s="564" t="s">
        <v>372</v>
      </c>
      <c r="K19" s="923" t="s">
        <v>372</v>
      </c>
    </row>
    <row r="20" spans="1:11" ht="20.100000000000001" customHeight="1">
      <c r="A20" s="1095"/>
      <c r="B20" s="566" t="s">
        <v>90</v>
      </c>
      <c r="C20" s="567" t="s">
        <v>17</v>
      </c>
      <c r="D20" s="568" t="s">
        <v>637</v>
      </c>
      <c r="E20" s="924" t="s">
        <v>637</v>
      </c>
      <c r="F20" s="568" t="s">
        <v>637</v>
      </c>
      <c r="G20" s="568" t="s">
        <v>637</v>
      </c>
      <c r="H20" s="568" t="s">
        <v>638</v>
      </c>
      <c r="I20" s="568" t="s">
        <v>637</v>
      </c>
      <c r="J20" s="569" t="s">
        <v>372</v>
      </c>
      <c r="K20" s="925" t="s">
        <v>372</v>
      </c>
    </row>
    <row r="21" spans="1:11" ht="20.100000000000001" customHeight="1">
      <c r="A21" s="1096" t="s">
        <v>19</v>
      </c>
      <c r="B21" s="570" t="s">
        <v>73</v>
      </c>
      <c r="C21" s="571" t="s">
        <v>21</v>
      </c>
      <c r="D21" s="572" t="s">
        <v>637</v>
      </c>
      <c r="E21" s="575" t="s">
        <v>637</v>
      </c>
      <c r="F21" s="573" t="s">
        <v>637</v>
      </c>
      <c r="G21" s="574" t="s">
        <v>372</v>
      </c>
      <c r="H21" s="574" t="s">
        <v>372</v>
      </c>
      <c r="I21" s="574" t="s">
        <v>372</v>
      </c>
      <c r="J21" s="575" t="s">
        <v>637</v>
      </c>
      <c r="K21" s="922" t="s">
        <v>372</v>
      </c>
    </row>
    <row r="22" spans="1:11" ht="20.100000000000001" customHeight="1">
      <c r="A22" s="1097"/>
      <c r="B22" s="576" t="s">
        <v>79</v>
      </c>
      <c r="C22" s="559" t="s">
        <v>23</v>
      </c>
      <c r="D22" s="560" t="s">
        <v>637</v>
      </c>
      <c r="E22" s="733" t="s">
        <v>638</v>
      </c>
      <c r="F22" s="561" t="s">
        <v>637</v>
      </c>
      <c r="G22" s="561" t="s">
        <v>637</v>
      </c>
      <c r="H22" s="562" t="s">
        <v>638</v>
      </c>
      <c r="I22" s="733" t="s">
        <v>637</v>
      </c>
      <c r="J22" s="563" t="s">
        <v>637</v>
      </c>
      <c r="K22" s="923" t="s">
        <v>422</v>
      </c>
    </row>
    <row r="23" spans="1:11" ht="20.100000000000001" customHeight="1">
      <c r="A23" s="1097"/>
      <c r="B23" s="576" t="s">
        <v>85</v>
      </c>
      <c r="C23" s="559" t="s">
        <v>25</v>
      </c>
      <c r="D23" s="560" t="s">
        <v>637</v>
      </c>
      <c r="E23" s="733" t="s">
        <v>637</v>
      </c>
      <c r="F23" s="561" t="s">
        <v>637</v>
      </c>
      <c r="G23" s="561" t="s">
        <v>637</v>
      </c>
      <c r="H23" s="564" t="s">
        <v>372</v>
      </c>
      <c r="I23" s="564" t="s">
        <v>372</v>
      </c>
      <c r="J23" s="564" t="s">
        <v>372</v>
      </c>
      <c r="K23" s="923" t="s">
        <v>422</v>
      </c>
    </row>
    <row r="24" spans="1:11" ht="20.100000000000001" customHeight="1">
      <c r="A24" s="1097"/>
      <c r="B24" s="576" t="s">
        <v>487</v>
      </c>
      <c r="C24" s="559" t="s">
        <v>27</v>
      </c>
      <c r="D24" s="560" t="s">
        <v>637</v>
      </c>
      <c r="E24" s="733" t="s">
        <v>637</v>
      </c>
      <c r="F24" s="561" t="s">
        <v>637</v>
      </c>
      <c r="G24" s="561" t="s">
        <v>637</v>
      </c>
      <c r="H24" s="564" t="s">
        <v>372</v>
      </c>
      <c r="I24" s="564" t="s">
        <v>372</v>
      </c>
      <c r="J24" s="564" t="s">
        <v>372</v>
      </c>
      <c r="K24" s="923" t="s">
        <v>372</v>
      </c>
    </row>
    <row r="25" spans="1:11" ht="20.100000000000001" customHeight="1">
      <c r="A25" s="1097"/>
      <c r="B25" s="576" t="s">
        <v>83</v>
      </c>
      <c r="C25" s="559" t="s">
        <v>29</v>
      </c>
      <c r="D25" s="560" t="s">
        <v>637</v>
      </c>
      <c r="E25" s="733" t="s">
        <v>637</v>
      </c>
      <c r="F25" s="561" t="s">
        <v>637</v>
      </c>
      <c r="G25" s="561" t="s">
        <v>637</v>
      </c>
      <c r="H25" s="564" t="s">
        <v>372</v>
      </c>
      <c r="I25" s="564" t="s">
        <v>372</v>
      </c>
      <c r="J25" s="564" t="s">
        <v>372</v>
      </c>
      <c r="K25" s="923" t="s">
        <v>372</v>
      </c>
    </row>
    <row r="26" spans="1:11" ht="20.100000000000001" customHeight="1">
      <c r="A26" s="1097"/>
      <c r="B26" s="576" t="s">
        <v>488</v>
      </c>
      <c r="C26" s="559" t="s">
        <v>31</v>
      </c>
      <c r="D26" s="560" t="s">
        <v>637</v>
      </c>
      <c r="E26" s="733" t="s">
        <v>637</v>
      </c>
      <c r="F26" s="561" t="s">
        <v>637</v>
      </c>
      <c r="G26" s="564" t="s">
        <v>372</v>
      </c>
      <c r="H26" s="564" t="s">
        <v>372</v>
      </c>
      <c r="I26" s="563" t="s">
        <v>637</v>
      </c>
      <c r="J26" s="564" t="s">
        <v>372</v>
      </c>
      <c r="K26" s="923" t="s">
        <v>372</v>
      </c>
    </row>
    <row r="27" spans="1:11" ht="20.100000000000001" customHeight="1">
      <c r="A27" s="1097"/>
      <c r="B27" s="576" t="s">
        <v>489</v>
      </c>
      <c r="C27" s="565" t="s">
        <v>32</v>
      </c>
      <c r="D27" s="560" t="s">
        <v>637</v>
      </c>
      <c r="E27" s="733" t="s">
        <v>639</v>
      </c>
      <c r="F27" s="561" t="s">
        <v>637</v>
      </c>
      <c r="G27" s="564" t="s">
        <v>372</v>
      </c>
      <c r="H27" s="564" t="s">
        <v>372</v>
      </c>
      <c r="I27" s="564" t="s">
        <v>372</v>
      </c>
      <c r="J27" s="563" t="s">
        <v>637</v>
      </c>
      <c r="K27" s="923" t="s">
        <v>372</v>
      </c>
    </row>
    <row r="28" spans="1:11" ht="20.100000000000001" customHeight="1">
      <c r="A28" s="1097"/>
      <c r="B28" s="576" t="s">
        <v>431</v>
      </c>
      <c r="C28" s="565" t="s">
        <v>33</v>
      </c>
      <c r="D28" s="560" t="s">
        <v>637</v>
      </c>
      <c r="E28" s="733" t="s">
        <v>637</v>
      </c>
      <c r="F28" s="564" t="s">
        <v>372</v>
      </c>
      <c r="G28" s="564" t="s">
        <v>372</v>
      </c>
      <c r="H28" s="564" t="s">
        <v>372</v>
      </c>
      <c r="I28" s="564" t="s">
        <v>372</v>
      </c>
      <c r="J28" s="564" t="s">
        <v>372</v>
      </c>
      <c r="K28" s="923" t="s">
        <v>372</v>
      </c>
    </row>
    <row r="29" spans="1:11" ht="20.100000000000001" customHeight="1">
      <c r="A29" s="1097"/>
      <c r="B29" s="576" t="s">
        <v>85</v>
      </c>
      <c r="C29" s="565" t="s">
        <v>34</v>
      </c>
      <c r="D29" s="560" t="s">
        <v>637</v>
      </c>
      <c r="E29" s="733" t="s">
        <v>637</v>
      </c>
      <c r="F29" s="564" t="s">
        <v>372</v>
      </c>
      <c r="G29" s="564" t="s">
        <v>372</v>
      </c>
      <c r="H29" s="564" t="s">
        <v>372</v>
      </c>
      <c r="I29" s="564" t="s">
        <v>372</v>
      </c>
      <c r="J29" s="564" t="s">
        <v>372</v>
      </c>
      <c r="K29" s="923" t="s">
        <v>372</v>
      </c>
    </row>
    <row r="30" spans="1:11" ht="20.100000000000001" customHeight="1">
      <c r="A30" s="1097"/>
      <c r="B30" s="576" t="s">
        <v>209</v>
      </c>
      <c r="C30" s="565" t="s">
        <v>36</v>
      </c>
      <c r="D30" s="560" t="s">
        <v>637</v>
      </c>
      <c r="E30" s="733" t="s">
        <v>637</v>
      </c>
      <c r="F30" s="561" t="s">
        <v>637</v>
      </c>
      <c r="G30" s="564" t="s">
        <v>372</v>
      </c>
      <c r="H30" s="564" t="s">
        <v>372</v>
      </c>
      <c r="I30" s="564" t="s">
        <v>372</v>
      </c>
      <c r="J30" s="564" t="s">
        <v>372</v>
      </c>
      <c r="K30" s="923" t="s">
        <v>372</v>
      </c>
    </row>
    <row r="31" spans="1:11" ht="20.100000000000001" customHeight="1" thickBot="1">
      <c r="A31" s="1098"/>
      <c r="B31" s="577" t="s">
        <v>153</v>
      </c>
      <c r="C31" s="578" t="s">
        <v>38</v>
      </c>
      <c r="D31" s="579" t="s">
        <v>637</v>
      </c>
      <c r="E31" s="926" t="s">
        <v>637</v>
      </c>
      <c r="F31" s="580" t="s">
        <v>637</v>
      </c>
      <c r="G31" s="580" t="s">
        <v>637</v>
      </c>
      <c r="H31" s="581" t="s">
        <v>372</v>
      </c>
      <c r="I31" s="581" t="s">
        <v>372</v>
      </c>
      <c r="J31" s="581" t="s">
        <v>372</v>
      </c>
      <c r="K31" s="927" t="s">
        <v>372</v>
      </c>
    </row>
    <row r="32" spans="1:11" ht="4.5" customHeight="1">
      <c r="A32" s="1078"/>
      <c r="B32" s="1078"/>
      <c r="C32" s="1078"/>
      <c r="D32" s="1078"/>
      <c r="E32" s="1078"/>
      <c r="F32" s="1078"/>
      <c r="G32" s="1078"/>
      <c r="H32" s="1078"/>
      <c r="I32" s="1078"/>
      <c r="J32" s="1078"/>
      <c r="K32" s="858"/>
    </row>
    <row r="33" spans="1:11" s="545" customFormat="1">
      <c r="A33" s="1079" t="s">
        <v>642</v>
      </c>
      <c r="B33" s="1079"/>
      <c r="C33" s="1079"/>
      <c r="D33" s="1079"/>
      <c r="E33" s="1079"/>
      <c r="F33" s="1079"/>
      <c r="G33" s="1079"/>
      <c r="H33" s="1079"/>
      <c r="I33" s="1079"/>
      <c r="J33" s="1079"/>
      <c r="K33" s="1079"/>
    </row>
    <row r="34" spans="1:11" ht="13.5" customHeight="1">
      <c r="A34" s="1078"/>
      <c r="B34" s="1078"/>
      <c r="C34" s="1078"/>
      <c r="D34" s="1078"/>
      <c r="E34" s="1078"/>
      <c r="F34" s="1078"/>
      <c r="G34" s="1078"/>
      <c r="H34" s="1078"/>
      <c r="I34" s="1078"/>
      <c r="J34" s="1078"/>
      <c r="K34" s="858"/>
    </row>
  </sheetData>
  <mergeCells count="8">
    <mergeCell ref="A32:J32"/>
    <mergeCell ref="A33:K33"/>
    <mergeCell ref="A34:J34"/>
    <mergeCell ref="A5:C7"/>
    <mergeCell ref="D5:E5"/>
    <mergeCell ref="D6:E6"/>
    <mergeCell ref="A8:A20"/>
    <mergeCell ref="A21:A31"/>
  </mergeCells>
  <phoneticPr fontId="3"/>
  <pageMargins left="0.6692913385826772" right="0.55118110236220474" top="0.70866141732283472" bottom="0.98425196850393704" header="0.51181102362204722"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autoPageBreaks="0"/>
  </sheetPr>
  <dimension ref="A1:M68"/>
  <sheetViews>
    <sheetView view="pageBreakPreview" zoomScale="85" zoomScaleNormal="100" zoomScaleSheetLayoutView="85" workbookViewId="0">
      <selection activeCell="M1" sqref="M1:M1048576"/>
    </sheetView>
  </sheetViews>
  <sheetFormatPr defaultColWidth="8.625" defaultRowHeight="12"/>
  <cols>
    <col min="1" max="1" width="3.5" style="590" customWidth="1"/>
    <col min="2" max="2" width="14.875" style="590" customWidth="1"/>
    <col min="3" max="3" width="6.875" style="591" customWidth="1"/>
    <col min="4" max="4" width="6.875" style="592" customWidth="1"/>
    <col min="5" max="6" width="6.875" style="591" customWidth="1"/>
    <col min="7" max="7" width="6.875" style="592" customWidth="1"/>
    <col min="8" max="12" width="6.875" style="591" customWidth="1"/>
    <col min="13" max="13" width="6.875" style="593" customWidth="1"/>
    <col min="14" max="230" width="8.625" style="593" customWidth="1"/>
    <col min="231" max="16384" width="8.625" style="593"/>
  </cols>
  <sheetData>
    <row r="1" spans="1:12" ht="21.75" customHeight="1">
      <c r="A1" s="589" t="s">
        <v>644</v>
      </c>
    </row>
    <row r="2" spans="1:12" ht="15.75" customHeight="1" thickBot="1">
      <c r="A2" s="593"/>
      <c r="B2" s="594"/>
      <c r="D2" s="591"/>
      <c r="E2" s="592"/>
      <c r="G2" s="591"/>
      <c r="I2" s="595"/>
      <c r="J2" s="595"/>
      <c r="K2" s="595"/>
      <c r="L2" s="596" t="s">
        <v>40</v>
      </c>
    </row>
    <row r="3" spans="1:12" s="601" customFormat="1" ht="25.5" customHeight="1">
      <c r="A3" s="597"/>
      <c r="B3" s="598" t="s">
        <v>645</v>
      </c>
      <c r="C3" s="599" t="s">
        <v>478</v>
      </c>
      <c r="D3" s="599" t="s">
        <v>478</v>
      </c>
      <c r="E3" s="599" t="s">
        <v>478</v>
      </c>
      <c r="F3" s="599" t="s">
        <v>478</v>
      </c>
      <c r="G3" s="599" t="s">
        <v>478</v>
      </c>
      <c r="H3" s="599" t="s">
        <v>478</v>
      </c>
      <c r="I3" s="599" t="s">
        <v>478</v>
      </c>
      <c r="J3" s="599" t="s">
        <v>479</v>
      </c>
      <c r="K3" s="599" t="s">
        <v>479</v>
      </c>
      <c r="L3" s="600" t="s">
        <v>479</v>
      </c>
    </row>
    <row r="4" spans="1:12" s="601" customFormat="1" ht="13.5">
      <c r="A4" s="602"/>
      <c r="B4" s="603"/>
      <c r="C4" s="604">
        <v>24</v>
      </c>
      <c r="D4" s="604">
        <v>25</v>
      </c>
      <c r="E4" s="604">
        <v>26</v>
      </c>
      <c r="F4" s="604">
        <v>27</v>
      </c>
      <c r="G4" s="604">
        <v>28</v>
      </c>
      <c r="H4" s="604">
        <v>29</v>
      </c>
      <c r="I4" s="605">
        <v>30</v>
      </c>
      <c r="J4" s="605" t="s">
        <v>480</v>
      </c>
      <c r="K4" s="605">
        <v>2</v>
      </c>
      <c r="L4" s="928">
        <v>3</v>
      </c>
    </row>
    <row r="5" spans="1:12" s="601" customFormat="1" ht="13.5">
      <c r="A5" s="606"/>
      <c r="B5" s="607" t="s">
        <v>420</v>
      </c>
      <c r="C5" s="608"/>
      <c r="D5" s="608"/>
      <c r="E5" s="608"/>
      <c r="F5" s="609"/>
      <c r="G5" s="609"/>
      <c r="H5" s="608"/>
      <c r="I5" s="608"/>
      <c r="J5" s="608"/>
      <c r="K5" s="608"/>
      <c r="L5" s="610"/>
    </row>
    <row r="6" spans="1:12" ht="13.5" customHeight="1">
      <c r="A6" s="1099" t="s">
        <v>41</v>
      </c>
      <c r="B6" s="611" t="s">
        <v>42</v>
      </c>
      <c r="C6" s="680"/>
      <c r="D6" s="680"/>
      <c r="E6" s="681"/>
      <c r="F6" s="681"/>
      <c r="G6" s="680"/>
      <c r="H6" s="682"/>
      <c r="I6" s="680"/>
      <c r="J6" s="683"/>
      <c r="K6" s="683"/>
      <c r="L6" s="929"/>
    </row>
    <row r="7" spans="1:12" ht="13.5" customHeight="1">
      <c r="A7" s="1100"/>
      <c r="B7" s="612" t="s">
        <v>43</v>
      </c>
      <c r="C7" s="684">
        <v>0.02</v>
      </c>
      <c r="D7" s="684">
        <v>0.02</v>
      </c>
      <c r="E7" s="685">
        <v>1.9E-2</v>
      </c>
      <c r="F7" s="685">
        <v>1.9E-2</v>
      </c>
      <c r="G7" s="684">
        <v>1.7000000000000001E-2</v>
      </c>
      <c r="H7" s="684">
        <v>1.7999999999999999E-2</v>
      </c>
      <c r="I7" s="684">
        <v>1.6E-2</v>
      </c>
      <c r="J7" s="683">
        <v>1.7000000000000001E-2</v>
      </c>
      <c r="K7" s="683">
        <v>1.7000000000000001E-2</v>
      </c>
      <c r="L7" s="930">
        <v>1.4999999999999999E-2</v>
      </c>
    </row>
    <row r="8" spans="1:12" ht="13.5" customHeight="1">
      <c r="A8" s="1100"/>
      <c r="B8" s="613" t="s">
        <v>44</v>
      </c>
      <c r="C8" s="686"/>
      <c r="D8" s="686"/>
      <c r="E8" s="687"/>
      <c r="F8" s="687"/>
      <c r="G8" s="686"/>
      <c r="H8" s="686"/>
      <c r="I8" s="686"/>
      <c r="J8" s="688"/>
      <c r="K8" s="688"/>
      <c r="L8" s="931"/>
    </row>
    <row r="9" spans="1:12" ht="13.5" customHeight="1">
      <c r="A9" s="1100"/>
      <c r="B9" s="612" t="s">
        <v>6</v>
      </c>
      <c r="C9" s="684">
        <v>2.3E-2</v>
      </c>
      <c r="D9" s="684">
        <v>2.1999999999999999E-2</v>
      </c>
      <c r="E9" s="685">
        <v>2.1000000000000001E-2</v>
      </c>
      <c r="F9" s="685">
        <v>2.1999999999999999E-2</v>
      </c>
      <c r="G9" s="684">
        <v>2.1000000000000001E-2</v>
      </c>
      <c r="H9" s="684">
        <v>2.1000000000000001E-2</v>
      </c>
      <c r="I9" s="684">
        <v>0.02</v>
      </c>
      <c r="J9" s="689">
        <v>1.9E-2</v>
      </c>
      <c r="K9" s="689">
        <v>1.7000000000000001E-2</v>
      </c>
      <c r="L9" s="932">
        <v>1.7999999999999999E-2</v>
      </c>
    </row>
    <row r="10" spans="1:12" ht="13.5" customHeight="1">
      <c r="A10" s="1100"/>
      <c r="B10" s="613" t="s">
        <v>45</v>
      </c>
      <c r="C10" s="686"/>
      <c r="D10" s="686"/>
      <c r="E10" s="687"/>
      <c r="F10" s="687"/>
      <c r="G10" s="686"/>
      <c r="H10" s="686"/>
      <c r="I10" s="686"/>
      <c r="J10" s="683"/>
      <c r="K10" s="683"/>
      <c r="L10" s="930"/>
    </row>
    <row r="11" spans="1:12" ht="13.5" customHeight="1">
      <c r="A11" s="1100"/>
      <c r="B11" s="612" t="s">
        <v>7</v>
      </c>
      <c r="C11" s="684">
        <v>2.1000000000000001E-2</v>
      </c>
      <c r="D11" s="684">
        <v>0.02</v>
      </c>
      <c r="E11" s="685">
        <v>0.02</v>
      </c>
      <c r="F11" s="685">
        <v>1.9E-2</v>
      </c>
      <c r="G11" s="684">
        <v>1.9E-2</v>
      </c>
      <c r="H11" s="684">
        <v>0.02</v>
      </c>
      <c r="I11" s="684">
        <v>1.7999999999999999E-2</v>
      </c>
      <c r="J11" s="683">
        <v>1.6E-2</v>
      </c>
      <c r="K11" s="683">
        <v>1.4999999999999999E-2</v>
      </c>
      <c r="L11" s="930">
        <v>1.6E-2</v>
      </c>
    </row>
    <row r="12" spans="1:12" ht="13.5" customHeight="1">
      <c r="A12" s="1100"/>
      <c r="B12" s="613" t="s">
        <v>46</v>
      </c>
      <c r="C12" s="686"/>
      <c r="D12" s="686"/>
      <c r="E12" s="687"/>
      <c r="F12" s="687"/>
      <c r="G12" s="686"/>
      <c r="H12" s="686"/>
      <c r="I12" s="686"/>
      <c r="J12" s="688"/>
      <c r="K12" s="688"/>
      <c r="L12" s="931"/>
    </row>
    <row r="13" spans="1:12" ht="13.5" customHeight="1">
      <c r="A13" s="1100"/>
      <c r="B13" s="612" t="s">
        <v>8</v>
      </c>
      <c r="C13" s="684">
        <v>0.02</v>
      </c>
      <c r="D13" s="684">
        <v>0.02</v>
      </c>
      <c r="E13" s="685">
        <v>0.02</v>
      </c>
      <c r="F13" s="685">
        <v>1.9E-2</v>
      </c>
      <c r="G13" s="684">
        <v>1.7999999999999999E-2</v>
      </c>
      <c r="H13" s="684">
        <v>0.02</v>
      </c>
      <c r="I13" s="684">
        <v>1.7999999999999999E-2</v>
      </c>
      <c r="J13" s="689">
        <v>1.7999999999999999E-2</v>
      </c>
      <c r="K13" s="689">
        <v>1.6E-2</v>
      </c>
      <c r="L13" s="932" t="s">
        <v>643</v>
      </c>
    </row>
    <row r="14" spans="1:12" ht="13.5" customHeight="1">
      <c r="A14" s="1100"/>
      <c r="B14" s="613" t="s">
        <v>47</v>
      </c>
      <c r="C14" s="686"/>
      <c r="D14" s="686"/>
      <c r="E14" s="687"/>
      <c r="F14" s="687"/>
      <c r="G14" s="686"/>
      <c r="H14" s="686"/>
      <c r="I14" s="686"/>
      <c r="J14" s="683"/>
      <c r="K14" s="683"/>
      <c r="L14" s="930"/>
    </row>
    <row r="15" spans="1:12" ht="13.5" customHeight="1">
      <c r="A15" s="1100"/>
      <c r="B15" s="612" t="s">
        <v>48</v>
      </c>
      <c r="C15" s="684">
        <v>2.1000000000000001E-2</v>
      </c>
      <c r="D15" s="684">
        <v>1.7999999999999999E-2</v>
      </c>
      <c r="E15" s="685">
        <v>1.7000000000000001E-2</v>
      </c>
      <c r="F15" s="685">
        <v>1.6E-2</v>
      </c>
      <c r="G15" s="684">
        <v>1.6E-2</v>
      </c>
      <c r="H15" s="684">
        <v>1.6E-2</v>
      </c>
      <c r="I15" s="684">
        <v>1.4999999999999999E-2</v>
      </c>
      <c r="J15" s="683">
        <v>1.4E-2</v>
      </c>
      <c r="K15" s="683">
        <v>1.4E-2</v>
      </c>
      <c r="L15" s="930">
        <v>1.4E-2</v>
      </c>
    </row>
    <row r="16" spans="1:12" ht="13.5" customHeight="1">
      <c r="A16" s="1100"/>
      <c r="B16" s="613" t="s">
        <v>49</v>
      </c>
      <c r="C16" s="686"/>
      <c r="D16" s="686"/>
      <c r="E16" s="687"/>
      <c r="F16" s="687"/>
      <c r="G16" s="686"/>
      <c r="H16" s="686"/>
      <c r="I16" s="686"/>
      <c r="J16" s="688"/>
      <c r="K16" s="688"/>
      <c r="L16" s="931"/>
    </row>
    <row r="17" spans="1:12" ht="13.5" customHeight="1">
      <c r="A17" s="1100"/>
      <c r="B17" s="614" t="s">
        <v>490</v>
      </c>
      <c r="C17" s="684">
        <v>0.02</v>
      </c>
      <c r="D17" s="685">
        <v>1.9E-2</v>
      </c>
      <c r="E17" s="684">
        <v>1.7999999999999999E-2</v>
      </c>
      <c r="F17" s="690">
        <v>1.7000000000000001E-2</v>
      </c>
      <c r="G17" s="684">
        <v>1.6E-2</v>
      </c>
      <c r="H17" s="684">
        <v>1.7000000000000001E-2</v>
      </c>
      <c r="I17" s="684">
        <v>1.6E-2</v>
      </c>
      <c r="J17" s="689">
        <v>1.4999999999999999E-2</v>
      </c>
      <c r="K17" s="689">
        <v>1.2999999999999999E-2</v>
      </c>
      <c r="L17" s="932">
        <v>1.2999999999999999E-2</v>
      </c>
    </row>
    <row r="18" spans="1:12" ht="13.5" customHeight="1">
      <c r="A18" s="1100"/>
      <c r="B18" s="613" t="s">
        <v>50</v>
      </c>
      <c r="C18" s="686"/>
      <c r="D18" s="686"/>
      <c r="E18" s="687"/>
      <c r="F18" s="687"/>
      <c r="G18" s="686"/>
      <c r="H18" s="686"/>
      <c r="I18" s="686"/>
      <c r="J18" s="683"/>
      <c r="K18" s="683"/>
      <c r="L18" s="930"/>
    </row>
    <row r="19" spans="1:12" ht="13.5" customHeight="1">
      <c r="A19" s="1100"/>
      <c r="B19" s="612" t="s">
        <v>10</v>
      </c>
      <c r="C19" s="684">
        <v>0.02</v>
      </c>
      <c r="D19" s="684">
        <v>1.9E-2</v>
      </c>
      <c r="E19" s="685">
        <v>1.7999999999999999E-2</v>
      </c>
      <c r="F19" s="685">
        <v>1.7999999999999999E-2</v>
      </c>
      <c r="G19" s="684">
        <v>1.7000000000000001E-2</v>
      </c>
      <c r="H19" s="684">
        <v>1.7000000000000001E-2</v>
      </c>
      <c r="I19" s="684">
        <v>1.6E-2</v>
      </c>
      <c r="J19" s="683">
        <v>1.4999999999999999E-2</v>
      </c>
      <c r="K19" s="683">
        <v>1.4E-2</v>
      </c>
      <c r="L19" s="930">
        <v>1.4E-2</v>
      </c>
    </row>
    <row r="20" spans="1:12" ht="13.5" customHeight="1">
      <c r="A20" s="1100"/>
      <c r="B20" s="613" t="s">
        <v>51</v>
      </c>
      <c r="C20" s="686"/>
      <c r="D20" s="686"/>
      <c r="E20" s="687"/>
      <c r="F20" s="687"/>
      <c r="G20" s="686"/>
      <c r="H20" s="686"/>
      <c r="I20" s="686"/>
      <c r="J20" s="688"/>
      <c r="K20" s="688"/>
      <c r="L20" s="931"/>
    </row>
    <row r="21" spans="1:12" ht="13.5" customHeight="1">
      <c r="A21" s="1100"/>
      <c r="B21" s="612" t="s">
        <v>11</v>
      </c>
      <c r="C21" s="684">
        <v>1.9E-2</v>
      </c>
      <c r="D21" s="684">
        <v>1.7999999999999999E-2</v>
      </c>
      <c r="E21" s="685">
        <v>1.7000000000000001E-2</v>
      </c>
      <c r="F21" s="685">
        <v>1.6E-2</v>
      </c>
      <c r="G21" s="684">
        <v>1.6E-2</v>
      </c>
      <c r="H21" s="684">
        <v>1.7000000000000001E-2</v>
      </c>
      <c r="I21" s="684">
        <v>1.6E-2</v>
      </c>
      <c r="J21" s="689">
        <v>1.4999999999999999E-2</v>
      </c>
      <c r="K21" s="689">
        <v>1.2999999999999999E-2</v>
      </c>
      <c r="L21" s="932">
        <v>1.2999999999999999E-2</v>
      </c>
    </row>
    <row r="22" spans="1:12" ht="13.5" customHeight="1">
      <c r="A22" s="1100"/>
      <c r="B22" s="613" t="s">
        <v>52</v>
      </c>
      <c r="C22" s="686"/>
      <c r="D22" s="686"/>
      <c r="E22" s="687"/>
      <c r="F22" s="687"/>
      <c r="G22" s="686"/>
      <c r="H22" s="686"/>
      <c r="I22" s="686"/>
      <c r="J22" s="683"/>
      <c r="K22" s="683"/>
      <c r="L22" s="930"/>
    </row>
    <row r="23" spans="1:12" ht="13.5" customHeight="1">
      <c r="A23" s="1100"/>
      <c r="B23" s="612" t="s">
        <v>12</v>
      </c>
      <c r="C23" s="684">
        <v>2.1000000000000001E-2</v>
      </c>
      <c r="D23" s="684">
        <v>2.1000000000000001E-2</v>
      </c>
      <c r="E23" s="685">
        <v>0.02</v>
      </c>
      <c r="F23" s="685">
        <v>0.02</v>
      </c>
      <c r="G23" s="684">
        <v>1.9E-2</v>
      </c>
      <c r="H23" s="684">
        <v>1.9E-2</v>
      </c>
      <c r="I23" s="684">
        <v>1.7999999999999999E-2</v>
      </c>
      <c r="J23" s="683">
        <v>1.7000000000000001E-2</v>
      </c>
      <c r="K23" s="683">
        <v>1.6E-2</v>
      </c>
      <c r="L23" s="930">
        <v>1.6E-2</v>
      </c>
    </row>
    <row r="24" spans="1:12" ht="13.5" customHeight="1">
      <c r="A24" s="1100"/>
      <c r="B24" s="613" t="s">
        <v>53</v>
      </c>
      <c r="C24" s="686"/>
      <c r="D24" s="686"/>
      <c r="E24" s="687"/>
      <c r="F24" s="687"/>
      <c r="G24" s="686"/>
      <c r="H24" s="686"/>
      <c r="I24" s="686"/>
      <c r="J24" s="688"/>
      <c r="K24" s="688"/>
      <c r="L24" s="931"/>
    </row>
    <row r="25" spans="1:12" ht="13.5" customHeight="1">
      <c r="A25" s="1100"/>
      <c r="B25" s="612" t="s">
        <v>13</v>
      </c>
      <c r="C25" s="684">
        <v>2.1000000000000001E-2</v>
      </c>
      <c r="D25" s="684">
        <v>0.02</v>
      </c>
      <c r="E25" s="685">
        <v>0.02</v>
      </c>
      <c r="F25" s="685">
        <v>1.9E-2</v>
      </c>
      <c r="G25" s="684">
        <v>1.7999999999999999E-2</v>
      </c>
      <c r="H25" s="684">
        <v>1.7000000000000001E-2</v>
      </c>
      <c r="I25" s="684">
        <v>1.7000000000000001E-2</v>
      </c>
      <c r="J25" s="689">
        <v>1.6E-2</v>
      </c>
      <c r="K25" s="689">
        <v>1.4999999999999999E-2</v>
      </c>
      <c r="L25" s="932">
        <v>1.4999999999999999E-2</v>
      </c>
    </row>
    <row r="26" spans="1:12" ht="13.5" customHeight="1">
      <c r="A26" s="1100"/>
      <c r="B26" s="613" t="s">
        <v>54</v>
      </c>
      <c r="C26" s="686"/>
      <c r="D26" s="686"/>
      <c r="E26" s="687"/>
      <c r="F26" s="687"/>
      <c r="G26" s="686"/>
      <c r="H26" s="686"/>
      <c r="I26" s="686"/>
      <c r="J26" s="683"/>
      <c r="K26" s="683"/>
      <c r="L26" s="930"/>
    </row>
    <row r="27" spans="1:12" ht="13.5" customHeight="1">
      <c r="A27" s="1100"/>
      <c r="B27" s="612" t="s">
        <v>14</v>
      </c>
      <c r="C27" s="684">
        <v>2.1999999999999999E-2</v>
      </c>
      <c r="D27" s="684">
        <v>2.1999999999999999E-2</v>
      </c>
      <c r="E27" s="685">
        <v>2.1000000000000001E-2</v>
      </c>
      <c r="F27" s="685">
        <v>0.02</v>
      </c>
      <c r="G27" s="684">
        <v>1.9E-2</v>
      </c>
      <c r="H27" s="684">
        <v>0.02</v>
      </c>
      <c r="I27" s="684">
        <v>1.7999999999999999E-2</v>
      </c>
      <c r="J27" s="683">
        <v>1.7000000000000001E-2</v>
      </c>
      <c r="K27" s="683">
        <v>1.4999999999999999E-2</v>
      </c>
      <c r="L27" s="930">
        <v>1.4999999999999999E-2</v>
      </c>
    </row>
    <row r="28" spans="1:12" ht="13.5" customHeight="1">
      <c r="A28" s="1100"/>
      <c r="B28" s="613" t="s">
        <v>55</v>
      </c>
      <c r="C28" s="686"/>
      <c r="D28" s="686"/>
      <c r="E28" s="687"/>
      <c r="F28" s="687"/>
      <c r="G28" s="686"/>
      <c r="H28" s="686"/>
      <c r="I28" s="686"/>
      <c r="J28" s="688"/>
      <c r="K28" s="688"/>
      <c r="L28" s="931"/>
    </row>
    <row r="29" spans="1:12" ht="13.5" customHeight="1">
      <c r="A29" s="1100"/>
      <c r="B29" s="612" t="s">
        <v>56</v>
      </c>
      <c r="C29" s="684">
        <v>2.4E-2</v>
      </c>
      <c r="D29" s="684">
        <v>2.4E-2</v>
      </c>
      <c r="E29" s="685">
        <v>2.3E-2</v>
      </c>
      <c r="F29" s="685">
        <v>2.3E-2</v>
      </c>
      <c r="G29" s="684">
        <v>2.1999999999999999E-2</v>
      </c>
      <c r="H29" s="684">
        <v>2.1999999999999999E-2</v>
      </c>
      <c r="I29" s="684">
        <v>0.02</v>
      </c>
      <c r="J29" s="689">
        <v>1.9E-2</v>
      </c>
      <c r="K29" s="689">
        <v>1.7000000000000001E-2</v>
      </c>
      <c r="L29" s="932">
        <v>1.6E-2</v>
      </c>
    </row>
    <row r="30" spans="1:12" ht="13.5" customHeight="1">
      <c r="A30" s="1100"/>
      <c r="B30" s="613" t="s">
        <v>52</v>
      </c>
      <c r="C30" s="686"/>
      <c r="D30" s="686"/>
      <c r="E30" s="687"/>
      <c r="F30" s="687"/>
      <c r="G30" s="686"/>
      <c r="H30" s="686"/>
      <c r="I30" s="686"/>
      <c r="J30" s="683"/>
      <c r="K30" s="683"/>
      <c r="L30" s="930"/>
    </row>
    <row r="31" spans="1:12" ht="15" customHeight="1" thickBot="1">
      <c r="A31" s="1100"/>
      <c r="B31" s="615" t="s">
        <v>57</v>
      </c>
      <c r="C31" s="691">
        <v>2.5000000000000001E-2</v>
      </c>
      <c r="D31" s="691">
        <v>2.5000000000000001E-2</v>
      </c>
      <c r="E31" s="692">
        <v>2.4E-2</v>
      </c>
      <c r="F31" s="692">
        <v>2.4E-2</v>
      </c>
      <c r="G31" s="691">
        <v>2.3E-2</v>
      </c>
      <c r="H31" s="691">
        <v>2.3E-2</v>
      </c>
      <c r="I31" s="691">
        <v>2.1999999999999999E-2</v>
      </c>
      <c r="J31" s="693">
        <v>0.02</v>
      </c>
      <c r="K31" s="693">
        <v>1.9E-2</v>
      </c>
      <c r="L31" s="933">
        <v>1.9E-2</v>
      </c>
    </row>
    <row r="32" spans="1:12" ht="22.5" customHeight="1" thickTop="1">
      <c r="A32" s="1101"/>
      <c r="B32" s="616" t="s">
        <v>58</v>
      </c>
      <c r="C32" s="694">
        <v>2.1000000000000001E-2</v>
      </c>
      <c r="D32" s="695">
        <v>2.1000000000000001E-2</v>
      </c>
      <c r="E32" s="695">
        <v>0.02</v>
      </c>
      <c r="F32" s="695">
        <v>1.9E-2</v>
      </c>
      <c r="G32" s="694">
        <v>1.8538461538461535E-2</v>
      </c>
      <c r="H32" s="694">
        <v>1.8999999999999996E-2</v>
      </c>
      <c r="I32" s="694">
        <v>1.7692307692307688E-2</v>
      </c>
      <c r="J32" s="696">
        <f>(J7+J9+J11+J13+J15+J17+J19+J21+J23+J25+J27+J29+J31)/13</f>
        <v>1.6769230769230772E-2</v>
      </c>
      <c r="K32" s="696">
        <f>(K7+K9+K11+K13+K15+K17+K19+K21+K23+K25+K27+K29+K31)/13</f>
        <v>1.5461538461538464E-2</v>
      </c>
      <c r="L32" s="934">
        <v>1.4999999999999999E-2</v>
      </c>
    </row>
    <row r="33" spans="1:12" ht="12.75" customHeight="1">
      <c r="A33" s="1099" t="s">
        <v>59</v>
      </c>
      <c r="B33" s="611" t="s">
        <v>42</v>
      </c>
      <c r="C33" s="680"/>
      <c r="D33" s="681"/>
      <c r="E33" s="681"/>
      <c r="F33" s="681"/>
      <c r="G33" s="682"/>
      <c r="H33" s="682"/>
      <c r="I33" s="682"/>
      <c r="J33" s="697"/>
      <c r="K33" s="697"/>
      <c r="L33" s="935"/>
    </row>
    <row r="34" spans="1:12" ht="12.75" customHeight="1">
      <c r="A34" s="1100"/>
      <c r="B34" s="612" t="s">
        <v>21</v>
      </c>
      <c r="C34" s="684">
        <v>2.8000000000000001E-2</v>
      </c>
      <c r="D34" s="685">
        <v>2.7E-2</v>
      </c>
      <c r="E34" s="685">
        <v>2.5999999999999999E-2</v>
      </c>
      <c r="F34" s="685">
        <v>2.8000000000000001E-2</v>
      </c>
      <c r="G34" s="684">
        <v>2.7E-2</v>
      </c>
      <c r="H34" s="684">
        <v>2.5999999999999999E-2</v>
      </c>
      <c r="I34" s="684">
        <v>2.3E-2</v>
      </c>
      <c r="J34" s="698">
        <v>2.1999999999999999E-2</v>
      </c>
      <c r="K34" s="698">
        <v>1.9E-2</v>
      </c>
      <c r="L34" s="936">
        <v>1.9E-2</v>
      </c>
    </row>
    <row r="35" spans="1:12" ht="12.75" customHeight="1">
      <c r="A35" s="1100"/>
      <c r="B35" s="613" t="s">
        <v>46</v>
      </c>
      <c r="C35" s="686"/>
      <c r="D35" s="687"/>
      <c r="E35" s="687"/>
      <c r="F35" s="687"/>
      <c r="G35" s="686"/>
      <c r="H35" s="686"/>
      <c r="I35" s="686"/>
      <c r="J35" s="699"/>
      <c r="K35" s="699"/>
      <c r="L35" s="937"/>
    </row>
    <row r="36" spans="1:12" ht="12.75" customHeight="1">
      <c r="A36" s="1100"/>
      <c r="B36" s="612" t="s">
        <v>23</v>
      </c>
      <c r="C36" s="684">
        <v>2.8000000000000001E-2</v>
      </c>
      <c r="D36" s="685">
        <v>2.7E-2</v>
      </c>
      <c r="E36" s="685">
        <v>2.7E-2</v>
      </c>
      <c r="F36" s="685">
        <v>2.8000000000000001E-2</v>
      </c>
      <c r="G36" s="684">
        <v>2.5999999999999999E-2</v>
      </c>
      <c r="H36" s="684">
        <v>2.8000000000000001E-2</v>
      </c>
      <c r="I36" s="684">
        <v>2.5000000000000001E-2</v>
      </c>
      <c r="J36" s="698">
        <v>2.1999999999999999E-2</v>
      </c>
      <c r="K36" s="698">
        <v>2.3E-2</v>
      </c>
      <c r="L36" s="936">
        <v>2.1999999999999999E-2</v>
      </c>
    </row>
    <row r="37" spans="1:12" ht="12.75" customHeight="1">
      <c r="A37" s="1100"/>
      <c r="B37" s="613" t="s">
        <v>52</v>
      </c>
      <c r="C37" s="686"/>
      <c r="D37" s="687"/>
      <c r="E37" s="687"/>
      <c r="F37" s="687"/>
      <c r="G37" s="686"/>
      <c r="H37" s="686"/>
      <c r="I37" s="686"/>
      <c r="J37" s="699"/>
      <c r="K37" s="699"/>
      <c r="L37" s="937"/>
    </row>
    <row r="38" spans="1:12" ht="12.75" customHeight="1">
      <c r="A38" s="1100"/>
      <c r="B38" s="612" t="s">
        <v>25</v>
      </c>
      <c r="C38" s="684">
        <v>2.8000000000000001E-2</v>
      </c>
      <c r="D38" s="685">
        <v>2.8000000000000001E-2</v>
      </c>
      <c r="E38" s="685">
        <v>2.5999999999999999E-2</v>
      </c>
      <c r="F38" s="685">
        <v>2.5000000000000001E-2</v>
      </c>
      <c r="G38" s="684">
        <v>2.4E-2</v>
      </c>
      <c r="H38" s="684">
        <v>2.3E-2</v>
      </c>
      <c r="I38" s="684">
        <v>2.1000000000000001E-2</v>
      </c>
      <c r="J38" s="698">
        <v>0.02</v>
      </c>
      <c r="K38" s="698">
        <v>1.7999999999999999E-2</v>
      </c>
      <c r="L38" s="936">
        <v>1.7999999999999999E-2</v>
      </c>
    </row>
    <row r="39" spans="1:12" ht="12.75" customHeight="1">
      <c r="A39" s="1100"/>
      <c r="B39" s="613" t="s">
        <v>60</v>
      </c>
      <c r="C39" s="686"/>
      <c r="D39" s="687"/>
      <c r="E39" s="687"/>
      <c r="F39" s="687"/>
      <c r="G39" s="686"/>
      <c r="H39" s="686"/>
      <c r="I39" s="686"/>
      <c r="J39" s="699"/>
      <c r="K39" s="699"/>
      <c r="L39" s="937"/>
    </row>
    <row r="40" spans="1:12" ht="12.75" customHeight="1">
      <c r="A40" s="1100"/>
      <c r="B40" s="612" t="s">
        <v>27</v>
      </c>
      <c r="C40" s="684">
        <v>0.03</v>
      </c>
      <c r="D40" s="685">
        <v>2.7E-2</v>
      </c>
      <c r="E40" s="685">
        <v>2.5000000000000001E-2</v>
      </c>
      <c r="F40" s="685">
        <v>2.5999999999999999E-2</v>
      </c>
      <c r="G40" s="684">
        <v>2.5999999999999999E-2</v>
      </c>
      <c r="H40" s="684">
        <v>2.3E-2</v>
      </c>
      <c r="I40" s="684">
        <v>2.3E-2</v>
      </c>
      <c r="J40" s="698">
        <v>2.1999999999999999E-2</v>
      </c>
      <c r="K40" s="698">
        <v>0.02</v>
      </c>
      <c r="L40" s="936">
        <v>2.1000000000000001E-2</v>
      </c>
    </row>
    <row r="41" spans="1:12" ht="12.75" customHeight="1">
      <c r="A41" s="1100"/>
      <c r="B41" s="613" t="s">
        <v>50</v>
      </c>
      <c r="C41" s="686"/>
      <c r="D41" s="687"/>
      <c r="E41" s="687"/>
      <c r="F41" s="687"/>
      <c r="G41" s="686"/>
      <c r="H41" s="686"/>
      <c r="I41" s="686"/>
      <c r="J41" s="699"/>
      <c r="K41" s="699"/>
      <c r="L41" s="937"/>
    </row>
    <row r="42" spans="1:12" ht="12.75" customHeight="1">
      <c r="A42" s="1100"/>
      <c r="B42" s="612" t="s">
        <v>29</v>
      </c>
      <c r="C42" s="684">
        <v>2.5999999999999999E-2</v>
      </c>
      <c r="D42" s="685">
        <v>2.7E-2</v>
      </c>
      <c r="E42" s="685">
        <v>2.5999999999999999E-2</v>
      </c>
      <c r="F42" s="685">
        <v>2.7E-2</v>
      </c>
      <c r="G42" s="684">
        <v>2.5000000000000001E-2</v>
      </c>
      <c r="H42" s="684">
        <v>2.5000000000000001E-2</v>
      </c>
      <c r="I42" s="684">
        <v>2.3E-2</v>
      </c>
      <c r="J42" s="698">
        <v>2.1000000000000001E-2</v>
      </c>
      <c r="K42" s="698">
        <v>1.9E-2</v>
      </c>
      <c r="L42" s="936">
        <v>1.9E-2</v>
      </c>
    </row>
    <row r="43" spans="1:12" ht="12.75" customHeight="1">
      <c r="A43" s="1100"/>
      <c r="B43" s="613" t="s">
        <v>61</v>
      </c>
      <c r="C43" s="686"/>
      <c r="D43" s="687"/>
      <c r="E43" s="687"/>
      <c r="F43" s="687"/>
      <c r="G43" s="686"/>
      <c r="H43" s="686"/>
      <c r="I43" s="686"/>
      <c r="J43" s="699"/>
      <c r="K43" s="699"/>
      <c r="L43" s="937"/>
    </row>
    <row r="44" spans="1:12" ht="12.75" customHeight="1">
      <c r="A44" s="1100"/>
      <c r="B44" s="612" t="s">
        <v>31</v>
      </c>
      <c r="C44" s="684">
        <v>2.4E-2</v>
      </c>
      <c r="D44" s="685">
        <v>2.5000000000000001E-2</v>
      </c>
      <c r="E44" s="685">
        <v>2.5000000000000001E-2</v>
      </c>
      <c r="F44" s="685">
        <v>2.4E-2</v>
      </c>
      <c r="G44" s="684">
        <v>2.1999999999999999E-2</v>
      </c>
      <c r="H44" s="684">
        <v>2.1999999999999999E-2</v>
      </c>
      <c r="I44" s="684">
        <v>0.02</v>
      </c>
      <c r="J44" s="698">
        <v>1.9E-2</v>
      </c>
      <c r="K44" s="698">
        <v>1.7000000000000001E-2</v>
      </c>
      <c r="L44" s="936">
        <v>1.7999999999999999E-2</v>
      </c>
    </row>
    <row r="45" spans="1:12" ht="12.75" customHeight="1">
      <c r="A45" s="1100"/>
      <c r="B45" s="613" t="s">
        <v>62</v>
      </c>
      <c r="C45" s="700"/>
      <c r="D45" s="701"/>
      <c r="E45" s="701"/>
      <c r="F45" s="701"/>
      <c r="G45" s="700"/>
      <c r="H45" s="700"/>
      <c r="I45" s="700"/>
      <c r="J45" s="699"/>
      <c r="K45" s="699"/>
      <c r="L45" s="938"/>
    </row>
    <row r="46" spans="1:12" ht="12.75" customHeight="1">
      <c r="A46" s="1100"/>
      <c r="B46" s="612" t="s">
        <v>32</v>
      </c>
      <c r="C46" s="684">
        <v>3.2000000000000001E-2</v>
      </c>
      <c r="D46" s="685">
        <v>3.3000000000000002E-2</v>
      </c>
      <c r="E46" s="685">
        <v>3.3000000000000002E-2</v>
      </c>
      <c r="F46" s="685">
        <v>3.2000000000000001E-2</v>
      </c>
      <c r="G46" s="684">
        <v>0.03</v>
      </c>
      <c r="H46" s="684">
        <v>0.03</v>
      </c>
      <c r="I46" s="684">
        <v>2.8000000000000001E-2</v>
      </c>
      <c r="J46" s="698">
        <v>2.5000000000000001E-2</v>
      </c>
      <c r="K46" s="698">
        <v>2.4E-2</v>
      </c>
      <c r="L46" s="936">
        <v>2.4E-2</v>
      </c>
    </row>
    <row r="47" spans="1:12" ht="12.75" customHeight="1">
      <c r="A47" s="1100"/>
      <c r="B47" s="613" t="s">
        <v>63</v>
      </c>
      <c r="C47" s="686"/>
      <c r="D47" s="687"/>
      <c r="E47" s="687"/>
      <c r="F47" s="687"/>
      <c r="G47" s="686"/>
      <c r="H47" s="686"/>
      <c r="I47" s="686"/>
      <c r="J47" s="699"/>
      <c r="K47" s="699"/>
      <c r="L47" s="937"/>
    </row>
    <row r="48" spans="1:12" ht="12.75" customHeight="1">
      <c r="A48" s="1100"/>
      <c r="B48" s="612" t="s">
        <v>33</v>
      </c>
      <c r="C48" s="684">
        <v>2.5000000000000001E-2</v>
      </c>
      <c r="D48" s="685">
        <v>2.5000000000000001E-2</v>
      </c>
      <c r="E48" s="685">
        <v>2.4E-2</v>
      </c>
      <c r="F48" s="685">
        <v>2.4E-2</v>
      </c>
      <c r="G48" s="684">
        <v>2.3E-2</v>
      </c>
      <c r="H48" s="684">
        <v>2.1999999999999999E-2</v>
      </c>
      <c r="I48" s="684">
        <v>2.1000000000000001E-2</v>
      </c>
      <c r="J48" s="698">
        <v>1.9E-2</v>
      </c>
      <c r="K48" s="698">
        <v>1.7999999999999999E-2</v>
      </c>
      <c r="L48" s="936">
        <v>1.7000000000000001E-2</v>
      </c>
    </row>
    <row r="49" spans="1:13" ht="12.75" customHeight="1">
      <c r="A49" s="1100"/>
      <c r="B49" s="613" t="s">
        <v>52</v>
      </c>
      <c r="C49" s="700"/>
      <c r="D49" s="701"/>
      <c r="E49" s="701"/>
      <c r="F49" s="701"/>
      <c r="G49" s="700"/>
      <c r="H49" s="700"/>
      <c r="I49" s="700"/>
      <c r="J49" s="699"/>
      <c r="K49" s="699"/>
      <c r="L49" s="938"/>
    </row>
    <row r="50" spans="1:13" ht="12.75" customHeight="1">
      <c r="A50" s="1100"/>
      <c r="B50" s="612" t="s">
        <v>34</v>
      </c>
      <c r="C50" s="684">
        <v>3.1E-2</v>
      </c>
      <c r="D50" s="685">
        <v>3.1E-2</v>
      </c>
      <c r="E50" s="685">
        <v>2.9000000000000001E-2</v>
      </c>
      <c r="F50" s="685">
        <v>2.9000000000000001E-2</v>
      </c>
      <c r="G50" s="684">
        <v>2.7E-2</v>
      </c>
      <c r="H50" s="684">
        <v>2.7E-2</v>
      </c>
      <c r="I50" s="684">
        <v>2.5000000000000001E-2</v>
      </c>
      <c r="J50" s="698">
        <v>2.4E-2</v>
      </c>
      <c r="K50" s="698">
        <v>2.1000000000000001E-2</v>
      </c>
      <c r="L50" s="936">
        <v>2.1000000000000001E-2</v>
      </c>
    </row>
    <row r="51" spans="1:13" ht="12.75" customHeight="1">
      <c r="A51" s="1100"/>
      <c r="B51" s="613" t="s">
        <v>64</v>
      </c>
      <c r="C51" s="686"/>
      <c r="D51" s="687"/>
      <c r="E51" s="687"/>
      <c r="F51" s="687"/>
      <c r="G51" s="686"/>
      <c r="H51" s="686"/>
      <c r="I51" s="686"/>
      <c r="J51" s="699"/>
      <c r="K51" s="699"/>
      <c r="L51" s="937"/>
    </row>
    <row r="52" spans="1:13" ht="12.75" customHeight="1">
      <c r="A52" s="1100"/>
      <c r="B52" s="612" t="s">
        <v>36</v>
      </c>
      <c r="C52" s="684">
        <v>2.8000000000000001E-2</v>
      </c>
      <c r="D52" s="685">
        <v>2.7E-2</v>
      </c>
      <c r="E52" s="685">
        <v>2.5999999999999999E-2</v>
      </c>
      <c r="F52" s="685">
        <v>2.5000000000000001E-2</v>
      </c>
      <c r="G52" s="684">
        <v>2.3E-2</v>
      </c>
      <c r="H52" s="684">
        <v>2.4E-2</v>
      </c>
      <c r="I52" s="684">
        <v>2.1000000000000001E-2</v>
      </c>
      <c r="J52" s="698">
        <v>0.02</v>
      </c>
      <c r="K52" s="698">
        <v>1.9E-2</v>
      </c>
      <c r="L52" s="936">
        <v>1.9E-2</v>
      </c>
    </row>
    <row r="53" spans="1:13" ht="12.75" customHeight="1">
      <c r="A53" s="1100"/>
      <c r="B53" s="613" t="s">
        <v>65</v>
      </c>
      <c r="C53" s="686"/>
      <c r="D53" s="687"/>
      <c r="E53" s="687"/>
      <c r="F53" s="687"/>
      <c r="G53" s="686"/>
      <c r="H53" s="686"/>
      <c r="I53" s="686"/>
      <c r="J53" s="699"/>
      <c r="K53" s="699"/>
      <c r="L53" s="937"/>
    </row>
    <row r="54" spans="1:13" ht="13.5" customHeight="1" thickBot="1">
      <c r="A54" s="1100"/>
      <c r="B54" s="615" t="s">
        <v>38</v>
      </c>
      <c r="C54" s="691">
        <v>2.3E-2</v>
      </c>
      <c r="D54" s="692">
        <v>2.3E-2</v>
      </c>
      <c r="E54" s="692">
        <v>2.1000000000000001E-2</v>
      </c>
      <c r="F54" s="692">
        <v>2.1000000000000001E-2</v>
      </c>
      <c r="G54" s="691">
        <v>0.02</v>
      </c>
      <c r="H54" s="691">
        <v>0.02</v>
      </c>
      <c r="I54" s="691">
        <v>1.7999999999999999E-2</v>
      </c>
      <c r="J54" s="702">
        <v>1.7000000000000001E-2</v>
      </c>
      <c r="K54" s="702">
        <v>1.6E-2</v>
      </c>
      <c r="L54" s="939">
        <v>1.4999999999999999E-2</v>
      </c>
    </row>
    <row r="55" spans="1:13" ht="21" customHeight="1" thickTop="1" thickBot="1">
      <c r="A55" s="1102"/>
      <c r="B55" s="617" t="s">
        <v>58</v>
      </c>
      <c r="C55" s="703">
        <v>2.8000000000000001E-2</v>
      </c>
      <c r="D55" s="704">
        <v>2.7E-2</v>
      </c>
      <c r="E55" s="704">
        <v>2.5999999999999999E-2</v>
      </c>
      <c r="F55" s="704">
        <v>2.5999999999999999E-2</v>
      </c>
      <c r="G55" s="703">
        <v>2.4818181818181819E-2</v>
      </c>
      <c r="H55" s="703">
        <v>2.5000000000000001E-2</v>
      </c>
      <c r="I55" s="703">
        <v>2.2545454545454539E-2</v>
      </c>
      <c r="J55" s="705">
        <f t="shared" ref="J55" si="0">(J34+J36+J38+J40+J42+J44+J46+J48+J50+J52+J54)/11</f>
        <v>2.0999999999999998E-2</v>
      </c>
      <c r="K55" s="705">
        <f>(K34+K36+K38+K40+K42+K44+K46+K48+K50+K52+K54)/11</f>
        <v>1.945454545454545E-2</v>
      </c>
      <c r="L55" s="940">
        <v>1.9E-2</v>
      </c>
    </row>
    <row r="56" spans="1:13" s="621" customFormat="1" ht="3" customHeight="1">
      <c r="A56" s="618"/>
      <c r="B56" s="619"/>
      <c r="C56" s="620"/>
      <c r="D56" s="620"/>
      <c r="E56" s="620"/>
      <c r="F56" s="620"/>
      <c r="G56" s="620"/>
      <c r="H56" s="620"/>
      <c r="I56" s="620"/>
      <c r="J56" s="620"/>
      <c r="K56" s="620"/>
      <c r="L56" s="620"/>
      <c r="M56" s="620"/>
    </row>
    <row r="57" spans="1:13" ht="13.5" customHeight="1">
      <c r="A57" s="1103" t="s">
        <v>863</v>
      </c>
      <c r="B57" s="1103"/>
      <c r="C57" s="1103"/>
      <c r="D57" s="1103"/>
      <c r="E57" s="1103"/>
      <c r="F57" s="1103"/>
      <c r="G57" s="1103"/>
      <c r="H57" s="1103"/>
    </row>
    <row r="58" spans="1:13" ht="13.5" customHeight="1">
      <c r="A58" s="1103" t="s">
        <v>852</v>
      </c>
      <c r="B58" s="1103"/>
      <c r="C58" s="1103"/>
      <c r="D58" s="1103"/>
      <c r="E58" s="1103"/>
      <c r="F58" s="1103"/>
      <c r="G58" s="1103"/>
      <c r="H58" s="1103"/>
    </row>
    <row r="59" spans="1:13" ht="13.5" customHeight="1">
      <c r="B59" s="622"/>
    </row>
    <row r="60" spans="1:13" ht="13.5" customHeight="1">
      <c r="B60" s="623"/>
    </row>
    <row r="62" spans="1:13" ht="6.95" customHeight="1"/>
    <row r="64" spans="1:13" ht="6.95" customHeight="1"/>
    <row r="66" ht="6.95" customHeight="1"/>
    <row r="68" ht="6.95" customHeight="1"/>
  </sheetData>
  <mergeCells count="4">
    <mergeCell ref="A6:A32"/>
    <mergeCell ref="A33:A55"/>
    <mergeCell ref="A57:H57"/>
    <mergeCell ref="A58:H58"/>
  </mergeCells>
  <phoneticPr fontId="3"/>
  <pageMargins left="0.6692913385826772" right="0.47244094488188981" top="0.78740157480314965" bottom="0.9055118110236221" header="0" footer="0.35433070866141736"/>
  <pageSetup paperSize="9" scale="89" firstPageNumber="2"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6"/>
  <sheetViews>
    <sheetView view="pageBreakPreview" zoomScale="85" zoomScaleNormal="100" zoomScaleSheetLayoutView="85" workbookViewId="0">
      <selection activeCell="L2" sqref="L2"/>
    </sheetView>
  </sheetViews>
  <sheetFormatPr defaultRowHeight="12"/>
  <cols>
    <col min="1" max="1" width="3.5" style="68" customWidth="1"/>
    <col min="2" max="2" width="9.125" style="68" customWidth="1"/>
    <col min="3" max="3" width="15.625" style="68" customWidth="1"/>
    <col min="4" max="11" width="10.625" style="68" customWidth="1"/>
    <col min="12" max="16384" width="9" style="68"/>
  </cols>
  <sheetData>
    <row r="1" spans="1:11" ht="21.75" customHeight="1">
      <c r="A1" s="382" t="s">
        <v>556</v>
      </c>
      <c r="B1" s="383"/>
      <c r="C1" s="383"/>
      <c r="D1" s="383"/>
      <c r="E1" s="383"/>
      <c r="F1" s="383"/>
      <c r="G1" s="383"/>
      <c r="H1" s="117"/>
      <c r="I1" s="117"/>
      <c r="J1" s="117"/>
      <c r="K1" s="117"/>
    </row>
    <row r="2" spans="1:11" ht="15.75" customHeight="1" thickBot="1">
      <c r="A2" s="1109" t="s">
        <v>647</v>
      </c>
      <c r="B2" s="1110"/>
      <c r="C2" s="1110"/>
      <c r="D2" s="1110"/>
      <c r="E2" s="1110"/>
      <c r="F2" s="1110"/>
      <c r="G2" s="1110"/>
      <c r="H2" s="1110"/>
      <c r="I2" s="1110"/>
      <c r="J2" s="1110"/>
      <c r="K2" s="1110"/>
    </row>
    <row r="3" spans="1:11" ht="13.5" customHeight="1">
      <c r="A3" s="1111" t="s">
        <v>66</v>
      </c>
      <c r="B3" s="1112"/>
      <c r="C3" s="1113"/>
      <c r="D3" s="1120" t="s">
        <v>67</v>
      </c>
      <c r="E3" s="1135" t="s">
        <v>646</v>
      </c>
      <c r="F3" s="1136"/>
      <c r="G3" s="1123" t="s">
        <v>68</v>
      </c>
      <c r="H3" s="1124"/>
      <c r="I3" s="1129" t="s">
        <v>69</v>
      </c>
      <c r="J3" s="1135" t="s">
        <v>648</v>
      </c>
      <c r="K3" s="1132" t="s">
        <v>557</v>
      </c>
    </row>
    <row r="4" spans="1:11" ht="13.5" customHeight="1">
      <c r="A4" s="1114"/>
      <c r="B4" s="1115"/>
      <c r="C4" s="1116"/>
      <c r="D4" s="1121"/>
      <c r="E4" s="1137"/>
      <c r="F4" s="1138"/>
      <c r="G4" s="1125"/>
      <c r="H4" s="1126"/>
      <c r="I4" s="1130"/>
      <c r="J4" s="1137"/>
      <c r="K4" s="1133"/>
    </row>
    <row r="5" spans="1:11" ht="13.5" customHeight="1">
      <c r="A5" s="1114"/>
      <c r="B5" s="1115"/>
      <c r="C5" s="1116"/>
      <c r="D5" s="1121"/>
      <c r="E5" s="1137"/>
      <c r="F5" s="1138"/>
      <c r="G5" s="1125"/>
      <c r="H5" s="1126"/>
      <c r="I5" s="1130"/>
      <c r="J5" s="1137"/>
      <c r="K5" s="1133"/>
    </row>
    <row r="6" spans="1:11" ht="13.5" customHeight="1">
      <c r="A6" s="1114"/>
      <c r="B6" s="1115"/>
      <c r="C6" s="1116"/>
      <c r="D6" s="1121"/>
      <c r="E6" s="1137"/>
      <c r="F6" s="1138"/>
      <c r="G6" s="1125"/>
      <c r="H6" s="1126"/>
      <c r="I6" s="1130"/>
      <c r="J6" s="1137"/>
      <c r="K6" s="1133"/>
    </row>
    <row r="7" spans="1:11" ht="13.5" customHeight="1">
      <c r="A7" s="1114"/>
      <c r="B7" s="1115"/>
      <c r="C7" s="1116"/>
      <c r="D7" s="1122"/>
      <c r="E7" s="1137"/>
      <c r="F7" s="1138"/>
      <c r="G7" s="1127"/>
      <c r="H7" s="1128"/>
      <c r="I7" s="1131"/>
      <c r="J7" s="1137"/>
      <c r="K7" s="1133"/>
    </row>
    <row r="8" spans="1:11" ht="13.5" customHeight="1">
      <c r="A8" s="1117"/>
      <c r="B8" s="1118"/>
      <c r="C8" s="1119"/>
      <c r="D8" s="368" t="s">
        <v>70</v>
      </c>
      <c r="E8" s="941" t="s">
        <v>392</v>
      </c>
      <c r="F8" s="942" t="s">
        <v>72</v>
      </c>
      <c r="G8" s="369" t="s">
        <v>71</v>
      </c>
      <c r="H8" s="47" t="s">
        <v>72</v>
      </c>
      <c r="I8" s="384" t="s">
        <v>70</v>
      </c>
      <c r="J8" s="1139"/>
      <c r="K8" s="1134"/>
    </row>
    <row r="9" spans="1:11" ht="26.25" customHeight="1">
      <c r="A9" s="1105" t="s">
        <v>3</v>
      </c>
      <c r="B9" s="371" t="s">
        <v>73</v>
      </c>
      <c r="C9" s="372" t="s">
        <v>483</v>
      </c>
      <c r="D9" s="768">
        <v>1.4999999999999999E-2</v>
      </c>
      <c r="E9" s="500">
        <v>0</v>
      </c>
      <c r="F9" s="943">
        <v>0</v>
      </c>
      <c r="G9" s="500" t="s">
        <v>75</v>
      </c>
      <c r="H9" s="501" t="s">
        <v>76</v>
      </c>
      <c r="I9" s="944">
        <v>3.4000000000000002E-2</v>
      </c>
      <c r="J9" s="945" t="s">
        <v>484</v>
      </c>
      <c r="K9" s="502" t="s">
        <v>484</v>
      </c>
    </row>
    <row r="10" spans="1:11" ht="26.25" customHeight="1">
      <c r="A10" s="1106"/>
      <c r="B10" s="373" t="s">
        <v>77</v>
      </c>
      <c r="C10" s="52" t="s">
        <v>6</v>
      </c>
      <c r="D10" s="774">
        <v>1.7999999999999999E-2</v>
      </c>
      <c r="E10" s="503">
        <v>2</v>
      </c>
      <c r="F10" s="946">
        <v>0.54794520547945202</v>
      </c>
      <c r="G10" s="503" t="s">
        <v>75</v>
      </c>
      <c r="H10" s="504" t="s">
        <v>76</v>
      </c>
      <c r="I10" s="947">
        <v>3.7999999999999999E-2</v>
      </c>
      <c r="J10" s="948" t="s">
        <v>484</v>
      </c>
      <c r="K10" s="505" t="s">
        <v>484</v>
      </c>
    </row>
    <row r="11" spans="1:11" ht="26.25" customHeight="1">
      <c r="A11" s="1106"/>
      <c r="B11" s="373" t="s">
        <v>78</v>
      </c>
      <c r="C11" s="52" t="s">
        <v>7</v>
      </c>
      <c r="D11" s="774">
        <v>1.6E-2</v>
      </c>
      <c r="E11" s="503">
        <v>5</v>
      </c>
      <c r="F11" s="946">
        <v>1.3698630136986301</v>
      </c>
      <c r="G11" s="503" t="s">
        <v>75</v>
      </c>
      <c r="H11" s="504" t="s">
        <v>76</v>
      </c>
      <c r="I11" s="947">
        <v>3.5000000000000003E-2</v>
      </c>
      <c r="J11" s="948" t="s">
        <v>484</v>
      </c>
      <c r="K11" s="505" t="s">
        <v>484</v>
      </c>
    </row>
    <row r="12" spans="1:11" ht="26.25" customHeight="1">
      <c r="A12" s="1106"/>
      <c r="B12" s="373" t="s">
        <v>80</v>
      </c>
      <c r="C12" s="52" t="s">
        <v>9</v>
      </c>
      <c r="D12" s="774">
        <v>1.4E-2</v>
      </c>
      <c r="E12" s="503">
        <v>0</v>
      </c>
      <c r="F12" s="946">
        <v>0</v>
      </c>
      <c r="G12" s="503" t="s">
        <v>75</v>
      </c>
      <c r="H12" s="504" t="s">
        <v>76</v>
      </c>
      <c r="I12" s="947">
        <v>3.2000000000000001E-2</v>
      </c>
      <c r="J12" s="948" t="s">
        <v>484</v>
      </c>
      <c r="K12" s="505" t="s">
        <v>484</v>
      </c>
    </row>
    <row r="13" spans="1:11" ht="26.25" customHeight="1">
      <c r="A13" s="1106"/>
      <c r="B13" s="373" t="s">
        <v>82</v>
      </c>
      <c r="C13" s="52" t="s">
        <v>485</v>
      </c>
      <c r="D13" s="774">
        <v>1.2999999999999999E-2</v>
      </c>
      <c r="E13" s="503">
        <v>0</v>
      </c>
      <c r="F13" s="946">
        <v>0</v>
      </c>
      <c r="G13" s="503" t="s">
        <v>75</v>
      </c>
      <c r="H13" s="504" t="s">
        <v>76</v>
      </c>
      <c r="I13" s="947">
        <v>3.2000000000000001E-2</v>
      </c>
      <c r="J13" s="948" t="s">
        <v>484</v>
      </c>
      <c r="K13" s="505" t="s">
        <v>484</v>
      </c>
    </row>
    <row r="14" spans="1:11" ht="26.25" customHeight="1">
      <c r="A14" s="1106"/>
      <c r="B14" s="373" t="s">
        <v>83</v>
      </c>
      <c r="C14" s="52" t="s">
        <v>10</v>
      </c>
      <c r="D14" s="774">
        <v>1.4E-2</v>
      </c>
      <c r="E14" s="503">
        <v>0</v>
      </c>
      <c r="F14" s="946">
        <v>0</v>
      </c>
      <c r="G14" s="503" t="s">
        <v>75</v>
      </c>
      <c r="H14" s="504" t="s">
        <v>76</v>
      </c>
      <c r="I14" s="947">
        <v>3.4000000000000002E-2</v>
      </c>
      <c r="J14" s="948" t="s">
        <v>484</v>
      </c>
      <c r="K14" s="505" t="s">
        <v>484</v>
      </c>
    </row>
    <row r="15" spans="1:11" ht="26.25" customHeight="1">
      <c r="A15" s="1106"/>
      <c r="B15" s="373" t="s">
        <v>84</v>
      </c>
      <c r="C15" s="52" t="s">
        <v>11</v>
      </c>
      <c r="D15" s="774">
        <v>1.2999999999999999E-2</v>
      </c>
      <c r="E15" s="503">
        <v>0</v>
      </c>
      <c r="F15" s="946">
        <v>0</v>
      </c>
      <c r="G15" s="503" t="s">
        <v>75</v>
      </c>
      <c r="H15" s="504" t="s">
        <v>76</v>
      </c>
      <c r="I15" s="947">
        <v>3.2000000000000001E-2</v>
      </c>
      <c r="J15" s="948" t="s">
        <v>484</v>
      </c>
      <c r="K15" s="505" t="s">
        <v>484</v>
      </c>
    </row>
    <row r="16" spans="1:11" ht="26.25" customHeight="1">
      <c r="A16" s="1106"/>
      <c r="B16" s="373" t="s">
        <v>85</v>
      </c>
      <c r="C16" s="52" t="s">
        <v>12</v>
      </c>
      <c r="D16" s="774">
        <v>1.6E-2</v>
      </c>
      <c r="E16" s="503">
        <v>0</v>
      </c>
      <c r="F16" s="946">
        <v>0</v>
      </c>
      <c r="G16" s="503" t="s">
        <v>75</v>
      </c>
      <c r="H16" s="504" t="s">
        <v>76</v>
      </c>
      <c r="I16" s="947">
        <v>3.3000000000000002E-2</v>
      </c>
      <c r="J16" s="948" t="s">
        <v>484</v>
      </c>
      <c r="K16" s="505" t="s">
        <v>484</v>
      </c>
    </row>
    <row r="17" spans="1:11" ht="26.25" customHeight="1">
      <c r="A17" s="1106"/>
      <c r="B17" s="373" t="s">
        <v>86</v>
      </c>
      <c r="C17" s="52" t="s">
        <v>13</v>
      </c>
      <c r="D17" s="774">
        <v>1.4999999999999999E-2</v>
      </c>
      <c r="E17" s="503">
        <v>1</v>
      </c>
      <c r="F17" s="946">
        <v>0.27397260273972601</v>
      </c>
      <c r="G17" s="503" t="s">
        <v>75</v>
      </c>
      <c r="H17" s="504" t="s">
        <v>76</v>
      </c>
      <c r="I17" s="947">
        <v>3.2000000000000001E-2</v>
      </c>
      <c r="J17" s="948" t="s">
        <v>484</v>
      </c>
      <c r="K17" s="505" t="s">
        <v>484</v>
      </c>
    </row>
    <row r="18" spans="1:11" ht="26.25" customHeight="1">
      <c r="A18" s="1106"/>
      <c r="B18" s="373" t="s">
        <v>87</v>
      </c>
      <c r="C18" s="52" t="s">
        <v>14</v>
      </c>
      <c r="D18" s="774">
        <v>1.4999999999999999E-2</v>
      </c>
      <c r="E18" s="503">
        <v>1</v>
      </c>
      <c r="F18" s="946">
        <v>0.27397260273972601</v>
      </c>
      <c r="G18" s="503" t="s">
        <v>75</v>
      </c>
      <c r="H18" s="504" t="s">
        <v>76</v>
      </c>
      <c r="I18" s="947">
        <v>3.4000000000000002E-2</v>
      </c>
      <c r="J18" s="948" t="s">
        <v>484</v>
      </c>
      <c r="K18" s="505" t="s">
        <v>484</v>
      </c>
    </row>
    <row r="19" spans="1:11" ht="26.25" customHeight="1">
      <c r="A19" s="1106"/>
      <c r="B19" s="373" t="s">
        <v>88</v>
      </c>
      <c r="C19" s="52" t="s">
        <v>486</v>
      </c>
      <c r="D19" s="774">
        <v>1.6E-2</v>
      </c>
      <c r="E19" s="503">
        <v>1</v>
      </c>
      <c r="F19" s="946">
        <v>0.2770083102493075</v>
      </c>
      <c r="G19" s="503" t="s">
        <v>75</v>
      </c>
      <c r="H19" s="504" t="s">
        <v>76</v>
      </c>
      <c r="I19" s="947">
        <v>3.5999999999999997E-2</v>
      </c>
      <c r="J19" s="948" t="s">
        <v>484</v>
      </c>
      <c r="K19" s="505" t="s">
        <v>484</v>
      </c>
    </row>
    <row r="20" spans="1:11" ht="26.25" customHeight="1">
      <c r="A20" s="1107"/>
      <c r="B20" s="385" t="s">
        <v>90</v>
      </c>
      <c r="C20" s="386" t="s">
        <v>17</v>
      </c>
      <c r="D20" s="949">
        <v>1.9E-2</v>
      </c>
      <c r="E20" s="506">
        <v>7</v>
      </c>
      <c r="F20" s="950">
        <v>1.9178082191780823</v>
      </c>
      <c r="G20" s="506" t="s">
        <v>75</v>
      </c>
      <c r="H20" s="507" t="s">
        <v>76</v>
      </c>
      <c r="I20" s="951">
        <v>0.04</v>
      </c>
      <c r="J20" s="952" t="s">
        <v>484</v>
      </c>
      <c r="K20" s="508" t="s">
        <v>484</v>
      </c>
    </row>
    <row r="21" spans="1:11" ht="26.25" customHeight="1">
      <c r="A21" s="1105" t="s">
        <v>92</v>
      </c>
      <c r="B21" s="376" t="s">
        <v>73</v>
      </c>
      <c r="C21" s="377" t="s">
        <v>21</v>
      </c>
      <c r="D21" s="953">
        <v>1.9E-2</v>
      </c>
      <c r="E21" s="509">
        <v>1</v>
      </c>
      <c r="F21" s="954">
        <v>0.27397260273972601</v>
      </c>
      <c r="G21" s="509" t="s">
        <v>75</v>
      </c>
      <c r="H21" s="510" t="s">
        <v>76</v>
      </c>
      <c r="I21" s="955">
        <v>3.7999999999999999E-2</v>
      </c>
      <c r="J21" s="956" t="s">
        <v>484</v>
      </c>
      <c r="K21" s="511" t="s">
        <v>484</v>
      </c>
    </row>
    <row r="22" spans="1:11" ht="26.25" customHeight="1">
      <c r="A22" s="1106"/>
      <c r="B22" s="373" t="s">
        <v>79</v>
      </c>
      <c r="C22" s="52" t="s">
        <v>23</v>
      </c>
      <c r="D22" s="774">
        <v>2.1999999999999999E-2</v>
      </c>
      <c r="E22" s="503">
        <v>12</v>
      </c>
      <c r="F22" s="946">
        <v>3.2876712328767121</v>
      </c>
      <c r="G22" s="503">
        <v>0</v>
      </c>
      <c r="H22" s="512">
        <v>0</v>
      </c>
      <c r="I22" s="947">
        <v>4.2999999999999997E-2</v>
      </c>
      <c r="J22" s="948" t="s">
        <v>493</v>
      </c>
      <c r="K22" s="505" t="s">
        <v>484</v>
      </c>
    </row>
    <row r="23" spans="1:11" ht="26.25" customHeight="1">
      <c r="A23" s="1106"/>
      <c r="B23" s="373" t="s">
        <v>85</v>
      </c>
      <c r="C23" s="52" t="s">
        <v>25</v>
      </c>
      <c r="D23" s="774">
        <v>1.7999999999999999E-2</v>
      </c>
      <c r="E23" s="503">
        <v>2</v>
      </c>
      <c r="F23" s="946">
        <v>0.54794520547945202</v>
      </c>
      <c r="G23" s="503" t="s">
        <v>75</v>
      </c>
      <c r="H23" s="504" t="s">
        <v>76</v>
      </c>
      <c r="I23" s="947">
        <v>3.5000000000000003E-2</v>
      </c>
      <c r="J23" s="948" t="s">
        <v>484</v>
      </c>
      <c r="K23" s="505" t="s">
        <v>484</v>
      </c>
    </row>
    <row r="24" spans="1:11" ht="26.25" customHeight="1">
      <c r="A24" s="1106"/>
      <c r="B24" s="373" t="s">
        <v>487</v>
      </c>
      <c r="C24" s="52" t="s">
        <v>27</v>
      </c>
      <c r="D24" s="774">
        <v>2.1000000000000001E-2</v>
      </c>
      <c r="E24" s="503">
        <v>6</v>
      </c>
      <c r="F24" s="946">
        <v>1.6438356164383561</v>
      </c>
      <c r="G24" s="503" t="s">
        <v>75</v>
      </c>
      <c r="H24" s="504" t="s">
        <v>76</v>
      </c>
      <c r="I24" s="947">
        <v>3.7999999999999999E-2</v>
      </c>
      <c r="J24" s="948" t="s">
        <v>484</v>
      </c>
      <c r="K24" s="505" t="s">
        <v>484</v>
      </c>
    </row>
    <row r="25" spans="1:11" ht="26.25" customHeight="1">
      <c r="A25" s="1106"/>
      <c r="B25" s="373" t="s">
        <v>83</v>
      </c>
      <c r="C25" s="52" t="s">
        <v>29</v>
      </c>
      <c r="D25" s="774">
        <v>1.9E-2</v>
      </c>
      <c r="E25" s="503">
        <v>1</v>
      </c>
      <c r="F25" s="946">
        <v>0.27397260273972601</v>
      </c>
      <c r="G25" s="503" t="s">
        <v>75</v>
      </c>
      <c r="H25" s="504" t="s">
        <v>76</v>
      </c>
      <c r="I25" s="947">
        <v>3.5999999999999997E-2</v>
      </c>
      <c r="J25" s="948" t="s">
        <v>484</v>
      </c>
      <c r="K25" s="505" t="s">
        <v>484</v>
      </c>
    </row>
    <row r="26" spans="1:11" ht="26.25" customHeight="1">
      <c r="A26" s="1106"/>
      <c r="B26" s="373" t="s">
        <v>488</v>
      </c>
      <c r="C26" s="52" t="s">
        <v>31</v>
      </c>
      <c r="D26" s="774">
        <v>1.7999999999999999E-2</v>
      </c>
      <c r="E26" s="503">
        <v>1</v>
      </c>
      <c r="F26" s="946">
        <v>0.27397260273972601</v>
      </c>
      <c r="G26" s="503" t="s">
        <v>75</v>
      </c>
      <c r="H26" s="504" t="s">
        <v>76</v>
      </c>
      <c r="I26" s="947">
        <v>3.7999999999999999E-2</v>
      </c>
      <c r="J26" s="948" t="s">
        <v>484</v>
      </c>
      <c r="K26" s="505" t="s">
        <v>484</v>
      </c>
    </row>
    <row r="27" spans="1:11" ht="26.25" customHeight="1">
      <c r="A27" s="1106"/>
      <c r="B27" s="373" t="s">
        <v>489</v>
      </c>
      <c r="C27" s="52" t="s">
        <v>32</v>
      </c>
      <c r="D27" s="774">
        <v>2.4E-2</v>
      </c>
      <c r="E27" s="503">
        <v>12</v>
      </c>
      <c r="F27" s="946">
        <v>3.2876712328767121</v>
      </c>
      <c r="G27" s="503" t="s">
        <v>75</v>
      </c>
      <c r="H27" s="504" t="s">
        <v>76</v>
      </c>
      <c r="I27" s="947">
        <v>4.2000000000000003E-2</v>
      </c>
      <c r="J27" s="948" t="s">
        <v>493</v>
      </c>
      <c r="K27" s="505" t="s">
        <v>484</v>
      </c>
    </row>
    <row r="28" spans="1:11" ht="26.25" customHeight="1">
      <c r="A28" s="1106"/>
      <c r="B28" s="373" t="s">
        <v>431</v>
      </c>
      <c r="C28" s="52" t="s">
        <v>33</v>
      </c>
      <c r="D28" s="774">
        <v>1.7000000000000001E-2</v>
      </c>
      <c r="E28" s="503">
        <v>0</v>
      </c>
      <c r="F28" s="946">
        <v>0</v>
      </c>
      <c r="G28" s="503" t="s">
        <v>75</v>
      </c>
      <c r="H28" s="504" t="s">
        <v>76</v>
      </c>
      <c r="I28" s="947">
        <v>3.5999999999999997E-2</v>
      </c>
      <c r="J28" s="948" t="s">
        <v>484</v>
      </c>
      <c r="K28" s="505" t="s">
        <v>484</v>
      </c>
    </row>
    <row r="29" spans="1:11" ht="26.25" customHeight="1">
      <c r="A29" s="1106"/>
      <c r="B29" s="373" t="s">
        <v>85</v>
      </c>
      <c r="C29" s="52" t="s">
        <v>34</v>
      </c>
      <c r="D29" s="774">
        <v>2.1000000000000001E-2</v>
      </c>
      <c r="E29" s="503">
        <v>5</v>
      </c>
      <c r="F29" s="946">
        <v>1.3698630136986301</v>
      </c>
      <c r="G29" s="503" t="s">
        <v>75</v>
      </c>
      <c r="H29" s="504" t="s">
        <v>76</v>
      </c>
      <c r="I29" s="947">
        <v>3.9E-2</v>
      </c>
      <c r="J29" s="948" t="s">
        <v>484</v>
      </c>
      <c r="K29" s="505" t="s">
        <v>484</v>
      </c>
    </row>
    <row r="30" spans="1:11" ht="26.25" customHeight="1">
      <c r="A30" s="1106"/>
      <c r="B30" s="373" t="s">
        <v>209</v>
      </c>
      <c r="C30" s="52" t="s">
        <v>36</v>
      </c>
      <c r="D30" s="774">
        <v>1.9E-2</v>
      </c>
      <c r="E30" s="503">
        <v>1</v>
      </c>
      <c r="F30" s="946">
        <v>0.27397260273972601</v>
      </c>
      <c r="G30" s="503" t="s">
        <v>75</v>
      </c>
      <c r="H30" s="504" t="s">
        <v>76</v>
      </c>
      <c r="I30" s="947">
        <v>3.7999999999999999E-2</v>
      </c>
      <c r="J30" s="948" t="s">
        <v>484</v>
      </c>
      <c r="K30" s="505" t="s">
        <v>484</v>
      </c>
    </row>
    <row r="31" spans="1:11" ht="26.25" customHeight="1" thickBot="1">
      <c r="A31" s="1108"/>
      <c r="B31" s="387" t="s">
        <v>153</v>
      </c>
      <c r="C31" s="388" t="s">
        <v>38</v>
      </c>
      <c r="D31" s="957">
        <v>1.4999999999999999E-2</v>
      </c>
      <c r="E31" s="513">
        <v>0</v>
      </c>
      <c r="F31" s="958">
        <v>0</v>
      </c>
      <c r="G31" s="513" t="s">
        <v>75</v>
      </c>
      <c r="H31" s="514" t="s">
        <v>76</v>
      </c>
      <c r="I31" s="959">
        <v>3.2000000000000001E-2</v>
      </c>
      <c r="J31" s="960" t="s">
        <v>484</v>
      </c>
      <c r="K31" s="515" t="s">
        <v>484</v>
      </c>
    </row>
    <row r="32" spans="1:11" s="394" customFormat="1" ht="3" customHeight="1">
      <c r="A32" s="389"/>
      <c r="B32" s="390"/>
      <c r="C32" s="138"/>
      <c r="D32" s="62"/>
      <c r="E32" s="62"/>
      <c r="F32" s="62"/>
      <c r="G32" s="391"/>
      <c r="H32" s="392"/>
      <c r="I32" s="62"/>
      <c r="J32" s="62"/>
      <c r="K32" s="393"/>
    </row>
    <row r="33" spans="1:8" s="394" customFormat="1" ht="13.5" customHeight="1">
      <c r="A33" s="1104" t="s">
        <v>864</v>
      </c>
      <c r="B33" s="1104"/>
      <c r="C33" s="1104"/>
      <c r="D33" s="1104"/>
      <c r="E33" s="1104"/>
      <c r="F33" s="1104"/>
      <c r="G33" s="1104"/>
      <c r="H33" s="1104"/>
    </row>
    <row r="34" spans="1:8" s="394" customFormat="1" ht="13.5" customHeight="1">
      <c r="A34" s="395" t="s">
        <v>469</v>
      </c>
    </row>
    <row r="35" spans="1:8" s="394" customFormat="1">
      <c r="A35" s="961" t="s">
        <v>853</v>
      </c>
    </row>
    <row r="36" spans="1:8" s="394" customFormat="1"/>
  </sheetData>
  <mergeCells count="11">
    <mergeCell ref="A33:H33"/>
    <mergeCell ref="A9:A20"/>
    <mergeCell ref="A21:A31"/>
    <mergeCell ref="A2:K2"/>
    <mergeCell ref="A3:C8"/>
    <mergeCell ref="D3:D7"/>
    <mergeCell ref="G3:H7"/>
    <mergeCell ref="I3:I7"/>
    <mergeCell ref="K3:K8"/>
    <mergeCell ref="E3:F7"/>
    <mergeCell ref="J3:J8"/>
  </mergeCells>
  <phoneticPr fontId="3"/>
  <pageMargins left="0.6692913385826772" right="0.47244094488188981" top="0.78740157480314965" bottom="0.9055118110236221" header="0" footer="0.35433070866141736"/>
  <pageSetup paperSize="9" scale="81" firstPageNumber="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I1" sqref="I1"/>
    </sheetView>
  </sheetViews>
  <sheetFormatPr defaultRowHeight="13.5"/>
  <cols>
    <col min="1" max="1" width="3.5" style="68" customWidth="1"/>
    <col min="2" max="2" width="9.125" style="68" customWidth="1"/>
    <col min="3" max="3" width="15.625" style="68" customWidth="1"/>
    <col min="4" max="8" width="11" style="37" customWidth="1"/>
    <col min="9" max="16384" width="9" style="37"/>
  </cols>
  <sheetData>
    <row r="1" spans="1:8" s="38" customFormat="1" ht="21.75" customHeight="1">
      <c r="A1" s="34" t="s">
        <v>93</v>
      </c>
      <c r="B1" s="35"/>
      <c r="C1" s="35"/>
      <c r="D1" s="367"/>
      <c r="E1" s="367"/>
      <c r="F1" s="367"/>
      <c r="G1" s="367"/>
      <c r="H1" s="367"/>
    </row>
    <row r="2" spans="1:8" ht="15.75" customHeight="1" thickBot="1">
      <c r="A2" s="37"/>
      <c r="B2" s="39"/>
      <c r="C2" s="39"/>
      <c r="H2" s="962" t="s">
        <v>649</v>
      </c>
    </row>
    <row r="3" spans="1:8" ht="18" customHeight="1">
      <c r="A3" s="1111" t="s">
        <v>66</v>
      </c>
      <c r="B3" s="1112"/>
      <c r="C3" s="1112"/>
      <c r="D3" s="1145" t="s">
        <v>94</v>
      </c>
      <c r="E3" s="1146"/>
      <c r="F3" s="1145" t="s">
        <v>554</v>
      </c>
      <c r="G3" s="1146"/>
      <c r="H3" s="1147"/>
    </row>
    <row r="4" spans="1:8" ht="13.5" customHeight="1">
      <c r="A4" s="1114"/>
      <c r="B4" s="1115"/>
      <c r="C4" s="1115"/>
      <c r="D4" s="1148" t="s">
        <v>67</v>
      </c>
      <c r="E4" s="1149" t="s">
        <v>95</v>
      </c>
      <c r="F4" s="1148" t="s">
        <v>67</v>
      </c>
      <c r="G4" s="1150" t="s">
        <v>95</v>
      </c>
      <c r="H4" s="1151" t="s">
        <v>555</v>
      </c>
    </row>
    <row r="5" spans="1:8" ht="20.100000000000001" customHeight="1">
      <c r="A5" s="1114"/>
      <c r="B5" s="1115"/>
      <c r="C5" s="1115"/>
      <c r="D5" s="1148"/>
      <c r="E5" s="1149"/>
      <c r="F5" s="1148"/>
      <c r="G5" s="1150"/>
      <c r="H5" s="1151"/>
    </row>
    <row r="6" spans="1:8" ht="20.100000000000001" customHeight="1">
      <c r="A6" s="1114"/>
      <c r="B6" s="1115"/>
      <c r="C6" s="1115"/>
      <c r="D6" s="1148"/>
      <c r="E6" s="1149"/>
      <c r="F6" s="1148"/>
      <c r="G6" s="1150"/>
      <c r="H6" s="1151"/>
    </row>
    <row r="7" spans="1:8" ht="20.100000000000001" customHeight="1">
      <c r="A7" s="1117"/>
      <c r="B7" s="1118"/>
      <c r="C7" s="1118"/>
      <c r="D7" s="368" t="s">
        <v>70</v>
      </c>
      <c r="E7" s="47" t="s">
        <v>70</v>
      </c>
      <c r="F7" s="368" t="s">
        <v>70</v>
      </c>
      <c r="G7" s="369" t="s">
        <v>70</v>
      </c>
      <c r="H7" s="370" t="s">
        <v>72</v>
      </c>
    </row>
    <row r="8" spans="1:8" ht="24.95" customHeight="1">
      <c r="A8" s="1105" t="s">
        <v>3</v>
      </c>
      <c r="B8" s="371" t="s">
        <v>73</v>
      </c>
      <c r="C8" s="372" t="s">
        <v>4</v>
      </c>
      <c r="D8" s="766">
        <v>5.0000000000000001E-3</v>
      </c>
      <c r="E8" s="767">
        <v>1.7999999999999999E-2</v>
      </c>
      <c r="F8" s="768">
        <v>0.02</v>
      </c>
      <c r="G8" s="769">
        <v>4.7E-2</v>
      </c>
      <c r="H8" s="770">
        <v>77.100000000000009</v>
      </c>
    </row>
    <row r="9" spans="1:8" ht="24.95" customHeight="1">
      <c r="A9" s="1106"/>
      <c r="B9" s="373" t="s">
        <v>77</v>
      </c>
      <c r="C9" s="52" t="s">
        <v>6</v>
      </c>
      <c r="D9" s="771">
        <v>6.0000000000000001E-3</v>
      </c>
      <c r="E9" s="504">
        <v>2.5000000000000001E-2</v>
      </c>
      <c r="F9" s="771">
        <v>2.4E-2</v>
      </c>
      <c r="G9" s="772">
        <v>5.8999999999999997E-2</v>
      </c>
      <c r="H9" s="773">
        <v>73.400000000000006</v>
      </c>
    </row>
    <row r="10" spans="1:8" ht="24.95" customHeight="1">
      <c r="A10" s="1106"/>
      <c r="B10" s="373" t="s">
        <v>78</v>
      </c>
      <c r="C10" s="52" t="s">
        <v>7</v>
      </c>
      <c r="D10" s="771">
        <v>5.0000000000000001E-3</v>
      </c>
      <c r="E10" s="504">
        <v>1.7000000000000001E-2</v>
      </c>
      <c r="F10" s="774">
        <v>0.02</v>
      </c>
      <c r="G10" s="772">
        <v>4.9000000000000002E-2</v>
      </c>
      <c r="H10" s="775">
        <v>77.2</v>
      </c>
    </row>
    <row r="11" spans="1:8" ht="24.95" customHeight="1">
      <c r="A11" s="1106"/>
      <c r="B11" s="373" t="s">
        <v>80</v>
      </c>
      <c r="C11" s="52" t="s">
        <v>9</v>
      </c>
      <c r="D11" s="771">
        <v>4.0000000000000001E-3</v>
      </c>
      <c r="E11" s="504">
        <v>1.6E-2</v>
      </c>
      <c r="F11" s="771">
        <v>1.7999999999999999E-2</v>
      </c>
      <c r="G11" s="772">
        <v>3.9E-2</v>
      </c>
      <c r="H11" s="776">
        <v>78.100000000000009</v>
      </c>
    </row>
    <row r="12" spans="1:8" ht="24.95" customHeight="1">
      <c r="A12" s="1106"/>
      <c r="B12" s="373" t="s">
        <v>82</v>
      </c>
      <c r="C12" s="52" t="s">
        <v>485</v>
      </c>
      <c r="D12" s="771">
        <v>4.0000000000000001E-3</v>
      </c>
      <c r="E12" s="504">
        <v>1.2999999999999999E-2</v>
      </c>
      <c r="F12" s="771">
        <v>1.7999999999999999E-2</v>
      </c>
      <c r="G12" s="772">
        <v>4.4999999999999998E-2</v>
      </c>
      <c r="H12" s="773">
        <v>75.2</v>
      </c>
    </row>
    <row r="13" spans="1:8" ht="24.95" customHeight="1">
      <c r="A13" s="1106"/>
      <c r="B13" s="373" t="s">
        <v>83</v>
      </c>
      <c r="C13" s="52" t="s">
        <v>10</v>
      </c>
      <c r="D13" s="771">
        <v>6.0000000000000001E-3</v>
      </c>
      <c r="E13" s="777">
        <v>0.02</v>
      </c>
      <c r="F13" s="771">
        <v>1.9E-2</v>
      </c>
      <c r="G13" s="772">
        <v>0.05</v>
      </c>
      <c r="H13" s="776">
        <v>70.399999999999991</v>
      </c>
    </row>
    <row r="14" spans="1:8" ht="24.95" customHeight="1">
      <c r="A14" s="1106"/>
      <c r="B14" s="373" t="s">
        <v>84</v>
      </c>
      <c r="C14" s="52" t="s">
        <v>11</v>
      </c>
      <c r="D14" s="771">
        <v>3.0000000000000001E-3</v>
      </c>
      <c r="E14" s="504">
        <v>1.2E-2</v>
      </c>
      <c r="F14" s="771">
        <v>1.6E-2</v>
      </c>
      <c r="G14" s="772">
        <v>4.3999999999999997E-2</v>
      </c>
      <c r="H14" s="773">
        <v>82.399999999999991</v>
      </c>
    </row>
    <row r="15" spans="1:8" ht="24.95" customHeight="1">
      <c r="A15" s="1106"/>
      <c r="B15" s="373" t="s">
        <v>85</v>
      </c>
      <c r="C15" s="52" t="s">
        <v>12</v>
      </c>
      <c r="D15" s="771">
        <v>4.0000000000000001E-3</v>
      </c>
      <c r="E15" s="504">
        <v>1.4999999999999999E-2</v>
      </c>
      <c r="F15" s="774">
        <v>0.02</v>
      </c>
      <c r="G15" s="772">
        <v>4.3999999999999997E-2</v>
      </c>
      <c r="H15" s="776">
        <v>78.600000000000009</v>
      </c>
    </row>
    <row r="16" spans="1:8" ht="24.95" customHeight="1">
      <c r="A16" s="1106"/>
      <c r="B16" s="373" t="s">
        <v>86</v>
      </c>
      <c r="C16" s="52" t="s">
        <v>13</v>
      </c>
      <c r="D16" s="771">
        <v>5.0000000000000001E-3</v>
      </c>
      <c r="E16" s="504">
        <v>2.1999999999999999E-2</v>
      </c>
      <c r="F16" s="774">
        <v>0.02</v>
      </c>
      <c r="G16" s="772">
        <v>5.2999999999999999E-2</v>
      </c>
      <c r="H16" s="773">
        <v>74.8</v>
      </c>
    </row>
    <row r="17" spans="1:8" ht="24.95" customHeight="1">
      <c r="A17" s="1106"/>
      <c r="B17" s="373" t="s">
        <v>87</v>
      </c>
      <c r="C17" s="52" t="s">
        <v>14</v>
      </c>
      <c r="D17" s="771">
        <v>3.0000000000000001E-3</v>
      </c>
      <c r="E17" s="504">
        <v>1.2999999999999999E-2</v>
      </c>
      <c r="F17" s="771">
        <v>1.7999999999999999E-2</v>
      </c>
      <c r="G17" s="772">
        <v>4.5999999999999999E-2</v>
      </c>
      <c r="H17" s="776">
        <v>84.3</v>
      </c>
    </row>
    <row r="18" spans="1:8" ht="24.95" customHeight="1">
      <c r="A18" s="1106"/>
      <c r="B18" s="373" t="s">
        <v>88</v>
      </c>
      <c r="C18" s="52" t="s">
        <v>15</v>
      </c>
      <c r="D18" s="771">
        <v>4.0000000000000001E-3</v>
      </c>
      <c r="E18" s="504">
        <v>1.4999999999999999E-2</v>
      </c>
      <c r="F18" s="774">
        <v>0.02</v>
      </c>
      <c r="G18" s="772">
        <v>5.2999999999999999E-2</v>
      </c>
      <c r="H18" s="773">
        <v>80.100000000000009</v>
      </c>
    </row>
    <row r="19" spans="1:8" ht="24.95" customHeight="1" thickBot="1">
      <c r="A19" s="1106"/>
      <c r="B19" s="374" t="s">
        <v>90</v>
      </c>
      <c r="C19" s="375" t="s">
        <v>17</v>
      </c>
      <c r="D19" s="778">
        <v>8.0000000000000002E-3</v>
      </c>
      <c r="E19" s="779">
        <v>3.2000000000000001E-2</v>
      </c>
      <c r="F19" s="778">
        <v>2.7E-2</v>
      </c>
      <c r="G19" s="780">
        <v>6.7000000000000004E-2</v>
      </c>
      <c r="H19" s="781">
        <v>71.2</v>
      </c>
    </row>
    <row r="20" spans="1:8" ht="21" customHeight="1" thickTop="1">
      <c r="A20" s="1107"/>
      <c r="B20" s="1140" t="s">
        <v>96</v>
      </c>
      <c r="C20" s="1141"/>
      <c r="D20" s="782">
        <v>4.7499999999999999E-3</v>
      </c>
      <c r="E20" s="783" t="s">
        <v>97</v>
      </c>
      <c r="F20" s="784">
        <v>1.9999999999999997E-2</v>
      </c>
      <c r="G20" s="785" t="s">
        <v>97</v>
      </c>
      <c r="H20" s="786" t="s">
        <v>97</v>
      </c>
    </row>
    <row r="21" spans="1:8" ht="24.95" customHeight="1">
      <c r="A21" s="1105" t="s">
        <v>92</v>
      </c>
      <c r="B21" s="376" t="s">
        <v>73</v>
      </c>
      <c r="C21" s="377" t="s">
        <v>21</v>
      </c>
      <c r="D21" s="787">
        <v>6.0000000000000001E-3</v>
      </c>
      <c r="E21" s="788">
        <v>1.9E-2</v>
      </c>
      <c r="F21" s="789">
        <v>2.5000000000000001E-2</v>
      </c>
      <c r="G21" s="790">
        <v>5.2999999999999999E-2</v>
      </c>
      <c r="H21" s="791">
        <v>76</v>
      </c>
    </row>
    <row r="22" spans="1:8" ht="24.95" customHeight="1">
      <c r="A22" s="1106"/>
      <c r="B22" s="373" t="s">
        <v>79</v>
      </c>
      <c r="C22" s="52" t="s">
        <v>23</v>
      </c>
      <c r="D22" s="792">
        <v>1.0999999999999999E-2</v>
      </c>
      <c r="E22" s="793">
        <v>3.4000000000000002E-2</v>
      </c>
      <c r="F22" s="792">
        <v>3.3000000000000002E-2</v>
      </c>
      <c r="G22" s="794">
        <v>7.0000000000000007E-2</v>
      </c>
      <c r="H22" s="795">
        <v>66.900000000000006</v>
      </c>
    </row>
    <row r="23" spans="1:8" ht="24.95" customHeight="1">
      <c r="A23" s="1106"/>
      <c r="B23" s="373" t="s">
        <v>85</v>
      </c>
      <c r="C23" s="52" t="s">
        <v>25</v>
      </c>
      <c r="D23" s="792">
        <v>6.0000000000000001E-3</v>
      </c>
      <c r="E23" s="793">
        <v>1.7999999999999999E-2</v>
      </c>
      <c r="F23" s="792">
        <v>2.3E-2</v>
      </c>
      <c r="G23" s="794">
        <v>5.0999999999999997E-2</v>
      </c>
      <c r="H23" s="795">
        <v>75.5</v>
      </c>
    </row>
    <row r="24" spans="1:8" ht="24.95" customHeight="1">
      <c r="A24" s="1106"/>
      <c r="B24" s="373" t="s">
        <v>487</v>
      </c>
      <c r="C24" s="52" t="s">
        <v>27</v>
      </c>
      <c r="D24" s="792">
        <v>0.01</v>
      </c>
      <c r="E24" s="793">
        <v>3.5999999999999997E-2</v>
      </c>
      <c r="F24" s="792">
        <v>3.1E-2</v>
      </c>
      <c r="G24" s="794">
        <v>7.1999999999999995E-2</v>
      </c>
      <c r="H24" s="795">
        <v>66.900000000000006</v>
      </c>
    </row>
    <row r="25" spans="1:8" ht="24.95" customHeight="1">
      <c r="A25" s="1106"/>
      <c r="B25" s="373" t="s">
        <v>83</v>
      </c>
      <c r="C25" s="52" t="s">
        <v>29</v>
      </c>
      <c r="D25" s="792">
        <v>1.2E-2</v>
      </c>
      <c r="E25" s="793">
        <v>3.6999999999999998E-2</v>
      </c>
      <c r="F25" s="792">
        <v>3.1E-2</v>
      </c>
      <c r="G25" s="794">
        <v>7.2999999999999995E-2</v>
      </c>
      <c r="H25" s="795">
        <v>60.199999999999996</v>
      </c>
    </row>
    <row r="26" spans="1:8" ht="24.95" customHeight="1">
      <c r="A26" s="1106"/>
      <c r="B26" s="373" t="s">
        <v>488</v>
      </c>
      <c r="C26" s="52" t="s">
        <v>31</v>
      </c>
      <c r="D26" s="792">
        <v>8.9999999999999993E-3</v>
      </c>
      <c r="E26" s="793">
        <v>0.03</v>
      </c>
      <c r="F26" s="792">
        <v>2.7E-2</v>
      </c>
      <c r="G26" s="794">
        <v>0.06</v>
      </c>
      <c r="H26" s="795">
        <v>68.100000000000009</v>
      </c>
    </row>
    <row r="27" spans="1:8" ht="24.95" customHeight="1">
      <c r="A27" s="1106"/>
      <c r="B27" s="373" t="s">
        <v>489</v>
      </c>
      <c r="C27" s="52" t="s">
        <v>32</v>
      </c>
      <c r="D27" s="792">
        <v>1.2E-2</v>
      </c>
      <c r="E27" s="793">
        <v>0.03</v>
      </c>
      <c r="F27" s="792">
        <v>3.5000000000000003E-2</v>
      </c>
      <c r="G27" s="794">
        <v>6.8000000000000005E-2</v>
      </c>
      <c r="H27" s="795">
        <v>67.2</v>
      </c>
    </row>
    <row r="28" spans="1:8" ht="24.95" customHeight="1">
      <c r="A28" s="1106"/>
      <c r="B28" s="373" t="s">
        <v>431</v>
      </c>
      <c r="C28" s="52" t="s">
        <v>33</v>
      </c>
      <c r="D28" s="792">
        <v>8.0000000000000002E-3</v>
      </c>
      <c r="E28" s="793">
        <v>3.1E-2</v>
      </c>
      <c r="F28" s="792">
        <v>2.5000000000000001E-2</v>
      </c>
      <c r="G28" s="794">
        <v>6.3E-2</v>
      </c>
      <c r="H28" s="795">
        <v>67.600000000000009</v>
      </c>
    </row>
    <row r="29" spans="1:8" ht="24.95" customHeight="1">
      <c r="A29" s="1106"/>
      <c r="B29" s="373" t="s">
        <v>85</v>
      </c>
      <c r="C29" s="52" t="s">
        <v>34</v>
      </c>
      <c r="D29" s="792">
        <v>1.0999999999999999E-2</v>
      </c>
      <c r="E29" s="793">
        <v>2.5000000000000001E-2</v>
      </c>
      <c r="F29" s="792">
        <v>3.2000000000000001E-2</v>
      </c>
      <c r="G29" s="794">
        <v>6.2E-2</v>
      </c>
      <c r="H29" s="795">
        <v>65.100000000000009</v>
      </c>
    </row>
    <row r="30" spans="1:8" ht="24.95" customHeight="1">
      <c r="A30" s="1106"/>
      <c r="B30" s="373" t="s">
        <v>209</v>
      </c>
      <c r="C30" s="52" t="s">
        <v>36</v>
      </c>
      <c r="D30" s="792">
        <v>1.2E-2</v>
      </c>
      <c r="E30" s="793">
        <v>3.9E-2</v>
      </c>
      <c r="F30" s="792">
        <v>3.1E-2</v>
      </c>
      <c r="G30" s="794">
        <v>7.3999999999999996E-2</v>
      </c>
      <c r="H30" s="795">
        <v>61.8</v>
      </c>
    </row>
    <row r="31" spans="1:8" ht="24.95" customHeight="1" thickBot="1">
      <c r="A31" s="1106"/>
      <c r="B31" s="374" t="s">
        <v>153</v>
      </c>
      <c r="C31" s="375" t="s">
        <v>38</v>
      </c>
      <c r="D31" s="796">
        <v>5.0000000000000001E-3</v>
      </c>
      <c r="E31" s="779">
        <v>1.7000000000000001E-2</v>
      </c>
      <c r="F31" s="796">
        <v>0.02</v>
      </c>
      <c r="G31" s="797">
        <v>4.7E-2</v>
      </c>
      <c r="H31" s="798">
        <v>75.400000000000006</v>
      </c>
    </row>
    <row r="32" spans="1:8" ht="21.75" customHeight="1" thickTop="1" thickBot="1">
      <c r="A32" s="1108"/>
      <c r="B32" s="1142" t="s">
        <v>96</v>
      </c>
      <c r="C32" s="1143"/>
      <c r="D32" s="799">
        <v>8.8958333333333337E-3</v>
      </c>
      <c r="E32" s="800" t="s">
        <v>97</v>
      </c>
      <c r="F32" s="801">
        <v>2.7750000000000007E-2</v>
      </c>
      <c r="G32" s="802" t="s">
        <v>97</v>
      </c>
      <c r="H32" s="803" t="s">
        <v>97</v>
      </c>
    </row>
    <row r="33" spans="1:8" s="66" customFormat="1" ht="3" customHeight="1">
      <c r="A33" s="378"/>
      <c r="B33" s="379"/>
      <c r="C33" s="379"/>
      <c r="D33" s="380"/>
      <c r="E33" s="381"/>
      <c r="F33" s="380"/>
      <c r="G33" s="381"/>
      <c r="H33" s="381"/>
    </row>
    <row r="34" spans="1:8" ht="13.5" customHeight="1">
      <c r="A34" s="1144" t="s">
        <v>98</v>
      </c>
      <c r="B34" s="1144"/>
      <c r="C34" s="1144"/>
      <c r="D34" s="1144"/>
      <c r="E34" s="1144"/>
      <c r="F34" s="1144"/>
      <c r="G34" s="1144"/>
      <c r="H34" s="1144"/>
    </row>
  </sheetData>
  <mergeCells count="13">
    <mergeCell ref="A3:C7"/>
    <mergeCell ref="D3:E3"/>
    <mergeCell ref="F3:H3"/>
    <mergeCell ref="D4:D6"/>
    <mergeCell ref="E4:E6"/>
    <mergeCell ref="F4:F6"/>
    <mergeCell ref="G4:G6"/>
    <mergeCell ref="H4:H6"/>
    <mergeCell ref="A8:A20"/>
    <mergeCell ref="B20:C20"/>
    <mergeCell ref="A21:A32"/>
    <mergeCell ref="B32:C32"/>
    <mergeCell ref="A34:H34"/>
  </mergeCells>
  <phoneticPr fontId="3"/>
  <pageMargins left="0.6692913385826772" right="0.47244094488188981" top="0.78740157480314965" bottom="0.9055118110236221" header="0" footer="0.35433070866141736"/>
  <pageSetup paperSize="9" scale="89" firstPageNumber="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L60"/>
  <sheetViews>
    <sheetView view="pageBreakPreview" zoomScaleNormal="100" zoomScaleSheetLayoutView="100" workbookViewId="0">
      <selection activeCell="M1" sqref="M1"/>
    </sheetView>
  </sheetViews>
  <sheetFormatPr defaultColWidth="8.625" defaultRowHeight="12"/>
  <cols>
    <col min="1" max="1" width="3.5" style="12" customWidth="1"/>
    <col min="2" max="2" width="13.625" style="12" customWidth="1"/>
    <col min="3" max="12" width="6.375" style="13" customWidth="1"/>
    <col min="13" max="30" width="8.625" style="7"/>
    <col min="31" max="31" width="3.375" style="7" customWidth="1"/>
    <col min="32" max="32" width="13.625" style="7" customWidth="1"/>
    <col min="33" max="42" width="6.375" style="7" customWidth="1"/>
    <col min="43" max="16384" width="8.625" style="7"/>
  </cols>
  <sheetData>
    <row r="1" spans="1:12" ht="21.75" customHeight="1">
      <c r="A1" s="11" t="s">
        <v>419</v>
      </c>
      <c r="B1" s="396"/>
      <c r="C1" s="397"/>
      <c r="D1" s="397"/>
      <c r="E1" s="397"/>
      <c r="F1" s="397"/>
      <c r="G1" s="397"/>
      <c r="H1" s="397"/>
      <c r="I1" s="397"/>
    </row>
    <row r="2" spans="1:12" ht="16.5" customHeight="1" thickBot="1">
      <c r="A2" s="7"/>
      <c r="B2" s="14"/>
      <c r="I2" s="15"/>
      <c r="J2" s="225"/>
      <c r="K2" s="225"/>
      <c r="L2" s="225" t="s">
        <v>558</v>
      </c>
    </row>
    <row r="3" spans="1:12" s="18" customFormat="1" ht="13.5">
      <c r="A3" s="16"/>
      <c r="B3" s="398" t="s">
        <v>481</v>
      </c>
      <c r="C3" s="17" t="s">
        <v>478</v>
      </c>
      <c r="D3" s="17" t="s">
        <v>478</v>
      </c>
      <c r="E3" s="17" t="s">
        <v>478</v>
      </c>
      <c r="F3" s="17" t="s">
        <v>478</v>
      </c>
      <c r="G3" s="17" t="s">
        <v>478</v>
      </c>
      <c r="H3" s="17" t="s">
        <v>478</v>
      </c>
      <c r="I3" s="17" t="s">
        <v>478</v>
      </c>
      <c r="J3" s="17" t="s">
        <v>479</v>
      </c>
      <c r="K3" s="436" t="s">
        <v>479</v>
      </c>
      <c r="L3" s="8" t="s">
        <v>479</v>
      </c>
    </row>
    <row r="4" spans="1:12" s="18" customFormat="1" ht="13.5">
      <c r="A4" s="19"/>
      <c r="B4" s="20"/>
      <c r="C4" s="21">
        <v>24</v>
      </c>
      <c r="D4" s="21">
        <v>25</v>
      </c>
      <c r="E4" s="21">
        <v>26</v>
      </c>
      <c r="F4" s="21">
        <v>27</v>
      </c>
      <c r="G4" s="21">
        <v>28</v>
      </c>
      <c r="H4" s="21">
        <v>29</v>
      </c>
      <c r="I4" s="21">
        <v>30</v>
      </c>
      <c r="J4" s="21" t="s">
        <v>480</v>
      </c>
      <c r="K4" s="437">
        <v>2</v>
      </c>
      <c r="L4" s="963">
        <v>3</v>
      </c>
    </row>
    <row r="5" spans="1:12" s="18" customFormat="1" ht="13.5">
      <c r="A5" s="22" t="s">
        <v>99</v>
      </c>
      <c r="B5" s="23"/>
      <c r="C5" s="4"/>
      <c r="D5" s="25"/>
      <c r="E5" s="4"/>
      <c r="F5" s="24"/>
      <c r="G5" s="4"/>
      <c r="H5" s="4"/>
      <c r="I5" s="4"/>
      <c r="J5" s="4"/>
      <c r="K5" s="438"/>
      <c r="L5" s="9"/>
    </row>
    <row r="6" spans="1:12" ht="12.75" customHeight="1">
      <c r="A6" s="1152" t="s">
        <v>41</v>
      </c>
      <c r="B6" s="26" t="s">
        <v>100</v>
      </c>
      <c r="C6" s="734"/>
      <c r="D6" s="735"/>
      <c r="E6" s="736"/>
      <c r="F6" s="737"/>
      <c r="G6" s="734"/>
      <c r="H6" s="734"/>
      <c r="I6" s="734"/>
      <c r="J6" s="738"/>
      <c r="K6" s="739"/>
      <c r="L6" s="964"/>
    </row>
    <row r="7" spans="1:12" ht="12.75" customHeight="1">
      <c r="A7" s="1153"/>
      <c r="B7" s="399" t="s">
        <v>101</v>
      </c>
      <c r="C7" s="740">
        <v>1.7999999999999999E-2</v>
      </c>
      <c r="D7" s="741">
        <v>2.4E-2</v>
      </c>
      <c r="E7" s="741">
        <v>2.4E-2</v>
      </c>
      <c r="F7" s="740">
        <v>2.1999999999999999E-2</v>
      </c>
      <c r="G7" s="740">
        <v>2.1000000000000001E-2</v>
      </c>
      <c r="H7" s="740">
        <v>2.1999999999999999E-2</v>
      </c>
      <c r="I7" s="740">
        <v>2.1000000000000001E-2</v>
      </c>
      <c r="J7" s="706">
        <v>2.1000000000000001E-2</v>
      </c>
      <c r="K7" s="707">
        <v>0.02</v>
      </c>
      <c r="L7" s="965">
        <v>1.9E-2</v>
      </c>
    </row>
    <row r="8" spans="1:12" ht="12.75" customHeight="1">
      <c r="A8" s="1153"/>
      <c r="B8" s="27" t="s">
        <v>44</v>
      </c>
      <c r="C8" s="735"/>
      <c r="D8" s="735"/>
      <c r="E8" s="742"/>
      <c r="F8" s="735"/>
      <c r="G8" s="735"/>
      <c r="H8" s="735"/>
      <c r="I8" s="735"/>
      <c r="J8" s="708"/>
      <c r="K8" s="709"/>
      <c r="L8" s="966"/>
    </row>
    <row r="9" spans="1:12" ht="12.75" customHeight="1">
      <c r="A9" s="1153"/>
      <c r="B9" s="399" t="s">
        <v>6</v>
      </c>
      <c r="C9" s="740">
        <v>0.02</v>
      </c>
      <c r="D9" s="741">
        <v>2.1000000000000001E-2</v>
      </c>
      <c r="E9" s="741">
        <v>0.02</v>
      </c>
      <c r="F9" s="740">
        <v>0.02</v>
      </c>
      <c r="G9" s="740">
        <v>0.02</v>
      </c>
      <c r="H9" s="740">
        <v>1.9E-2</v>
      </c>
      <c r="I9" s="740">
        <v>1.7999999999999999E-2</v>
      </c>
      <c r="J9" s="710">
        <v>1.6E-2</v>
      </c>
      <c r="K9" s="711">
        <v>1.6E-2</v>
      </c>
      <c r="L9" s="967">
        <v>1.4999999999999999E-2</v>
      </c>
    </row>
    <row r="10" spans="1:12" ht="12.75" customHeight="1">
      <c r="A10" s="1153"/>
      <c r="B10" s="27" t="s">
        <v>45</v>
      </c>
      <c r="C10" s="735"/>
      <c r="D10" s="735"/>
      <c r="E10" s="742"/>
      <c r="F10" s="735"/>
      <c r="G10" s="735"/>
      <c r="H10" s="735"/>
      <c r="I10" s="735"/>
      <c r="J10" s="706"/>
      <c r="K10" s="707"/>
      <c r="L10" s="965"/>
    </row>
    <row r="11" spans="1:12" ht="12.75" customHeight="1">
      <c r="A11" s="1153"/>
      <c r="B11" s="399" t="s">
        <v>7</v>
      </c>
      <c r="C11" s="740">
        <v>0.03</v>
      </c>
      <c r="D11" s="741">
        <v>0.03</v>
      </c>
      <c r="E11" s="741">
        <v>2.5000000000000001E-2</v>
      </c>
      <c r="F11" s="740">
        <v>2.5000000000000001E-2</v>
      </c>
      <c r="G11" s="740">
        <v>2.3E-2</v>
      </c>
      <c r="H11" s="740">
        <v>0.02</v>
      </c>
      <c r="I11" s="740">
        <v>1.9E-2</v>
      </c>
      <c r="J11" s="706">
        <v>1.6E-2</v>
      </c>
      <c r="K11" s="707">
        <v>1.6E-2</v>
      </c>
      <c r="L11" s="965">
        <v>1.4999999999999999E-2</v>
      </c>
    </row>
    <row r="12" spans="1:12" ht="12.75" customHeight="1">
      <c r="A12" s="1153"/>
      <c r="B12" s="27" t="s">
        <v>46</v>
      </c>
      <c r="C12" s="735"/>
      <c r="D12" s="735"/>
      <c r="E12" s="742"/>
      <c r="F12" s="735"/>
      <c r="G12" s="735"/>
      <c r="H12" s="735"/>
      <c r="I12" s="735"/>
      <c r="J12" s="708"/>
      <c r="K12" s="709"/>
      <c r="L12" s="966"/>
    </row>
    <row r="13" spans="1:12" ht="12.75" customHeight="1">
      <c r="A13" s="1153"/>
      <c r="B13" s="399" t="s">
        <v>8</v>
      </c>
      <c r="C13" s="740">
        <v>0.02</v>
      </c>
      <c r="D13" s="741">
        <v>1.9E-2</v>
      </c>
      <c r="E13" s="740">
        <v>1.7000000000000001E-2</v>
      </c>
      <c r="F13" s="740">
        <v>0.02</v>
      </c>
      <c r="G13" s="740">
        <v>1.7999999999999999E-2</v>
      </c>
      <c r="H13" s="740">
        <v>1.9E-2</v>
      </c>
      <c r="I13" s="740">
        <v>1.7000000000000001E-2</v>
      </c>
      <c r="J13" s="710">
        <v>1.4999999999999999E-2</v>
      </c>
      <c r="K13" s="711">
        <v>1.4999999999999999E-2</v>
      </c>
      <c r="L13" s="967" t="s">
        <v>97</v>
      </c>
    </row>
    <row r="14" spans="1:12" ht="12.75" customHeight="1">
      <c r="A14" s="1153"/>
      <c r="B14" s="27" t="s">
        <v>47</v>
      </c>
      <c r="C14" s="735"/>
      <c r="D14" s="735"/>
      <c r="E14" s="742"/>
      <c r="F14" s="735"/>
      <c r="G14" s="735"/>
      <c r="H14" s="735"/>
      <c r="I14" s="735"/>
      <c r="J14" s="706"/>
      <c r="K14" s="707"/>
      <c r="L14" s="965"/>
    </row>
    <row r="15" spans="1:12" ht="12.75" customHeight="1">
      <c r="A15" s="1153"/>
      <c r="B15" s="399" t="s">
        <v>102</v>
      </c>
      <c r="C15" s="740">
        <v>1.9E-2</v>
      </c>
      <c r="D15" s="741">
        <v>0.02</v>
      </c>
      <c r="E15" s="741">
        <v>1.7999999999999999E-2</v>
      </c>
      <c r="F15" s="740">
        <v>1.9E-2</v>
      </c>
      <c r="G15" s="740">
        <v>1.7999999999999999E-2</v>
      </c>
      <c r="H15" s="740">
        <v>1.9E-2</v>
      </c>
      <c r="I15" s="740">
        <v>1.7000000000000001E-2</v>
      </c>
      <c r="J15" s="706">
        <v>1.4999999999999999E-2</v>
      </c>
      <c r="K15" s="707">
        <v>1.6E-2</v>
      </c>
      <c r="L15" s="965">
        <v>1.4E-2</v>
      </c>
    </row>
    <row r="16" spans="1:12" ht="12.75" customHeight="1">
      <c r="A16" s="1153"/>
      <c r="B16" s="27" t="s">
        <v>49</v>
      </c>
      <c r="C16" s="735"/>
      <c r="D16" s="735"/>
      <c r="E16" s="742"/>
      <c r="F16" s="735"/>
      <c r="G16" s="735"/>
      <c r="H16" s="735"/>
      <c r="I16" s="735"/>
      <c r="J16" s="708"/>
      <c r="K16" s="709"/>
      <c r="L16" s="966"/>
    </row>
    <row r="17" spans="1:12" ht="12.75" customHeight="1">
      <c r="A17" s="1153"/>
      <c r="B17" s="461" t="s">
        <v>490</v>
      </c>
      <c r="C17" s="740">
        <v>2.4E-2</v>
      </c>
      <c r="D17" s="741">
        <v>2.5000000000000001E-2</v>
      </c>
      <c r="E17" s="740">
        <v>2.4E-2</v>
      </c>
      <c r="F17" s="740">
        <v>2.1000000000000001E-2</v>
      </c>
      <c r="G17" s="740">
        <v>0.02</v>
      </c>
      <c r="H17" s="740">
        <v>2.1000000000000001E-2</v>
      </c>
      <c r="I17" s="740">
        <v>0.02</v>
      </c>
      <c r="J17" s="710">
        <v>1.7999999999999999E-2</v>
      </c>
      <c r="K17" s="711">
        <v>1.7999999999999999E-2</v>
      </c>
      <c r="L17" s="967">
        <v>1.6E-2</v>
      </c>
    </row>
    <row r="18" spans="1:12" ht="12.75" customHeight="1">
      <c r="A18" s="1153"/>
      <c r="B18" s="27" t="s">
        <v>50</v>
      </c>
      <c r="C18" s="735"/>
      <c r="D18" s="735"/>
      <c r="E18" s="742"/>
      <c r="F18" s="735"/>
      <c r="G18" s="735"/>
      <c r="H18" s="735"/>
      <c r="I18" s="735"/>
      <c r="J18" s="706"/>
      <c r="K18" s="707"/>
      <c r="L18" s="965"/>
    </row>
    <row r="19" spans="1:12" ht="12.75" customHeight="1">
      <c r="A19" s="1153"/>
      <c r="B19" s="399" t="s">
        <v>10</v>
      </c>
      <c r="C19" s="740">
        <v>0.02</v>
      </c>
      <c r="D19" s="741">
        <v>2.1999999999999999E-2</v>
      </c>
      <c r="E19" s="740">
        <v>0.02</v>
      </c>
      <c r="F19" s="740">
        <v>1.9E-2</v>
      </c>
      <c r="G19" s="740">
        <v>1.9E-2</v>
      </c>
      <c r="H19" s="740">
        <v>1.9E-2</v>
      </c>
      <c r="I19" s="740">
        <v>1.6E-2</v>
      </c>
      <c r="J19" s="706">
        <v>1.4E-2</v>
      </c>
      <c r="K19" s="707">
        <v>1.4E-2</v>
      </c>
      <c r="L19" s="965">
        <v>1.2999999999999999E-2</v>
      </c>
    </row>
    <row r="20" spans="1:12" ht="12.75" customHeight="1">
      <c r="A20" s="1153"/>
      <c r="B20" s="27" t="s">
        <v>51</v>
      </c>
      <c r="C20" s="735"/>
      <c r="D20" s="735"/>
      <c r="E20" s="742"/>
      <c r="F20" s="735"/>
      <c r="G20" s="735"/>
      <c r="H20" s="735"/>
      <c r="I20" s="735"/>
      <c r="J20" s="708"/>
      <c r="K20" s="709"/>
      <c r="L20" s="966"/>
    </row>
    <row r="21" spans="1:12" ht="12.75" customHeight="1">
      <c r="A21" s="1153"/>
      <c r="B21" s="399" t="s">
        <v>11</v>
      </c>
      <c r="C21" s="740">
        <v>1.9E-2</v>
      </c>
      <c r="D21" s="741">
        <v>1.9E-2</v>
      </c>
      <c r="E21" s="741">
        <v>1.9E-2</v>
      </c>
      <c r="F21" s="740">
        <v>1.9E-2</v>
      </c>
      <c r="G21" s="740">
        <v>1.7999999999999999E-2</v>
      </c>
      <c r="H21" s="740">
        <v>1.7999999999999999E-2</v>
      </c>
      <c r="I21" s="740">
        <v>1.6E-2</v>
      </c>
      <c r="J21" s="710">
        <v>1.4E-2</v>
      </c>
      <c r="K21" s="711">
        <v>1.4E-2</v>
      </c>
      <c r="L21" s="967">
        <v>1.2999999999999999E-2</v>
      </c>
    </row>
    <row r="22" spans="1:12" ht="12.75" customHeight="1">
      <c r="A22" s="1153"/>
      <c r="B22" s="27" t="s">
        <v>52</v>
      </c>
      <c r="C22" s="735"/>
      <c r="D22" s="735"/>
      <c r="E22" s="742"/>
      <c r="F22" s="735"/>
      <c r="G22" s="735"/>
      <c r="H22" s="735"/>
      <c r="I22" s="735"/>
      <c r="J22" s="706"/>
      <c r="K22" s="707"/>
      <c r="L22" s="965"/>
    </row>
    <row r="23" spans="1:12" ht="12.75" customHeight="1">
      <c r="A23" s="1153"/>
      <c r="B23" s="399" t="s">
        <v>12</v>
      </c>
      <c r="C23" s="740">
        <v>0.02</v>
      </c>
      <c r="D23" s="741">
        <v>0.02</v>
      </c>
      <c r="E23" s="741">
        <v>2.1999999999999999E-2</v>
      </c>
      <c r="F23" s="740">
        <v>0.02</v>
      </c>
      <c r="G23" s="740">
        <v>1.9E-2</v>
      </c>
      <c r="H23" s="740">
        <v>1.9E-2</v>
      </c>
      <c r="I23" s="740">
        <v>1.7000000000000001E-2</v>
      </c>
      <c r="J23" s="706">
        <v>1.4E-2</v>
      </c>
      <c r="K23" s="707">
        <v>1.4999999999999999E-2</v>
      </c>
      <c r="L23" s="965">
        <v>1.4E-2</v>
      </c>
    </row>
    <row r="24" spans="1:12" ht="12.75" customHeight="1">
      <c r="A24" s="1153"/>
      <c r="B24" s="26" t="s">
        <v>53</v>
      </c>
      <c r="C24" s="735"/>
      <c r="D24" s="735"/>
      <c r="E24" s="742"/>
      <c r="F24" s="735"/>
      <c r="G24" s="735"/>
      <c r="H24" s="735"/>
      <c r="I24" s="735"/>
      <c r="J24" s="708"/>
      <c r="K24" s="709"/>
      <c r="L24" s="966"/>
    </row>
    <row r="25" spans="1:12" ht="12.75" customHeight="1">
      <c r="A25" s="1153"/>
      <c r="B25" s="400" t="s">
        <v>13</v>
      </c>
      <c r="C25" s="740">
        <v>2.1999999999999999E-2</v>
      </c>
      <c r="D25" s="741">
        <v>2.3E-2</v>
      </c>
      <c r="E25" s="741">
        <v>0.02</v>
      </c>
      <c r="F25" s="740">
        <v>1.9E-2</v>
      </c>
      <c r="G25" s="740">
        <v>1.6E-2</v>
      </c>
      <c r="H25" s="740">
        <v>1.7999999999999999E-2</v>
      </c>
      <c r="I25" s="740">
        <v>1.7000000000000001E-2</v>
      </c>
      <c r="J25" s="710">
        <v>1.4999999999999999E-2</v>
      </c>
      <c r="K25" s="711">
        <v>1.4E-2</v>
      </c>
      <c r="L25" s="967">
        <v>1.2E-2</v>
      </c>
    </row>
    <row r="26" spans="1:12" ht="12.75" customHeight="1">
      <c r="A26" s="1153"/>
      <c r="B26" s="27" t="s">
        <v>54</v>
      </c>
      <c r="C26" s="735"/>
      <c r="D26" s="735"/>
      <c r="E26" s="742"/>
      <c r="F26" s="735"/>
      <c r="G26" s="735"/>
      <c r="H26" s="735"/>
      <c r="I26" s="735"/>
      <c r="J26" s="706"/>
      <c r="K26" s="707"/>
      <c r="L26" s="965"/>
    </row>
    <row r="27" spans="1:12" ht="12.75" customHeight="1">
      <c r="A27" s="1153"/>
      <c r="B27" s="399" t="s">
        <v>14</v>
      </c>
      <c r="C27" s="740">
        <v>0.02</v>
      </c>
      <c r="D27" s="741">
        <v>2.3E-2</v>
      </c>
      <c r="E27" s="741">
        <v>2.3E-2</v>
      </c>
      <c r="F27" s="740">
        <v>2.1999999999999999E-2</v>
      </c>
      <c r="G27" s="740">
        <v>0.02</v>
      </c>
      <c r="H27" s="740">
        <v>2.1000000000000001E-2</v>
      </c>
      <c r="I27" s="740">
        <v>1.7999999999999999E-2</v>
      </c>
      <c r="J27" s="706">
        <v>1.6E-2</v>
      </c>
      <c r="K27" s="707">
        <v>1.4999999999999999E-2</v>
      </c>
      <c r="L27" s="965">
        <v>1.2999999999999999E-2</v>
      </c>
    </row>
    <row r="28" spans="1:12" ht="12.75" customHeight="1">
      <c r="A28" s="1153"/>
      <c r="B28" s="27" t="s">
        <v>55</v>
      </c>
      <c r="C28" s="735"/>
      <c r="D28" s="735"/>
      <c r="E28" s="742"/>
      <c r="F28" s="735"/>
      <c r="G28" s="735"/>
      <c r="H28" s="735"/>
      <c r="I28" s="735"/>
      <c r="J28" s="708"/>
      <c r="K28" s="709"/>
      <c r="L28" s="966"/>
    </row>
    <row r="29" spans="1:12" ht="12.75" customHeight="1">
      <c r="A29" s="1153"/>
      <c r="B29" s="399" t="s">
        <v>103</v>
      </c>
      <c r="C29" s="740">
        <v>2.8000000000000001E-2</v>
      </c>
      <c r="D29" s="741">
        <v>2.5999999999999999E-2</v>
      </c>
      <c r="E29" s="741">
        <v>2.5999999999999999E-2</v>
      </c>
      <c r="F29" s="740">
        <v>2.5000000000000001E-2</v>
      </c>
      <c r="G29" s="740">
        <v>2.4E-2</v>
      </c>
      <c r="H29" s="740">
        <v>2.5999999999999999E-2</v>
      </c>
      <c r="I29" s="740">
        <v>2.5999999999999999E-2</v>
      </c>
      <c r="J29" s="710">
        <v>2.1999999999999999E-2</v>
      </c>
      <c r="K29" s="711">
        <v>2.1000000000000001E-2</v>
      </c>
      <c r="L29" s="967">
        <v>1.7000000000000001E-2</v>
      </c>
    </row>
    <row r="30" spans="1:12" ht="12.75" customHeight="1">
      <c r="A30" s="1153"/>
      <c r="B30" s="26" t="s">
        <v>64</v>
      </c>
      <c r="C30" s="735"/>
      <c r="D30" s="735"/>
      <c r="E30" s="742"/>
      <c r="F30" s="735"/>
      <c r="G30" s="735"/>
      <c r="H30" s="735"/>
      <c r="I30" s="735"/>
      <c r="J30" s="706"/>
      <c r="K30" s="707"/>
      <c r="L30" s="965"/>
    </row>
    <row r="31" spans="1:12" ht="12.75" customHeight="1">
      <c r="A31" s="1153"/>
      <c r="B31" s="400" t="s">
        <v>104</v>
      </c>
      <c r="C31" s="743">
        <v>2.5999999999999999E-2</v>
      </c>
      <c r="D31" s="744">
        <v>2.8000000000000001E-2</v>
      </c>
      <c r="E31" s="744">
        <v>2.5000000000000001E-2</v>
      </c>
      <c r="F31" s="743">
        <v>0.02</v>
      </c>
      <c r="G31" s="743">
        <v>1.9E-2</v>
      </c>
      <c r="H31" s="743">
        <v>1.9E-2</v>
      </c>
      <c r="I31" s="743">
        <v>1.7000000000000001E-2</v>
      </c>
      <c r="J31" s="706">
        <v>1.4999999999999999E-2</v>
      </c>
      <c r="K31" s="707">
        <v>1.4999999999999999E-2</v>
      </c>
      <c r="L31" s="965">
        <v>1.2999999999999999E-2</v>
      </c>
    </row>
    <row r="32" spans="1:12" ht="12.75" customHeight="1">
      <c r="A32" s="1153"/>
      <c r="B32" s="27" t="s">
        <v>52</v>
      </c>
      <c r="C32" s="735"/>
      <c r="D32" s="735"/>
      <c r="E32" s="742"/>
      <c r="F32" s="735"/>
      <c r="G32" s="735"/>
      <c r="H32" s="735"/>
      <c r="I32" s="735"/>
      <c r="J32" s="708"/>
      <c r="K32" s="709"/>
      <c r="L32" s="966"/>
    </row>
    <row r="33" spans="1:12" ht="13.5" customHeight="1" thickBot="1">
      <c r="A33" s="1153"/>
      <c r="B33" s="401" t="s">
        <v>105</v>
      </c>
      <c r="C33" s="745">
        <v>2.8000000000000001E-2</v>
      </c>
      <c r="D33" s="746">
        <v>0.03</v>
      </c>
      <c r="E33" s="746">
        <v>0.03</v>
      </c>
      <c r="F33" s="745">
        <v>2.5999999999999999E-2</v>
      </c>
      <c r="G33" s="745">
        <v>2.4E-2</v>
      </c>
      <c r="H33" s="745">
        <v>1.9E-2</v>
      </c>
      <c r="I33" s="745">
        <v>1.7000000000000001E-2</v>
      </c>
      <c r="J33" s="706">
        <v>1.6E-2</v>
      </c>
      <c r="K33" s="707">
        <v>1.4999999999999999E-2</v>
      </c>
      <c r="L33" s="965">
        <v>1.4E-2</v>
      </c>
    </row>
    <row r="34" spans="1:12" ht="21" customHeight="1" thickTop="1">
      <c r="A34" s="1154"/>
      <c r="B34" s="28" t="s">
        <v>106</v>
      </c>
      <c r="C34" s="747">
        <v>2.1999999999999999E-2</v>
      </c>
      <c r="D34" s="747">
        <v>2.4E-2</v>
      </c>
      <c r="E34" s="748">
        <v>2.1999999999999999E-2</v>
      </c>
      <c r="F34" s="747">
        <v>2.1000000000000001E-2</v>
      </c>
      <c r="G34" s="747">
        <v>1.9928571428571431E-2</v>
      </c>
      <c r="H34" s="747">
        <v>1.9928571428571427E-2</v>
      </c>
      <c r="I34" s="747">
        <v>1.8285714285714291E-2</v>
      </c>
      <c r="J34" s="749">
        <f t="shared" ref="J34" si="0">AVERAGE(J7:J33)</f>
        <v>1.6214285714285716E-2</v>
      </c>
      <c r="K34" s="750">
        <f>AVERAGE(K7:K33)</f>
        <v>1.6000000000000004E-2</v>
      </c>
      <c r="L34" s="968">
        <v>1.4461538461538467E-2</v>
      </c>
    </row>
    <row r="35" spans="1:12" ht="12.75" customHeight="1">
      <c r="A35" s="1152" t="s">
        <v>107</v>
      </c>
      <c r="B35" s="26" t="s">
        <v>42</v>
      </c>
      <c r="C35" s="735"/>
      <c r="D35" s="735"/>
      <c r="E35" s="736"/>
      <c r="F35" s="737"/>
      <c r="G35" s="737"/>
      <c r="H35" s="737"/>
      <c r="I35" s="737"/>
      <c r="J35" s="751"/>
      <c r="K35" s="752"/>
      <c r="L35" s="969"/>
    </row>
    <row r="36" spans="1:12" ht="12.75" customHeight="1">
      <c r="A36" s="1153"/>
      <c r="B36" s="399" t="s">
        <v>21</v>
      </c>
      <c r="C36" s="740">
        <v>2.5000000000000001E-2</v>
      </c>
      <c r="D36" s="740">
        <v>2.5999999999999999E-2</v>
      </c>
      <c r="E36" s="741">
        <v>2.5999999999999999E-2</v>
      </c>
      <c r="F36" s="740">
        <v>2.4E-2</v>
      </c>
      <c r="G36" s="740">
        <v>2.4E-2</v>
      </c>
      <c r="H36" s="740">
        <v>2.4E-2</v>
      </c>
      <c r="I36" s="740">
        <v>2.3E-2</v>
      </c>
      <c r="J36" s="706">
        <v>2.1000000000000001E-2</v>
      </c>
      <c r="K36" s="707">
        <v>1.9E-2</v>
      </c>
      <c r="L36" s="965">
        <v>1.6E-2</v>
      </c>
    </row>
    <row r="37" spans="1:12" ht="12.75" customHeight="1">
      <c r="A37" s="1153"/>
      <c r="B37" s="27" t="s">
        <v>46</v>
      </c>
      <c r="C37" s="735"/>
      <c r="D37" s="735"/>
      <c r="E37" s="742"/>
      <c r="F37" s="735"/>
      <c r="G37" s="735"/>
      <c r="H37" s="735"/>
      <c r="I37" s="735"/>
      <c r="J37" s="708"/>
      <c r="K37" s="709"/>
      <c r="L37" s="966"/>
    </row>
    <row r="38" spans="1:12" ht="12.75" customHeight="1">
      <c r="A38" s="1153"/>
      <c r="B38" s="399" t="s">
        <v>23</v>
      </c>
      <c r="C38" s="740">
        <v>1.9E-2</v>
      </c>
      <c r="D38" s="740">
        <v>2.1999999999999999E-2</v>
      </c>
      <c r="E38" s="741">
        <v>1.9E-2</v>
      </c>
      <c r="F38" s="740">
        <v>2.1000000000000001E-2</v>
      </c>
      <c r="G38" s="740">
        <v>2.1000000000000001E-2</v>
      </c>
      <c r="H38" s="740">
        <v>0.02</v>
      </c>
      <c r="I38" s="740">
        <v>0.02</v>
      </c>
      <c r="J38" s="710">
        <v>1.7000000000000001E-2</v>
      </c>
      <c r="K38" s="711">
        <v>1.6E-2</v>
      </c>
      <c r="L38" s="967">
        <v>1.4999999999999999E-2</v>
      </c>
    </row>
    <row r="39" spans="1:12" ht="12.75" customHeight="1">
      <c r="A39" s="1153"/>
      <c r="B39" s="27" t="s">
        <v>52</v>
      </c>
      <c r="C39" s="735"/>
      <c r="D39" s="735" t="s">
        <v>572</v>
      </c>
      <c r="E39" s="735"/>
      <c r="F39" s="735"/>
      <c r="G39" s="735"/>
      <c r="H39" s="735"/>
      <c r="I39" s="735"/>
      <c r="J39" s="706"/>
      <c r="K39" s="707"/>
      <c r="L39" s="965"/>
    </row>
    <row r="40" spans="1:12" ht="12.75" customHeight="1">
      <c r="A40" s="1153"/>
      <c r="B40" s="399" t="s">
        <v>25</v>
      </c>
      <c r="C40" s="740">
        <v>2.3E-2</v>
      </c>
      <c r="D40" s="740">
        <v>2.7E-2</v>
      </c>
      <c r="E40" s="741">
        <v>2.1999999999999999E-2</v>
      </c>
      <c r="F40" s="740">
        <v>2.1999999999999999E-2</v>
      </c>
      <c r="G40" s="740">
        <v>2.1999999999999999E-2</v>
      </c>
      <c r="H40" s="740">
        <v>2.1999999999999999E-2</v>
      </c>
      <c r="I40" s="740">
        <v>0.02</v>
      </c>
      <c r="J40" s="706">
        <v>1.7999999999999999E-2</v>
      </c>
      <c r="K40" s="707">
        <v>1.7999999999999999E-2</v>
      </c>
      <c r="L40" s="965">
        <v>1.4999999999999999E-2</v>
      </c>
    </row>
    <row r="41" spans="1:12" ht="12.75" customHeight="1">
      <c r="A41" s="1153"/>
      <c r="B41" s="27" t="s">
        <v>60</v>
      </c>
      <c r="C41" s="735"/>
      <c r="D41" s="735"/>
      <c r="E41" s="742"/>
      <c r="F41" s="735"/>
      <c r="G41" s="735"/>
      <c r="H41" s="735"/>
      <c r="I41" s="735"/>
      <c r="J41" s="708"/>
      <c r="K41" s="709"/>
      <c r="L41" s="966"/>
    </row>
    <row r="42" spans="1:12" ht="12.75" customHeight="1">
      <c r="A42" s="1153"/>
      <c r="B42" s="399" t="s">
        <v>27</v>
      </c>
      <c r="C42" s="740">
        <v>1.9E-2</v>
      </c>
      <c r="D42" s="740">
        <v>2.1999999999999999E-2</v>
      </c>
      <c r="E42" s="741">
        <v>2.1999999999999999E-2</v>
      </c>
      <c r="F42" s="740">
        <v>2.1999999999999999E-2</v>
      </c>
      <c r="G42" s="740">
        <v>2.1000000000000001E-2</v>
      </c>
      <c r="H42" s="740">
        <v>2.1999999999999999E-2</v>
      </c>
      <c r="I42" s="740">
        <v>1.7999999999999999E-2</v>
      </c>
      <c r="J42" s="710">
        <v>1.6E-2</v>
      </c>
      <c r="K42" s="711">
        <v>1.6E-2</v>
      </c>
      <c r="L42" s="967">
        <v>1.4E-2</v>
      </c>
    </row>
    <row r="43" spans="1:12" ht="12.75" customHeight="1">
      <c r="A43" s="1153"/>
      <c r="B43" s="27" t="s">
        <v>50</v>
      </c>
      <c r="C43" s="735"/>
      <c r="D43" s="735"/>
      <c r="E43" s="742"/>
      <c r="F43" s="735"/>
      <c r="G43" s="735"/>
      <c r="H43" s="735"/>
      <c r="I43" s="735"/>
      <c r="J43" s="706"/>
      <c r="K43" s="707"/>
      <c r="L43" s="965"/>
    </row>
    <row r="44" spans="1:12" ht="12.75" customHeight="1">
      <c r="A44" s="1153"/>
      <c r="B44" s="402" t="s">
        <v>29</v>
      </c>
      <c r="C44" s="740">
        <v>2.4E-2</v>
      </c>
      <c r="D44" s="740">
        <v>2.5999999999999999E-2</v>
      </c>
      <c r="E44" s="741">
        <v>2.5000000000000001E-2</v>
      </c>
      <c r="F44" s="740">
        <v>2.5000000000000001E-2</v>
      </c>
      <c r="G44" s="740">
        <v>2.4E-2</v>
      </c>
      <c r="H44" s="740">
        <v>2.1000000000000001E-2</v>
      </c>
      <c r="I44" s="740">
        <v>1.9E-2</v>
      </c>
      <c r="J44" s="706">
        <v>1.6E-2</v>
      </c>
      <c r="K44" s="707">
        <v>1.6E-2</v>
      </c>
      <c r="L44" s="965">
        <v>1.4E-2</v>
      </c>
    </row>
    <row r="45" spans="1:12" ht="12.75" customHeight="1">
      <c r="A45" s="1153"/>
      <c r="B45" s="27" t="s">
        <v>61</v>
      </c>
      <c r="C45" s="735"/>
      <c r="D45" s="735"/>
      <c r="E45" s="742"/>
      <c r="F45" s="735"/>
      <c r="G45" s="735"/>
      <c r="H45" s="735"/>
      <c r="I45" s="735"/>
      <c r="J45" s="708"/>
      <c r="K45" s="709"/>
      <c r="L45" s="966"/>
    </row>
    <row r="46" spans="1:12" ht="12.75" customHeight="1">
      <c r="A46" s="1153"/>
      <c r="B46" s="402" t="s">
        <v>31</v>
      </c>
      <c r="C46" s="740">
        <v>2.1999999999999999E-2</v>
      </c>
      <c r="D46" s="740">
        <v>2.4E-2</v>
      </c>
      <c r="E46" s="741">
        <v>2.1999999999999999E-2</v>
      </c>
      <c r="F46" s="740">
        <v>0.02</v>
      </c>
      <c r="G46" s="740">
        <v>1.7999999999999999E-2</v>
      </c>
      <c r="H46" s="740">
        <v>1.9E-2</v>
      </c>
      <c r="I46" s="740">
        <v>1.7999999999999999E-2</v>
      </c>
      <c r="J46" s="710">
        <v>1.6E-2</v>
      </c>
      <c r="K46" s="711">
        <v>1.4999999999999999E-2</v>
      </c>
      <c r="L46" s="967">
        <v>1.4E-2</v>
      </c>
    </row>
    <row r="47" spans="1:12" ht="12.75" customHeight="1">
      <c r="A47" s="1153"/>
      <c r="B47" s="27" t="s">
        <v>62</v>
      </c>
      <c r="C47" s="735"/>
      <c r="D47" s="735"/>
      <c r="E47" s="742"/>
      <c r="F47" s="735"/>
      <c r="G47" s="735"/>
      <c r="H47" s="735"/>
      <c r="I47" s="735"/>
      <c r="J47" s="706"/>
      <c r="K47" s="707"/>
      <c r="L47" s="965"/>
    </row>
    <row r="48" spans="1:12" ht="12.75" customHeight="1">
      <c r="A48" s="1153"/>
      <c r="B48" s="399" t="s">
        <v>32</v>
      </c>
      <c r="C48" s="740">
        <v>3.3000000000000002E-2</v>
      </c>
      <c r="D48" s="740">
        <v>3.3000000000000002E-2</v>
      </c>
      <c r="E48" s="741">
        <v>2.3E-2</v>
      </c>
      <c r="F48" s="740">
        <v>2.1999999999999999E-2</v>
      </c>
      <c r="G48" s="740">
        <v>2.1000000000000001E-2</v>
      </c>
      <c r="H48" s="740">
        <v>2.3E-2</v>
      </c>
      <c r="I48" s="740">
        <v>2.1999999999999999E-2</v>
      </c>
      <c r="J48" s="706">
        <v>1.9E-2</v>
      </c>
      <c r="K48" s="707">
        <v>1.7999999999999999E-2</v>
      </c>
      <c r="L48" s="965">
        <v>1.7000000000000001E-2</v>
      </c>
    </row>
    <row r="49" spans="1:12" ht="12.75" customHeight="1">
      <c r="A49" s="1153"/>
      <c r="B49" s="27" t="s">
        <v>108</v>
      </c>
      <c r="C49" s="735"/>
      <c r="D49" s="735"/>
      <c r="E49" s="742"/>
      <c r="F49" s="735"/>
      <c r="G49" s="735"/>
      <c r="H49" s="735"/>
      <c r="I49" s="735"/>
      <c r="J49" s="708"/>
      <c r="K49" s="709"/>
      <c r="L49" s="966"/>
    </row>
    <row r="50" spans="1:12" ht="12.75" customHeight="1">
      <c r="A50" s="1153"/>
      <c r="B50" s="399" t="s">
        <v>109</v>
      </c>
      <c r="C50" s="740">
        <v>0.02</v>
      </c>
      <c r="D50" s="741">
        <v>2.1000000000000001E-2</v>
      </c>
      <c r="E50" s="740">
        <v>2.1000000000000001E-2</v>
      </c>
      <c r="F50" s="740">
        <v>2.1000000000000001E-2</v>
      </c>
      <c r="G50" s="740">
        <v>0.02</v>
      </c>
      <c r="H50" s="740">
        <v>0.02</v>
      </c>
      <c r="I50" s="740">
        <v>0.02</v>
      </c>
      <c r="J50" s="710">
        <v>1.7999999999999999E-2</v>
      </c>
      <c r="K50" s="711">
        <v>1.7999999999999999E-2</v>
      </c>
      <c r="L50" s="967">
        <v>1.6E-2</v>
      </c>
    </row>
    <row r="51" spans="1:12" ht="12.75" customHeight="1">
      <c r="A51" s="1153"/>
      <c r="B51" s="27" t="s">
        <v>65</v>
      </c>
      <c r="C51" s="735"/>
      <c r="D51" s="735"/>
      <c r="E51" s="742"/>
      <c r="F51" s="735"/>
      <c r="G51" s="735"/>
      <c r="H51" s="735"/>
      <c r="I51" s="735"/>
      <c r="J51" s="706"/>
      <c r="K51" s="707"/>
      <c r="L51" s="965"/>
    </row>
    <row r="52" spans="1:12" ht="13.5" customHeight="1" thickBot="1">
      <c r="A52" s="1153"/>
      <c r="B52" s="401" t="s">
        <v>38</v>
      </c>
      <c r="C52" s="743">
        <v>2.8000000000000001E-2</v>
      </c>
      <c r="D52" s="745">
        <v>2.9000000000000001E-2</v>
      </c>
      <c r="E52" s="746">
        <v>2.5999999999999999E-2</v>
      </c>
      <c r="F52" s="745">
        <v>2.5000000000000001E-2</v>
      </c>
      <c r="G52" s="745">
        <v>1.7999999999999999E-2</v>
      </c>
      <c r="H52" s="745">
        <v>1.7999999999999999E-2</v>
      </c>
      <c r="I52" s="745">
        <v>1.7999999999999999E-2</v>
      </c>
      <c r="J52" s="712">
        <v>1.4999999999999999E-2</v>
      </c>
      <c r="K52" s="713">
        <v>1.4999999999999999E-2</v>
      </c>
      <c r="L52" s="965">
        <v>1.2999999999999999E-2</v>
      </c>
    </row>
    <row r="53" spans="1:12" ht="21" customHeight="1" thickTop="1" thickBot="1">
      <c r="A53" s="1155"/>
      <c r="B53" s="29" t="s">
        <v>58</v>
      </c>
      <c r="C53" s="753">
        <v>2.4E-2</v>
      </c>
      <c r="D53" s="754">
        <v>2.5999999999999999E-2</v>
      </c>
      <c r="E53" s="755">
        <v>2.3E-2</v>
      </c>
      <c r="F53" s="754">
        <v>2.1999999999999999E-2</v>
      </c>
      <c r="G53" s="754">
        <v>2.0999999999999998E-2</v>
      </c>
      <c r="H53" s="754">
        <v>2.0999999999999998E-2</v>
      </c>
      <c r="I53" s="754">
        <v>1.9777777777777776E-2</v>
      </c>
      <c r="J53" s="756">
        <f t="shared" ref="J53" si="1">AVERAGE(J36:J52)</f>
        <v>1.7333333333333336E-2</v>
      </c>
      <c r="K53" s="756">
        <f>AVERAGE(K36:K52)</f>
        <v>1.677777777777778E-2</v>
      </c>
      <c r="L53" s="970">
        <v>1.4888888888888889E-2</v>
      </c>
    </row>
    <row r="54" spans="1:12" s="32" customFormat="1" ht="3" customHeight="1">
      <c r="A54" s="30"/>
      <c r="B54" s="31"/>
      <c r="C54" s="10"/>
      <c r="D54" s="10"/>
      <c r="E54" s="10"/>
      <c r="F54" s="10"/>
      <c r="G54" s="10"/>
      <c r="H54" s="10"/>
      <c r="I54" s="10"/>
      <c r="J54" s="10"/>
      <c r="K54" s="10"/>
      <c r="L54" s="10"/>
    </row>
    <row r="55" spans="1:12" ht="13.5" customHeight="1">
      <c r="A55" s="403" t="s">
        <v>452</v>
      </c>
    </row>
    <row r="56" spans="1:12" s="32" customFormat="1" ht="13.5" customHeight="1">
      <c r="A56" s="1156" t="s">
        <v>865</v>
      </c>
      <c r="B56" s="1156"/>
      <c r="C56" s="1156"/>
      <c r="D56" s="1156"/>
      <c r="E56" s="1156"/>
      <c r="F56" s="1156"/>
      <c r="G56" s="1156"/>
      <c r="H56" s="1156"/>
      <c r="I56" s="1156"/>
      <c r="J56" s="404"/>
      <c r="K56" s="404"/>
      <c r="L56" s="404"/>
    </row>
    <row r="57" spans="1:12" s="32" customFormat="1" ht="13.5" customHeight="1">
      <c r="A57" s="1103" t="s">
        <v>854</v>
      </c>
      <c r="B57" s="1103"/>
      <c r="C57" s="1103"/>
      <c r="D57" s="1103"/>
      <c r="E57" s="1103"/>
      <c r="F57" s="1103"/>
      <c r="G57" s="1103"/>
      <c r="H57" s="1103"/>
      <c r="I57" s="1103"/>
      <c r="J57" s="404"/>
      <c r="K57" s="404"/>
      <c r="L57" s="404"/>
    </row>
    <row r="58" spans="1:12" ht="6.95" customHeight="1"/>
    <row r="60" spans="1:12" ht="6.95" customHeight="1"/>
  </sheetData>
  <mergeCells count="4">
    <mergeCell ref="A6:A34"/>
    <mergeCell ref="A35:A53"/>
    <mergeCell ref="A56:I56"/>
    <mergeCell ref="A57:I57"/>
  </mergeCells>
  <phoneticPr fontId="3"/>
  <pageMargins left="0.6692913385826772" right="0.47244094488188981" top="0.78740157480314965" bottom="0.9055118110236221" header="0" footer="0.35433070866141736"/>
  <pageSetup paperSize="9" scale="89" firstPageNumber="2"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L3" sqref="L3"/>
    </sheetView>
  </sheetViews>
  <sheetFormatPr defaultColWidth="2.75" defaultRowHeight="13.5"/>
  <cols>
    <col min="1" max="1" width="3.5" style="68" customWidth="1"/>
    <col min="2" max="2" width="5.875" style="68" customWidth="1"/>
    <col min="3" max="3" width="15" style="68" customWidth="1"/>
    <col min="4" max="6" width="9.375" style="37" customWidth="1"/>
    <col min="7" max="8" width="9.625" style="37" customWidth="1"/>
    <col min="9" max="9" width="11.75" style="37" customWidth="1"/>
    <col min="10" max="10" width="9.375" style="37" customWidth="1"/>
    <col min="11" max="16384" width="2.75" style="37"/>
  </cols>
  <sheetData>
    <row r="1" spans="1:10" ht="21" customHeight="1">
      <c r="A1" s="34" t="s">
        <v>110</v>
      </c>
      <c r="B1" s="35"/>
      <c r="C1" s="35"/>
      <c r="D1" s="36"/>
      <c r="E1" s="36"/>
      <c r="F1" s="36"/>
      <c r="G1" s="36"/>
      <c r="H1" s="36"/>
      <c r="I1" s="36"/>
      <c r="J1" s="36"/>
    </row>
    <row r="2" spans="1:10" s="38" customFormat="1" ht="15.75" customHeight="1" thickBot="1">
      <c r="B2" s="39"/>
      <c r="C2" s="39"/>
      <c r="D2" s="40"/>
      <c r="E2" s="40"/>
      <c r="F2" s="40"/>
      <c r="G2" s="40"/>
      <c r="H2" s="1162" t="s">
        <v>647</v>
      </c>
      <c r="I2" s="1163"/>
      <c r="J2" s="1163"/>
    </row>
    <row r="3" spans="1:10" ht="85.5" customHeight="1">
      <c r="A3" s="1111" t="s">
        <v>66</v>
      </c>
      <c r="B3" s="1112"/>
      <c r="C3" s="1113"/>
      <c r="D3" s="41" t="s">
        <v>111</v>
      </c>
      <c r="E3" s="1164" t="s">
        <v>523</v>
      </c>
      <c r="F3" s="1165"/>
      <c r="G3" s="1145" t="s">
        <v>524</v>
      </c>
      <c r="H3" s="1166"/>
      <c r="I3" s="42" t="s">
        <v>525</v>
      </c>
      <c r="J3" s="1167" t="s">
        <v>112</v>
      </c>
    </row>
    <row r="4" spans="1:10" ht="21" customHeight="1">
      <c r="A4" s="1117"/>
      <c r="B4" s="1118"/>
      <c r="C4" s="1119"/>
      <c r="D4" s="43" t="s">
        <v>526</v>
      </c>
      <c r="E4" s="44" t="s">
        <v>71</v>
      </c>
      <c r="F4" s="45" t="s">
        <v>72</v>
      </c>
      <c r="G4" s="46" t="s">
        <v>526</v>
      </c>
      <c r="H4" s="47" t="s">
        <v>113</v>
      </c>
      <c r="I4" s="47" t="s">
        <v>113</v>
      </c>
      <c r="J4" s="1168"/>
    </row>
    <row r="5" spans="1:10" ht="24.95" customHeight="1">
      <c r="A5" s="1105" t="s">
        <v>3</v>
      </c>
      <c r="B5" s="48" t="s">
        <v>20</v>
      </c>
      <c r="C5" s="49" t="s">
        <v>74</v>
      </c>
      <c r="D5" s="971">
        <v>1.9E-2</v>
      </c>
      <c r="E5" s="972" t="s">
        <v>75</v>
      </c>
      <c r="F5" s="973">
        <v>0</v>
      </c>
      <c r="G5" s="971">
        <v>4.2999999999999997E-2</v>
      </c>
      <c r="H5" s="714" t="s">
        <v>5</v>
      </c>
      <c r="I5" s="715" t="s">
        <v>5</v>
      </c>
      <c r="J5" s="716" t="s">
        <v>5</v>
      </c>
    </row>
    <row r="6" spans="1:10" ht="24.95" customHeight="1">
      <c r="A6" s="1106"/>
      <c r="B6" s="50" t="s">
        <v>114</v>
      </c>
      <c r="C6" s="51" t="s">
        <v>6</v>
      </c>
      <c r="D6" s="974">
        <v>1.4999999999999999E-2</v>
      </c>
      <c r="E6" s="975" t="s">
        <v>75</v>
      </c>
      <c r="F6" s="976">
        <v>0</v>
      </c>
      <c r="G6" s="974">
        <v>3.2000000000000001E-2</v>
      </c>
      <c r="H6" s="717" t="s">
        <v>5</v>
      </c>
      <c r="I6" s="718" t="s">
        <v>5</v>
      </c>
      <c r="J6" s="719" t="s">
        <v>5</v>
      </c>
    </row>
    <row r="7" spans="1:10" ht="24.95" customHeight="1">
      <c r="A7" s="1106"/>
      <c r="B7" s="50" t="s">
        <v>115</v>
      </c>
      <c r="C7" s="51" t="s">
        <v>7</v>
      </c>
      <c r="D7" s="974">
        <v>1.4999999999999999E-2</v>
      </c>
      <c r="E7" s="977" t="s">
        <v>75</v>
      </c>
      <c r="F7" s="978">
        <v>0</v>
      </c>
      <c r="G7" s="974">
        <v>3.5000000000000003E-2</v>
      </c>
      <c r="H7" s="717" t="s">
        <v>5</v>
      </c>
      <c r="I7" s="718" t="s">
        <v>5</v>
      </c>
      <c r="J7" s="719" t="s">
        <v>5</v>
      </c>
    </row>
    <row r="8" spans="1:10" ht="24.95" customHeight="1">
      <c r="A8" s="1106"/>
      <c r="B8" s="50" t="s">
        <v>116</v>
      </c>
      <c r="C8" s="51" t="s">
        <v>81</v>
      </c>
      <c r="D8" s="974">
        <v>1.4E-2</v>
      </c>
      <c r="E8" s="975" t="s">
        <v>75</v>
      </c>
      <c r="F8" s="976">
        <v>0</v>
      </c>
      <c r="G8" s="974">
        <v>3.1E-2</v>
      </c>
      <c r="H8" s="717" t="s">
        <v>5</v>
      </c>
      <c r="I8" s="718" t="s">
        <v>5</v>
      </c>
      <c r="J8" s="719" t="s">
        <v>5</v>
      </c>
    </row>
    <row r="9" spans="1:10" ht="24.95" customHeight="1">
      <c r="A9" s="1106"/>
      <c r="B9" s="50" t="s">
        <v>117</v>
      </c>
      <c r="C9" s="462" t="s">
        <v>485</v>
      </c>
      <c r="D9" s="974">
        <v>1.6E-2</v>
      </c>
      <c r="E9" s="975" t="s">
        <v>75</v>
      </c>
      <c r="F9" s="976">
        <v>0</v>
      </c>
      <c r="G9" s="974">
        <v>3.5999999999999997E-2</v>
      </c>
      <c r="H9" s="717" t="s">
        <v>5</v>
      </c>
      <c r="I9" s="718" t="s">
        <v>5</v>
      </c>
      <c r="J9" s="719" t="s">
        <v>5</v>
      </c>
    </row>
    <row r="10" spans="1:10" ht="24.95" customHeight="1">
      <c r="A10" s="1106"/>
      <c r="B10" s="50" t="s">
        <v>28</v>
      </c>
      <c r="C10" s="51" t="s">
        <v>10</v>
      </c>
      <c r="D10" s="974">
        <v>1.2999999999999999E-2</v>
      </c>
      <c r="E10" s="975" t="s">
        <v>75</v>
      </c>
      <c r="F10" s="976">
        <v>0</v>
      </c>
      <c r="G10" s="974">
        <v>2.8000000000000001E-2</v>
      </c>
      <c r="H10" s="717" t="s">
        <v>5</v>
      </c>
      <c r="I10" s="718" t="s">
        <v>5</v>
      </c>
      <c r="J10" s="719" t="s">
        <v>5</v>
      </c>
    </row>
    <row r="11" spans="1:10" ht="24.95" customHeight="1">
      <c r="A11" s="1106"/>
      <c r="B11" s="50" t="s">
        <v>118</v>
      </c>
      <c r="C11" s="51" t="s">
        <v>11</v>
      </c>
      <c r="D11" s="974">
        <v>1.2999999999999999E-2</v>
      </c>
      <c r="E11" s="977" t="s">
        <v>75</v>
      </c>
      <c r="F11" s="978">
        <v>0</v>
      </c>
      <c r="G11" s="974">
        <v>2.8000000000000001E-2</v>
      </c>
      <c r="H11" s="717" t="s">
        <v>5</v>
      </c>
      <c r="I11" s="718" t="s">
        <v>5</v>
      </c>
      <c r="J11" s="719" t="s">
        <v>5</v>
      </c>
    </row>
    <row r="12" spans="1:10" ht="24.95" customHeight="1">
      <c r="A12" s="1106"/>
      <c r="B12" s="50" t="s">
        <v>24</v>
      </c>
      <c r="C12" s="51" t="s">
        <v>12</v>
      </c>
      <c r="D12" s="974">
        <v>1.4E-2</v>
      </c>
      <c r="E12" s="975" t="s">
        <v>75</v>
      </c>
      <c r="F12" s="976">
        <v>0</v>
      </c>
      <c r="G12" s="974">
        <v>3.3000000000000002E-2</v>
      </c>
      <c r="H12" s="717" t="s">
        <v>5</v>
      </c>
      <c r="I12" s="718" t="s">
        <v>5</v>
      </c>
      <c r="J12" s="719" t="s">
        <v>5</v>
      </c>
    </row>
    <row r="13" spans="1:10" ht="24.95" customHeight="1">
      <c r="A13" s="1106"/>
      <c r="B13" s="50" t="s">
        <v>119</v>
      </c>
      <c r="C13" s="51" t="s">
        <v>13</v>
      </c>
      <c r="D13" s="974">
        <v>1.2E-2</v>
      </c>
      <c r="E13" s="975" t="s">
        <v>75</v>
      </c>
      <c r="F13" s="976">
        <v>0</v>
      </c>
      <c r="G13" s="974">
        <v>3.1E-2</v>
      </c>
      <c r="H13" s="717" t="s">
        <v>5</v>
      </c>
      <c r="I13" s="718" t="s">
        <v>5</v>
      </c>
      <c r="J13" s="719" t="s">
        <v>5</v>
      </c>
    </row>
    <row r="14" spans="1:10" ht="24.95" customHeight="1">
      <c r="A14" s="1106"/>
      <c r="B14" s="50" t="s">
        <v>120</v>
      </c>
      <c r="C14" s="51" t="s">
        <v>14</v>
      </c>
      <c r="D14" s="974">
        <v>1.2999999999999999E-2</v>
      </c>
      <c r="E14" s="975" t="s">
        <v>75</v>
      </c>
      <c r="F14" s="976">
        <v>0</v>
      </c>
      <c r="G14" s="974">
        <v>3.2000000000000001E-2</v>
      </c>
      <c r="H14" s="717" t="s">
        <v>5</v>
      </c>
      <c r="I14" s="718" t="s">
        <v>5</v>
      </c>
      <c r="J14" s="719" t="s">
        <v>5</v>
      </c>
    </row>
    <row r="15" spans="1:10" ht="24.95" customHeight="1">
      <c r="A15" s="1106"/>
      <c r="B15" s="50" t="s">
        <v>121</v>
      </c>
      <c r="C15" s="51" t="s">
        <v>89</v>
      </c>
      <c r="D15" s="974">
        <v>1.7000000000000001E-2</v>
      </c>
      <c r="E15" s="975" t="s">
        <v>75</v>
      </c>
      <c r="F15" s="976">
        <v>0</v>
      </c>
      <c r="G15" s="974">
        <v>4.1000000000000002E-2</v>
      </c>
      <c r="H15" s="717" t="s">
        <v>5</v>
      </c>
      <c r="I15" s="718" t="s">
        <v>5</v>
      </c>
      <c r="J15" s="719" t="s">
        <v>5</v>
      </c>
    </row>
    <row r="16" spans="1:10" ht="24.95" customHeight="1">
      <c r="A16" s="1106"/>
      <c r="B16" s="50" t="s">
        <v>35</v>
      </c>
      <c r="C16" s="51" t="s">
        <v>122</v>
      </c>
      <c r="D16" s="974">
        <v>1.2999999999999999E-2</v>
      </c>
      <c r="E16" s="979" t="s">
        <v>75</v>
      </c>
      <c r="F16" s="980">
        <v>0</v>
      </c>
      <c r="G16" s="974">
        <v>3.1E-2</v>
      </c>
      <c r="H16" s="717" t="s">
        <v>5</v>
      </c>
      <c r="I16" s="718" t="s">
        <v>5</v>
      </c>
      <c r="J16" s="719" t="s">
        <v>5</v>
      </c>
    </row>
    <row r="17" spans="1:10" ht="24.95" customHeight="1">
      <c r="A17" s="1107"/>
      <c r="B17" s="53" t="s">
        <v>123</v>
      </c>
      <c r="C17" s="54" t="s">
        <v>91</v>
      </c>
      <c r="D17" s="981">
        <v>1.4E-2</v>
      </c>
      <c r="E17" s="982" t="s">
        <v>75</v>
      </c>
      <c r="F17" s="983">
        <v>0</v>
      </c>
      <c r="G17" s="981">
        <v>3.2000000000000001E-2</v>
      </c>
      <c r="H17" s="720" t="s">
        <v>5</v>
      </c>
      <c r="I17" s="721" t="s">
        <v>5</v>
      </c>
      <c r="J17" s="722" t="s">
        <v>5</v>
      </c>
    </row>
    <row r="18" spans="1:10" ht="24.95" customHeight="1">
      <c r="A18" s="1157" t="s">
        <v>124</v>
      </c>
      <c r="B18" s="48" t="s">
        <v>20</v>
      </c>
      <c r="C18" s="49" t="s">
        <v>125</v>
      </c>
      <c r="D18" s="971">
        <v>1.6E-2</v>
      </c>
      <c r="E18" s="972" t="s">
        <v>75</v>
      </c>
      <c r="F18" s="973">
        <v>0</v>
      </c>
      <c r="G18" s="971">
        <v>3.4000000000000002E-2</v>
      </c>
      <c r="H18" s="714" t="s">
        <v>5</v>
      </c>
      <c r="I18" s="715" t="s">
        <v>5</v>
      </c>
      <c r="J18" s="716" t="s">
        <v>5</v>
      </c>
    </row>
    <row r="19" spans="1:10" ht="24.95" customHeight="1">
      <c r="A19" s="1158"/>
      <c r="B19" s="50" t="s">
        <v>22</v>
      </c>
      <c r="C19" s="51" t="s">
        <v>23</v>
      </c>
      <c r="D19" s="974">
        <v>1.4999999999999999E-2</v>
      </c>
      <c r="E19" s="975" t="s">
        <v>75</v>
      </c>
      <c r="F19" s="976">
        <v>0</v>
      </c>
      <c r="G19" s="974">
        <v>3.3000000000000002E-2</v>
      </c>
      <c r="H19" s="717" t="s">
        <v>5</v>
      </c>
      <c r="I19" s="718" t="s">
        <v>5</v>
      </c>
      <c r="J19" s="719" t="s">
        <v>5</v>
      </c>
    </row>
    <row r="20" spans="1:10" ht="24.95" customHeight="1">
      <c r="A20" s="1158"/>
      <c r="B20" s="50" t="s">
        <v>24</v>
      </c>
      <c r="C20" s="51" t="s">
        <v>25</v>
      </c>
      <c r="D20" s="974">
        <v>1.4999999999999999E-2</v>
      </c>
      <c r="E20" s="975" t="s">
        <v>75</v>
      </c>
      <c r="F20" s="976">
        <v>0</v>
      </c>
      <c r="G20" s="974">
        <v>3.5999999999999997E-2</v>
      </c>
      <c r="H20" s="717" t="s">
        <v>5</v>
      </c>
      <c r="I20" s="718" t="s">
        <v>5</v>
      </c>
      <c r="J20" s="719" t="s">
        <v>5</v>
      </c>
    </row>
    <row r="21" spans="1:10" ht="24.95" customHeight="1">
      <c r="A21" s="1158"/>
      <c r="B21" s="50" t="s">
        <v>26</v>
      </c>
      <c r="C21" s="51" t="s">
        <v>27</v>
      </c>
      <c r="D21" s="974">
        <v>1.4E-2</v>
      </c>
      <c r="E21" s="975" t="s">
        <v>75</v>
      </c>
      <c r="F21" s="976">
        <v>0</v>
      </c>
      <c r="G21" s="974">
        <v>3.4000000000000002E-2</v>
      </c>
      <c r="H21" s="717" t="s">
        <v>5</v>
      </c>
      <c r="I21" s="718" t="s">
        <v>5</v>
      </c>
      <c r="J21" s="719" t="s">
        <v>5</v>
      </c>
    </row>
    <row r="22" spans="1:10" ht="24.95" customHeight="1">
      <c r="A22" s="1158"/>
      <c r="B22" s="50" t="s">
        <v>28</v>
      </c>
      <c r="C22" s="51" t="s">
        <v>29</v>
      </c>
      <c r="D22" s="974">
        <v>1.4E-2</v>
      </c>
      <c r="E22" s="977" t="s">
        <v>75</v>
      </c>
      <c r="F22" s="978">
        <v>0</v>
      </c>
      <c r="G22" s="974">
        <v>2.9000000000000001E-2</v>
      </c>
      <c r="H22" s="717" t="s">
        <v>5</v>
      </c>
      <c r="I22" s="718" t="s">
        <v>5</v>
      </c>
      <c r="J22" s="719" t="s">
        <v>5</v>
      </c>
    </row>
    <row r="23" spans="1:10" ht="24.95" customHeight="1">
      <c r="A23" s="1158"/>
      <c r="B23" s="50" t="s">
        <v>30</v>
      </c>
      <c r="C23" s="51" t="s">
        <v>31</v>
      </c>
      <c r="D23" s="974">
        <v>1.4E-2</v>
      </c>
      <c r="E23" s="975" t="s">
        <v>75</v>
      </c>
      <c r="F23" s="976">
        <v>0</v>
      </c>
      <c r="G23" s="974">
        <v>3.4000000000000002E-2</v>
      </c>
      <c r="H23" s="717" t="s">
        <v>5</v>
      </c>
      <c r="I23" s="718" t="s">
        <v>5</v>
      </c>
      <c r="J23" s="719" t="s">
        <v>5</v>
      </c>
    </row>
    <row r="24" spans="1:10" ht="24.95" customHeight="1">
      <c r="A24" s="1158"/>
      <c r="B24" s="55" t="s">
        <v>126</v>
      </c>
      <c r="C24" s="56" t="s">
        <v>32</v>
      </c>
      <c r="D24" s="974">
        <v>1.7000000000000001E-2</v>
      </c>
      <c r="E24" s="975" t="s">
        <v>75</v>
      </c>
      <c r="F24" s="976">
        <v>0</v>
      </c>
      <c r="G24" s="974">
        <v>3.7999999999999999E-2</v>
      </c>
      <c r="H24" s="717" t="s">
        <v>5</v>
      </c>
      <c r="I24" s="723" t="s">
        <v>5</v>
      </c>
      <c r="J24" s="724" t="s">
        <v>5</v>
      </c>
    </row>
    <row r="25" spans="1:10" ht="24.95" customHeight="1">
      <c r="A25" s="1158"/>
      <c r="B25" s="55" t="s">
        <v>127</v>
      </c>
      <c r="C25" s="56" t="s">
        <v>36</v>
      </c>
      <c r="D25" s="974">
        <v>1.6E-2</v>
      </c>
      <c r="E25" s="975" t="s">
        <v>75</v>
      </c>
      <c r="F25" s="976">
        <v>0</v>
      </c>
      <c r="G25" s="974">
        <v>3.5000000000000003E-2</v>
      </c>
      <c r="H25" s="717" t="s">
        <v>5</v>
      </c>
      <c r="I25" s="723" t="s">
        <v>5</v>
      </c>
      <c r="J25" s="724" t="s">
        <v>5</v>
      </c>
    </row>
    <row r="26" spans="1:10" ht="24.75" customHeight="1" thickBot="1">
      <c r="A26" s="1159"/>
      <c r="B26" s="57" t="s">
        <v>37</v>
      </c>
      <c r="C26" s="58" t="s">
        <v>38</v>
      </c>
      <c r="D26" s="984">
        <v>1.2999999999999999E-2</v>
      </c>
      <c r="E26" s="985" t="s">
        <v>75</v>
      </c>
      <c r="F26" s="986">
        <v>0</v>
      </c>
      <c r="G26" s="984">
        <v>2.9000000000000001E-2</v>
      </c>
      <c r="H26" s="725" t="s">
        <v>5</v>
      </c>
      <c r="I26" s="726" t="s">
        <v>5</v>
      </c>
      <c r="J26" s="727" t="s">
        <v>5</v>
      </c>
    </row>
    <row r="27" spans="1:10" s="66" customFormat="1" ht="3" customHeight="1">
      <c r="A27" s="59"/>
      <c r="B27" s="60"/>
      <c r="C27" s="61"/>
      <c r="D27" s="62"/>
      <c r="E27" s="63"/>
      <c r="F27" s="64"/>
      <c r="G27" s="62"/>
      <c r="H27" s="65"/>
      <c r="I27" s="65"/>
      <c r="J27" s="65"/>
    </row>
    <row r="28" spans="1:10" s="68" customFormat="1" ht="13.5" customHeight="1">
      <c r="A28" s="67" t="s">
        <v>453</v>
      </c>
    </row>
    <row r="29" spans="1:10" s="68" customFormat="1" ht="13.5" customHeight="1">
      <c r="A29" s="67" t="s">
        <v>454</v>
      </c>
    </row>
    <row r="30" spans="1:10" s="394" customFormat="1" ht="14.25" customHeight="1">
      <c r="A30" s="1160" t="s">
        <v>855</v>
      </c>
      <c r="B30" s="1160"/>
      <c r="C30" s="1160"/>
      <c r="D30" s="1160"/>
      <c r="E30" s="1160"/>
      <c r="F30" s="1160"/>
      <c r="G30" s="1160"/>
      <c r="H30" s="1160"/>
      <c r="I30" s="1160"/>
    </row>
    <row r="31" spans="1:10" s="394" customFormat="1" ht="14.25" customHeight="1">
      <c r="A31" s="1161" t="s">
        <v>866</v>
      </c>
      <c r="B31" s="1161"/>
      <c r="C31" s="1161"/>
      <c r="D31" s="1161"/>
      <c r="E31" s="1161"/>
      <c r="F31" s="1161"/>
      <c r="G31" s="1161"/>
      <c r="H31" s="1161"/>
      <c r="I31" s="1161"/>
    </row>
  </sheetData>
  <mergeCells count="9">
    <mergeCell ref="A18:A26"/>
    <mergeCell ref="A30:I30"/>
    <mergeCell ref="A31:I31"/>
    <mergeCell ref="H2:J2"/>
    <mergeCell ref="A3:C4"/>
    <mergeCell ref="E3:F3"/>
    <mergeCell ref="G3:H3"/>
    <mergeCell ref="J3:J4"/>
    <mergeCell ref="A5:A17"/>
  </mergeCells>
  <phoneticPr fontId="3"/>
  <pageMargins left="0.6692913385826772" right="0.47244094488188981" top="0.78740157480314965" bottom="0.9055118110236221" header="0" footer="0.35433070866141736"/>
  <pageSetup paperSize="9" scale="89" firstPageNumber="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K2" sqref="K2"/>
    </sheetView>
  </sheetViews>
  <sheetFormatPr defaultRowHeight="13.5"/>
  <cols>
    <col min="1" max="1" width="3.5" style="74" customWidth="1"/>
    <col min="2" max="2" width="9" style="74"/>
    <col min="3" max="3" width="15.125" style="74" bestFit="1" customWidth="1"/>
    <col min="4" max="4" width="10.625" style="74" customWidth="1"/>
    <col min="5" max="5" width="5.75" style="74" customWidth="1"/>
    <col min="6" max="6" width="10.75" style="74" customWidth="1"/>
    <col min="7" max="7" width="5.5" style="74" customWidth="1"/>
    <col min="8" max="9" width="9" style="74"/>
    <col min="10" max="10" width="12.625" style="74" customWidth="1"/>
    <col min="11" max="16384" width="9" style="74"/>
  </cols>
  <sheetData>
    <row r="1" spans="1:10" ht="21.75" customHeight="1">
      <c r="A1" s="71" t="s">
        <v>128</v>
      </c>
      <c r="B1" s="70"/>
      <c r="C1" s="72"/>
      <c r="D1" s="72"/>
      <c r="E1" s="72"/>
      <c r="F1" s="72"/>
      <c r="G1" s="72"/>
      <c r="H1" s="73"/>
      <c r="I1" s="73"/>
      <c r="J1" s="73"/>
    </row>
    <row r="2" spans="1:10" ht="21.75" customHeight="1">
      <c r="A2" s="75" t="s">
        <v>129</v>
      </c>
      <c r="B2" s="76"/>
      <c r="C2" s="77"/>
      <c r="D2" s="77"/>
      <c r="E2" s="77"/>
      <c r="F2" s="77"/>
      <c r="G2" s="77"/>
    </row>
    <row r="3" spans="1:10" ht="15.75" customHeight="1" thickBot="1">
      <c r="A3" s="38"/>
      <c r="B3" s="38"/>
      <c r="J3" s="987" t="s">
        <v>649</v>
      </c>
    </row>
    <row r="4" spans="1:10" s="78" customFormat="1" ht="60" customHeight="1">
      <c r="A4" s="1180" t="s">
        <v>130</v>
      </c>
      <c r="B4" s="1182" t="s">
        <v>131</v>
      </c>
      <c r="C4" s="1183"/>
      <c r="D4" s="1185" t="s">
        <v>527</v>
      </c>
      <c r="E4" s="1186"/>
      <c r="F4" s="1169" t="s">
        <v>528</v>
      </c>
      <c r="G4" s="1170"/>
      <c r="H4" s="1171" t="s">
        <v>529</v>
      </c>
      <c r="I4" s="1172"/>
      <c r="J4" s="1173" t="s">
        <v>530</v>
      </c>
    </row>
    <row r="5" spans="1:10" s="78" customFormat="1" ht="42" customHeight="1">
      <c r="A5" s="1181"/>
      <c r="B5" s="1181"/>
      <c r="C5" s="1184"/>
      <c r="D5" s="79" t="s">
        <v>531</v>
      </c>
      <c r="E5" s="80" t="s">
        <v>113</v>
      </c>
      <c r="F5" s="81" t="s">
        <v>532</v>
      </c>
      <c r="G5" s="82" t="s">
        <v>113</v>
      </c>
      <c r="H5" s="83" t="s">
        <v>132</v>
      </c>
      <c r="I5" s="84" t="s">
        <v>133</v>
      </c>
      <c r="J5" s="1174"/>
    </row>
    <row r="6" spans="1:10" s="78" customFormat="1" ht="25.5" customHeight="1">
      <c r="A6" s="1175" t="s">
        <v>134</v>
      </c>
      <c r="B6" s="405" t="s">
        <v>135</v>
      </c>
      <c r="C6" s="85" t="s">
        <v>136</v>
      </c>
      <c r="D6" s="988">
        <v>10.4</v>
      </c>
      <c r="E6" s="516" t="s">
        <v>484</v>
      </c>
      <c r="F6" s="989">
        <v>26.2</v>
      </c>
      <c r="G6" s="517" t="s">
        <v>484</v>
      </c>
      <c r="H6" s="990" t="s">
        <v>573</v>
      </c>
      <c r="I6" s="991">
        <v>0.3</v>
      </c>
      <c r="J6" s="539" t="s">
        <v>492</v>
      </c>
    </row>
    <row r="7" spans="1:10" s="78" customFormat="1" ht="25.5" customHeight="1">
      <c r="A7" s="1176"/>
      <c r="B7" s="405" t="s">
        <v>137</v>
      </c>
      <c r="C7" s="85" t="s">
        <v>138</v>
      </c>
      <c r="D7" s="992">
        <v>10.5</v>
      </c>
      <c r="E7" s="518" t="s">
        <v>484</v>
      </c>
      <c r="F7" s="993">
        <v>24.5</v>
      </c>
      <c r="G7" s="519" t="s">
        <v>484</v>
      </c>
      <c r="H7" s="992" t="s">
        <v>75</v>
      </c>
      <c r="I7" s="994">
        <v>0</v>
      </c>
      <c r="J7" s="540" t="s">
        <v>484</v>
      </c>
    </row>
    <row r="8" spans="1:10" s="78" customFormat="1" ht="25.5" customHeight="1">
      <c r="A8" s="1176"/>
      <c r="B8" s="405" t="s">
        <v>78</v>
      </c>
      <c r="C8" s="85" t="s">
        <v>139</v>
      </c>
      <c r="D8" s="992">
        <v>10.6</v>
      </c>
      <c r="E8" s="520" t="s">
        <v>484</v>
      </c>
      <c r="F8" s="993">
        <v>25</v>
      </c>
      <c r="G8" s="519" t="s">
        <v>484</v>
      </c>
      <c r="H8" s="992" t="s">
        <v>573</v>
      </c>
      <c r="I8" s="994">
        <v>0.3</v>
      </c>
      <c r="J8" s="540" t="s">
        <v>484</v>
      </c>
    </row>
    <row r="9" spans="1:10" s="78" customFormat="1" ht="25.5" customHeight="1">
      <c r="A9" s="1176"/>
      <c r="B9" s="405" t="s">
        <v>140</v>
      </c>
      <c r="C9" s="85" t="s">
        <v>141</v>
      </c>
      <c r="D9" s="995">
        <v>9.4</v>
      </c>
      <c r="E9" s="518" t="s">
        <v>484</v>
      </c>
      <c r="F9" s="993">
        <v>22.5</v>
      </c>
      <c r="G9" s="519" t="s">
        <v>484</v>
      </c>
      <c r="H9" s="992" t="s">
        <v>75</v>
      </c>
      <c r="I9" s="994">
        <v>0</v>
      </c>
      <c r="J9" s="540" t="s">
        <v>484</v>
      </c>
    </row>
    <row r="10" spans="1:10" s="78" customFormat="1" ht="25.5" customHeight="1">
      <c r="A10" s="1176"/>
      <c r="B10" s="405" t="s">
        <v>84</v>
      </c>
      <c r="C10" s="85" t="s">
        <v>142</v>
      </c>
      <c r="D10" s="996">
        <v>9.9</v>
      </c>
      <c r="E10" s="518" t="s">
        <v>484</v>
      </c>
      <c r="F10" s="993">
        <v>24.5</v>
      </c>
      <c r="G10" s="519" t="s">
        <v>484</v>
      </c>
      <c r="H10" s="992" t="s">
        <v>75</v>
      </c>
      <c r="I10" s="994">
        <v>0</v>
      </c>
      <c r="J10" s="540" t="s">
        <v>484</v>
      </c>
    </row>
    <row r="11" spans="1:10" s="78" customFormat="1" ht="25.5" customHeight="1">
      <c r="A11" s="1176"/>
      <c r="B11" s="405" t="s">
        <v>143</v>
      </c>
      <c r="C11" s="85" t="s">
        <v>15</v>
      </c>
      <c r="D11" s="992">
        <v>10.8</v>
      </c>
      <c r="E11" s="518" t="s">
        <v>484</v>
      </c>
      <c r="F11" s="993">
        <v>25.6</v>
      </c>
      <c r="G11" s="519" t="s">
        <v>484</v>
      </c>
      <c r="H11" s="992" t="s">
        <v>75</v>
      </c>
      <c r="I11" s="994">
        <v>0</v>
      </c>
      <c r="J11" s="540" t="s">
        <v>484</v>
      </c>
    </row>
    <row r="12" spans="1:10" s="78" customFormat="1" ht="25.5" customHeight="1">
      <c r="A12" s="1176"/>
      <c r="B12" s="406" t="s">
        <v>85</v>
      </c>
      <c r="C12" s="86" t="s">
        <v>144</v>
      </c>
      <c r="D12" s="997">
        <v>11.4</v>
      </c>
      <c r="E12" s="521" t="s">
        <v>5</v>
      </c>
      <c r="F12" s="998">
        <v>26.8</v>
      </c>
      <c r="G12" s="522" t="s">
        <v>484</v>
      </c>
      <c r="H12" s="999" t="s">
        <v>75</v>
      </c>
      <c r="I12" s="1000">
        <v>0</v>
      </c>
      <c r="J12" s="541" t="s">
        <v>5</v>
      </c>
    </row>
    <row r="13" spans="1:10" ht="25.5" customHeight="1">
      <c r="A13" s="1177" t="s">
        <v>145</v>
      </c>
      <c r="B13" s="407" t="s">
        <v>79</v>
      </c>
      <c r="C13" s="87" t="s">
        <v>146</v>
      </c>
      <c r="D13" s="1001">
        <v>11</v>
      </c>
      <c r="E13" s="520" t="s">
        <v>484</v>
      </c>
      <c r="F13" s="1002">
        <v>25</v>
      </c>
      <c r="G13" s="523" t="s">
        <v>484</v>
      </c>
      <c r="H13" s="1003" t="s">
        <v>75</v>
      </c>
      <c r="I13" s="1004">
        <v>0</v>
      </c>
      <c r="J13" s="542" t="s">
        <v>484</v>
      </c>
    </row>
    <row r="14" spans="1:10" ht="25.5" customHeight="1">
      <c r="A14" s="1178"/>
      <c r="B14" s="408" t="s">
        <v>147</v>
      </c>
      <c r="C14" s="88" t="s">
        <v>148</v>
      </c>
      <c r="D14" s="992">
        <v>11.1</v>
      </c>
      <c r="E14" s="1005" t="s">
        <v>484</v>
      </c>
      <c r="F14" s="993">
        <v>25.3</v>
      </c>
      <c r="G14" s="519" t="s">
        <v>484</v>
      </c>
      <c r="H14" s="992" t="s">
        <v>75</v>
      </c>
      <c r="I14" s="994">
        <v>0</v>
      </c>
      <c r="J14" s="542" t="s">
        <v>484</v>
      </c>
    </row>
    <row r="15" spans="1:10" ht="25.5" customHeight="1">
      <c r="A15" s="1178"/>
      <c r="B15" s="408" t="s">
        <v>149</v>
      </c>
      <c r="C15" s="88" t="s">
        <v>150</v>
      </c>
      <c r="D15" s="995">
        <v>9.8000000000000007</v>
      </c>
      <c r="E15" s="518" t="s">
        <v>484</v>
      </c>
      <c r="F15" s="993">
        <v>23.8</v>
      </c>
      <c r="G15" s="519" t="s">
        <v>484</v>
      </c>
      <c r="H15" s="992" t="s">
        <v>75</v>
      </c>
      <c r="I15" s="994">
        <v>0</v>
      </c>
      <c r="J15" s="542" t="s">
        <v>484</v>
      </c>
    </row>
    <row r="16" spans="1:10" ht="25.5" customHeight="1">
      <c r="A16" s="1178"/>
      <c r="B16" s="408" t="s">
        <v>151</v>
      </c>
      <c r="C16" s="88" t="s">
        <v>152</v>
      </c>
      <c r="D16" s="995">
        <v>9.6</v>
      </c>
      <c r="E16" s="518" t="s">
        <v>484</v>
      </c>
      <c r="F16" s="993">
        <v>23.7</v>
      </c>
      <c r="G16" s="519" t="s">
        <v>484</v>
      </c>
      <c r="H16" s="992" t="s">
        <v>573</v>
      </c>
      <c r="I16" s="994">
        <v>0.3</v>
      </c>
      <c r="J16" s="542" t="s">
        <v>484</v>
      </c>
    </row>
    <row r="17" spans="1:10" ht="25.5" customHeight="1" thickBot="1">
      <c r="A17" s="1179"/>
      <c r="B17" s="409" t="s">
        <v>153</v>
      </c>
      <c r="C17" s="89" t="s">
        <v>154</v>
      </c>
      <c r="D17" s="1006">
        <v>10.9</v>
      </c>
      <c r="E17" s="524" t="s">
        <v>5</v>
      </c>
      <c r="F17" s="1007">
        <v>26.5</v>
      </c>
      <c r="G17" s="525" t="s">
        <v>484</v>
      </c>
      <c r="H17" s="1008" t="s">
        <v>75</v>
      </c>
      <c r="I17" s="1009">
        <v>0</v>
      </c>
      <c r="J17" s="624" t="s">
        <v>5</v>
      </c>
    </row>
    <row r="18" spans="1:10" s="77" customFormat="1" ht="3" customHeight="1">
      <c r="A18" s="90"/>
      <c r="B18" s="91"/>
      <c r="C18" s="91"/>
      <c r="D18" s="92"/>
      <c r="E18" s="92"/>
      <c r="F18" s="92"/>
      <c r="G18" s="92"/>
      <c r="H18" s="90"/>
      <c r="I18" s="92"/>
      <c r="J18" s="90"/>
    </row>
    <row r="19" spans="1:10" ht="13.5" customHeight="1">
      <c r="A19" s="69" t="s">
        <v>455</v>
      </c>
      <c r="B19" s="93"/>
      <c r="C19" s="93"/>
      <c r="D19" s="93"/>
      <c r="E19" s="93"/>
      <c r="F19" s="93"/>
      <c r="G19" s="93"/>
      <c r="H19" s="93"/>
      <c r="I19" s="93"/>
      <c r="J19" s="93"/>
    </row>
    <row r="20" spans="1:10" s="77" customFormat="1">
      <c r="A20" s="763" t="s">
        <v>867</v>
      </c>
      <c r="C20" s="764"/>
      <c r="D20" s="764"/>
      <c r="E20" s="764"/>
      <c r="F20" s="764"/>
      <c r="G20" s="764"/>
      <c r="H20" s="764"/>
      <c r="I20" s="764"/>
      <c r="J20" s="764"/>
    </row>
  </sheetData>
  <mergeCells count="8">
    <mergeCell ref="F4:G4"/>
    <mergeCell ref="H4:I4"/>
    <mergeCell ref="J4:J5"/>
    <mergeCell ref="A6:A12"/>
    <mergeCell ref="A13:A17"/>
    <mergeCell ref="A4:A5"/>
    <mergeCell ref="B4:C5"/>
    <mergeCell ref="D4:E4"/>
  </mergeCells>
  <phoneticPr fontId="3"/>
  <pageMargins left="0.6692913385826772" right="0.47244094488188981" top="0.78740157480314965" bottom="0.9055118110236221" header="0" footer="0.35433070866141736"/>
  <pageSetup paperSize="9" scale="89" firstPageNumber="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Normal="110" zoomScaleSheetLayoutView="100" workbookViewId="0">
      <selection activeCell="J1" sqref="J1"/>
    </sheetView>
  </sheetViews>
  <sheetFormatPr defaultRowHeight="12.75"/>
  <cols>
    <col min="1" max="1" width="10.125" style="97" customWidth="1"/>
    <col min="2" max="2" width="15.625" style="97" customWidth="1"/>
    <col min="3" max="3" width="3.125" style="97" customWidth="1"/>
    <col min="4" max="9" width="8.375" style="97" customWidth="1"/>
    <col min="10" max="16384" width="9" style="97"/>
  </cols>
  <sheetData>
    <row r="1" spans="1:9" ht="21.75" customHeight="1">
      <c r="A1" s="95" t="s">
        <v>155</v>
      </c>
      <c r="B1" s="96"/>
      <c r="C1" s="96"/>
      <c r="D1" s="94"/>
      <c r="E1" s="94"/>
      <c r="F1" s="94"/>
      <c r="G1" s="94"/>
      <c r="H1" s="94"/>
      <c r="I1" s="94"/>
    </row>
    <row r="2" spans="1:9" ht="15.75" customHeight="1" thickBot="1">
      <c r="A2" s="98"/>
      <c r="B2" s="98"/>
      <c r="C2" s="98"/>
      <c r="D2" s="94"/>
      <c r="E2" s="94"/>
      <c r="F2" s="94"/>
      <c r="G2" s="94"/>
      <c r="H2" s="94"/>
      <c r="I2" s="1010" t="s">
        <v>647</v>
      </c>
    </row>
    <row r="3" spans="1:9" ht="15" customHeight="1" thickBot="1">
      <c r="A3" s="99"/>
      <c r="B3" s="1190" t="s">
        <v>156</v>
      </c>
      <c r="C3" s="1191"/>
      <c r="D3" s="1192" t="s">
        <v>157</v>
      </c>
      <c r="E3" s="1192"/>
      <c r="F3" s="1192"/>
      <c r="G3" s="1193" t="s">
        <v>146</v>
      </c>
      <c r="H3" s="1192"/>
      <c r="I3" s="1194"/>
    </row>
    <row r="4" spans="1:9" ht="15" customHeight="1" thickBot="1">
      <c r="A4" s="465" t="s">
        <v>158</v>
      </c>
      <c r="B4" s="463"/>
      <c r="C4" s="464"/>
      <c r="D4" s="418" t="s">
        <v>159</v>
      </c>
      <c r="E4" s="418" t="s">
        <v>160</v>
      </c>
      <c r="F4" s="418" t="s">
        <v>161</v>
      </c>
      <c r="G4" s="419" t="s">
        <v>159</v>
      </c>
      <c r="H4" s="418" t="s">
        <v>160</v>
      </c>
      <c r="I4" s="420" t="s">
        <v>161</v>
      </c>
    </row>
    <row r="5" spans="1:9" ht="26.25" customHeight="1">
      <c r="A5" s="1195" t="s">
        <v>162</v>
      </c>
      <c r="B5" s="1196"/>
      <c r="C5" s="1197"/>
      <c r="D5" s="804">
        <v>3.1</v>
      </c>
      <c r="E5" s="805">
        <v>23</v>
      </c>
      <c r="F5" s="805" t="s">
        <v>651</v>
      </c>
      <c r="G5" s="805">
        <v>3.1</v>
      </c>
      <c r="H5" s="805">
        <v>22.6</v>
      </c>
      <c r="I5" s="806" t="s">
        <v>652</v>
      </c>
    </row>
    <row r="6" spans="1:9" ht="13.5">
      <c r="A6" s="1198" t="s">
        <v>163</v>
      </c>
      <c r="B6" s="757" t="s">
        <v>164</v>
      </c>
      <c r="C6" s="100"/>
      <c r="D6" s="807">
        <v>4.0000000000000001E-3</v>
      </c>
      <c r="E6" s="808" t="s">
        <v>653</v>
      </c>
      <c r="F6" s="809" t="s">
        <v>654</v>
      </c>
      <c r="G6" s="810" t="s">
        <v>501</v>
      </c>
      <c r="H6" s="810">
        <v>0.432</v>
      </c>
      <c r="I6" s="811" t="s">
        <v>655</v>
      </c>
    </row>
    <row r="7" spans="1:9" ht="13.5">
      <c r="A7" s="1199"/>
      <c r="B7" s="758" t="s">
        <v>165</v>
      </c>
      <c r="C7" s="101"/>
      <c r="D7" s="812">
        <v>4.2000000000000003E-2</v>
      </c>
      <c r="E7" s="813">
        <v>5.07</v>
      </c>
      <c r="F7" s="814" t="s">
        <v>579</v>
      </c>
      <c r="G7" s="815" t="s">
        <v>656</v>
      </c>
      <c r="H7" s="813">
        <v>4.49</v>
      </c>
      <c r="I7" s="816" t="s">
        <v>657</v>
      </c>
    </row>
    <row r="8" spans="1:9" ht="13.5">
      <c r="A8" s="1199"/>
      <c r="B8" s="758" t="s">
        <v>166</v>
      </c>
      <c r="C8" s="101"/>
      <c r="D8" s="812">
        <v>0.63400000000000001</v>
      </c>
      <c r="E8" s="813">
        <v>6.04</v>
      </c>
      <c r="F8" s="817" t="s">
        <v>599</v>
      </c>
      <c r="G8" s="818">
        <v>0.65</v>
      </c>
      <c r="H8" s="813">
        <v>5.38</v>
      </c>
      <c r="I8" s="819" t="s">
        <v>599</v>
      </c>
    </row>
    <row r="9" spans="1:9" ht="13.5">
      <c r="A9" s="1199"/>
      <c r="B9" s="758" t="s">
        <v>167</v>
      </c>
      <c r="C9" s="101"/>
      <c r="D9" s="812">
        <v>1.7000000000000001E-2</v>
      </c>
      <c r="E9" s="813">
        <v>0.20899999999999999</v>
      </c>
      <c r="F9" s="813" t="s">
        <v>571</v>
      </c>
      <c r="G9" s="813">
        <v>1.7000000000000001E-2</v>
      </c>
      <c r="H9" s="813">
        <v>0.23699999999999999</v>
      </c>
      <c r="I9" s="820" t="s">
        <v>658</v>
      </c>
    </row>
    <row r="10" spans="1:9" ht="13.5">
      <c r="A10" s="1199"/>
      <c r="B10" s="758" t="s">
        <v>168</v>
      </c>
      <c r="C10" s="101"/>
      <c r="D10" s="812">
        <v>6.6000000000000003E-2</v>
      </c>
      <c r="E10" s="813">
        <v>3.65</v>
      </c>
      <c r="F10" s="817" t="s">
        <v>429</v>
      </c>
      <c r="G10" s="813">
        <v>0.112</v>
      </c>
      <c r="H10" s="813">
        <v>3.95</v>
      </c>
      <c r="I10" s="819" t="s">
        <v>429</v>
      </c>
    </row>
    <row r="11" spans="1:9" ht="13.5">
      <c r="A11" s="1199"/>
      <c r="B11" s="758" t="s">
        <v>169</v>
      </c>
      <c r="C11" s="101"/>
      <c r="D11" s="821">
        <v>1.0999999999999999E-2</v>
      </c>
      <c r="E11" s="822" t="s">
        <v>659</v>
      </c>
      <c r="F11" s="822" t="s">
        <v>581</v>
      </c>
      <c r="G11" s="813">
        <v>1.4800000000000001E-2</v>
      </c>
      <c r="H11" s="813">
        <v>0.28499999999999998</v>
      </c>
      <c r="I11" s="823" t="s">
        <v>566</v>
      </c>
    </row>
    <row r="12" spans="1:9" ht="13.5">
      <c r="A12" s="1199"/>
      <c r="B12" s="758" t="s">
        <v>856</v>
      </c>
      <c r="C12" s="101"/>
      <c r="D12" s="824">
        <v>6.1999999999999998E-3</v>
      </c>
      <c r="E12" s="822" t="s">
        <v>497</v>
      </c>
      <c r="F12" s="813" t="s">
        <v>499</v>
      </c>
      <c r="G12" s="813" t="s">
        <v>578</v>
      </c>
      <c r="H12" s="825">
        <v>3.4000000000000002E-2</v>
      </c>
      <c r="I12" s="826" t="s">
        <v>563</v>
      </c>
    </row>
    <row r="13" spans="1:9" ht="13.5">
      <c r="A13" s="1200"/>
      <c r="B13" s="759" t="s">
        <v>170</v>
      </c>
      <c r="C13" s="102"/>
      <c r="D13" s="827">
        <v>1.6E-2</v>
      </c>
      <c r="E13" s="828">
        <v>0.159</v>
      </c>
      <c r="F13" s="828" t="s">
        <v>564</v>
      </c>
      <c r="G13" s="828">
        <v>1.4E-2</v>
      </c>
      <c r="H13" s="828">
        <v>0.17699999999999999</v>
      </c>
      <c r="I13" s="829" t="s">
        <v>574</v>
      </c>
    </row>
    <row r="14" spans="1:9" ht="13.5" customHeight="1">
      <c r="A14" s="1201" t="s">
        <v>171</v>
      </c>
      <c r="B14" s="760" t="s">
        <v>172</v>
      </c>
      <c r="C14" s="416"/>
      <c r="D14" s="830" t="s">
        <v>426</v>
      </c>
      <c r="E14" s="831">
        <v>179</v>
      </c>
      <c r="F14" s="831" t="s">
        <v>660</v>
      </c>
      <c r="G14" s="831" t="s">
        <v>661</v>
      </c>
      <c r="H14" s="831" t="s">
        <v>662</v>
      </c>
      <c r="I14" s="832" t="s">
        <v>663</v>
      </c>
    </row>
    <row r="15" spans="1:9" ht="13.5">
      <c r="A15" s="1201"/>
      <c r="B15" s="758" t="s">
        <v>173</v>
      </c>
      <c r="C15" s="103"/>
      <c r="D15" s="812" t="s">
        <v>577</v>
      </c>
      <c r="E15" s="813">
        <v>476</v>
      </c>
      <c r="F15" s="813" t="s">
        <v>664</v>
      </c>
      <c r="G15" s="813" t="s">
        <v>665</v>
      </c>
      <c r="H15" s="813" t="s">
        <v>666</v>
      </c>
      <c r="I15" s="820" t="s">
        <v>667</v>
      </c>
    </row>
    <row r="16" spans="1:9" ht="13.5">
      <c r="A16" s="1201"/>
      <c r="B16" s="758" t="s">
        <v>174</v>
      </c>
      <c r="C16" s="103" t="s">
        <v>175</v>
      </c>
      <c r="D16" s="812" t="s">
        <v>668</v>
      </c>
      <c r="E16" s="813">
        <v>1550</v>
      </c>
      <c r="F16" s="813" t="s">
        <v>669</v>
      </c>
      <c r="G16" s="813" t="s">
        <v>506</v>
      </c>
      <c r="H16" s="813" t="s">
        <v>670</v>
      </c>
      <c r="I16" s="820" t="s">
        <v>583</v>
      </c>
    </row>
    <row r="17" spans="1:9" ht="13.5">
      <c r="A17" s="1201"/>
      <c r="B17" s="758" t="s">
        <v>176</v>
      </c>
      <c r="C17" s="103"/>
      <c r="D17" s="812" t="s">
        <v>423</v>
      </c>
      <c r="E17" s="813">
        <v>250</v>
      </c>
      <c r="F17" s="813" t="s">
        <v>671</v>
      </c>
      <c r="G17" s="813" t="s">
        <v>665</v>
      </c>
      <c r="H17" s="813" t="s">
        <v>672</v>
      </c>
      <c r="I17" s="820" t="s">
        <v>591</v>
      </c>
    </row>
    <row r="18" spans="1:9" ht="13.5">
      <c r="A18" s="1201"/>
      <c r="B18" s="758" t="s">
        <v>177</v>
      </c>
      <c r="C18" s="103"/>
      <c r="D18" s="812" t="s">
        <v>589</v>
      </c>
      <c r="E18" s="813">
        <v>223</v>
      </c>
      <c r="F18" s="813" t="s">
        <v>584</v>
      </c>
      <c r="G18" s="813" t="s">
        <v>673</v>
      </c>
      <c r="H18" s="813" t="s">
        <v>674</v>
      </c>
      <c r="I18" s="820" t="s">
        <v>590</v>
      </c>
    </row>
    <row r="19" spans="1:9" ht="13.5">
      <c r="A19" s="1201"/>
      <c r="B19" s="758" t="s">
        <v>178</v>
      </c>
      <c r="C19" s="103"/>
      <c r="D19" s="812" t="s">
        <v>494</v>
      </c>
      <c r="E19" s="813">
        <v>6.9000000000000006E-2</v>
      </c>
      <c r="F19" s="813" t="s">
        <v>491</v>
      </c>
      <c r="G19" s="813" t="s">
        <v>585</v>
      </c>
      <c r="H19" s="817" t="s">
        <v>500</v>
      </c>
      <c r="I19" s="820" t="s">
        <v>675</v>
      </c>
    </row>
    <row r="20" spans="1:9" ht="13.5">
      <c r="A20" s="1201"/>
      <c r="B20" s="758" t="s">
        <v>179</v>
      </c>
      <c r="C20" s="103" t="s">
        <v>175</v>
      </c>
      <c r="D20" s="812" t="s">
        <v>676</v>
      </c>
      <c r="E20" s="813">
        <v>27.5</v>
      </c>
      <c r="F20" s="817" t="s">
        <v>677</v>
      </c>
      <c r="G20" s="813" t="s">
        <v>678</v>
      </c>
      <c r="H20" s="813" t="s">
        <v>679</v>
      </c>
      <c r="I20" s="819" t="s">
        <v>680</v>
      </c>
    </row>
    <row r="21" spans="1:9" ht="13.5">
      <c r="A21" s="1201"/>
      <c r="B21" s="758" t="s">
        <v>180</v>
      </c>
      <c r="C21" s="103"/>
      <c r="D21" s="812" t="s">
        <v>681</v>
      </c>
      <c r="E21" s="813">
        <v>2.5099999999999998</v>
      </c>
      <c r="F21" s="817" t="s">
        <v>682</v>
      </c>
      <c r="G21" s="813" t="s">
        <v>520</v>
      </c>
      <c r="H21" s="813" t="s">
        <v>683</v>
      </c>
      <c r="I21" s="816" t="s">
        <v>684</v>
      </c>
    </row>
    <row r="22" spans="1:9" ht="13.5">
      <c r="A22" s="1201"/>
      <c r="B22" s="758" t="s">
        <v>181</v>
      </c>
      <c r="C22" s="103"/>
      <c r="D22" s="812" t="s">
        <v>685</v>
      </c>
      <c r="E22" s="813">
        <v>3.69</v>
      </c>
      <c r="F22" s="817" t="s">
        <v>576</v>
      </c>
      <c r="G22" s="813" t="s">
        <v>676</v>
      </c>
      <c r="H22" s="817" t="s">
        <v>686</v>
      </c>
      <c r="I22" s="819" t="s">
        <v>588</v>
      </c>
    </row>
    <row r="23" spans="1:9" ht="13.5">
      <c r="A23" s="1201"/>
      <c r="B23" s="758" t="s">
        <v>182</v>
      </c>
      <c r="C23" s="103" t="s">
        <v>175</v>
      </c>
      <c r="D23" s="812" t="s">
        <v>603</v>
      </c>
      <c r="E23" s="813">
        <v>27.7</v>
      </c>
      <c r="F23" s="813" t="s">
        <v>687</v>
      </c>
      <c r="G23" s="813" t="s">
        <v>688</v>
      </c>
      <c r="H23" s="813" t="s">
        <v>689</v>
      </c>
      <c r="I23" s="820" t="s">
        <v>690</v>
      </c>
    </row>
    <row r="24" spans="1:9" ht="13.5">
      <c r="A24" s="1201"/>
      <c r="B24" s="758" t="s">
        <v>183</v>
      </c>
      <c r="C24" s="103"/>
      <c r="D24" s="812" t="s">
        <v>691</v>
      </c>
      <c r="E24" s="813">
        <v>419</v>
      </c>
      <c r="F24" s="813" t="s">
        <v>692</v>
      </c>
      <c r="G24" s="813" t="s">
        <v>693</v>
      </c>
      <c r="H24" s="813" t="s">
        <v>694</v>
      </c>
      <c r="I24" s="820" t="s">
        <v>606</v>
      </c>
    </row>
    <row r="25" spans="1:9" ht="13.5">
      <c r="A25" s="1201"/>
      <c r="B25" s="758" t="s">
        <v>184</v>
      </c>
      <c r="C25" s="103" t="s">
        <v>175</v>
      </c>
      <c r="D25" s="812" t="s">
        <v>427</v>
      </c>
      <c r="E25" s="825">
        <v>0.41399999999999998</v>
      </c>
      <c r="F25" s="825" t="s">
        <v>695</v>
      </c>
      <c r="G25" s="813" t="s">
        <v>696</v>
      </c>
      <c r="H25" s="813" t="s">
        <v>697</v>
      </c>
      <c r="I25" s="820" t="s">
        <v>495</v>
      </c>
    </row>
    <row r="26" spans="1:9" ht="13.5">
      <c r="A26" s="1201"/>
      <c r="B26" s="758" t="s">
        <v>185</v>
      </c>
      <c r="C26" s="103"/>
      <c r="D26" s="812" t="s">
        <v>698</v>
      </c>
      <c r="E26" s="813">
        <v>3.05</v>
      </c>
      <c r="F26" s="813" t="s">
        <v>429</v>
      </c>
      <c r="G26" s="814" t="s">
        <v>699</v>
      </c>
      <c r="H26" s="813" t="s">
        <v>700</v>
      </c>
      <c r="I26" s="819" t="s">
        <v>373</v>
      </c>
    </row>
    <row r="27" spans="1:9" ht="13.5">
      <c r="A27" s="1201"/>
      <c r="B27" s="758" t="s">
        <v>186</v>
      </c>
      <c r="C27" s="103" t="s">
        <v>175</v>
      </c>
      <c r="D27" s="812" t="s">
        <v>607</v>
      </c>
      <c r="E27" s="813">
        <v>16.8</v>
      </c>
      <c r="F27" s="814" t="s">
        <v>586</v>
      </c>
      <c r="G27" s="813" t="s">
        <v>701</v>
      </c>
      <c r="H27" s="813" t="s">
        <v>702</v>
      </c>
      <c r="I27" s="816" t="s">
        <v>703</v>
      </c>
    </row>
    <row r="28" spans="1:9" ht="13.5">
      <c r="A28" s="1201"/>
      <c r="B28" s="758" t="s">
        <v>187</v>
      </c>
      <c r="C28" s="103"/>
      <c r="D28" s="812" t="s">
        <v>424</v>
      </c>
      <c r="E28" s="813">
        <v>81.7</v>
      </c>
      <c r="F28" s="813" t="s">
        <v>506</v>
      </c>
      <c r="G28" s="813" t="s">
        <v>704</v>
      </c>
      <c r="H28" s="813" t="s">
        <v>705</v>
      </c>
      <c r="I28" s="820" t="s">
        <v>505</v>
      </c>
    </row>
    <row r="29" spans="1:9" ht="13.5">
      <c r="A29" s="1201"/>
      <c r="B29" s="758" t="s">
        <v>188</v>
      </c>
      <c r="C29" s="103"/>
      <c r="D29" s="812" t="s">
        <v>654</v>
      </c>
      <c r="E29" s="813">
        <v>5.35</v>
      </c>
      <c r="F29" s="822" t="s">
        <v>706</v>
      </c>
      <c r="G29" s="813" t="s">
        <v>707</v>
      </c>
      <c r="H29" s="817" t="s">
        <v>580</v>
      </c>
      <c r="I29" s="823" t="s">
        <v>598</v>
      </c>
    </row>
    <row r="30" spans="1:9" ht="13.5">
      <c r="A30" s="1201"/>
      <c r="B30" s="758" t="s">
        <v>189</v>
      </c>
      <c r="C30" s="103" t="s">
        <v>175</v>
      </c>
      <c r="D30" s="833" t="s">
        <v>595</v>
      </c>
      <c r="E30" s="813">
        <v>2.74</v>
      </c>
      <c r="F30" s="834" t="s">
        <v>708</v>
      </c>
      <c r="G30" s="813" t="s">
        <v>707</v>
      </c>
      <c r="H30" s="817" t="s">
        <v>709</v>
      </c>
      <c r="I30" s="823" t="s">
        <v>708</v>
      </c>
    </row>
    <row r="31" spans="1:9" ht="13.5">
      <c r="A31" s="1201"/>
      <c r="B31" s="758" t="s">
        <v>190</v>
      </c>
      <c r="C31" s="103" t="s">
        <v>175</v>
      </c>
      <c r="D31" s="812" t="s">
        <v>710</v>
      </c>
      <c r="E31" s="813">
        <v>0.73899999999999999</v>
      </c>
      <c r="F31" s="813" t="s">
        <v>605</v>
      </c>
      <c r="G31" s="813" t="s">
        <v>711</v>
      </c>
      <c r="H31" s="813" t="s">
        <v>712</v>
      </c>
      <c r="I31" s="823" t="s">
        <v>595</v>
      </c>
    </row>
    <row r="32" spans="1:9" ht="13.5">
      <c r="A32" s="1201"/>
      <c r="B32" s="758" t="s">
        <v>191</v>
      </c>
      <c r="C32" s="103" t="s">
        <v>175</v>
      </c>
      <c r="D32" s="812" t="s">
        <v>713</v>
      </c>
      <c r="E32" s="813">
        <v>2.38</v>
      </c>
      <c r="F32" s="822" t="s">
        <v>714</v>
      </c>
      <c r="G32" s="813" t="s">
        <v>570</v>
      </c>
      <c r="H32" s="817" t="s">
        <v>715</v>
      </c>
      <c r="I32" s="819" t="s">
        <v>424</v>
      </c>
    </row>
    <row r="33" spans="1:9" ht="13.5">
      <c r="A33" s="1201"/>
      <c r="B33" s="758" t="s">
        <v>192</v>
      </c>
      <c r="C33" s="103"/>
      <c r="D33" s="812" t="s">
        <v>716</v>
      </c>
      <c r="E33" s="813" t="s">
        <v>717</v>
      </c>
      <c r="F33" s="822" t="s">
        <v>373</v>
      </c>
      <c r="G33" s="813" t="s">
        <v>718</v>
      </c>
      <c r="H33" s="835" t="s">
        <v>719</v>
      </c>
      <c r="I33" s="819" t="s">
        <v>576</v>
      </c>
    </row>
    <row r="34" spans="1:9" ht="13.5">
      <c r="A34" s="1201"/>
      <c r="B34" s="758" t="s">
        <v>193</v>
      </c>
      <c r="C34" s="103" t="s">
        <v>175</v>
      </c>
      <c r="D34" s="812" t="s">
        <v>593</v>
      </c>
      <c r="E34" s="813">
        <v>0.13600000000000001</v>
      </c>
      <c r="F34" s="836" t="s">
        <v>503</v>
      </c>
      <c r="G34" s="813" t="s">
        <v>562</v>
      </c>
      <c r="H34" s="813" t="s">
        <v>720</v>
      </c>
      <c r="I34" s="837" t="s">
        <v>430</v>
      </c>
    </row>
    <row r="35" spans="1:9" ht="13.5">
      <c r="A35" s="1201"/>
      <c r="B35" s="758" t="s">
        <v>194</v>
      </c>
      <c r="C35" s="103" t="s">
        <v>175</v>
      </c>
      <c r="D35" s="812" t="s">
        <v>721</v>
      </c>
      <c r="E35" s="813">
        <v>11.7</v>
      </c>
      <c r="F35" s="817" t="s">
        <v>722</v>
      </c>
      <c r="G35" s="813" t="s">
        <v>723</v>
      </c>
      <c r="H35" s="813" t="s">
        <v>724</v>
      </c>
      <c r="I35" s="819" t="s">
        <v>594</v>
      </c>
    </row>
    <row r="36" spans="1:9" ht="13.5">
      <c r="A36" s="1201"/>
      <c r="B36" s="758" t="s">
        <v>195</v>
      </c>
      <c r="C36" s="103" t="s">
        <v>175</v>
      </c>
      <c r="D36" s="812" t="s">
        <v>428</v>
      </c>
      <c r="E36" s="813" t="s">
        <v>725</v>
      </c>
      <c r="F36" s="818" t="s">
        <v>726</v>
      </c>
      <c r="G36" s="813" t="s">
        <v>727</v>
      </c>
      <c r="H36" s="813" t="s">
        <v>728</v>
      </c>
      <c r="I36" s="820" t="s">
        <v>729</v>
      </c>
    </row>
    <row r="37" spans="1:9" ht="13.5">
      <c r="A37" s="1201"/>
      <c r="B37" s="758" t="s">
        <v>196</v>
      </c>
      <c r="C37" s="103" t="s">
        <v>175</v>
      </c>
      <c r="D37" s="812" t="s">
        <v>499</v>
      </c>
      <c r="E37" s="817" t="s">
        <v>730</v>
      </c>
      <c r="F37" s="818" t="s">
        <v>592</v>
      </c>
      <c r="G37" s="813" t="s">
        <v>731</v>
      </c>
      <c r="H37" s="817" t="s">
        <v>732</v>
      </c>
      <c r="I37" s="820" t="s">
        <v>597</v>
      </c>
    </row>
    <row r="38" spans="1:9" ht="13.5">
      <c r="A38" s="1201"/>
      <c r="B38" s="758" t="s">
        <v>197</v>
      </c>
      <c r="C38" s="103" t="s">
        <v>175</v>
      </c>
      <c r="D38" s="812" t="s">
        <v>733</v>
      </c>
      <c r="E38" s="813" t="s">
        <v>734</v>
      </c>
      <c r="F38" s="813" t="s">
        <v>735</v>
      </c>
      <c r="G38" s="813" t="s">
        <v>736</v>
      </c>
      <c r="H38" s="813" t="s">
        <v>737</v>
      </c>
      <c r="I38" s="820" t="s">
        <v>738</v>
      </c>
    </row>
    <row r="39" spans="1:9" ht="13.5">
      <c r="A39" s="1201"/>
      <c r="B39" s="758" t="s">
        <v>198</v>
      </c>
      <c r="C39" s="103" t="s">
        <v>175</v>
      </c>
      <c r="D39" s="812" t="s">
        <v>739</v>
      </c>
      <c r="E39" s="818" t="s">
        <v>502</v>
      </c>
      <c r="F39" s="825" t="s">
        <v>569</v>
      </c>
      <c r="G39" s="813" t="s">
        <v>501</v>
      </c>
      <c r="H39" s="813" t="s">
        <v>496</v>
      </c>
      <c r="I39" s="826" t="s">
        <v>675</v>
      </c>
    </row>
    <row r="40" spans="1:9" ht="13.5">
      <c r="A40" s="1201"/>
      <c r="B40" s="758" t="s">
        <v>199</v>
      </c>
      <c r="C40" s="103" t="s">
        <v>175</v>
      </c>
      <c r="D40" s="812" t="s">
        <v>582</v>
      </c>
      <c r="E40" s="817" t="s">
        <v>740</v>
      </c>
      <c r="F40" s="813" t="s">
        <v>741</v>
      </c>
      <c r="G40" s="813" t="s">
        <v>742</v>
      </c>
      <c r="H40" s="835" t="s">
        <v>743</v>
      </c>
      <c r="I40" s="820" t="s">
        <v>744</v>
      </c>
    </row>
    <row r="41" spans="1:9" ht="13.5">
      <c r="A41" s="1201"/>
      <c r="B41" s="758" t="s">
        <v>200</v>
      </c>
      <c r="C41" s="103" t="s">
        <v>175</v>
      </c>
      <c r="D41" s="812" t="s">
        <v>745</v>
      </c>
      <c r="E41" s="814" t="s">
        <v>501</v>
      </c>
      <c r="F41" s="822" t="s">
        <v>746</v>
      </c>
      <c r="G41" s="813" t="s">
        <v>747</v>
      </c>
      <c r="H41" s="822" t="s">
        <v>748</v>
      </c>
      <c r="I41" s="820" t="s">
        <v>749</v>
      </c>
    </row>
    <row r="42" spans="1:9" ht="13.5">
      <c r="A42" s="1201"/>
      <c r="B42" s="758" t="s">
        <v>201</v>
      </c>
      <c r="C42" s="103" t="s">
        <v>175</v>
      </c>
      <c r="D42" s="812" t="s">
        <v>746</v>
      </c>
      <c r="E42" s="822" t="s">
        <v>750</v>
      </c>
      <c r="F42" s="825" t="s">
        <v>675</v>
      </c>
      <c r="G42" s="813" t="s">
        <v>751</v>
      </c>
      <c r="H42" s="822" t="s">
        <v>752</v>
      </c>
      <c r="I42" s="820" t="s">
        <v>596</v>
      </c>
    </row>
    <row r="43" spans="1:9" ht="13.5">
      <c r="A43" s="1202"/>
      <c r="B43" s="759" t="s">
        <v>202</v>
      </c>
      <c r="C43" s="104"/>
      <c r="D43" s="827" t="s">
        <v>587</v>
      </c>
      <c r="E43" s="828" t="s">
        <v>753</v>
      </c>
      <c r="F43" s="838" t="s">
        <v>604</v>
      </c>
      <c r="G43" s="839" t="s">
        <v>754</v>
      </c>
      <c r="H43" s="828" t="s">
        <v>755</v>
      </c>
      <c r="I43" s="829" t="s">
        <v>756</v>
      </c>
    </row>
    <row r="44" spans="1:9" ht="13.5" customHeight="1">
      <c r="A44" s="1187" t="s">
        <v>533</v>
      </c>
      <c r="B44" s="760" t="s">
        <v>203</v>
      </c>
      <c r="C44" s="417"/>
      <c r="D44" s="840" t="s">
        <v>757</v>
      </c>
      <c r="E44" s="841" t="s">
        <v>758</v>
      </c>
      <c r="F44" s="842" t="s">
        <v>575</v>
      </c>
      <c r="G44" s="843" t="s">
        <v>759</v>
      </c>
      <c r="H44" s="841" t="s">
        <v>760</v>
      </c>
      <c r="I44" s="844" t="s">
        <v>425</v>
      </c>
    </row>
    <row r="45" spans="1:9" ht="14.25" thickBot="1">
      <c r="A45" s="1188"/>
      <c r="B45" s="761" t="s">
        <v>204</v>
      </c>
      <c r="C45" s="105"/>
      <c r="D45" s="845" t="s">
        <v>761</v>
      </c>
      <c r="E45" s="846" t="s">
        <v>762</v>
      </c>
      <c r="F45" s="847" t="s">
        <v>682</v>
      </c>
      <c r="G45" s="848" t="s">
        <v>763</v>
      </c>
      <c r="H45" s="846" t="s">
        <v>764</v>
      </c>
      <c r="I45" s="849" t="s">
        <v>657</v>
      </c>
    </row>
    <row r="46" spans="1:9" s="112" customFormat="1" ht="3" customHeight="1">
      <c r="A46" s="90"/>
      <c r="B46" s="106"/>
      <c r="C46" s="107"/>
      <c r="D46" s="108"/>
      <c r="E46" s="109"/>
      <c r="F46" s="110"/>
      <c r="G46" s="110"/>
      <c r="H46" s="111"/>
      <c r="I46" s="109"/>
    </row>
    <row r="47" spans="1:9">
      <c r="A47" s="863" t="s">
        <v>456</v>
      </c>
      <c r="B47" s="113"/>
      <c r="C47" s="113"/>
      <c r="D47" s="113"/>
      <c r="E47" s="113"/>
      <c r="F47" s="113"/>
      <c r="G47" s="113"/>
      <c r="H47" s="113"/>
      <c r="I47" s="113"/>
    </row>
    <row r="48" spans="1:9">
      <c r="A48" s="863" t="s">
        <v>457</v>
      </c>
      <c r="B48" s="113"/>
      <c r="C48" s="113"/>
      <c r="D48" s="113"/>
      <c r="E48" s="113"/>
      <c r="F48" s="113"/>
      <c r="G48" s="113"/>
      <c r="H48" s="113"/>
      <c r="I48" s="113"/>
    </row>
    <row r="49" spans="1:9" ht="13.5" customHeight="1">
      <c r="A49" s="1189" t="s">
        <v>458</v>
      </c>
      <c r="B49" s="1189"/>
      <c r="C49" s="1189"/>
      <c r="D49" s="1189"/>
      <c r="E49" s="1189"/>
      <c r="F49" s="1189"/>
      <c r="G49" s="1189"/>
      <c r="H49" s="1189"/>
      <c r="I49" s="1189"/>
    </row>
    <row r="50" spans="1:9">
      <c r="A50" s="863" t="s">
        <v>459</v>
      </c>
      <c r="B50" s="113"/>
      <c r="C50" s="113"/>
      <c r="D50" s="113"/>
      <c r="E50" s="113"/>
      <c r="F50" s="113"/>
      <c r="G50" s="113"/>
      <c r="H50" s="113"/>
      <c r="I50" s="113"/>
    </row>
    <row r="51" spans="1:9" ht="14.25" customHeight="1">
      <c r="A51" s="863" t="s">
        <v>460</v>
      </c>
      <c r="B51" s="114"/>
      <c r="C51" s="114"/>
      <c r="D51" s="114"/>
      <c r="E51" s="114"/>
      <c r="F51" s="114"/>
      <c r="G51" s="114"/>
      <c r="H51" s="114"/>
      <c r="I51" s="114"/>
    </row>
    <row r="52" spans="1:9" ht="13.5" customHeight="1">
      <c r="A52" s="863" t="s">
        <v>461</v>
      </c>
      <c r="B52" s="114"/>
      <c r="C52" s="114"/>
      <c r="D52" s="114"/>
      <c r="E52" s="114"/>
      <c r="F52" s="114"/>
      <c r="G52" s="114"/>
      <c r="H52" s="114"/>
      <c r="I52" s="114"/>
    </row>
  </sheetData>
  <mergeCells count="8">
    <mergeCell ref="A44:A45"/>
    <mergeCell ref="A49:I49"/>
    <mergeCell ref="B3:C3"/>
    <mergeCell ref="D3:F3"/>
    <mergeCell ref="G3:I3"/>
    <mergeCell ref="A5:C5"/>
    <mergeCell ref="A6:A13"/>
    <mergeCell ref="A14:A43"/>
  </mergeCells>
  <phoneticPr fontId="3"/>
  <conditionalFormatting sqref="G26">
    <cfRule type="cellIs" dxfId="0" priority="1" stopIfTrue="1" operator="equal">
      <formula>$AK27</formula>
    </cfRule>
  </conditionalFormatting>
  <dataValidations count="1">
    <dataValidation imeMode="halfAlpha" allowBlank="1" showInputMessage="1" showErrorMessage="1" error="半角英数字で入力して下さい。" promptTitle="半角英数字で入力して下さい。" prompt="（小数点以下1桁まで）" sqref="D5"/>
  </dataValidations>
  <pageMargins left="0.6692913385826772" right="0.47244094488188981" top="0.78740157480314965" bottom="0.9055118110236221" header="0" footer="0.35433070866141736"/>
  <pageSetup paperSize="9" scale="89" firstPageNumber="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view="pageBreakPreview" zoomScaleNormal="100" zoomScaleSheetLayoutView="100" workbookViewId="0">
      <selection activeCell="N1" sqref="N1"/>
    </sheetView>
  </sheetViews>
  <sheetFormatPr defaultRowHeight="12"/>
  <cols>
    <col min="1" max="1" width="4.625" style="68" customWidth="1"/>
    <col min="2" max="2" width="7.75" style="68" customWidth="1"/>
    <col min="3" max="3" width="5.625" style="68" customWidth="1"/>
    <col min="4" max="5" width="6.75" style="68" customWidth="1"/>
    <col min="6" max="10" width="7.5" style="68" customWidth="1"/>
    <col min="11" max="12" width="6.75" style="68" customWidth="1"/>
    <col min="13" max="14" width="10.5" style="68" customWidth="1"/>
    <col min="15" max="16384" width="9" style="68"/>
  </cols>
  <sheetData>
    <row r="1" spans="1:14" ht="22.5" customHeight="1" thickBot="1">
      <c r="A1" s="116" t="s">
        <v>374</v>
      </c>
      <c r="B1" s="117"/>
      <c r="C1" s="117"/>
      <c r="D1" s="117"/>
      <c r="E1" s="117"/>
      <c r="F1" s="117"/>
      <c r="G1" s="117"/>
      <c r="H1" s="117"/>
      <c r="I1" s="117"/>
      <c r="J1" s="117"/>
      <c r="K1" s="117"/>
    </row>
    <row r="2" spans="1:14" ht="24" customHeight="1">
      <c r="A2" s="1111" t="s">
        <v>131</v>
      </c>
      <c r="B2" s="1112"/>
      <c r="C2" s="1112"/>
      <c r="D2" s="1112"/>
      <c r="E2" s="1113"/>
      <c r="F2" s="1221" t="s">
        <v>205</v>
      </c>
      <c r="G2" s="1222"/>
      <c r="H2" s="1222"/>
      <c r="I2" s="1222"/>
      <c r="J2" s="1223"/>
      <c r="K2" s="1227" t="s">
        <v>860</v>
      </c>
      <c r="L2" s="1228"/>
      <c r="M2" s="1229"/>
      <c r="N2" s="1207" t="s">
        <v>206</v>
      </c>
    </row>
    <row r="3" spans="1:14" ht="24" customHeight="1">
      <c r="A3" s="1114"/>
      <c r="B3" s="1115"/>
      <c r="C3" s="1115"/>
      <c r="D3" s="1115"/>
      <c r="E3" s="1116"/>
      <c r="F3" s="1224"/>
      <c r="G3" s="1225"/>
      <c r="H3" s="1225"/>
      <c r="I3" s="1225"/>
      <c r="J3" s="1226"/>
      <c r="K3" s="1230"/>
      <c r="L3" s="1231"/>
      <c r="M3" s="1232"/>
      <c r="N3" s="1208"/>
    </row>
    <row r="4" spans="1:14" ht="20.100000000000001" customHeight="1">
      <c r="A4" s="1117"/>
      <c r="B4" s="1118"/>
      <c r="C4" s="1118"/>
      <c r="D4" s="1118"/>
      <c r="E4" s="1119"/>
      <c r="F4" s="118" t="s">
        <v>535</v>
      </c>
      <c r="G4" s="118" t="s">
        <v>536</v>
      </c>
      <c r="H4" s="118" t="s">
        <v>515</v>
      </c>
      <c r="I4" s="526" t="s">
        <v>601</v>
      </c>
      <c r="J4" s="526" t="s">
        <v>766</v>
      </c>
      <c r="K4" s="119" t="s">
        <v>207</v>
      </c>
      <c r="L4" s="118" t="s">
        <v>208</v>
      </c>
      <c r="M4" s="765" t="s">
        <v>861</v>
      </c>
      <c r="N4" s="1209"/>
    </row>
    <row r="5" spans="1:14" ht="20.100000000000001" customHeight="1">
      <c r="A5" s="1210" t="s">
        <v>375</v>
      </c>
      <c r="B5" s="1213" t="s">
        <v>77</v>
      </c>
      <c r="C5" s="1213"/>
      <c r="D5" s="1214" t="s">
        <v>6</v>
      </c>
      <c r="E5" s="1215"/>
      <c r="F5" s="663">
        <v>0.03</v>
      </c>
      <c r="G5" s="873">
        <v>2.7E-2</v>
      </c>
      <c r="H5" s="663" t="s">
        <v>498</v>
      </c>
      <c r="I5" s="664" t="s">
        <v>498</v>
      </c>
      <c r="J5" s="874" t="s">
        <v>497</v>
      </c>
      <c r="K5" s="875">
        <v>59</v>
      </c>
      <c r="L5" s="876">
        <v>183</v>
      </c>
      <c r="M5" s="877">
        <v>3.37</v>
      </c>
      <c r="N5" s="665" t="s">
        <v>39</v>
      </c>
    </row>
    <row r="6" spans="1:14" ht="20.100000000000001" customHeight="1">
      <c r="A6" s="1210"/>
      <c r="B6" s="1203" t="s">
        <v>395</v>
      </c>
      <c r="C6" s="1216"/>
      <c r="D6" s="1217" t="s">
        <v>139</v>
      </c>
      <c r="E6" s="1218"/>
      <c r="F6" s="666" t="s">
        <v>97</v>
      </c>
      <c r="G6" s="666">
        <v>0.03</v>
      </c>
      <c r="H6" s="666" t="s">
        <v>430</v>
      </c>
      <c r="I6" s="667" t="s">
        <v>430</v>
      </c>
      <c r="J6" s="878" t="s">
        <v>502</v>
      </c>
      <c r="K6" s="879">
        <v>55</v>
      </c>
      <c r="L6" s="880">
        <v>197</v>
      </c>
      <c r="M6" s="877">
        <v>3.62</v>
      </c>
      <c r="N6" s="668" t="s">
        <v>39</v>
      </c>
    </row>
    <row r="7" spans="1:14" ht="20.100000000000001" customHeight="1">
      <c r="A7" s="1211"/>
      <c r="B7" s="1219" t="s">
        <v>79</v>
      </c>
      <c r="C7" s="1219"/>
      <c r="D7" s="1217" t="s">
        <v>8</v>
      </c>
      <c r="E7" s="1220"/>
      <c r="F7" s="666">
        <v>3.3000000000000002E-2</v>
      </c>
      <c r="G7" s="666">
        <v>3.1E-2</v>
      </c>
      <c r="H7" s="666" t="s">
        <v>502</v>
      </c>
      <c r="I7" s="667" t="s">
        <v>567</v>
      </c>
      <c r="J7" s="878" t="s">
        <v>97</v>
      </c>
      <c r="K7" s="879" t="s">
        <v>97</v>
      </c>
      <c r="L7" s="673" t="s">
        <v>97</v>
      </c>
      <c r="M7" s="674" t="s">
        <v>97</v>
      </c>
      <c r="N7" s="669" t="s">
        <v>97</v>
      </c>
    </row>
    <row r="8" spans="1:14" ht="20.100000000000001" customHeight="1">
      <c r="A8" s="1211"/>
      <c r="B8" s="1219" t="s">
        <v>80</v>
      </c>
      <c r="C8" s="1219"/>
      <c r="D8" s="1217" t="s">
        <v>9</v>
      </c>
      <c r="E8" s="1220"/>
      <c r="F8" s="666">
        <v>3.5000000000000003E-2</v>
      </c>
      <c r="G8" s="666">
        <v>3.1E-2</v>
      </c>
      <c r="H8" s="666" t="s">
        <v>502</v>
      </c>
      <c r="I8" s="667" t="s">
        <v>600</v>
      </c>
      <c r="J8" s="878" t="s">
        <v>503</v>
      </c>
      <c r="K8" s="879">
        <v>66</v>
      </c>
      <c r="L8" s="673">
        <v>238</v>
      </c>
      <c r="M8" s="674">
        <v>4.5</v>
      </c>
      <c r="N8" s="669" t="s">
        <v>39</v>
      </c>
    </row>
    <row r="9" spans="1:14" ht="20.100000000000001" customHeight="1">
      <c r="A9" s="1211"/>
      <c r="B9" s="1203" t="s">
        <v>82</v>
      </c>
      <c r="C9" s="1204"/>
      <c r="D9" s="1205" t="s">
        <v>485</v>
      </c>
      <c r="E9" s="1206"/>
      <c r="F9" s="666">
        <v>3.3000000000000002E-2</v>
      </c>
      <c r="G9" s="666">
        <v>3.2000000000000001E-2</v>
      </c>
      <c r="H9" s="666" t="s">
        <v>502</v>
      </c>
      <c r="I9" s="667" t="s">
        <v>600</v>
      </c>
      <c r="J9" s="878" t="s">
        <v>600</v>
      </c>
      <c r="K9" s="879">
        <v>69</v>
      </c>
      <c r="L9" s="673">
        <v>274</v>
      </c>
      <c r="M9" s="674">
        <v>5.16</v>
      </c>
      <c r="N9" s="669" t="s">
        <v>39</v>
      </c>
    </row>
    <row r="10" spans="1:14" ht="20.100000000000001" customHeight="1">
      <c r="A10" s="1211"/>
      <c r="B10" s="1219" t="s">
        <v>83</v>
      </c>
      <c r="C10" s="1219"/>
      <c r="D10" s="1217" t="s">
        <v>10</v>
      </c>
      <c r="E10" s="1220"/>
      <c r="F10" s="666">
        <v>3.4000000000000002E-2</v>
      </c>
      <c r="G10" s="666">
        <v>3.2000000000000001E-2</v>
      </c>
      <c r="H10" s="666" t="s">
        <v>503</v>
      </c>
      <c r="I10" s="667" t="s">
        <v>502</v>
      </c>
      <c r="J10" s="878" t="s">
        <v>503</v>
      </c>
      <c r="K10" s="881">
        <v>74</v>
      </c>
      <c r="L10" s="882">
        <v>311</v>
      </c>
      <c r="M10" s="674">
        <v>5.71</v>
      </c>
      <c r="N10" s="669" t="s">
        <v>39</v>
      </c>
    </row>
    <row r="11" spans="1:14" ht="20.100000000000001" customHeight="1">
      <c r="A11" s="1211"/>
      <c r="B11" s="1219" t="s">
        <v>84</v>
      </c>
      <c r="C11" s="1219"/>
      <c r="D11" s="1217" t="s">
        <v>11</v>
      </c>
      <c r="E11" s="1220"/>
      <c r="F11" s="666">
        <v>3.2000000000000001E-2</v>
      </c>
      <c r="G11" s="666">
        <v>0.03</v>
      </c>
      <c r="H11" s="666" t="s">
        <v>497</v>
      </c>
      <c r="I11" s="667" t="s">
        <v>503</v>
      </c>
      <c r="J11" s="878" t="s">
        <v>503</v>
      </c>
      <c r="K11" s="672">
        <v>64</v>
      </c>
      <c r="L11" s="673">
        <v>246</v>
      </c>
      <c r="M11" s="674">
        <v>4.6500000000000004</v>
      </c>
      <c r="N11" s="669" t="s">
        <v>39</v>
      </c>
    </row>
    <row r="12" spans="1:14" ht="20.100000000000001" customHeight="1">
      <c r="A12" s="1211"/>
      <c r="B12" s="1219" t="s">
        <v>85</v>
      </c>
      <c r="C12" s="1219"/>
      <c r="D12" s="1217" t="s">
        <v>12</v>
      </c>
      <c r="E12" s="1220"/>
      <c r="F12" s="666">
        <v>3.3000000000000002E-2</v>
      </c>
      <c r="G12" s="666">
        <v>0.03</v>
      </c>
      <c r="H12" s="666" t="s">
        <v>497</v>
      </c>
      <c r="I12" s="670" t="s">
        <v>502</v>
      </c>
      <c r="J12" s="671" t="s">
        <v>502</v>
      </c>
      <c r="K12" s="672">
        <v>62</v>
      </c>
      <c r="L12" s="673">
        <v>236</v>
      </c>
      <c r="M12" s="674">
        <v>4.34</v>
      </c>
      <c r="N12" s="669" t="s">
        <v>39</v>
      </c>
    </row>
    <row r="13" spans="1:14" ht="20.100000000000001" customHeight="1">
      <c r="A13" s="1211"/>
      <c r="B13" s="1219" t="s">
        <v>86</v>
      </c>
      <c r="C13" s="1219"/>
      <c r="D13" s="1217" t="s">
        <v>13</v>
      </c>
      <c r="E13" s="1220"/>
      <c r="F13" s="666">
        <v>3.3000000000000002E-2</v>
      </c>
      <c r="G13" s="666">
        <v>3.1E-2</v>
      </c>
      <c r="H13" s="666" t="s">
        <v>502</v>
      </c>
      <c r="I13" s="667" t="s">
        <v>430</v>
      </c>
      <c r="J13" s="878" t="s">
        <v>430</v>
      </c>
      <c r="K13" s="672">
        <v>56</v>
      </c>
      <c r="L13" s="673">
        <v>221</v>
      </c>
      <c r="M13" s="674">
        <v>4.0599999999999996</v>
      </c>
      <c r="N13" s="669" t="s">
        <v>39</v>
      </c>
    </row>
    <row r="14" spans="1:14" ht="20.100000000000001" customHeight="1">
      <c r="A14" s="1211"/>
      <c r="B14" s="1219" t="s">
        <v>87</v>
      </c>
      <c r="C14" s="1219"/>
      <c r="D14" s="1217" t="s">
        <v>14</v>
      </c>
      <c r="E14" s="1220"/>
      <c r="F14" s="666">
        <v>3.1E-2</v>
      </c>
      <c r="G14" s="666">
        <v>0.03</v>
      </c>
      <c r="H14" s="666" t="s">
        <v>430</v>
      </c>
      <c r="I14" s="667" t="s">
        <v>502</v>
      </c>
      <c r="J14" s="878" t="s">
        <v>502</v>
      </c>
      <c r="K14" s="881">
        <v>63</v>
      </c>
      <c r="L14" s="882">
        <v>226</v>
      </c>
      <c r="M14" s="674">
        <v>4.16</v>
      </c>
      <c r="N14" s="669" t="s">
        <v>39</v>
      </c>
    </row>
    <row r="15" spans="1:14" ht="20.100000000000001" customHeight="1">
      <c r="A15" s="1211"/>
      <c r="B15" s="1219" t="s">
        <v>88</v>
      </c>
      <c r="C15" s="1219"/>
      <c r="D15" s="1217" t="s">
        <v>15</v>
      </c>
      <c r="E15" s="1220"/>
      <c r="F15" s="666">
        <v>0.03</v>
      </c>
      <c r="G15" s="666">
        <v>2.7E-2</v>
      </c>
      <c r="H15" s="666" t="s">
        <v>504</v>
      </c>
      <c r="I15" s="667" t="s">
        <v>498</v>
      </c>
      <c r="J15" s="878" t="s">
        <v>497</v>
      </c>
      <c r="K15" s="672">
        <v>46</v>
      </c>
      <c r="L15" s="673">
        <v>151</v>
      </c>
      <c r="M15" s="674">
        <v>2.82</v>
      </c>
      <c r="N15" s="669" t="s">
        <v>39</v>
      </c>
    </row>
    <row r="16" spans="1:14" ht="20.100000000000001" customHeight="1">
      <c r="A16" s="1211"/>
      <c r="B16" s="1219" t="s">
        <v>209</v>
      </c>
      <c r="C16" s="1219"/>
      <c r="D16" s="1217" t="s">
        <v>122</v>
      </c>
      <c r="E16" s="1220"/>
      <c r="F16" s="666">
        <v>3.3000000000000002E-2</v>
      </c>
      <c r="G16" s="666">
        <v>3.2000000000000001E-2</v>
      </c>
      <c r="H16" s="666" t="s">
        <v>503</v>
      </c>
      <c r="I16" s="667" t="s">
        <v>503</v>
      </c>
      <c r="J16" s="878" t="s">
        <v>600</v>
      </c>
      <c r="K16" s="672">
        <v>78</v>
      </c>
      <c r="L16" s="673">
        <v>338</v>
      </c>
      <c r="M16" s="674">
        <v>6.23</v>
      </c>
      <c r="N16" s="669" t="s">
        <v>39</v>
      </c>
    </row>
    <row r="17" spans="1:36" ht="20.100000000000001" customHeight="1">
      <c r="A17" s="1211"/>
      <c r="B17" s="1219" t="s">
        <v>376</v>
      </c>
      <c r="C17" s="1219"/>
      <c r="D17" s="1217" t="s">
        <v>210</v>
      </c>
      <c r="E17" s="1220"/>
      <c r="F17" s="666">
        <v>3.6999999999999998E-2</v>
      </c>
      <c r="G17" s="666" t="s">
        <v>97</v>
      </c>
      <c r="H17" s="666" t="s">
        <v>97</v>
      </c>
      <c r="I17" s="670" t="s">
        <v>97</v>
      </c>
      <c r="J17" s="671" t="s">
        <v>97</v>
      </c>
      <c r="K17" s="672" t="s">
        <v>97</v>
      </c>
      <c r="L17" s="673" t="s">
        <v>97</v>
      </c>
      <c r="M17" s="674" t="s">
        <v>97</v>
      </c>
      <c r="N17" s="669" t="s">
        <v>97</v>
      </c>
    </row>
    <row r="18" spans="1:36" ht="20.100000000000001" customHeight="1" thickBot="1">
      <c r="A18" s="1212"/>
      <c r="B18" s="1237" t="s">
        <v>90</v>
      </c>
      <c r="C18" s="1237"/>
      <c r="D18" s="1238" t="s">
        <v>17</v>
      </c>
      <c r="E18" s="1239"/>
      <c r="F18" s="663">
        <v>2.7E-2</v>
      </c>
      <c r="G18" s="663">
        <v>2.3E-2</v>
      </c>
      <c r="H18" s="663" t="s">
        <v>504</v>
      </c>
      <c r="I18" s="675">
        <v>2.5999999999999999E-2</v>
      </c>
      <c r="J18" s="883" t="s">
        <v>568</v>
      </c>
      <c r="K18" s="884">
        <v>39</v>
      </c>
      <c r="L18" s="885">
        <v>125</v>
      </c>
      <c r="M18" s="886">
        <v>2.2999999999999998</v>
      </c>
      <c r="N18" s="676" t="s">
        <v>39</v>
      </c>
    </row>
    <row r="19" spans="1:36" ht="20.100000000000001" customHeight="1" thickTop="1">
      <c r="A19" s="1240" t="s">
        <v>96</v>
      </c>
      <c r="B19" s="1241"/>
      <c r="C19" s="1241"/>
      <c r="D19" s="1241"/>
      <c r="E19" s="1242"/>
      <c r="F19" s="677">
        <v>3.2384615384615394E-2</v>
      </c>
      <c r="G19" s="677">
        <v>0.03</v>
      </c>
      <c r="H19" s="677">
        <v>0.03</v>
      </c>
      <c r="I19" s="678">
        <v>3.2000000000000001E-2</v>
      </c>
      <c r="J19" s="887" t="s">
        <v>502</v>
      </c>
      <c r="K19" s="888">
        <v>61</v>
      </c>
      <c r="L19" s="889">
        <v>229</v>
      </c>
      <c r="M19" s="890" t="s">
        <v>765</v>
      </c>
      <c r="N19" s="679" t="s">
        <v>765</v>
      </c>
    </row>
    <row r="20" spans="1:36" ht="45" customHeight="1" thickBot="1">
      <c r="A20" s="891" t="s">
        <v>859</v>
      </c>
      <c r="B20" s="1247" t="s">
        <v>79</v>
      </c>
      <c r="C20" s="1248"/>
      <c r="D20" s="1249" t="s">
        <v>767</v>
      </c>
      <c r="E20" s="1250"/>
      <c r="F20" s="892" t="s">
        <v>372</v>
      </c>
      <c r="G20" s="893" t="s">
        <v>372</v>
      </c>
      <c r="H20" s="894" t="s">
        <v>372</v>
      </c>
      <c r="I20" s="895" t="s">
        <v>372</v>
      </c>
      <c r="J20" s="896" t="s">
        <v>768</v>
      </c>
      <c r="K20" s="897">
        <v>9</v>
      </c>
      <c r="L20" s="898">
        <v>26</v>
      </c>
      <c r="M20" s="899">
        <f>ROUND(AJ20,2)</f>
        <v>0.48</v>
      </c>
      <c r="N20" s="900" t="s">
        <v>493</v>
      </c>
      <c r="O20" s="625"/>
      <c r="P20" s="626"/>
      <c r="R20" s="627"/>
      <c r="S20" s="626"/>
      <c r="T20" s="628"/>
      <c r="U20" s="627"/>
      <c r="V20" s="629"/>
      <c r="W20" s="630"/>
      <c r="X20" s="627"/>
      <c r="Y20" s="629"/>
      <c r="Z20" s="630"/>
      <c r="AA20" s="627"/>
      <c r="AB20" s="629"/>
      <c r="AC20" s="630"/>
      <c r="AE20" s="627"/>
      <c r="AF20" s="631"/>
      <c r="AG20" s="630"/>
      <c r="AH20" s="68">
        <v>26</v>
      </c>
      <c r="AI20" s="68">
        <v>5438</v>
      </c>
      <c r="AJ20" s="68">
        <f>AH20/AI20*100</f>
        <v>0.47811695476278043</v>
      </c>
    </row>
    <row r="21" spans="1:36" ht="20.100000000000001" customHeight="1" thickTop="1" thickBot="1">
      <c r="A21" s="1243" t="s">
        <v>96</v>
      </c>
      <c r="B21" s="1244"/>
      <c r="C21" s="1244"/>
      <c r="D21" s="1244"/>
      <c r="E21" s="1245"/>
      <c r="F21" s="901" t="s">
        <v>372</v>
      </c>
      <c r="G21" s="901" t="s">
        <v>372</v>
      </c>
      <c r="H21" s="902" t="s">
        <v>372</v>
      </c>
      <c r="I21" s="903" t="s">
        <v>372</v>
      </c>
      <c r="J21" s="904" t="s">
        <v>768</v>
      </c>
      <c r="K21" s="905">
        <v>9</v>
      </c>
      <c r="L21" s="906">
        <v>26</v>
      </c>
      <c r="M21" s="907" t="s">
        <v>372</v>
      </c>
      <c r="N21" s="908" t="s">
        <v>507</v>
      </c>
      <c r="R21" s="632"/>
      <c r="S21" s="633"/>
      <c r="T21" s="634"/>
      <c r="U21" s="634"/>
    </row>
    <row r="22" spans="1:36" ht="3" customHeight="1">
      <c r="B22" s="120"/>
      <c r="C22" s="120"/>
      <c r="D22" s="120"/>
      <c r="E22" s="120"/>
      <c r="F22" s="121"/>
      <c r="G22" s="121"/>
      <c r="H22" s="121"/>
      <c r="I22" s="121"/>
      <c r="J22" s="122"/>
      <c r="K22" s="123"/>
      <c r="L22" s="123"/>
      <c r="M22" s="123"/>
      <c r="N22" s="124"/>
    </row>
    <row r="23" spans="1:36" ht="13.5" customHeight="1">
      <c r="A23" s="864" t="s">
        <v>462</v>
      </c>
      <c r="B23" s="864"/>
      <c r="C23" s="864"/>
      <c r="D23" s="864"/>
      <c r="E23" s="864"/>
      <c r="F23" s="864"/>
      <c r="G23" s="864"/>
      <c r="H23" s="864"/>
      <c r="I23" s="864"/>
      <c r="J23" s="864"/>
      <c r="K23" s="864"/>
      <c r="L23" s="864"/>
      <c r="M23" s="864"/>
    </row>
    <row r="24" spans="1:36" ht="13.5" customHeight="1">
      <c r="A24" s="1246" t="s">
        <v>463</v>
      </c>
      <c r="B24" s="1246"/>
      <c r="C24" s="1246"/>
      <c r="D24" s="1246"/>
      <c r="E24" s="1246"/>
      <c r="F24" s="1246"/>
      <c r="G24" s="1246"/>
      <c r="H24" s="1246"/>
      <c r="I24" s="1246"/>
      <c r="J24" s="1246"/>
      <c r="K24" s="1246"/>
      <c r="L24" s="1246"/>
      <c r="M24" s="1246"/>
    </row>
    <row r="25" spans="1:36" ht="13.5" customHeight="1">
      <c r="A25" s="864" t="s">
        <v>464</v>
      </c>
      <c r="C25" s="125"/>
      <c r="D25" s="125"/>
      <c r="L25" s="126"/>
    </row>
    <row r="26" spans="1:36" ht="13.5" customHeight="1">
      <c r="A26" s="864" t="s">
        <v>465</v>
      </c>
      <c r="C26" s="125"/>
      <c r="D26" s="125"/>
      <c r="L26" s="126"/>
    </row>
    <row r="27" spans="1:36" ht="13.5" customHeight="1">
      <c r="A27" s="864" t="s">
        <v>466</v>
      </c>
      <c r="C27" s="125"/>
      <c r="D27" s="125"/>
      <c r="L27" s="126"/>
    </row>
    <row r="28" spans="1:36" ht="13.5" customHeight="1">
      <c r="A28" s="864" t="s">
        <v>473</v>
      </c>
      <c r="C28" s="125"/>
      <c r="D28" s="125"/>
      <c r="L28" s="126"/>
    </row>
    <row r="29" spans="1:36" ht="13.5" customHeight="1">
      <c r="A29" s="68" t="s">
        <v>769</v>
      </c>
      <c r="B29" s="127"/>
      <c r="D29" s="125"/>
      <c r="E29" s="125"/>
      <c r="M29" s="126"/>
    </row>
    <row r="30" spans="1:36" ht="13.5" customHeight="1">
      <c r="B30" s="127"/>
      <c r="C30" s="115"/>
      <c r="D30" s="115"/>
      <c r="E30" s="115"/>
      <c r="F30" s="115"/>
      <c r="G30" s="115"/>
      <c r="H30" s="115"/>
      <c r="I30" s="115"/>
      <c r="J30" s="115"/>
      <c r="K30" s="115"/>
      <c r="L30" s="128"/>
      <c r="M30" s="126"/>
    </row>
    <row r="31" spans="1:36" ht="22.5" customHeight="1">
      <c r="A31" s="129" t="s">
        <v>211</v>
      </c>
      <c r="C31" s="125"/>
      <c r="D31" s="125"/>
      <c r="L31" s="126"/>
    </row>
    <row r="32" spans="1:36" ht="14.25" thickBot="1">
      <c r="A32" s="37"/>
      <c r="C32" s="125"/>
      <c r="D32" s="125"/>
      <c r="K32" s="130"/>
      <c r="L32" s="909"/>
      <c r="M32" s="909" t="s">
        <v>851</v>
      </c>
    </row>
    <row r="33" spans="1:13" ht="9.75" customHeight="1">
      <c r="A33" s="1111" t="s">
        <v>66</v>
      </c>
      <c r="B33" s="1112"/>
      <c r="C33" s="1112"/>
      <c r="D33" s="1112"/>
      <c r="E33" s="1113"/>
      <c r="F33" s="1120" t="s">
        <v>377</v>
      </c>
      <c r="G33" s="1123" t="s">
        <v>212</v>
      </c>
      <c r="H33" s="1234"/>
      <c r="I33" s="1123" t="s">
        <v>378</v>
      </c>
      <c r="J33" s="1234"/>
      <c r="K33" s="1123" t="s">
        <v>379</v>
      </c>
      <c r="L33" s="1124"/>
      <c r="M33" s="1167" t="s">
        <v>850</v>
      </c>
    </row>
    <row r="34" spans="1:13" ht="9.75" customHeight="1">
      <c r="A34" s="1114"/>
      <c r="B34" s="1115"/>
      <c r="C34" s="1115"/>
      <c r="D34" s="1115"/>
      <c r="E34" s="1116"/>
      <c r="F34" s="1121"/>
      <c r="G34" s="1125"/>
      <c r="H34" s="1235"/>
      <c r="I34" s="1125"/>
      <c r="J34" s="1235"/>
      <c r="K34" s="1125"/>
      <c r="L34" s="1126"/>
      <c r="M34" s="1233"/>
    </row>
    <row r="35" spans="1:13" ht="9.75" customHeight="1">
      <c r="A35" s="1114"/>
      <c r="B35" s="1115"/>
      <c r="C35" s="1115"/>
      <c r="D35" s="1115"/>
      <c r="E35" s="1116"/>
      <c r="F35" s="1121"/>
      <c r="G35" s="1125"/>
      <c r="H35" s="1235"/>
      <c r="I35" s="1125"/>
      <c r="J35" s="1235"/>
      <c r="K35" s="1125"/>
      <c r="L35" s="1126"/>
      <c r="M35" s="1233"/>
    </row>
    <row r="36" spans="1:13" ht="9.75" customHeight="1">
      <c r="A36" s="1114"/>
      <c r="B36" s="1115"/>
      <c r="C36" s="1115"/>
      <c r="D36" s="1115"/>
      <c r="E36" s="1116"/>
      <c r="F36" s="1121"/>
      <c r="G36" s="1125"/>
      <c r="H36" s="1235"/>
      <c r="I36" s="1125"/>
      <c r="J36" s="1235"/>
      <c r="K36" s="1125"/>
      <c r="L36" s="1126"/>
      <c r="M36" s="1233"/>
    </row>
    <row r="37" spans="1:13" ht="9.75" customHeight="1">
      <c r="A37" s="1114"/>
      <c r="B37" s="1115"/>
      <c r="C37" s="1115"/>
      <c r="D37" s="1115"/>
      <c r="E37" s="1116"/>
      <c r="F37" s="1121"/>
      <c r="G37" s="1125"/>
      <c r="H37" s="1235"/>
      <c r="I37" s="1125"/>
      <c r="J37" s="1235"/>
      <c r="K37" s="1125"/>
      <c r="L37" s="1126"/>
      <c r="M37" s="1233"/>
    </row>
    <row r="38" spans="1:13" ht="9.75" customHeight="1">
      <c r="A38" s="1114"/>
      <c r="B38" s="1115"/>
      <c r="C38" s="1115"/>
      <c r="D38" s="1115"/>
      <c r="E38" s="1116"/>
      <c r="F38" s="1121"/>
      <c r="G38" s="1127"/>
      <c r="H38" s="1236"/>
      <c r="I38" s="1125"/>
      <c r="J38" s="1235"/>
      <c r="K38" s="1125"/>
      <c r="L38" s="1126"/>
      <c r="M38" s="1233"/>
    </row>
    <row r="39" spans="1:13" ht="15.75" customHeight="1">
      <c r="A39" s="1114"/>
      <c r="B39" s="1115"/>
      <c r="C39" s="1115"/>
      <c r="D39" s="1115"/>
      <c r="E39" s="1116"/>
      <c r="F39" s="1122"/>
      <c r="G39" s="131" t="s">
        <v>213</v>
      </c>
      <c r="H39" s="131" t="s">
        <v>214</v>
      </c>
      <c r="I39" s="1127"/>
      <c r="J39" s="1236"/>
      <c r="K39" s="1127"/>
      <c r="L39" s="1128"/>
      <c r="M39" s="1233"/>
    </row>
    <row r="40" spans="1:13" ht="15.75" customHeight="1">
      <c r="A40" s="1114"/>
      <c r="B40" s="1115"/>
      <c r="C40" s="1115"/>
      <c r="D40" s="1115"/>
      <c r="E40" s="1116"/>
      <c r="F40" s="450" t="s">
        <v>215</v>
      </c>
      <c r="G40" s="451" t="s">
        <v>215</v>
      </c>
      <c r="H40" s="451" t="s">
        <v>215</v>
      </c>
      <c r="I40" s="451" t="s">
        <v>71</v>
      </c>
      <c r="J40" s="451" t="s">
        <v>72</v>
      </c>
      <c r="K40" s="451" t="s">
        <v>71</v>
      </c>
      <c r="L40" s="728" t="s">
        <v>857</v>
      </c>
      <c r="M40" s="1168"/>
    </row>
    <row r="41" spans="1:13" ht="30" customHeight="1">
      <c r="A41" s="1251" t="s">
        <v>216</v>
      </c>
      <c r="B41" s="1252"/>
      <c r="C41" s="132" t="s">
        <v>217</v>
      </c>
      <c r="D41" s="1257" t="s">
        <v>6</v>
      </c>
      <c r="E41" s="1258"/>
      <c r="F41" s="850">
        <v>0.15</v>
      </c>
      <c r="G41" s="850" t="s">
        <v>817</v>
      </c>
      <c r="H41" s="850" t="s">
        <v>818</v>
      </c>
      <c r="I41" s="850" t="s">
        <v>819</v>
      </c>
      <c r="J41" s="850" t="s">
        <v>820</v>
      </c>
      <c r="K41" s="850" t="s">
        <v>821</v>
      </c>
      <c r="L41" s="850" t="s">
        <v>822</v>
      </c>
      <c r="M41" s="851" t="s">
        <v>639</v>
      </c>
    </row>
    <row r="42" spans="1:13" ht="30" customHeight="1">
      <c r="A42" s="1253"/>
      <c r="B42" s="1254"/>
      <c r="C42" s="133" t="s">
        <v>218</v>
      </c>
      <c r="D42" s="1217" t="s">
        <v>9</v>
      </c>
      <c r="E42" s="1259"/>
      <c r="F42" s="852" t="s">
        <v>823</v>
      </c>
      <c r="G42" s="852" t="s">
        <v>824</v>
      </c>
      <c r="H42" s="852" t="s">
        <v>825</v>
      </c>
      <c r="I42" s="852" t="s">
        <v>826</v>
      </c>
      <c r="J42" s="852" t="s">
        <v>827</v>
      </c>
      <c r="K42" s="852" t="s">
        <v>828</v>
      </c>
      <c r="L42" s="852" t="s">
        <v>829</v>
      </c>
      <c r="M42" s="853" t="s">
        <v>639</v>
      </c>
    </row>
    <row r="43" spans="1:13" ht="30" customHeight="1">
      <c r="A43" s="1255"/>
      <c r="B43" s="1256"/>
      <c r="C43" s="134" t="s">
        <v>219</v>
      </c>
      <c r="D43" s="1260" t="s">
        <v>13</v>
      </c>
      <c r="E43" s="1261"/>
      <c r="F43" s="854" t="s">
        <v>830</v>
      </c>
      <c r="G43" s="854" t="s">
        <v>831</v>
      </c>
      <c r="H43" s="854" t="s">
        <v>825</v>
      </c>
      <c r="I43" s="854" t="s">
        <v>832</v>
      </c>
      <c r="J43" s="854" t="s">
        <v>833</v>
      </c>
      <c r="K43" s="854" t="s">
        <v>834</v>
      </c>
      <c r="L43" s="854" t="s">
        <v>835</v>
      </c>
      <c r="M43" s="855" t="s">
        <v>639</v>
      </c>
    </row>
    <row r="44" spans="1:13" ht="30" customHeight="1">
      <c r="A44" s="1262" t="s">
        <v>145</v>
      </c>
      <c r="B44" s="1263"/>
      <c r="C44" s="135" t="s">
        <v>220</v>
      </c>
      <c r="D44" s="1214" t="s">
        <v>23</v>
      </c>
      <c r="E44" s="1266"/>
      <c r="F44" s="850" t="s">
        <v>836</v>
      </c>
      <c r="G44" s="850" t="s">
        <v>837</v>
      </c>
      <c r="H44" s="850" t="s">
        <v>838</v>
      </c>
      <c r="I44" s="850" t="s">
        <v>839</v>
      </c>
      <c r="J44" s="850" t="s">
        <v>840</v>
      </c>
      <c r="K44" s="850" t="s">
        <v>841</v>
      </c>
      <c r="L44" s="850" t="s">
        <v>842</v>
      </c>
      <c r="M44" s="851" t="s">
        <v>639</v>
      </c>
    </row>
    <row r="45" spans="1:13" ht="30" customHeight="1" thickBot="1">
      <c r="A45" s="1264"/>
      <c r="B45" s="1265"/>
      <c r="C45" s="136" t="s">
        <v>85</v>
      </c>
      <c r="D45" s="1267" t="s">
        <v>380</v>
      </c>
      <c r="E45" s="1268"/>
      <c r="F45" s="856" t="s">
        <v>843</v>
      </c>
      <c r="G45" s="856" t="s">
        <v>844</v>
      </c>
      <c r="H45" s="856" t="s">
        <v>845</v>
      </c>
      <c r="I45" s="856" t="s">
        <v>846</v>
      </c>
      <c r="J45" s="856" t="s">
        <v>847</v>
      </c>
      <c r="K45" s="856" t="s">
        <v>848</v>
      </c>
      <c r="L45" s="856" t="s">
        <v>849</v>
      </c>
      <c r="M45" s="857" t="s">
        <v>639</v>
      </c>
    </row>
    <row r="46" spans="1:13" ht="3" customHeight="1">
      <c r="A46" s="6"/>
      <c r="B46" s="6"/>
      <c r="C46" s="137"/>
      <c r="D46" s="138"/>
      <c r="E46" s="138"/>
      <c r="F46" s="139"/>
      <c r="G46" s="140"/>
      <c r="H46" s="140"/>
      <c r="I46" s="63"/>
      <c r="J46" s="141"/>
      <c r="K46" s="63"/>
      <c r="L46" s="64"/>
    </row>
    <row r="47" spans="1:13" ht="13.5" customHeight="1">
      <c r="A47" s="39" t="s">
        <v>470</v>
      </c>
      <c r="B47" s="142"/>
      <c r="C47" s="142"/>
      <c r="D47" s="142"/>
      <c r="E47" s="142"/>
      <c r="F47" s="142"/>
      <c r="G47" s="142"/>
      <c r="H47" s="142"/>
      <c r="I47" s="142"/>
      <c r="J47" s="142"/>
      <c r="K47" s="142"/>
      <c r="L47" s="142"/>
      <c r="M47" s="143"/>
    </row>
    <row r="48" spans="1:13" ht="13.5" customHeight="1">
      <c r="A48" s="762" t="s">
        <v>858</v>
      </c>
      <c r="B48" s="762"/>
      <c r="C48" s="144"/>
      <c r="D48" s="144"/>
      <c r="E48" s="144"/>
      <c r="F48" s="144"/>
      <c r="G48" s="144"/>
      <c r="H48" s="144"/>
      <c r="I48" s="144"/>
      <c r="J48" s="144"/>
      <c r="K48" s="144"/>
      <c r="L48" s="144"/>
      <c r="M48" s="143"/>
    </row>
    <row r="49" spans="1:12" ht="13.5" customHeight="1">
      <c r="A49" s="144"/>
      <c r="B49" s="144"/>
      <c r="C49" s="144"/>
      <c r="D49" s="144"/>
      <c r="E49" s="144"/>
      <c r="F49" s="144"/>
      <c r="G49" s="144"/>
      <c r="H49" s="144"/>
      <c r="I49" s="144"/>
      <c r="J49" s="144"/>
      <c r="K49" s="144"/>
      <c r="L49" s="144"/>
    </row>
  </sheetData>
  <mergeCells count="51">
    <mergeCell ref="A41:B43"/>
    <mergeCell ref="D41:E41"/>
    <mergeCell ref="D42:E42"/>
    <mergeCell ref="D43:E43"/>
    <mergeCell ref="A44:B45"/>
    <mergeCell ref="D44:E44"/>
    <mergeCell ref="D45:E45"/>
    <mergeCell ref="B18:C18"/>
    <mergeCell ref="D18:E18"/>
    <mergeCell ref="A19:E19"/>
    <mergeCell ref="A21:E21"/>
    <mergeCell ref="A24:M24"/>
    <mergeCell ref="B20:C20"/>
    <mergeCell ref="D20:E20"/>
    <mergeCell ref="A33:E40"/>
    <mergeCell ref="F33:F39"/>
    <mergeCell ref="G33:H38"/>
    <mergeCell ref="I33:J39"/>
    <mergeCell ref="K33:L39"/>
    <mergeCell ref="M33:M40"/>
    <mergeCell ref="D8:E8"/>
    <mergeCell ref="B17:C17"/>
    <mergeCell ref="D17:E17"/>
    <mergeCell ref="B11:C11"/>
    <mergeCell ref="D11:E11"/>
    <mergeCell ref="B12:C12"/>
    <mergeCell ref="D12:E12"/>
    <mergeCell ref="B13:C13"/>
    <mergeCell ref="D13:E13"/>
    <mergeCell ref="B14:C14"/>
    <mergeCell ref="D14:E14"/>
    <mergeCell ref="B15:C15"/>
    <mergeCell ref="D15:E15"/>
    <mergeCell ref="B16:C16"/>
    <mergeCell ref="D16:E16"/>
    <mergeCell ref="B9:C9"/>
    <mergeCell ref="D9:E9"/>
    <mergeCell ref="N2:N4"/>
    <mergeCell ref="A5:A18"/>
    <mergeCell ref="B5:C5"/>
    <mergeCell ref="D5:E5"/>
    <mergeCell ref="B6:C6"/>
    <mergeCell ref="D6:E6"/>
    <mergeCell ref="B7:C7"/>
    <mergeCell ref="B10:C10"/>
    <mergeCell ref="D10:E10"/>
    <mergeCell ref="A2:E4"/>
    <mergeCell ref="F2:J3"/>
    <mergeCell ref="K2:M3"/>
    <mergeCell ref="D7:E7"/>
    <mergeCell ref="B8:C8"/>
  </mergeCells>
  <phoneticPr fontId="3"/>
  <pageMargins left="0.6692913385826772" right="0.47244094488188981" top="0.78740157480314965" bottom="0.9055118110236221" header="0" footer="0.35433070866141736"/>
  <pageSetup paperSize="9" scale="89" firstPageNumber="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34"/>
  <sheetViews>
    <sheetView tabSelected="1" view="pageBreakPreview" topLeftCell="A13" zoomScale="90" zoomScaleNormal="100" zoomScaleSheetLayoutView="90" workbookViewId="0">
      <selection activeCell="X24" sqref="X24"/>
    </sheetView>
  </sheetViews>
  <sheetFormatPr defaultRowHeight="13.5"/>
  <cols>
    <col min="1" max="1" width="2.25" style="219" customWidth="1"/>
    <col min="2" max="2" width="9.25" style="203" customWidth="1"/>
    <col min="3" max="23" width="3.625" style="219" customWidth="1"/>
    <col min="24" max="16384" width="9" style="203"/>
  </cols>
  <sheetData>
    <row r="1" spans="1:23" s="147" customFormat="1" ht="21.75" customHeight="1" thickBot="1">
      <c r="A1" s="145" t="s">
        <v>221</v>
      </c>
      <c r="B1" s="146"/>
      <c r="C1" s="146"/>
      <c r="D1" s="146"/>
      <c r="E1" s="146"/>
      <c r="F1" s="146"/>
      <c r="G1" s="146"/>
      <c r="H1" s="146"/>
    </row>
    <row r="2" spans="1:23" s="147" customFormat="1" ht="16.5" customHeight="1">
      <c r="A2" s="1273" t="s">
        <v>222</v>
      </c>
      <c r="B2" s="148" t="s">
        <v>516</v>
      </c>
      <c r="C2" s="1269" t="s">
        <v>508</v>
      </c>
      <c r="D2" s="1270"/>
      <c r="E2" s="1269" t="s">
        <v>509</v>
      </c>
      <c r="F2" s="1270"/>
      <c r="G2" s="1269" t="s">
        <v>510</v>
      </c>
      <c r="H2" s="1270"/>
      <c r="I2" s="1269" t="s">
        <v>511</v>
      </c>
      <c r="J2" s="1270"/>
      <c r="K2" s="1269" t="s">
        <v>512</v>
      </c>
      <c r="L2" s="1270"/>
      <c r="M2" s="1269" t="s">
        <v>513</v>
      </c>
      <c r="N2" s="1270"/>
      <c r="O2" s="1269" t="s">
        <v>514</v>
      </c>
      <c r="P2" s="1270"/>
      <c r="Q2" s="1269" t="s">
        <v>515</v>
      </c>
      <c r="R2" s="1270"/>
      <c r="S2" s="1269" t="s">
        <v>602</v>
      </c>
      <c r="T2" s="1270"/>
      <c r="U2" s="1271" t="s">
        <v>770</v>
      </c>
      <c r="V2" s="1272"/>
    </row>
    <row r="3" spans="1:23" s="147" customFormat="1" ht="43.5" customHeight="1">
      <c r="A3" s="1274"/>
      <c r="B3" s="865" t="s">
        <v>223</v>
      </c>
      <c r="C3" s="149" t="s">
        <v>224</v>
      </c>
      <c r="D3" s="150" t="s">
        <v>225</v>
      </c>
      <c r="E3" s="152" t="s">
        <v>224</v>
      </c>
      <c r="F3" s="151" t="s">
        <v>225</v>
      </c>
      <c r="G3" s="149" t="s">
        <v>224</v>
      </c>
      <c r="H3" s="151" t="s">
        <v>225</v>
      </c>
      <c r="I3" s="149" t="s">
        <v>224</v>
      </c>
      <c r="J3" s="151" t="s">
        <v>225</v>
      </c>
      <c r="K3" s="149" t="s">
        <v>224</v>
      </c>
      <c r="L3" s="150" t="s">
        <v>225</v>
      </c>
      <c r="M3" s="149" t="s">
        <v>224</v>
      </c>
      <c r="N3" s="150" t="s">
        <v>225</v>
      </c>
      <c r="O3" s="149" t="s">
        <v>224</v>
      </c>
      <c r="P3" s="150" t="s">
        <v>225</v>
      </c>
      <c r="Q3" s="149" t="s">
        <v>224</v>
      </c>
      <c r="R3" s="150" t="s">
        <v>225</v>
      </c>
      <c r="S3" s="635" t="s">
        <v>224</v>
      </c>
      <c r="T3" s="636" t="s">
        <v>225</v>
      </c>
      <c r="U3" s="427" t="s">
        <v>224</v>
      </c>
      <c r="V3" s="428" t="s">
        <v>225</v>
      </c>
    </row>
    <row r="4" spans="1:23" s="147" customFormat="1" ht="30" customHeight="1">
      <c r="A4" s="153">
        <v>1</v>
      </c>
      <c r="B4" s="154" t="s">
        <v>381</v>
      </c>
      <c r="C4" s="158">
        <v>2</v>
      </c>
      <c r="D4" s="158">
        <v>1</v>
      </c>
      <c r="E4" s="155">
        <v>1</v>
      </c>
      <c r="F4" s="158">
        <v>0</v>
      </c>
      <c r="G4" s="155">
        <v>1</v>
      </c>
      <c r="H4" s="158">
        <v>0</v>
      </c>
      <c r="I4" s="155">
        <v>0</v>
      </c>
      <c r="J4" s="156">
        <v>0</v>
      </c>
      <c r="K4" s="155">
        <v>1</v>
      </c>
      <c r="L4" s="156">
        <v>1</v>
      </c>
      <c r="M4" s="155">
        <v>1</v>
      </c>
      <c r="N4" s="156">
        <v>0</v>
      </c>
      <c r="O4" s="155">
        <v>0</v>
      </c>
      <c r="P4" s="156">
        <v>0</v>
      </c>
      <c r="Q4" s="159">
        <v>3</v>
      </c>
      <c r="R4" s="421">
        <v>1</v>
      </c>
      <c r="S4" s="637">
        <v>2</v>
      </c>
      <c r="T4" s="638">
        <v>1</v>
      </c>
      <c r="U4" s="1011">
        <v>0</v>
      </c>
      <c r="V4" s="1012">
        <v>0</v>
      </c>
    </row>
    <row r="5" spans="1:23" s="147" customFormat="1" ht="30" customHeight="1">
      <c r="A5" s="160">
        <v>2</v>
      </c>
      <c r="B5" s="161" t="s">
        <v>382</v>
      </c>
      <c r="C5" s="164">
        <v>4</v>
      </c>
      <c r="D5" s="164">
        <v>2</v>
      </c>
      <c r="E5" s="162">
        <v>1</v>
      </c>
      <c r="F5" s="164">
        <v>1</v>
      </c>
      <c r="G5" s="162">
        <v>1</v>
      </c>
      <c r="H5" s="164">
        <v>1</v>
      </c>
      <c r="I5" s="162">
        <v>3</v>
      </c>
      <c r="J5" s="163">
        <v>2</v>
      </c>
      <c r="K5" s="162">
        <v>2</v>
      </c>
      <c r="L5" s="163">
        <v>2</v>
      </c>
      <c r="M5" s="162">
        <v>1</v>
      </c>
      <c r="N5" s="163">
        <v>0</v>
      </c>
      <c r="O5" s="162">
        <v>3</v>
      </c>
      <c r="P5" s="163">
        <v>3</v>
      </c>
      <c r="Q5" s="165">
        <v>3</v>
      </c>
      <c r="R5" s="422">
        <v>2</v>
      </c>
      <c r="S5" s="639">
        <v>3</v>
      </c>
      <c r="T5" s="640">
        <v>3</v>
      </c>
      <c r="U5" s="1013">
        <v>0</v>
      </c>
      <c r="V5" s="1014">
        <v>0</v>
      </c>
    </row>
    <row r="6" spans="1:23" s="147" customFormat="1" ht="30" customHeight="1">
      <c r="A6" s="160">
        <v>3</v>
      </c>
      <c r="B6" s="166" t="s">
        <v>226</v>
      </c>
      <c r="C6" s="164">
        <v>4</v>
      </c>
      <c r="D6" s="164">
        <v>2</v>
      </c>
      <c r="E6" s="162">
        <v>10</v>
      </c>
      <c r="F6" s="164">
        <v>3</v>
      </c>
      <c r="G6" s="162">
        <v>2</v>
      </c>
      <c r="H6" s="164">
        <v>1</v>
      </c>
      <c r="I6" s="162">
        <v>7</v>
      </c>
      <c r="J6" s="163">
        <v>6</v>
      </c>
      <c r="K6" s="162">
        <v>3</v>
      </c>
      <c r="L6" s="163">
        <v>1</v>
      </c>
      <c r="M6" s="162">
        <v>2</v>
      </c>
      <c r="N6" s="163">
        <v>1</v>
      </c>
      <c r="O6" s="162">
        <v>5</v>
      </c>
      <c r="P6" s="163">
        <v>4</v>
      </c>
      <c r="Q6" s="165">
        <v>3</v>
      </c>
      <c r="R6" s="422">
        <v>1</v>
      </c>
      <c r="S6" s="639">
        <v>3</v>
      </c>
      <c r="T6" s="640">
        <v>3</v>
      </c>
      <c r="U6" s="1013">
        <v>1</v>
      </c>
      <c r="V6" s="1014">
        <v>0</v>
      </c>
    </row>
    <row r="7" spans="1:23" s="147" customFormat="1" ht="30" customHeight="1">
      <c r="A7" s="160">
        <v>4</v>
      </c>
      <c r="B7" s="167" t="s">
        <v>227</v>
      </c>
      <c r="C7" s="164">
        <v>5</v>
      </c>
      <c r="D7" s="164">
        <v>2</v>
      </c>
      <c r="E7" s="162">
        <v>5</v>
      </c>
      <c r="F7" s="164">
        <v>4</v>
      </c>
      <c r="G7" s="162">
        <v>1</v>
      </c>
      <c r="H7" s="164">
        <v>1</v>
      </c>
      <c r="I7" s="162">
        <v>9</v>
      </c>
      <c r="J7" s="163">
        <v>7</v>
      </c>
      <c r="K7" s="162">
        <v>6</v>
      </c>
      <c r="L7" s="163">
        <v>1</v>
      </c>
      <c r="M7" s="162">
        <v>1</v>
      </c>
      <c r="N7" s="163">
        <v>1</v>
      </c>
      <c r="O7" s="162">
        <v>7</v>
      </c>
      <c r="P7" s="163">
        <v>4</v>
      </c>
      <c r="Q7" s="168">
        <v>5</v>
      </c>
      <c r="R7" s="423">
        <v>4</v>
      </c>
      <c r="S7" s="641">
        <v>1</v>
      </c>
      <c r="T7" s="642">
        <v>1</v>
      </c>
      <c r="U7" s="1015">
        <v>2</v>
      </c>
      <c r="V7" s="1016">
        <v>1</v>
      </c>
    </row>
    <row r="8" spans="1:23" s="147" customFormat="1" ht="30" customHeight="1">
      <c r="A8" s="160">
        <v>5</v>
      </c>
      <c r="B8" s="169" t="s">
        <v>228</v>
      </c>
      <c r="C8" s="164">
        <v>3</v>
      </c>
      <c r="D8" s="164">
        <v>3</v>
      </c>
      <c r="E8" s="162">
        <v>5</v>
      </c>
      <c r="F8" s="164">
        <v>3</v>
      </c>
      <c r="G8" s="162">
        <v>4</v>
      </c>
      <c r="H8" s="164">
        <v>3</v>
      </c>
      <c r="I8" s="162">
        <v>6</v>
      </c>
      <c r="J8" s="163">
        <v>6</v>
      </c>
      <c r="K8" s="162">
        <v>0</v>
      </c>
      <c r="L8" s="163">
        <v>0</v>
      </c>
      <c r="M8" s="162">
        <v>1</v>
      </c>
      <c r="N8" s="163">
        <v>0</v>
      </c>
      <c r="O8" s="162">
        <v>3</v>
      </c>
      <c r="P8" s="163">
        <v>1</v>
      </c>
      <c r="Q8" s="165">
        <v>3</v>
      </c>
      <c r="R8" s="422">
        <v>1</v>
      </c>
      <c r="S8" s="639">
        <v>4</v>
      </c>
      <c r="T8" s="640">
        <v>3</v>
      </c>
      <c r="U8" s="1013">
        <v>0</v>
      </c>
      <c r="V8" s="1014">
        <v>0</v>
      </c>
    </row>
    <row r="9" spans="1:23" s="147" customFormat="1" ht="30" customHeight="1">
      <c r="A9" s="160">
        <v>6</v>
      </c>
      <c r="B9" s="169" t="s">
        <v>229</v>
      </c>
      <c r="C9" s="164">
        <v>3</v>
      </c>
      <c r="D9" s="164">
        <v>0</v>
      </c>
      <c r="E9" s="162">
        <v>6</v>
      </c>
      <c r="F9" s="164">
        <v>4</v>
      </c>
      <c r="G9" s="162">
        <v>2</v>
      </c>
      <c r="H9" s="164">
        <v>1</v>
      </c>
      <c r="I9" s="162">
        <v>9</v>
      </c>
      <c r="J9" s="163">
        <v>6</v>
      </c>
      <c r="K9" s="162">
        <v>9</v>
      </c>
      <c r="L9" s="163">
        <v>7</v>
      </c>
      <c r="M9" s="162">
        <v>2</v>
      </c>
      <c r="N9" s="163">
        <v>1</v>
      </c>
      <c r="O9" s="162">
        <v>7</v>
      </c>
      <c r="P9" s="163">
        <v>5</v>
      </c>
      <c r="Q9" s="165">
        <v>5</v>
      </c>
      <c r="R9" s="422">
        <v>3</v>
      </c>
      <c r="S9" s="639">
        <v>1</v>
      </c>
      <c r="T9" s="640">
        <v>1</v>
      </c>
      <c r="U9" s="1013">
        <v>1</v>
      </c>
      <c r="V9" s="1014">
        <v>1</v>
      </c>
    </row>
    <row r="10" spans="1:23" s="147" customFormat="1" ht="30" customHeight="1">
      <c r="A10" s="170">
        <v>7</v>
      </c>
      <c r="B10" s="171" t="s">
        <v>230</v>
      </c>
      <c r="C10" s="174">
        <v>2</v>
      </c>
      <c r="D10" s="174">
        <v>0</v>
      </c>
      <c r="E10" s="172">
        <v>2</v>
      </c>
      <c r="F10" s="174">
        <v>0</v>
      </c>
      <c r="G10" s="172">
        <v>1</v>
      </c>
      <c r="H10" s="174">
        <v>1</v>
      </c>
      <c r="I10" s="172">
        <v>5</v>
      </c>
      <c r="J10" s="173">
        <v>3</v>
      </c>
      <c r="K10" s="172">
        <v>1</v>
      </c>
      <c r="L10" s="173">
        <v>1</v>
      </c>
      <c r="M10" s="172">
        <v>1</v>
      </c>
      <c r="N10" s="173">
        <v>0</v>
      </c>
      <c r="O10" s="172">
        <v>0</v>
      </c>
      <c r="P10" s="173">
        <v>0</v>
      </c>
      <c r="Q10" s="175">
        <v>3</v>
      </c>
      <c r="R10" s="424">
        <v>1</v>
      </c>
      <c r="S10" s="643">
        <v>0</v>
      </c>
      <c r="T10" s="644">
        <v>0</v>
      </c>
      <c r="U10" s="1017">
        <v>0</v>
      </c>
      <c r="V10" s="1018">
        <v>0</v>
      </c>
    </row>
    <row r="11" spans="1:23" s="147" customFormat="1" ht="30" customHeight="1">
      <c r="A11" s="176" t="s">
        <v>231</v>
      </c>
      <c r="B11" s="177"/>
      <c r="C11" s="164">
        <v>7</v>
      </c>
      <c r="D11" s="164">
        <v>2</v>
      </c>
      <c r="E11" s="162">
        <v>12</v>
      </c>
      <c r="F11" s="164">
        <v>5</v>
      </c>
      <c r="G11" s="162">
        <v>2</v>
      </c>
      <c r="H11" s="164">
        <v>1</v>
      </c>
      <c r="I11" s="162">
        <v>10</v>
      </c>
      <c r="J11" s="163">
        <v>9</v>
      </c>
      <c r="K11" s="162">
        <v>6</v>
      </c>
      <c r="L11" s="163">
        <v>2</v>
      </c>
      <c r="M11" s="162">
        <v>2</v>
      </c>
      <c r="N11" s="163">
        <v>1</v>
      </c>
      <c r="O11" s="162">
        <v>7</v>
      </c>
      <c r="P11" s="163">
        <v>4</v>
      </c>
      <c r="Q11" s="178">
        <v>5</v>
      </c>
      <c r="R11" s="425">
        <v>4</v>
      </c>
      <c r="S11" s="645">
        <v>3</v>
      </c>
      <c r="T11" s="646">
        <v>3</v>
      </c>
      <c r="U11" s="1019">
        <v>3</v>
      </c>
      <c r="V11" s="1020">
        <v>1</v>
      </c>
    </row>
    <row r="12" spans="1:23" s="147" customFormat="1" ht="30" customHeight="1" thickBot="1">
      <c r="A12" s="179" t="s">
        <v>383</v>
      </c>
      <c r="B12" s="180"/>
      <c r="C12" s="184">
        <v>7</v>
      </c>
      <c r="D12" s="184">
        <v>4</v>
      </c>
      <c r="E12" s="181">
        <v>13</v>
      </c>
      <c r="F12" s="184">
        <v>7</v>
      </c>
      <c r="G12" s="181">
        <v>5</v>
      </c>
      <c r="H12" s="184">
        <v>3</v>
      </c>
      <c r="I12" s="181">
        <v>12</v>
      </c>
      <c r="J12" s="182">
        <v>11</v>
      </c>
      <c r="K12" s="181">
        <v>9</v>
      </c>
      <c r="L12" s="182">
        <v>7</v>
      </c>
      <c r="M12" s="181">
        <v>2</v>
      </c>
      <c r="N12" s="182">
        <v>1</v>
      </c>
      <c r="O12" s="181">
        <v>9</v>
      </c>
      <c r="P12" s="182">
        <v>5</v>
      </c>
      <c r="Q12" s="185">
        <v>5</v>
      </c>
      <c r="R12" s="426">
        <v>5</v>
      </c>
      <c r="S12" s="647">
        <v>5</v>
      </c>
      <c r="T12" s="648">
        <v>4</v>
      </c>
      <c r="U12" s="1021">
        <v>3</v>
      </c>
      <c r="V12" s="1022">
        <v>1</v>
      </c>
    </row>
    <row r="13" spans="1:23" s="189" customFormat="1" ht="3" customHeight="1">
      <c r="A13" s="186"/>
      <c r="B13" s="187"/>
      <c r="C13" s="188"/>
      <c r="D13" s="188"/>
      <c r="E13" s="188"/>
      <c r="F13" s="188"/>
      <c r="G13" s="188"/>
      <c r="H13" s="188"/>
      <c r="I13" s="188"/>
      <c r="J13" s="188"/>
      <c r="K13" s="188"/>
      <c r="L13" s="188"/>
      <c r="M13" s="188"/>
      <c r="N13" s="188"/>
      <c r="O13" s="188"/>
      <c r="P13" s="188"/>
      <c r="Q13" s="188"/>
      <c r="R13" s="188"/>
      <c r="S13" s="188"/>
      <c r="T13" s="188"/>
      <c r="U13" s="188"/>
      <c r="V13" s="188"/>
      <c r="W13" s="188"/>
    </row>
    <row r="14" spans="1:23" s="147" customFormat="1" ht="14.25" customHeight="1">
      <c r="A14" s="190" t="s">
        <v>467</v>
      </c>
      <c r="C14" s="191"/>
      <c r="D14" s="191"/>
      <c r="E14" s="191"/>
      <c r="F14" s="191"/>
      <c r="G14" s="191"/>
      <c r="H14" s="191"/>
      <c r="I14" s="191"/>
      <c r="J14" s="191"/>
      <c r="K14" s="191"/>
      <c r="L14" s="191"/>
      <c r="M14" s="191"/>
      <c r="N14" s="191"/>
      <c r="O14" s="191"/>
      <c r="P14" s="191"/>
      <c r="Q14" s="191"/>
      <c r="R14" s="191"/>
      <c r="S14" s="191"/>
      <c r="T14" s="191"/>
      <c r="U14" s="191"/>
      <c r="V14" s="191"/>
      <c r="W14" s="191"/>
    </row>
    <row r="15" spans="1:23" s="147" customFormat="1" ht="14.25" customHeight="1">
      <c r="A15" s="190" t="s">
        <v>468</v>
      </c>
      <c r="B15" s="192"/>
      <c r="C15" s="191"/>
      <c r="D15" s="191"/>
      <c r="E15" s="191"/>
      <c r="F15" s="191"/>
      <c r="G15" s="191"/>
      <c r="H15" s="191"/>
      <c r="I15" s="191"/>
      <c r="J15" s="191"/>
      <c r="K15" s="191"/>
      <c r="L15" s="191"/>
      <c r="M15" s="191"/>
      <c r="N15" s="191"/>
      <c r="O15" s="191"/>
      <c r="P15" s="191"/>
      <c r="Q15" s="191"/>
      <c r="R15" s="191"/>
      <c r="S15" s="191"/>
      <c r="T15" s="191"/>
      <c r="U15" s="191"/>
      <c r="V15" s="191"/>
      <c r="W15" s="191"/>
    </row>
    <row r="16" spans="1:23" s="147" customFormat="1" ht="12">
      <c r="A16" s="193"/>
      <c r="C16" s="191"/>
      <c r="D16" s="191"/>
      <c r="E16" s="191"/>
      <c r="F16" s="191"/>
      <c r="G16" s="191"/>
      <c r="H16" s="191"/>
      <c r="I16" s="191"/>
      <c r="J16" s="191"/>
      <c r="K16" s="191"/>
      <c r="L16" s="191"/>
      <c r="M16" s="191"/>
      <c r="N16" s="191"/>
      <c r="O16" s="191"/>
      <c r="P16" s="191"/>
      <c r="Q16" s="191"/>
      <c r="R16" s="191"/>
      <c r="S16" s="191"/>
      <c r="T16" s="191"/>
      <c r="U16" s="191"/>
      <c r="V16" s="191"/>
      <c r="W16" s="191"/>
    </row>
    <row r="17" spans="1:23" s="147" customFormat="1" ht="21.75" customHeight="1">
      <c r="A17" s="193"/>
      <c r="C17" s="191"/>
      <c r="D17" s="191"/>
      <c r="E17" s="191"/>
      <c r="F17" s="191"/>
      <c r="G17" s="191"/>
      <c r="H17" s="191"/>
      <c r="I17" s="191"/>
      <c r="J17" s="191"/>
      <c r="K17" s="191"/>
      <c r="L17" s="191"/>
      <c r="M17" s="191"/>
      <c r="N17" s="191"/>
      <c r="O17" s="191"/>
      <c r="P17" s="191"/>
      <c r="Q17" s="191"/>
      <c r="R17" s="191"/>
      <c r="S17" s="191"/>
      <c r="T17" s="191"/>
      <c r="U17" s="191"/>
      <c r="V17" s="191"/>
      <c r="W17" s="191"/>
    </row>
    <row r="18" spans="1:23" s="147" customFormat="1" ht="21.75" customHeight="1" thickBot="1">
      <c r="A18" s="145" t="s">
        <v>384</v>
      </c>
      <c r="B18" s="194"/>
    </row>
    <row r="19" spans="1:23" s="196" customFormat="1" ht="16.5" customHeight="1">
      <c r="A19" s="1275" t="s">
        <v>222</v>
      </c>
      <c r="B19" s="195" t="s">
        <v>521</v>
      </c>
      <c r="C19" s="1269" t="s">
        <v>537</v>
      </c>
      <c r="D19" s="1270"/>
      <c r="E19" s="1269" t="s">
        <v>538</v>
      </c>
      <c r="F19" s="1270"/>
      <c r="G19" s="1269" t="s">
        <v>539</v>
      </c>
      <c r="H19" s="1270"/>
      <c r="I19" s="1269" t="s">
        <v>540</v>
      </c>
      <c r="J19" s="1270"/>
      <c r="K19" s="1269" t="s">
        <v>534</v>
      </c>
      <c r="L19" s="1270"/>
      <c r="M19" s="1269" t="s">
        <v>535</v>
      </c>
      <c r="N19" s="1270"/>
      <c r="O19" s="1269" t="s">
        <v>536</v>
      </c>
      <c r="P19" s="1270"/>
      <c r="Q19" s="1269" t="s">
        <v>515</v>
      </c>
      <c r="R19" s="1270"/>
      <c r="S19" s="1269" t="s">
        <v>601</v>
      </c>
      <c r="T19" s="1270"/>
      <c r="U19" s="1271" t="s">
        <v>766</v>
      </c>
      <c r="V19" s="1272"/>
    </row>
    <row r="20" spans="1:23" ht="18.75" customHeight="1">
      <c r="A20" s="1276"/>
      <c r="B20" s="1278" t="s">
        <v>223</v>
      </c>
      <c r="C20" s="197" t="s">
        <v>232</v>
      </c>
      <c r="D20" s="198" t="s">
        <v>232</v>
      </c>
      <c r="E20" s="197" t="s">
        <v>232</v>
      </c>
      <c r="F20" s="198" t="s">
        <v>232</v>
      </c>
      <c r="G20" s="197" t="s">
        <v>232</v>
      </c>
      <c r="H20" s="198" t="s">
        <v>232</v>
      </c>
      <c r="I20" s="197" t="s">
        <v>232</v>
      </c>
      <c r="J20" s="199" t="s">
        <v>232</v>
      </c>
      <c r="K20" s="197" t="s">
        <v>232</v>
      </c>
      <c r="L20" s="199" t="s">
        <v>232</v>
      </c>
      <c r="M20" s="197" t="s">
        <v>232</v>
      </c>
      <c r="N20" s="200" t="s">
        <v>232</v>
      </c>
      <c r="O20" s="197" t="s">
        <v>232</v>
      </c>
      <c r="P20" s="200" t="s">
        <v>232</v>
      </c>
      <c r="Q20" s="197" t="s">
        <v>232</v>
      </c>
      <c r="R20" s="200" t="s">
        <v>232</v>
      </c>
      <c r="S20" s="197" t="s">
        <v>232</v>
      </c>
      <c r="T20" s="200" t="s">
        <v>232</v>
      </c>
      <c r="U20" s="201" t="s">
        <v>232</v>
      </c>
      <c r="V20" s="202" t="s">
        <v>232</v>
      </c>
      <c r="W20" s="203"/>
    </row>
    <row r="21" spans="1:23" ht="18.75" customHeight="1">
      <c r="A21" s="1277"/>
      <c r="B21" s="1279"/>
      <c r="C21" s="204" t="s">
        <v>233</v>
      </c>
      <c r="D21" s="205" t="s">
        <v>234</v>
      </c>
      <c r="E21" s="204" t="s">
        <v>233</v>
      </c>
      <c r="F21" s="205" t="s">
        <v>234</v>
      </c>
      <c r="G21" s="204" t="s">
        <v>233</v>
      </c>
      <c r="H21" s="205" t="s">
        <v>234</v>
      </c>
      <c r="I21" s="204" t="s">
        <v>233</v>
      </c>
      <c r="J21" s="206" t="s">
        <v>234</v>
      </c>
      <c r="K21" s="204" t="s">
        <v>233</v>
      </c>
      <c r="L21" s="206" t="s">
        <v>234</v>
      </c>
      <c r="M21" s="204" t="s">
        <v>233</v>
      </c>
      <c r="N21" s="207" t="s">
        <v>234</v>
      </c>
      <c r="O21" s="204" t="s">
        <v>233</v>
      </c>
      <c r="P21" s="207" t="s">
        <v>234</v>
      </c>
      <c r="Q21" s="204" t="s">
        <v>233</v>
      </c>
      <c r="R21" s="207" t="s">
        <v>234</v>
      </c>
      <c r="S21" s="204" t="s">
        <v>233</v>
      </c>
      <c r="T21" s="207" t="s">
        <v>234</v>
      </c>
      <c r="U21" s="208" t="s">
        <v>233</v>
      </c>
      <c r="V21" s="209" t="s">
        <v>234</v>
      </c>
      <c r="W21" s="203"/>
    </row>
    <row r="22" spans="1:23" ht="30" customHeight="1">
      <c r="A22" s="153">
        <v>1</v>
      </c>
      <c r="B22" s="210" t="s">
        <v>235</v>
      </c>
      <c r="C22" s="155">
        <v>0</v>
      </c>
      <c r="D22" s="157">
        <v>0</v>
      </c>
      <c r="E22" s="155">
        <v>0</v>
      </c>
      <c r="F22" s="158">
        <v>0</v>
      </c>
      <c r="G22" s="155">
        <v>0</v>
      </c>
      <c r="H22" s="158">
        <v>0</v>
      </c>
      <c r="I22" s="155">
        <v>0</v>
      </c>
      <c r="J22" s="156">
        <v>0</v>
      </c>
      <c r="K22" s="155">
        <v>0</v>
      </c>
      <c r="L22" s="156">
        <v>0</v>
      </c>
      <c r="M22" s="155">
        <v>0</v>
      </c>
      <c r="N22" s="158">
        <v>0</v>
      </c>
      <c r="O22" s="155">
        <v>0</v>
      </c>
      <c r="P22" s="156">
        <v>0</v>
      </c>
      <c r="Q22" s="211">
        <v>0</v>
      </c>
      <c r="R22" s="214">
        <v>0</v>
      </c>
      <c r="S22" s="155">
        <v>0</v>
      </c>
      <c r="T22" s="156">
        <v>0</v>
      </c>
      <c r="U22" s="1023">
        <v>0</v>
      </c>
      <c r="V22" s="1024">
        <v>0</v>
      </c>
      <c r="W22" s="203"/>
    </row>
    <row r="23" spans="1:23" ht="30" customHeight="1">
      <c r="A23" s="160">
        <v>2</v>
      </c>
      <c r="B23" s="161" t="s">
        <v>236</v>
      </c>
      <c r="C23" s="211">
        <v>0</v>
      </c>
      <c r="D23" s="212">
        <v>0</v>
      </c>
      <c r="E23" s="211">
        <v>0</v>
      </c>
      <c r="F23" s="164">
        <v>0</v>
      </c>
      <c r="G23" s="211">
        <v>0</v>
      </c>
      <c r="H23" s="164">
        <v>0</v>
      </c>
      <c r="I23" s="211">
        <v>0</v>
      </c>
      <c r="J23" s="163">
        <v>0</v>
      </c>
      <c r="K23" s="211">
        <v>0</v>
      </c>
      <c r="L23" s="163">
        <v>0</v>
      </c>
      <c r="M23" s="162">
        <v>0</v>
      </c>
      <c r="N23" s="164">
        <v>0</v>
      </c>
      <c r="O23" s="162">
        <v>0</v>
      </c>
      <c r="P23" s="163">
        <v>0</v>
      </c>
      <c r="Q23" s="162">
        <v>0</v>
      </c>
      <c r="R23" s="163">
        <v>0</v>
      </c>
      <c r="S23" s="162">
        <v>0</v>
      </c>
      <c r="T23" s="163">
        <v>0</v>
      </c>
      <c r="U23" s="1025">
        <v>0</v>
      </c>
      <c r="V23" s="1026">
        <v>0</v>
      </c>
      <c r="W23" s="203"/>
    </row>
    <row r="24" spans="1:23" ht="30" customHeight="1">
      <c r="A24" s="160">
        <v>3</v>
      </c>
      <c r="B24" s="166" t="s">
        <v>226</v>
      </c>
      <c r="C24" s="211">
        <v>0</v>
      </c>
      <c r="D24" s="212">
        <v>0</v>
      </c>
      <c r="E24" s="211">
        <v>0</v>
      </c>
      <c r="F24" s="213">
        <v>0</v>
      </c>
      <c r="G24" s="211">
        <v>0</v>
      </c>
      <c r="H24" s="213">
        <v>0</v>
      </c>
      <c r="I24" s="211">
        <v>0</v>
      </c>
      <c r="J24" s="214">
        <v>0</v>
      </c>
      <c r="K24" s="211">
        <v>0</v>
      </c>
      <c r="L24" s="214">
        <v>0</v>
      </c>
      <c r="M24" s="162">
        <v>0</v>
      </c>
      <c r="N24" s="164">
        <v>0</v>
      </c>
      <c r="O24" s="162">
        <v>0</v>
      </c>
      <c r="P24" s="163">
        <v>0</v>
      </c>
      <c r="Q24" s="162">
        <v>0</v>
      </c>
      <c r="R24" s="163">
        <v>0</v>
      </c>
      <c r="S24" s="162">
        <v>0</v>
      </c>
      <c r="T24" s="163">
        <v>0</v>
      </c>
      <c r="U24" s="1025">
        <v>0</v>
      </c>
      <c r="V24" s="1026">
        <v>0</v>
      </c>
      <c r="W24" s="203"/>
    </row>
    <row r="25" spans="1:23" ht="30" customHeight="1">
      <c r="A25" s="160">
        <v>4</v>
      </c>
      <c r="B25" s="167" t="s">
        <v>227</v>
      </c>
      <c r="C25" s="211">
        <v>1</v>
      </c>
      <c r="D25" s="212">
        <v>6</v>
      </c>
      <c r="E25" s="211">
        <v>0</v>
      </c>
      <c r="F25" s="213">
        <v>0</v>
      </c>
      <c r="G25" s="211">
        <v>0</v>
      </c>
      <c r="H25" s="213">
        <v>0</v>
      </c>
      <c r="I25" s="211">
        <v>0</v>
      </c>
      <c r="J25" s="214">
        <v>0</v>
      </c>
      <c r="K25" s="211">
        <v>0</v>
      </c>
      <c r="L25" s="214">
        <v>0</v>
      </c>
      <c r="M25" s="162">
        <v>0</v>
      </c>
      <c r="N25" s="164">
        <v>0</v>
      </c>
      <c r="O25" s="162">
        <v>0</v>
      </c>
      <c r="P25" s="163">
        <v>0</v>
      </c>
      <c r="Q25" s="162">
        <v>0</v>
      </c>
      <c r="R25" s="163">
        <v>0</v>
      </c>
      <c r="S25" s="162">
        <v>0</v>
      </c>
      <c r="T25" s="163">
        <v>0</v>
      </c>
      <c r="U25" s="1025">
        <v>0</v>
      </c>
      <c r="V25" s="1026">
        <v>0</v>
      </c>
      <c r="W25" s="203"/>
    </row>
    <row r="26" spans="1:23" ht="30" customHeight="1">
      <c r="A26" s="160">
        <v>5</v>
      </c>
      <c r="B26" s="166" t="s">
        <v>228</v>
      </c>
      <c r="C26" s="211">
        <v>0</v>
      </c>
      <c r="D26" s="212">
        <v>0</v>
      </c>
      <c r="E26" s="211">
        <v>0</v>
      </c>
      <c r="F26" s="213">
        <v>0</v>
      </c>
      <c r="G26" s="211">
        <v>1</v>
      </c>
      <c r="H26" s="213">
        <v>7</v>
      </c>
      <c r="I26" s="211">
        <v>0</v>
      </c>
      <c r="J26" s="214">
        <v>0</v>
      </c>
      <c r="K26" s="211">
        <v>0</v>
      </c>
      <c r="L26" s="214">
        <v>0</v>
      </c>
      <c r="M26" s="162">
        <v>0</v>
      </c>
      <c r="N26" s="164">
        <v>0</v>
      </c>
      <c r="O26" s="162">
        <v>0</v>
      </c>
      <c r="P26" s="163">
        <v>0</v>
      </c>
      <c r="Q26" s="162">
        <v>0</v>
      </c>
      <c r="R26" s="163">
        <v>0</v>
      </c>
      <c r="S26" s="162">
        <v>0</v>
      </c>
      <c r="T26" s="163">
        <v>0</v>
      </c>
      <c r="U26" s="1025">
        <v>0</v>
      </c>
      <c r="V26" s="1026">
        <v>0</v>
      </c>
      <c r="W26" s="203"/>
    </row>
    <row r="27" spans="1:23" ht="30" customHeight="1">
      <c r="A27" s="160">
        <v>6</v>
      </c>
      <c r="B27" s="166" t="s">
        <v>229</v>
      </c>
      <c r="C27" s="211">
        <v>0</v>
      </c>
      <c r="D27" s="212">
        <v>0</v>
      </c>
      <c r="E27" s="211">
        <v>0</v>
      </c>
      <c r="F27" s="213">
        <v>0</v>
      </c>
      <c r="G27" s="211">
        <v>0</v>
      </c>
      <c r="H27" s="213">
        <v>0</v>
      </c>
      <c r="I27" s="211">
        <v>0</v>
      </c>
      <c r="J27" s="214">
        <v>0</v>
      </c>
      <c r="K27" s="211">
        <v>0</v>
      </c>
      <c r="L27" s="214">
        <v>0</v>
      </c>
      <c r="M27" s="162">
        <v>0</v>
      </c>
      <c r="N27" s="164">
        <v>0</v>
      </c>
      <c r="O27" s="162">
        <v>0</v>
      </c>
      <c r="P27" s="163">
        <v>0</v>
      </c>
      <c r="Q27" s="162">
        <v>0</v>
      </c>
      <c r="R27" s="163">
        <v>0</v>
      </c>
      <c r="S27" s="162">
        <v>0</v>
      </c>
      <c r="T27" s="163">
        <v>0</v>
      </c>
      <c r="U27" s="1025">
        <v>0</v>
      </c>
      <c r="V27" s="1026">
        <v>0</v>
      </c>
      <c r="W27" s="203"/>
    </row>
    <row r="28" spans="1:23" ht="30" customHeight="1">
      <c r="A28" s="160">
        <v>7</v>
      </c>
      <c r="B28" s="169" t="s">
        <v>230</v>
      </c>
      <c r="C28" s="211">
        <v>0</v>
      </c>
      <c r="D28" s="212">
        <v>0</v>
      </c>
      <c r="E28" s="162">
        <v>0</v>
      </c>
      <c r="F28" s="164">
        <v>0</v>
      </c>
      <c r="G28" s="162">
        <v>0</v>
      </c>
      <c r="H28" s="164">
        <v>0</v>
      </c>
      <c r="I28" s="162">
        <v>0</v>
      </c>
      <c r="J28" s="163">
        <v>0</v>
      </c>
      <c r="K28" s="162">
        <v>0</v>
      </c>
      <c r="L28" s="163">
        <v>0</v>
      </c>
      <c r="M28" s="172">
        <v>0</v>
      </c>
      <c r="N28" s="174">
        <v>0</v>
      </c>
      <c r="O28" s="172">
        <v>0</v>
      </c>
      <c r="P28" s="173">
        <v>0</v>
      </c>
      <c r="Q28" s="172">
        <v>0</v>
      </c>
      <c r="R28" s="173">
        <v>0</v>
      </c>
      <c r="S28" s="172">
        <v>0</v>
      </c>
      <c r="T28" s="173">
        <v>0</v>
      </c>
      <c r="U28" s="1027">
        <v>0</v>
      </c>
      <c r="V28" s="1028">
        <v>0</v>
      </c>
      <c r="W28" s="203"/>
    </row>
    <row r="29" spans="1:23" ht="30" customHeight="1">
      <c r="A29" s="215" t="s">
        <v>237</v>
      </c>
      <c r="B29" s="216"/>
      <c r="C29" s="155">
        <v>0</v>
      </c>
      <c r="D29" s="157">
        <v>0</v>
      </c>
      <c r="E29" s="155">
        <v>0</v>
      </c>
      <c r="F29" s="158">
        <v>0</v>
      </c>
      <c r="G29" s="155">
        <v>0</v>
      </c>
      <c r="H29" s="158">
        <v>0</v>
      </c>
      <c r="I29" s="155">
        <v>0</v>
      </c>
      <c r="J29" s="156">
        <v>0</v>
      </c>
      <c r="K29" s="155">
        <v>0</v>
      </c>
      <c r="L29" s="156">
        <v>0</v>
      </c>
      <c r="M29" s="162">
        <v>0</v>
      </c>
      <c r="N29" s="164">
        <v>0</v>
      </c>
      <c r="O29" s="162">
        <v>0</v>
      </c>
      <c r="P29" s="163">
        <v>0</v>
      </c>
      <c r="Q29" s="211">
        <v>0</v>
      </c>
      <c r="R29" s="214">
        <v>0</v>
      </c>
      <c r="S29" s="211">
        <v>0</v>
      </c>
      <c r="T29" s="156">
        <v>0</v>
      </c>
      <c r="U29" s="1029">
        <v>0</v>
      </c>
      <c r="V29" s="1024">
        <v>0</v>
      </c>
      <c r="W29" s="203"/>
    </row>
    <row r="30" spans="1:23" ht="30" customHeight="1" thickBot="1">
      <c r="A30" s="179" t="s">
        <v>238</v>
      </c>
      <c r="B30" s="180"/>
      <c r="C30" s="181">
        <v>1</v>
      </c>
      <c r="D30" s="183">
        <v>6</v>
      </c>
      <c r="E30" s="181">
        <v>0</v>
      </c>
      <c r="F30" s="184">
        <v>0</v>
      </c>
      <c r="G30" s="181">
        <v>1</v>
      </c>
      <c r="H30" s="184">
        <v>7</v>
      </c>
      <c r="I30" s="181">
        <v>0</v>
      </c>
      <c r="J30" s="182">
        <v>0</v>
      </c>
      <c r="K30" s="181">
        <v>0</v>
      </c>
      <c r="L30" s="182">
        <v>0</v>
      </c>
      <c r="M30" s="181">
        <v>0</v>
      </c>
      <c r="N30" s="184">
        <v>0</v>
      </c>
      <c r="O30" s="181">
        <v>0</v>
      </c>
      <c r="P30" s="182">
        <v>0</v>
      </c>
      <c r="Q30" s="181">
        <v>0</v>
      </c>
      <c r="R30" s="182">
        <v>0</v>
      </c>
      <c r="S30" s="181">
        <v>0</v>
      </c>
      <c r="T30" s="182">
        <v>0</v>
      </c>
      <c r="U30" s="1030">
        <v>0</v>
      </c>
      <c r="V30" s="1031">
        <v>0</v>
      </c>
      <c r="W30" s="203"/>
    </row>
    <row r="31" spans="1:23" s="217" customFormat="1" ht="3" customHeight="1">
      <c r="A31" s="186"/>
      <c r="B31" s="187"/>
      <c r="C31" s="188"/>
      <c r="D31" s="188"/>
      <c r="E31" s="188"/>
      <c r="F31" s="188"/>
      <c r="G31" s="188"/>
      <c r="H31" s="188"/>
      <c r="I31" s="188"/>
      <c r="J31" s="188"/>
      <c r="K31" s="188"/>
      <c r="L31" s="188"/>
      <c r="M31" s="188"/>
      <c r="N31" s="188"/>
      <c r="O31" s="188"/>
      <c r="P31" s="188"/>
      <c r="Q31" s="188"/>
      <c r="R31" s="188"/>
      <c r="S31" s="188"/>
      <c r="T31" s="188"/>
      <c r="U31" s="188"/>
      <c r="V31" s="188"/>
      <c r="W31" s="188"/>
    </row>
    <row r="32" spans="1:23" s="218" customFormat="1" ht="13.5" customHeight="1">
      <c r="A32" s="1280" t="s">
        <v>418</v>
      </c>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row>
    <row r="33" spans="2:17">
      <c r="B33" s="147"/>
      <c r="C33" s="147"/>
      <c r="D33" s="147"/>
      <c r="E33" s="147"/>
      <c r="F33" s="147"/>
      <c r="G33" s="147"/>
      <c r="H33" s="147"/>
      <c r="I33" s="147"/>
      <c r="J33" s="147"/>
      <c r="K33" s="147"/>
      <c r="L33" s="147"/>
      <c r="M33" s="147"/>
      <c r="N33" s="147"/>
      <c r="O33" s="147"/>
      <c r="P33" s="147"/>
      <c r="Q33" s="147"/>
    </row>
    <row r="34" spans="2:17">
      <c r="B34" s="147"/>
      <c r="C34" s="147"/>
      <c r="D34" s="147"/>
      <c r="E34" s="147"/>
      <c r="F34" s="147"/>
      <c r="G34" s="147"/>
      <c r="H34" s="147"/>
      <c r="I34" s="147"/>
      <c r="J34" s="147"/>
      <c r="K34" s="147"/>
      <c r="L34" s="147"/>
      <c r="M34" s="147"/>
      <c r="N34" s="147"/>
      <c r="O34" s="147"/>
      <c r="P34" s="147"/>
      <c r="Q34" s="147"/>
    </row>
  </sheetData>
  <mergeCells count="24">
    <mergeCell ref="A2:A3"/>
    <mergeCell ref="A19:A21"/>
    <mergeCell ref="B20:B21"/>
    <mergeCell ref="A32:W32"/>
    <mergeCell ref="C2:D2"/>
    <mergeCell ref="S2:T2"/>
    <mergeCell ref="Q2:R2"/>
    <mergeCell ref="O2:P2"/>
    <mergeCell ref="M2:N2"/>
    <mergeCell ref="K2:L2"/>
    <mergeCell ref="I2:J2"/>
    <mergeCell ref="G2:H2"/>
    <mergeCell ref="E2:F2"/>
    <mergeCell ref="S19:T19"/>
    <mergeCell ref="U2:V2"/>
    <mergeCell ref="C19:D19"/>
    <mergeCell ref="G19:H19"/>
    <mergeCell ref="E19:F19"/>
    <mergeCell ref="U19:V19"/>
    <mergeCell ref="Q19:R19"/>
    <mergeCell ref="O19:P19"/>
    <mergeCell ref="M19:N19"/>
    <mergeCell ref="K19:L19"/>
    <mergeCell ref="I19:J19"/>
  </mergeCells>
  <phoneticPr fontId="3"/>
  <pageMargins left="0.6692913385826772" right="0.47244094488188981" top="0.78740157480314965" bottom="0.9055118110236221" header="0" footer="0.35433070866141736"/>
  <pageSetup paperSize="9" scale="89" firstPageNumber="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pageSetUpPr autoPageBreaks="0"/>
  </sheetPr>
  <dimension ref="A1:L46"/>
  <sheetViews>
    <sheetView view="pageBreakPreview" topLeftCell="A10" zoomScale="85" zoomScaleNormal="100" zoomScaleSheetLayoutView="85" workbookViewId="0">
      <selection activeCell="M1" sqref="M1"/>
    </sheetView>
  </sheetViews>
  <sheetFormatPr defaultColWidth="8.625" defaultRowHeight="12"/>
  <cols>
    <col min="1" max="1" width="3.5" style="12" customWidth="1"/>
    <col min="2" max="2" width="15.625" style="12" customWidth="1"/>
    <col min="3" max="12" width="6.75" style="13" customWidth="1"/>
    <col min="13" max="228" width="8.625" style="7" customWidth="1"/>
    <col min="229" max="16384" width="8.625" style="7"/>
  </cols>
  <sheetData>
    <row r="1" spans="1:12" ht="21.75" customHeight="1">
      <c r="A1" s="11" t="s">
        <v>541</v>
      </c>
      <c r="B1" s="220"/>
      <c r="C1" s="221"/>
      <c r="D1" s="221"/>
      <c r="E1" s="221"/>
      <c r="F1" s="221"/>
      <c r="G1" s="221"/>
      <c r="H1" s="221"/>
      <c r="I1" s="221"/>
      <c r="J1" s="221"/>
      <c r="K1" s="221"/>
      <c r="L1" s="221"/>
    </row>
    <row r="2" spans="1:12" ht="13.5" customHeight="1" thickBot="1">
      <c r="A2" s="222"/>
      <c r="B2" s="223"/>
      <c r="C2" s="221"/>
      <c r="D2" s="221"/>
      <c r="E2" s="221"/>
      <c r="F2" s="221"/>
      <c r="G2" s="221"/>
      <c r="H2" s="221"/>
      <c r="I2" s="221"/>
      <c r="J2" s="221"/>
      <c r="K2" s="224"/>
      <c r="L2" s="5" t="s">
        <v>560</v>
      </c>
    </row>
    <row r="3" spans="1:12" s="18" customFormat="1" ht="17.100000000000001" customHeight="1">
      <c r="A3" s="16"/>
      <c r="B3" s="439" t="s">
        <v>482</v>
      </c>
      <c r="C3" s="17" t="s">
        <v>478</v>
      </c>
      <c r="D3" s="17" t="s">
        <v>478</v>
      </c>
      <c r="E3" s="17" t="s">
        <v>478</v>
      </c>
      <c r="F3" s="17" t="s">
        <v>478</v>
      </c>
      <c r="G3" s="17" t="s">
        <v>478</v>
      </c>
      <c r="H3" s="17" t="s">
        <v>478</v>
      </c>
      <c r="I3" s="17" t="s">
        <v>478</v>
      </c>
      <c r="J3" s="17" t="s">
        <v>479</v>
      </c>
      <c r="K3" s="17" t="s">
        <v>479</v>
      </c>
      <c r="L3" s="8" t="s">
        <v>479</v>
      </c>
    </row>
    <row r="4" spans="1:12" s="18" customFormat="1" ht="17.100000000000001" customHeight="1">
      <c r="A4" s="19"/>
      <c r="B4" s="440"/>
      <c r="C4" s="21">
        <v>24</v>
      </c>
      <c r="D4" s="21">
        <v>25</v>
      </c>
      <c r="E4" s="21">
        <v>26</v>
      </c>
      <c r="F4" s="21">
        <v>27</v>
      </c>
      <c r="G4" s="21">
        <v>28</v>
      </c>
      <c r="H4" s="21">
        <v>29</v>
      </c>
      <c r="I4" s="21">
        <v>30</v>
      </c>
      <c r="J4" s="21" t="s">
        <v>480</v>
      </c>
      <c r="K4" s="21">
        <v>2</v>
      </c>
      <c r="L4" s="963">
        <v>3</v>
      </c>
    </row>
    <row r="5" spans="1:12" s="18" customFormat="1" ht="17.100000000000001" customHeight="1">
      <c r="A5" s="226" t="s">
        <v>99</v>
      </c>
      <c r="B5" s="441"/>
      <c r="C5" s="4"/>
      <c r="D5" s="4"/>
      <c r="E5" s="4"/>
      <c r="F5" s="4"/>
      <c r="G5" s="4"/>
      <c r="H5" s="4"/>
      <c r="I5" s="4"/>
      <c r="J5" s="4"/>
      <c r="K5" s="4"/>
      <c r="L5" s="9"/>
    </row>
    <row r="6" spans="1:12" ht="24.75" customHeight="1">
      <c r="A6" s="1283" t="s">
        <v>41</v>
      </c>
      <c r="B6" s="442" t="s">
        <v>239</v>
      </c>
      <c r="C6" s="227">
        <v>5.0000000000000001E-3</v>
      </c>
      <c r="D6" s="228" t="s">
        <v>240</v>
      </c>
      <c r="E6" s="228" t="s">
        <v>240</v>
      </c>
      <c r="F6" s="228" t="s">
        <v>240</v>
      </c>
      <c r="G6" s="228" t="s">
        <v>240</v>
      </c>
      <c r="H6" s="228" t="s">
        <v>240</v>
      </c>
      <c r="I6" s="228" t="s">
        <v>240</v>
      </c>
      <c r="J6" s="429" t="s">
        <v>240</v>
      </c>
      <c r="K6" s="649" t="s">
        <v>240</v>
      </c>
      <c r="L6" s="1032" t="s">
        <v>240</v>
      </c>
    </row>
    <row r="7" spans="1:12" ht="24.75" customHeight="1">
      <c r="A7" s="1284"/>
      <c r="B7" s="443" t="s">
        <v>241</v>
      </c>
      <c r="C7" s="229">
        <v>5.0000000000000001E-3</v>
      </c>
      <c r="D7" s="229">
        <v>4.0000000000000001E-3</v>
      </c>
      <c r="E7" s="229">
        <v>5.0000000000000001E-3</v>
      </c>
      <c r="F7" s="229">
        <v>4.0000000000000001E-3</v>
      </c>
      <c r="G7" s="229">
        <v>4.0000000000000001E-3</v>
      </c>
      <c r="H7" s="229">
        <v>2E-3</v>
      </c>
      <c r="I7" s="229">
        <v>3.0000000000000001E-3</v>
      </c>
      <c r="J7" s="430">
        <v>5.0000000000000001E-3</v>
      </c>
      <c r="K7" s="650" t="s">
        <v>565</v>
      </c>
      <c r="L7" s="1033" t="s">
        <v>562</v>
      </c>
    </row>
    <row r="8" spans="1:12" ht="24.75" customHeight="1">
      <c r="A8" s="1284"/>
      <c r="B8" s="443" t="s">
        <v>242</v>
      </c>
      <c r="C8" s="229">
        <v>5.0000000000000001E-3</v>
      </c>
      <c r="D8" s="229">
        <v>5.0000000000000001E-3</v>
      </c>
      <c r="E8" s="229">
        <v>5.0000000000000001E-3</v>
      </c>
      <c r="F8" s="229">
        <v>4.0000000000000001E-3</v>
      </c>
      <c r="G8" s="229">
        <v>4.0000000000000001E-3</v>
      </c>
      <c r="H8" s="229">
        <v>3.0000000000000001E-3</v>
      </c>
      <c r="I8" s="229">
        <v>3.0000000000000001E-3</v>
      </c>
      <c r="J8" s="430">
        <v>3.0000000000000001E-3</v>
      </c>
      <c r="K8" s="650" t="s">
        <v>562</v>
      </c>
      <c r="L8" s="1033" t="s">
        <v>562</v>
      </c>
    </row>
    <row r="9" spans="1:12" ht="24.75" customHeight="1">
      <c r="A9" s="1284"/>
      <c r="B9" s="443" t="s">
        <v>243</v>
      </c>
      <c r="C9" s="229">
        <v>4.0000000000000001E-3</v>
      </c>
      <c r="D9" s="229">
        <v>5.0000000000000001E-3</v>
      </c>
      <c r="E9" s="229">
        <v>4.0000000000000001E-3</v>
      </c>
      <c r="F9" s="230" t="s">
        <v>240</v>
      </c>
      <c r="G9" s="230" t="s">
        <v>240</v>
      </c>
      <c r="H9" s="230" t="s">
        <v>240</v>
      </c>
      <c r="I9" s="230" t="s">
        <v>240</v>
      </c>
      <c r="J9" s="431" t="s">
        <v>518</v>
      </c>
      <c r="K9" s="651" t="s">
        <v>518</v>
      </c>
      <c r="L9" s="1034" t="s">
        <v>240</v>
      </c>
    </row>
    <row r="10" spans="1:12" ht="24.75" customHeight="1">
      <c r="A10" s="1284"/>
      <c r="B10" s="443" t="s">
        <v>244</v>
      </c>
      <c r="C10" s="229">
        <v>4.0000000000000001E-3</v>
      </c>
      <c r="D10" s="229">
        <v>4.0000000000000001E-3</v>
      </c>
      <c r="E10" s="229">
        <v>4.0000000000000001E-3</v>
      </c>
      <c r="F10" s="229">
        <v>4.0000000000000001E-3</v>
      </c>
      <c r="G10" s="231">
        <v>5.0000000000000001E-3</v>
      </c>
      <c r="H10" s="229">
        <v>4.0000000000000001E-3</v>
      </c>
      <c r="I10" s="229">
        <v>3.0000000000000001E-3</v>
      </c>
      <c r="J10" s="430">
        <v>2E-3</v>
      </c>
      <c r="K10" s="650" t="s">
        <v>562</v>
      </c>
      <c r="L10" s="1033" t="s">
        <v>562</v>
      </c>
    </row>
    <row r="11" spans="1:12" ht="24.75" customHeight="1">
      <c r="A11" s="1284"/>
      <c r="B11" s="466" t="s">
        <v>517</v>
      </c>
      <c r="C11" s="229">
        <v>5.0000000000000001E-3</v>
      </c>
      <c r="D11" s="229">
        <v>6.0000000000000001E-3</v>
      </c>
      <c r="E11" s="229">
        <v>5.0000000000000001E-3</v>
      </c>
      <c r="F11" s="229">
        <v>5.0000000000000001E-3</v>
      </c>
      <c r="G11" s="231">
        <v>4.0000000000000001E-3</v>
      </c>
      <c r="H11" s="229">
        <v>6.0000000000000001E-3</v>
      </c>
      <c r="I11" s="229">
        <v>5.0000000000000001E-3</v>
      </c>
      <c r="J11" s="430">
        <v>4.0000000000000001E-3</v>
      </c>
      <c r="K11" s="650" t="s">
        <v>565</v>
      </c>
      <c r="L11" s="1033" t="s">
        <v>565</v>
      </c>
    </row>
    <row r="12" spans="1:12" ht="24.75" customHeight="1">
      <c r="A12" s="1284"/>
      <c r="B12" s="443" t="s">
        <v>245</v>
      </c>
      <c r="C12" s="229">
        <v>4.0000000000000001E-3</v>
      </c>
      <c r="D12" s="229">
        <v>4.0000000000000001E-3</v>
      </c>
      <c r="E12" s="229">
        <v>4.0000000000000001E-3</v>
      </c>
      <c r="F12" s="229">
        <v>4.0000000000000001E-3</v>
      </c>
      <c r="G12" s="231">
        <v>5.0000000000000001E-3</v>
      </c>
      <c r="H12" s="229">
        <v>6.0000000000000001E-3</v>
      </c>
      <c r="I12" s="229">
        <v>4.0000000000000001E-3</v>
      </c>
      <c r="J12" s="430">
        <v>6.0000000000000001E-3</v>
      </c>
      <c r="K12" s="650" t="s">
        <v>561</v>
      </c>
      <c r="L12" s="1033" t="s">
        <v>771</v>
      </c>
    </row>
    <row r="13" spans="1:12" ht="24.75" customHeight="1">
      <c r="A13" s="1284"/>
      <c r="B13" s="443" t="s">
        <v>246</v>
      </c>
      <c r="C13" s="229">
        <v>5.0000000000000001E-3</v>
      </c>
      <c r="D13" s="229">
        <v>4.0000000000000001E-3</v>
      </c>
      <c r="E13" s="229">
        <v>4.0000000000000001E-3</v>
      </c>
      <c r="F13" s="229">
        <v>4.0000000000000001E-3</v>
      </c>
      <c r="G13" s="231">
        <v>4.0000000000000001E-3</v>
      </c>
      <c r="H13" s="229">
        <v>4.0000000000000001E-3</v>
      </c>
      <c r="I13" s="229">
        <v>5.0000000000000001E-3</v>
      </c>
      <c r="J13" s="430">
        <v>6.0000000000000001E-3</v>
      </c>
      <c r="K13" s="650" t="s">
        <v>562</v>
      </c>
      <c r="L13" s="1033" t="s">
        <v>565</v>
      </c>
    </row>
    <row r="14" spans="1:12" ht="24.75" customHeight="1">
      <c r="A14" s="1284"/>
      <c r="B14" s="443" t="s">
        <v>247</v>
      </c>
      <c r="C14" s="229">
        <v>5.0000000000000001E-3</v>
      </c>
      <c r="D14" s="229">
        <v>5.0000000000000001E-3</v>
      </c>
      <c r="E14" s="229">
        <v>5.0000000000000001E-3</v>
      </c>
      <c r="F14" s="229">
        <v>5.0000000000000001E-3</v>
      </c>
      <c r="G14" s="231">
        <v>4.0000000000000001E-3</v>
      </c>
      <c r="H14" s="229">
        <v>6.0000000000000001E-3</v>
      </c>
      <c r="I14" s="229">
        <v>6.0000000000000001E-3</v>
      </c>
      <c r="J14" s="430">
        <v>5.0000000000000001E-3</v>
      </c>
      <c r="K14" s="650" t="s">
        <v>561</v>
      </c>
      <c r="L14" s="1033" t="s">
        <v>562</v>
      </c>
    </row>
    <row r="15" spans="1:12" ht="24.75" customHeight="1">
      <c r="A15" s="1284"/>
      <c r="B15" s="443" t="s">
        <v>248</v>
      </c>
      <c r="C15" s="229">
        <v>5.0000000000000001E-3</v>
      </c>
      <c r="D15" s="229">
        <v>5.0000000000000001E-3</v>
      </c>
      <c r="E15" s="229">
        <v>4.0000000000000001E-3</v>
      </c>
      <c r="F15" s="229">
        <v>5.0000000000000001E-3</v>
      </c>
      <c r="G15" s="231">
        <v>6.0000000000000001E-3</v>
      </c>
      <c r="H15" s="229">
        <v>6.0000000000000001E-3</v>
      </c>
      <c r="I15" s="229">
        <v>6.0000000000000001E-3</v>
      </c>
      <c r="J15" s="430">
        <v>5.0000000000000001E-3</v>
      </c>
      <c r="K15" s="650" t="s">
        <v>562</v>
      </c>
      <c r="L15" s="1033" t="s">
        <v>562</v>
      </c>
    </row>
    <row r="16" spans="1:12" ht="24.75" customHeight="1">
      <c r="A16" s="1284"/>
      <c r="B16" s="443" t="s">
        <v>249</v>
      </c>
      <c r="C16" s="229">
        <v>5.0000000000000001E-3</v>
      </c>
      <c r="D16" s="230" t="s">
        <v>240</v>
      </c>
      <c r="E16" s="230" t="s">
        <v>240</v>
      </c>
      <c r="F16" s="230" t="s">
        <v>240</v>
      </c>
      <c r="G16" s="232" t="s">
        <v>240</v>
      </c>
      <c r="H16" s="230" t="s">
        <v>240</v>
      </c>
      <c r="I16" s="230" t="s">
        <v>240</v>
      </c>
      <c r="J16" s="431" t="s">
        <v>518</v>
      </c>
      <c r="K16" s="651" t="s">
        <v>518</v>
      </c>
      <c r="L16" s="1034" t="s">
        <v>240</v>
      </c>
    </row>
    <row r="17" spans="1:12" ht="24.75" customHeight="1">
      <c r="A17" s="1284"/>
      <c r="B17" s="443" t="s">
        <v>250</v>
      </c>
      <c r="C17" s="229">
        <v>4.0000000000000001E-3</v>
      </c>
      <c r="D17" s="229">
        <v>4.0000000000000001E-3</v>
      </c>
      <c r="E17" s="229">
        <v>4.0000000000000001E-3</v>
      </c>
      <c r="F17" s="229">
        <v>4.0000000000000001E-3</v>
      </c>
      <c r="G17" s="231">
        <v>4.0000000000000001E-3</v>
      </c>
      <c r="H17" s="229">
        <v>5.0000000000000001E-3</v>
      </c>
      <c r="I17" s="229">
        <v>5.0000000000000001E-3</v>
      </c>
      <c r="J17" s="430">
        <v>4.0000000000000001E-3</v>
      </c>
      <c r="K17" s="650" t="s">
        <v>565</v>
      </c>
      <c r="L17" s="1033" t="s">
        <v>771</v>
      </c>
    </row>
    <row r="18" spans="1:12" ht="24.75" customHeight="1">
      <c r="A18" s="1284"/>
      <c r="B18" s="444" t="s">
        <v>251</v>
      </c>
      <c r="C18" s="229">
        <v>4.0000000000000001E-3</v>
      </c>
      <c r="D18" s="229">
        <v>5.0000000000000001E-3</v>
      </c>
      <c r="E18" s="229">
        <v>4.0000000000000001E-3</v>
      </c>
      <c r="F18" s="230" t="s">
        <v>240</v>
      </c>
      <c r="G18" s="232" t="s">
        <v>240</v>
      </c>
      <c r="H18" s="230" t="s">
        <v>240</v>
      </c>
      <c r="I18" s="230" t="s">
        <v>240</v>
      </c>
      <c r="J18" s="431" t="s">
        <v>518</v>
      </c>
      <c r="K18" s="651" t="s">
        <v>518</v>
      </c>
      <c r="L18" s="1034" t="s">
        <v>240</v>
      </c>
    </row>
    <row r="19" spans="1:12" ht="25.5" customHeight="1" thickBot="1">
      <c r="A19" s="1284"/>
      <c r="B19" s="445" t="s">
        <v>252</v>
      </c>
      <c r="C19" s="233">
        <v>6.0000000000000001E-3</v>
      </c>
      <c r="D19" s="233">
        <v>6.0000000000000001E-3</v>
      </c>
      <c r="E19" s="233">
        <v>6.0000000000000001E-3</v>
      </c>
      <c r="F19" s="233">
        <v>6.0000000000000001E-3</v>
      </c>
      <c r="G19" s="234">
        <v>4.0000000000000001E-3</v>
      </c>
      <c r="H19" s="234">
        <v>4.0000000000000001E-3</v>
      </c>
      <c r="I19" s="234">
        <v>4.0000000000000001E-3</v>
      </c>
      <c r="J19" s="432">
        <v>4.0000000000000001E-3</v>
      </c>
      <c r="K19" s="652">
        <v>4.0000000000000001E-3</v>
      </c>
      <c r="L19" s="1035" t="s">
        <v>565</v>
      </c>
    </row>
    <row r="20" spans="1:12" ht="24.75" customHeight="1" thickTop="1">
      <c r="A20" s="1285"/>
      <c r="B20" s="446" t="s">
        <v>106</v>
      </c>
      <c r="C20" s="235">
        <v>5.0000000000000001E-3</v>
      </c>
      <c r="D20" s="235">
        <v>5.0000000000000001E-3</v>
      </c>
      <c r="E20" s="235">
        <v>5.0000000000000001E-3</v>
      </c>
      <c r="F20" s="235">
        <v>5.0000000000000001E-3</v>
      </c>
      <c r="G20" s="236">
        <v>4.4000000000000011E-3</v>
      </c>
      <c r="H20" s="237">
        <v>4.5999999999999999E-3</v>
      </c>
      <c r="I20" s="237">
        <v>4.3999999999999994E-3</v>
      </c>
      <c r="J20" s="433">
        <f>(J7+J8+J10+J11+J12+J13+J14+J15+J17+J19)/10</f>
        <v>4.4000000000000011E-3</v>
      </c>
      <c r="K20" s="653">
        <f>(K7+K8+K10+K11+K12+K13+K14+K15+K17+K19)/10</f>
        <v>3.9000000000000007E-3</v>
      </c>
      <c r="L20" s="1036" t="s">
        <v>565</v>
      </c>
    </row>
    <row r="21" spans="1:12" ht="24.75" customHeight="1">
      <c r="A21" s="1286" t="s">
        <v>421</v>
      </c>
      <c r="B21" s="447" t="s">
        <v>253</v>
      </c>
      <c r="C21" s="238">
        <v>4.0000000000000001E-3</v>
      </c>
      <c r="D21" s="238">
        <v>4.0000000000000001E-3</v>
      </c>
      <c r="E21" s="238">
        <v>4.0000000000000001E-3</v>
      </c>
      <c r="F21" s="238">
        <v>5.0000000000000001E-3</v>
      </c>
      <c r="G21" s="239">
        <v>5.0000000000000001E-3</v>
      </c>
      <c r="H21" s="238">
        <v>5.0000000000000001E-3</v>
      </c>
      <c r="I21" s="238">
        <v>4.0000000000000001E-3</v>
      </c>
      <c r="J21" s="434">
        <v>3.0000000000000001E-3</v>
      </c>
      <c r="K21" s="654">
        <v>3.0000000000000001E-3</v>
      </c>
      <c r="L21" s="1037" t="s">
        <v>771</v>
      </c>
    </row>
    <row r="22" spans="1:12" ht="24.75" customHeight="1" thickBot="1">
      <c r="A22" s="1287"/>
      <c r="B22" s="448" t="s">
        <v>254</v>
      </c>
      <c r="C22" s="240">
        <v>4.0000000000000001E-3</v>
      </c>
      <c r="D22" s="240">
        <v>4.0000000000000001E-3</v>
      </c>
      <c r="E22" s="240">
        <v>3.0000000000000001E-3</v>
      </c>
      <c r="F22" s="240">
        <v>3.0000000000000001E-3</v>
      </c>
      <c r="G22" s="241">
        <v>4.0000000000000001E-3</v>
      </c>
      <c r="H22" s="240">
        <v>5.0000000000000001E-3</v>
      </c>
      <c r="I22" s="240">
        <v>3.0000000000000001E-3</v>
      </c>
      <c r="J22" s="432">
        <v>3.0000000000000001E-3</v>
      </c>
      <c r="K22" s="652">
        <v>3.0000000000000001E-3</v>
      </c>
      <c r="L22" s="1035" t="s">
        <v>565</v>
      </c>
    </row>
    <row r="23" spans="1:12" ht="24.75" customHeight="1" thickTop="1" thickBot="1">
      <c r="A23" s="1288"/>
      <c r="B23" s="449" t="s">
        <v>106</v>
      </c>
      <c r="C23" s="242">
        <v>4.0000000000000001E-3</v>
      </c>
      <c r="D23" s="242">
        <v>4.0000000000000001E-3</v>
      </c>
      <c r="E23" s="242">
        <v>4.0000000000000001E-3</v>
      </c>
      <c r="F23" s="242">
        <v>4.0000000000000001E-3</v>
      </c>
      <c r="G23" s="243">
        <v>4.5000000000000005E-3</v>
      </c>
      <c r="H23" s="243">
        <v>5.0000000000000001E-3</v>
      </c>
      <c r="I23" s="243">
        <v>3.5000000000000001E-3</v>
      </c>
      <c r="J23" s="435">
        <f>(J21+J22)/2</f>
        <v>3.0000000000000001E-3</v>
      </c>
      <c r="K23" s="655">
        <f>(K21+K22)/2</f>
        <v>3.0000000000000001E-3</v>
      </c>
      <c r="L23" s="1038" t="s">
        <v>565</v>
      </c>
    </row>
    <row r="24" spans="1:12" s="32" customFormat="1" ht="3.75" customHeight="1">
      <c r="A24" s="244"/>
      <c r="B24" s="244"/>
      <c r="C24" s="245"/>
      <c r="D24" s="245"/>
      <c r="E24" s="245"/>
      <c r="F24" s="245"/>
      <c r="G24" s="245"/>
      <c r="H24" s="246"/>
      <c r="I24" s="246"/>
      <c r="J24" s="247"/>
      <c r="K24" s="247"/>
      <c r="L24" s="247"/>
    </row>
    <row r="25" spans="1:12" s="248" customFormat="1" ht="15" customHeight="1">
      <c r="A25" s="1282" t="s">
        <v>474</v>
      </c>
      <c r="B25" s="1282"/>
      <c r="C25" s="1282"/>
      <c r="D25" s="1282"/>
      <c r="E25" s="1282"/>
      <c r="F25" s="1282"/>
      <c r="G25" s="1282"/>
      <c r="H25" s="1282"/>
      <c r="I25" s="1282"/>
      <c r="J25" s="1282"/>
      <c r="K25" s="1282"/>
      <c r="L25" s="1282"/>
    </row>
    <row r="26" spans="1:12" s="248" customFormat="1" ht="15" customHeight="1">
      <c r="A26" s="1282" t="s">
        <v>475</v>
      </c>
      <c r="B26" s="1282"/>
      <c r="C26" s="1282"/>
      <c r="D26" s="1282"/>
      <c r="E26" s="1282"/>
      <c r="F26" s="1282"/>
      <c r="G26" s="1282"/>
      <c r="H26" s="1282"/>
      <c r="I26" s="1282"/>
      <c r="J26" s="1282"/>
      <c r="K26" s="1282"/>
      <c r="L26" s="1282"/>
    </row>
    <row r="27" spans="1:12" s="248" customFormat="1" ht="15" customHeight="1">
      <c r="A27" s="1282" t="s">
        <v>476</v>
      </c>
      <c r="B27" s="1289"/>
      <c r="C27" s="1289"/>
      <c r="D27" s="1289"/>
      <c r="E27" s="1289"/>
      <c r="F27" s="1289"/>
      <c r="G27" s="1289"/>
      <c r="H27" s="1289"/>
      <c r="I27" s="1289"/>
      <c r="J27" s="1289"/>
      <c r="K27" s="1289"/>
      <c r="L27" s="1289"/>
    </row>
    <row r="28" spans="1:12" s="248" customFormat="1" ht="15.75" customHeight="1">
      <c r="A28" s="249"/>
      <c r="B28" s="33"/>
      <c r="C28" s="250"/>
      <c r="D28" s="250"/>
      <c r="E28" s="250"/>
      <c r="F28" s="250"/>
      <c r="G28" s="250"/>
      <c r="H28" s="250"/>
      <c r="I28" s="250"/>
      <c r="J28" s="250"/>
      <c r="K28" s="250"/>
      <c r="L28" s="250"/>
    </row>
    <row r="29" spans="1:12" s="248" customFormat="1" ht="9.75" customHeight="1">
      <c r="A29" s="251"/>
      <c r="B29" s="33"/>
      <c r="C29" s="250"/>
      <c r="D29" s="250"/>
      <c r="E29" s="250"/>
      <c r="F29" s="250"/>
      <c r="G29" s="250"/>
      <c r="H29" s="250"/>
      <c r="I29" s="250"/>
      <c r="J29" s="250"/>
      <c r="K29" s="250"/>
      <c r="L29" s="250"/>
    </row>
    <row r="30" spans="1:12" s="68" customFormat="1" ht="21.75" customHeight="1">
      <c r="A30" s="252" t="s">
        <v>385</v>
      </c>
    </row>
    <row r="31" spans="1:12" ht="16.5" customHeight="1" thickBot="1">
      <c r="A31" s="253"/>
      <c r="B31" s="254"/>
      <c r="C31" s="254"/>
      <c r="D31" s="254"/>
      <c r="E31" s="254"/>
      <c r="F31" s="254"/>
      <c r="G31" s="254"/>
      <c r="H31" s="254"/>
      <c r="I31" s="255"/>
      <c r="J31" s="255"/>
      <c r="K31" s="255"/>
      <c r="L31" s="256" t="s">
        <v>255</v>
      </c>
    </row>
    <row r="32" spans="1:12" ht="12.95" customHeight="1">
      <c r="A32" s="257"/>
      <c r="B32" s="410" t="s">
        <v>482</v>
      </c>
      <c r="C32" s="258" t="s">
        <v>478</v>
      </c>
      <c r="D32" s="258" t="s">
        <v>478</v>
      </c>
      <c r="E32" s="258" t="s">
        <v>478</v>
      </c>
      <c r="F32" s="258" t="s">
        <v>478</v>
      </c>
      <c r="G32" s="258" t="s">
        <v>478</v>
      </c>
      <c r="H32" s="258" t="s">
        <v>478</v>
      </c>
      <c r="I32" s="258" t="s">
        <v>478</v>
      </c>
      <c r="J32" s="258" t="s">
        <v>479</v>
      </c>
      <c r="K32" s="258" t="s">
        <v>479</v>
      </c>
      <c r="L32" s="1039" t="s">
        <v>479</v>
      </c>
    </row>
    <row r="33" spans="1:12" ht="12.95" customHeight="1">
      <c r="A33" s="259"/>
      <c r="B33" s="411"/>
      <c r="C33" s="260">
        <v>24</v>
      </c>
      <c r="D33" s="260">
        <v>25</v>
      </c>
      <c r="E33" s="260">
        <v>26</v>
      </c>
      <c r="F33" s="260">
        <v>27</v>
      </c>
      <c r="G33" s="260">
        <v>28</v>
      </c>
      <c r="H33" s="260">
        <v>29</v>
      </c>
      <c r="I33" s="260">
        <v>30</v>
      </c>
      <c r="J33" s="260" t="s">
        <v>480</v>
      </c>
      <c r="K33" s="260">
        <v>2</v>
      </c>
      <c r="L33" s="1040">
        <v>3</v>
      </c>
    </row>
    <row r="34" spans="1:12" ht="12.95" customHeight="1">
      <c r="A34" s="261" t="s">
        <v>99</v>
      </c>
      <c r="B34" s="412"/>
      <c r="C34" s="262"/>
      <c r="D34" s="263"/>
      <c r="E34" s="263"/>
      <c r="F34" s="263"/>
      <c r="G34" s="263"/>
      <c r="H34" s="262"/>
      <c r="I34" s="262"/>
      <c r="J34" s="262"/>
      <c r="K34" s="262"/>
      <c r="L34" s="1041"/>
    </row>
    <row r="35" spans="1:12" ht="29.25" customHeight="1">
      <c r="A35" s="1290" t="s">
        <v>386</v>
      </c>
      <c r="B35" s="1291"/>
      <c r="C35" s="264">
        <v>0.6</v>
      </c>
      <c r="D35" s="265">
        <v>0.5</v>
      </c>
      <c r="E35" s="266">
        <v>0.5</v>
      </c>
      <c r="F35" s="266">
        <v>0.4</v>
      </c>
      <c r="G35" s="267">
        <v>0.3</v>
      </c>
      <c r="H35" s="267">
        <v>0.3</v>
      </c>
      <c r="I35" s="267">
        <v>0.3</v>
      </c>
      <c r="J35" s="452">
        <v>0.2</v>
      </c>
      <c r="K35" s="452">
        <v>0.3</v>
      </c>
      <c r="L35" s="1042">
        <v>0.3</v>
      </c>
    </row>
    <row r="36" spans="1:12" ht="29.25" customHeight="1">
      <c r="A36" s="1292" t="s">
        <v>387</v>
      </c>
      <c r="B36" s="1293"/>
      <c r="C36" s="268">
        <v>0.5</v>
      </c>
      <c r="D36" s="269">
        <v>0.4</v>
      </c>
      <c r="E36" s="270">
        <v>0.4</v>
      </c>
      <c r="F36" s="270">
        <v>0.4</v>
      </c>
      <c r="G36" s="271">
        <v>0.3</v>
      </c>
      <c r="H36" s="271">
        <v>0.3</v>
      </c>
      <c r="I36" s="271">
        <v>0.3</v>
      </c>
      <c r="J36" s="453">
        <v>0.3</v>
      </c>
      <c r="K36" s="453">
        <v>0.3</v>
      </c>
      <c r="L36" s="1043">
        <v>0.2</v>
      </c>
    </row>
    <row r="37" spans="1:12" ht="29.25" customHeight="1">
      <c r="A37" s="1292" t="s">
        <v>388</v>
      </c>
      <c r="B37" s="1293"/>
      <c r="C37" s="268">
        <v>0.5</v>
      </c>
      <c r="D37" s="269" t="s">
        <v>240</v>
      </c>
      <c r="E37" s="270" t="s">
        <v>240</v>
      </c>
      <c r="F37" s="270" t="s">
        <v>240</v>
      </c>
      <c r="G37" s="271" t="s">
        <v>240</v>
      </c>
      <c r="H37" s="271" t="s">
        <v>240</v>
      </c>
      <c r="I37" s="271" t="s">
        <v>240</v>
      </c>
      <c r="J37" s="454" t="s">
        <v>518</v>
      </c>
      <c r="K37" s="454" t="s">
        <v>518</v>
      </c>
      <c r="L37" s="1044" t="s">
        <v>518</v>
      </c>
    </row>
    <row r="38" spans="1:12" ht="29.25" customHeight="1">
      <c r="A38" s="1292" t="s">
        <v>389</v>
      </c>
      <c r="B38" s="1293"/>
      <c r="C38" s="268">
        <v>0.5</v>
      </c>
      <c r="D38" s="269" t="s">
        <v>240</v>
      </c>
      <c r="E38" s="270" t="s">
        <v>240</v>
      </c>
      <c r="F38" s="270" t="s">
        <v>240</v>
      </c>
      <c r="G38" s="271" t="s">
        <v>240</v>
      </c>
      <c r="H38" s="271" t="s">
        <v>240</v>
      </c>
      <c r="I38" s="271" t="s">
        <v>240</v>
      </c>
      <c r="J38" s="454" t="s">
        <v>518</v>
      </c>
      <c r="K38" s="454" t="s">
        <v>518</v>
      </c>
      <c r="L38" s="1044" t="s">
        <v>518</v>
      </c>
    </row>
    <row r="39" spans="1:12" ht="29.25" customHeight="1" thickBot="1">
      <c r="A39" s="1294" t="s">
        <v>390</v>
      </c>
      <c r="B39" s="1295"/>
      <c r="C39" s="272">
        <v>0.6</v>
      </c>
      <c r="D39" s="272">
        <v>0.6</v>
      </c>
      <c r="E39" s="273">
        <v>0.5</v>
      </c>
      <c r="F39" s="273">
        <v>0.5</v>
      </c>
      <c r="G39" s="272">
        <v>0.5</v>
      </c>
      <c r="H39" s="272">
        <v>0.4</v>
      </c>
      <c r="I39" s="272">
        <v>0.4</v>
      </c>
      <c r="J39" s="455">
        <v>0.4</v>
      </c>
      <c r="K39" s="455">
        <v>0.4</v>
      </c>
      <c r="L39" s="1045">
        <v>0.4</v>
      </c>
    </row>
    <row r="40" spans="1:12" ht="29.25" customHeight="1" thickTop="1" thickBot="1">
      <c r="A40" s="1296" t="s">
        <v>256</v>
      </c>
      <c r="B40" s="1297"/>
      <c r="C40" s="274">
        <v>0.5</v>
      </c>
      <c r="D40" s="275">
        <v>0.5</v>
      </c>
      <c r="E40" s="276">
        <v>0.5</v>
      </c>
      <c r="F40" s="276">
        <v>0.4</v>
      </c>
      <c r="G40" s="277">
        <v>0.3666666666666667</v>
      </c>
      <c r="H40" s="277">
        <v>0.33333333333333331</v>
      </c>
      <c r="I40" s="277">
        <v>0.33333333333333331</v>
      </c>
      <c r="J40" s="456">
        <f>AVERAGE(J35:J39)</f>
        <v>0.3</v>
      </c>
      <c r="K40" s="456">
        <f>AVERAGE(K35:K39)</f>
        <v>0.33333333333333331</v>
      </c>
      <c r="L40" s="1046">
        <f>AVERAGE(L35:L39)</f>
        <v>0.3</v>
      </c>
    </row>
    <row r="41" spans="1:12" s="32" customFormat="1" ht="3.75" customHeight="1">
      <c r="A41" s="244"/>
      <c r="B41" s="244"/>
      <c r="C41" s="245"/>
      <c r="D41" s="245"/>
      <c r="E41" s="245"/>
      <c r="F41" s="245"/>
      <c r="G41" s="245"/>
      <c r="H41" s="246"/>
      <c r="I41" s="246"/>
      <c r="J41" s="247"/>
      <c r="K41" s="247"/>
      <c r="L41" s="247"/>
    </row>
    <row r="42" spans="1:12" s="248" customFormat="1" ht="15.75" customHeight="1">
      <c r="A42" s="1282" t="s">
        <v>257</v>
      </c>
      <c r="B42" s="1282"/>
      <c r="C42" s="1282"/>
      <c r="D42" s="1282"/>
      <c r="E42" s="1282"/>
      <c r="F42" s="1282"/>
      <c r="G42" s="1282"/>
      <c r="H42" s="1282"/>
      <c r="I42" s="1282"/>
      <c r="J42" s="1282"/>
      <c r="K42" s="1282"/>
      <c r="L42" s="1282"/>
    </row>
    <row r="43" spans="1:12" s="68" customFormat="1">
      <c r="A43" s="69"/>
      <c r="B43" s="278"/>
      <c r="C43" s="278"/>
      <c r="D43" s="278"/>
      <c r="E43" s="278"/>
      <c r="F43" s="278"/>
      <c r="G43" s="278"/>
      <c r="H43" s="278"/>
      <c r="I43" s="278"/>
      <c r="J43" s="278"/>
      <c r="K43" s="278"/>
      <c r="L43" s="278"/>
    </row>
    <row r="44" spans="1:12" s="68" customFormat="1">
      <c r="A44" s="69"/>
      <c r="B44" s="278"/>
      <c r="C44" s="278"/>
      <c r="D44" s="278"/>
      <c r="E44" s="278"/>
      <c r="F44" s="278"/>
      <c r="G44" s="278"/>
      <c r="H44" s="278"/>
      <c r="I44" s="278"/>
      <c r="J44" s="278"/>
      <c r="K44" s="278"/>
      <c r="L44" s="278"/>
    </row>
    <row r="45" spans="1:12" s="68" customFormat="1">
      <c r="A45" s="69"/>
      <c r="B45" s="278"/>
      <c r="C45" s="278"/>
      <c r="D45" s="278"/>
      <c r="E45" s="278"/>
      <c r="F45" s="278"/>
      <c r="G45" s="278"/>
      <c r="H45" s="278"/>
      <c r="I45" s="278"/>
      <c r="J45" s="278"/>
      <c r="K45" s="278"/>
      <c r="L45" s="278"/>
    </row>
    <row r="46" spans="1:12">
      <c r="A46" s="69"/>
      <c r="B46" s="279"/>
      <c r="C46" s="280"/>
      <c r="D46" s="280"/>
      <c r="E46" s="280"/>
      <c r="F46" s="280"/>
      <c r="G46" s="280"/>
      <c r="H46" s="280"/>
      <c r="I46" s="280"/>
      <c r="J46" s="280"/>
      <c r="K46" s="280"/>
      <c r="L46" s="280"/>
    </row>
  </sheetData>
  <mergeCells count="12">
    <mergeCell ref="A42:L42"/>
    <mergeCell ref="A6:A20"/>
    <mergeCell ref="A21:A23"/>
    <mergeCell ref="A25:L25"/>
    <mergeCell ref="A26:L26"/>
    <mergeCell ref="A27:L27"/>
    <mergeCell ref="A35:B35"/>
    <mergeCell ref="A36:B36"/>
    <mergeCell ref="A37:B37"/>
    <mergeCell ref="A38:B38"/>
    <mergeCell ref="A39:B39"/>
    <mergeCell ref="A40:B40"/>
  </mergeCells>
  <phoneticPr fontId="3"/>
  <pageMargins left="0.6692913385826772" right="0.47244094488188981" top="0.78740157480314965" bottom="0.9055118110236221" header="0" footer="0.35433070866141736"/>
  <pageSetup paperSize="9" scale="88" firstPageNumber="2" fitToWidth="0"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pageSetUpPr autoPageBreaks="0"/>
  </sheetPr>
  <dimension ref="A1:G23"/>
  <sheetViews>
    <sheetView view="pageBreakPreview" zoomScale="85" zoomScaleNormal="100" zoomScaleSheetLayoutView="85" workbookViewId="0">
      <selection activeCell="H1" sqref="H1"/>
    </sheetView>
  </sheetViews>
  <sheetFormatPr defaultColWidth="8.625" defaultRowHeight="12"/>
  <cols>
    <col min="1" max="1" width="9.375" style="12" customWidth="1"/>
    <col min="2" max="2" width="15.5" style="12" customWidth="1"/>
    <col min="3" max="3" width="17.625" style="12" customWidth="1"/>
    <col min="4" max="4" width="17.625" style="13" customWidth="1"/>
    <col min="5" max="7" width="13.375" style="13" customWidth="1"/>
    <col min="8" max="224" width="8.625" style="7" customWidth="1"/>
    <col min="225" max="16384" width="8.625" style="7"/>
  </cols>
  <sheetData>
    <row r="1" spans="1:7" ht="21.75" customHeight="1">
      <c r="A1" s="11" t="s">
        <v>542</v>
      </c>
      <c r="B1" s="11"/>
      <c r="C1" s="220"/>
      <c r="D1" s="221"/>
      <c r="E1" s="221"/>
      <c r="F1" s="221"/>
      <c r="G1" s="221"/>
    </row>
    <row r="2" spans="1:7" ht="13.5" customHeight="1" thickBot="1">
      <c r="A2" s="222"/>
      <c r="B2" s="222"/>
      <c r="C2" s="223"/>
      <c r="D2" s="221"/>
      <c r="E2" s="221"/>
      <c r="F2" s="221"/>
      <c r="G2" s="221"/>
    </row>
    <row r="3" spans="1:7" s="18" customFormat="1" ht="24" customHeight="1">
      <c r="A3" s="1303" t="s">
        <v>258</v>
      </c>
      <c r="B3" s="1304"/>
      <c r="C3" s="1309" t="s">
        <v>416</v>
      </c>
      <c r="D3" s="1301" t="s">
        <v>543</v>
      </c>
      <c r="E3" s="1301"/>
      <c r="F3" s="281" t="s">
        <v>415</v>
      </c>
      <c r="G3" s="282"/>
    </row>
    <row r="4" spans="1:7" s="18" customFormat="1" ht="48" customHeight="1">
      <c r="A4" s="1305"/>
      <c r="B4" s="1306"/>
      <c r="C4" s="1310"/>
      <c r="D4" s="283" t="s">
        <v>410</v>
      </c>
      <c r="E4" s="284" t="s">
        <v>414</v>
      </c>
      <c r="F4" s="285" t="s">
        <v>391</v>
      </c>
      <c r="G4" s="282"/>
    </row>
    <row r="5" spans="1:7" s="18" customFormat="1" ht="17.100000000000001" customHeight="1">
      <c r="A5" s="1307"/>
      <c r="B5" s="1308"/>
      <c r="C5" s="1311"/>
      <c r="D5" s="286" t="s">
        <v>413</v>
      </c>
      <c r="E5" s="286" t="s">
        <v>412</v>
      </c>
      <c r="F5" s="287" t="s">
        <v>70</v>
      </c>
      <c r="G5" s="282"/>
    </row>
    <row r="6" spans="1:7" s="18" customFormat="1" ht="18" customHeight="1">
      <c r="A6" s="1298" t="s">
        <v>393</v>
      </c>
      <c r="B6" s="1312"/>
      <c r="C6" s="1312"/>
      <c r="D6" s="1312"/>
      <c r="E6" s="1312"/>
      <c r="F6" s="1313"/>
      <c r="G6" s="282"/>
    </row>
    <row r="7" spans="1:7" ht="28.5" customHeight="1">
      <c r="A7" s="1047" t="s">
        <v>772</v>
      </c>
      <c r="B7" s="1048" t="s">
        <v>774</v>
      </c>
      <c r="C7" s="1049" t="s">
        <v>776</v>
      </c>
      <c r="D7" s="1050">
        <v>1.4999999999999999E-2</v>
      </c>
      <c r="E7" s="527">
        <v>0</v>
      </c>
      <c r="F7" s="1051">
        <v>3.0000000000000001E-3</v>
      </c>
      <c r="G7" s="288"/>
    </row>
    <row r="8" spans="1:7" ht="28.5" customHeight="1">
      <c r="A8" s="1052" t="s">
        <v>773</v>
      </c>
      <c r="B8" s="1053" t="s">
        <v>775</v>
      </c>
      <c r="C8" s="1054" t="s">
        <v>777</v>
      </c>
      <c r="D8" s="1055">
        <v>1.2999999999999999E-2</v>
      </c>
      <c r="E8" s="528">
        <v>0</v>
      </c>
      <c r="F8" s="1056">
        <v>2E-3</v>
      </c>
      <c r="G8" s="288"/>
    </row>
    <row r="9" spans="1:7" ht="18" customHeight="1">
      <c r="A9" s="1298" t="s">
        <v>394</v>
      </c>
      <c r="B9" s="1314"/>
      <c r="C9" s="1314"/>
      <c r="D9" s="1314"/>
      <c r="E9" s="1314"/>
      <c r="F9" s="1315"/>
      <c r="G9" s="288"/>
    </row>
    <row r="10" spans="1:7" ht="28.5" customHeight="1">
      <c r="A10" s="529" t="s">
        <v>259</v>
      </c>
      <c r="B10" s="530" t="s">
        <v>432</v>
      </c>
      <c r="C10" s="1057" t="s">
        <v>778</v>
      </c>
      <c r="D10" s="230">
        <v>2.7E-2</v>
      </c>
      <c r="E10" s="531">
        <v>0</v>
      </c>
      <c r="F10" s="1058">
        <v>2.5999999999999999E-2</v>
      </c>
      <c r="G10" s="288"/>
    </row>
    <row r="11" spans="1:7" ht="28.5" customHeight="1" thickBot="1">
      <c r="A11" s="532" t="s">
        <v>44</v>
      </c>
      <c r="B11" s="533" t="s">
        <v>433</v>
      </c>
      <c r="C11" s="1059" t="s">
        <v>779</v>
      </c>
      <c r="D11" s="1060">
        <v>2.1999999999999999E-2</v>
      </c>
      <c r="E11" s="534">
        <v>0</v>
      </c>
      <c r="F11" s="1061">
        <v>1.4999999999999999E-2</v>
      </c>
      <c r="G11" s="288"/>
    </row>
    <row r="12" spans="1:7" s="32" customFormat="1" ht="24.75" customHeight="1">
      <c r="A12" s="289"/>
      <c r="B12" s="290"/>
      <c r="C12" s="291"/>
      <c r="D12" s="291"/>
      <c r="E12" s="291"/>
      <c r="F12" s="291"/>
      <c r="G12" s="291"/>
    </row>
    <row r="13" spans="1:7" ht="21.75" customHeight="1">
      <c r="A13" s="11" t="s">
        <v>544</v>
      </c>
      <c r="B13" s="220"/>
      <c r="C13" s="221"/>
      <c r="D13" s="221"/>
      <c r="E13" s="221"/>
      <c r="F13" s="221"/>
      <c r="G13" s="221"/>
    </row>
    <row r="14" spans="1:7" ht="13.5" customHeight="1" thickBot="1">
      <c r="A14" s="222"/>
      <c r="B14" s="223"/>
      <c r="C14" s="221"/>
      <c r="D14" s="221"/>
      <c r="E14" s="221"/>
      <c r="F14" s="221"/>
      <c r="G14" s="221"/>
    </row>
    <row r="15" spans="1:7" s="18" customFormat="1" ht="24" customHeight="1">
      <c r="A15" s="1303" t="s">
        <v>258</v>
      </c>
      <c r="B15" s="1304"/>
      <c r="C15" s="1309" t="s">
        <v>411</v>
      </c>
      <c r="D15" s="1301" t="s">
        <v>396</v>
      </c>
      <c r="E15" s="1301"/>
      <c r="F15" s="1301" t="s">
        <v>545</v>
      </c>
      <c r="G15" s="1302"/>
    </row>
    <row r="16" spans="1:7" s="18" customFormat="1" ht="48" customHeight="1">
      <c r="A16" s="1305"/>
      <c r="B16" s="1306"/>
      <c r="C16" s="1310"/>
      <c r="D16" s="283" t="s">
        <v>410</v>
      </c>
      <c r="E16" s="292" t="s">
        <v>546</v>
      </c>
      <c r="F16" s="283" t="s">
        <v>410</v>
      </c>
      <c r="G16" s="293" t="s">
        <v>409</v>
      </c>
    </row>
    <row r="17" spans="1:7" s="18" customFormat="1" ht="17.100000000000001" customHeight="1">
      <c r="A17" s="1307"/>
      <c r="B17" s="1308"/>
      <c r="C17" s="1311"/>
      <c r="D17" s="286" t="s">
        <v>408</v>
      </c>
      <c r="E17" s="286" t="s">
        <v>392</v>
      </c>
      <c r="F17" s="286" t="s">
        <v>407</v>
      </c>
      <c r="G17" s="287" t="s">
        <v>406</v>
      </c>
    </row>
    <row r="18" spans="1:7" s="18" customFormat="1" ht="18" customHeight="1">
      <c r="A18" s="1298" t="s">
        <v>393</v>
      </c>
      <c r="B18" s="1299"/>
      <c r="C18" s="1299"/>
      <c r="D18" s="1299"/>
      <c r="E18" s="1299"/>
      <c r="F18" s="1299"/>
      <c r="G18" s="1300"/>
    </row>
    <row r="19" spans="1:7" ht="28.5" customHeight="1">
      <c r="A19" s="1047" t="s">
        <v>772</v>
      </c>
      <c r="B19" s="1048" t="s">
        <v>774</v>
      </c>
      <c r="C19" s="1049" t="s">
        <v>776</v>
      </c>
      <c r="D19" s="1050">
        <v>1.4999999999999999E-2</v>
      </c>
      <c r="E19" s="527">
        <v>0</v>
      </c>
      <c r="F19" s="228">
        <v>2E-3</v>
      </c>
      <c r="G19" s="535">
        <v>0</v>
      </c>
    </row>
    <row r="20" spans="1:7" ht="28.5" customHeight="1">
      <c r="A20" s="1052" t="s">
        <v>773</v>
      </c>
      <c r="B20" s="1053" t="s">
        <v>775</v>
      </c>
      <c r="C20" s="1054" t="s">
        <v>777</v>
      </c>
      <c r="D20" s="1055">
        <v>1.7000000000000001E-2</v>
      </c>
      <c r="E20" s="528">
        <v>0</v>
      </c>
      <c r="F20" s="1062">
        <v>5.0000000000000001E-3</v>
      </c>
      <c r="G20" s="536">
        <v>0</v>
      </c>
    </row>
    <row r="21" spans="1:7" ht="18" customHeight="1">
      <c r="A21" s="1298" t="s">
        <v>394</v>
      </c>
      <c r="B21" s="1299"/>
      <c r="C21" s="1299"/>
      <c r="D21" s="1299"/>
      <c r="E21" s="1299"/>
      <c r="F21" s="1299"/>
      <c r="G21" s="1300"/>
    </row>
    <row r="22" spans="1:7" ht="28.5" customHeight="1">
      <c r="A22" s="529" t="s">
        <v>259</v>
      </c>
      <c r="B22" s="530" t="s">
        <v>432</v>
      </c>
      <c r="C22" s="1057" t="s">
        <v>778</v>
      </c>
      <c r="D22" s="230">
        <v>8.0000000000000002E-3</v>
      </c>
      <c r="E22" s="531">
        <v>0</v>
      </c>
      <c r="F22" s="228">
        <v>2E-3</v>
      </c>
      <c r="G22" s="535">
        <v>0</v>
      </c>
    </row>
    <row r="23" spans="1:7" ht="28.5" customHeight="1" thickBot="1">
      <c r="A23" s="532" t="s">
        <v>44</v>
      </c>
      <c r="B23" s="533" t="s">
        <v>433</v>
      </c>
      <c r="C23" s="1059" t="s">
        <v>779</v>
      </c>
      <c r="D23" s="1060">
        <v>1.0999999999999999E-2</v>
      </c>
      <c r="E23" s="534">
        <v>0</v>
      </c>
      <c r="F23" s="1060">
        <v>2E-3</v>
      </c>
      <c r="G23" s="537">
        <v>0</v>
      </c>
    </row>
  </sheetData>
  <mergeCells count="11">
    <mergeCell ref="A21:G21"/>
    <mergeCell ref="A18:G18"/>
    <mergeCell ref="F15:G15"/>
    <mergeCell ref="A3:B5"/>
    <mergeCell ref="C3:C5"/>
    <mergeCell ref="D3:E3"/>
    <mergeCell ref="A6:F6"/>
    <mergeCell ref="A9:F9"/>
    <mergeCell ref="A15:B17"/>
    <mergeCell ref="C15:C17"/>
    <mergeCell ref="D15:E15"/>
  </mergeCells>
  <phoneticPr fontId="3"/>
  <pageMargins left="0.6692913385826772" right="0.47244094488188981" top="0.78740157480314965" bottom="0.9055118110236221" header="0" footer="0.35433070866141736"/>
  <pageSetup paperSize="9" scale="89" firstPageNumber="2"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I53"/>
  <sheetViews>
    <sheetView view="pageBreakPreview" zoomScale="85" zoomScaleNormal="100" zoomScaleSheetLayoutView="85" workbookViewId="0">
      <selection activeCell="S1" sqref="S1"/>
    </sheetView>
  </sheetViews>
  <sheetFormatPr defaultColWidth="8.625" defaultRowHeight="12"/>
  <cols>
    <col min="1" max="1" width="13.125" style="295" customWidth="1"/>
    <col min="2" max="18" width="4.625" style="295" customWidth="1"/>
    <col min="19" max="34" width="4.625" style="413" customWidth="1"/>
    <col min="35" max="35" width="8.625" style="413" customWidth="1"/>
    <col min="36" max="172" width="8.625" style="295" customWidth="1"/>
    <col min="173" max="16384" width="8.625" style="295"/>
  </cols>
  <sheetData>
    <row r="1" spans="1:35" ht="13.5" customHeight="1">
      <c r="A1" s="467" t="s">
        <v>450</v>
      </c>
      <c r="S1" s="457"/>
    </row>
    <row r="2" spans="1:35" ht="19.5" customHeight="1">
      <c r="A2" s="492"/>
      <c r="B2" s="492"/>
      <c r="C2" s="492"/>
      <c r="D2" s="492"/>
      <c r="E2" s="492"/>
      <c r="F2" s="492"/>
      <c r="G2" s="492"/>
      <c r="H2" s="492"/>
      <c r="I2" s="492"/>
      <c r="J2" s="492"/>
      <c r="K2" s="492"/>
      <c r="L2" s="492"/>
      <c r="M2" s="492"/>
      <c r="N2" s="492"/>
      <c r="O2" s="492"/>
      <c r="P2" s="492"/>
      <c r="Q2" s="492"/>
      <c r="R2" s="492"/>
    </row>
    <row r="3" spans="1:35" ht="19.5" customHeight="1">
      <c r="A3" s="468" t="s">
        <v>417</v>
      </c>
      <c r="B3" s="468" t="s">
        <v>405</v>
      </c>
      <c r="C3" s="468" t="s">
        <v>404</v>
      </c>
      <c r="D3" s="468">
        <v>4</v>
      </c>
      <c r="E3" s="468" t="s">
        <v>780</v>
      </c>
      <c r="F3" s="468" t="s">
        <v>781</v>
      </c>
      <c r="G3" s="468" t="s">
        <v>782</v>
      </c>
      <c r="H3" s="468" t="s">
        <v>783</v>
      </c>
      <c r="I3" s="468" t="s">
        <v>784</v>
      </c>
      <c r="J3" s="468" t="s">
        <v>785</v>
      </c>
      <c r="K3" s="468" t="s">
        <v>786</v>
      </c>
      <c r="L3" s="468" t="s">
        <v>787</v>
      </c>
      <c r="M3" s="468" t="s">
        <v>788</v>
      </c>
      <c r="N3" s="468" t="s">
        <v>789</v>
      </c>
      <c r="O3" s="468" t="s">
        <v>790</v>
      </c>
      <c r="P3" s="493" t="s">
        <v>791</v>
      </c>
      <c r="Q3" s="468" t="s">
        <v>792</v>
      </c>
      <c r="R3" s="468" t="s">
        <v>793</v>
      </c>
      <c r="S3" s="468" t="s">
        <v>795</v>
      </c>
      <c r="T3" s="468" t="s">
        <v>794</v>
      </c>
      <c r="U3" s="468" t="s">
        <v>796</v>
      </c>
      <c r="V3" s="468" t="s">
        <v>797</v>
      </c>
      <c r="W3" s="468" t="s">
        <v>798</v>
      </c>
      <c r="X3" s="469" t="s">
        <v>799</v>
      </c>
      <c r="Y3" s="469" t="s">
        <v>800</v>
      </c>
      <c r="Z3" s="656" t="s">
        <v>801</v>
      </c>
      <c r="AA3" s="457"/>
      <c r="AB3" s="457"/>
      <c r="AC3" s="457"/>
      <c r="AD3" s="457"/>
      <c r="AE3" s="457"/>
      <c r="AF3" s="457"/>
      <c r="AG3" s="457"/>
      <c r="AH3" s="457"/>
      <c r="AI3" s="457"/>
    </row>
    <row r="4" spans="1:35" ht="19.5" customHeight="1">
      <c r="A4" s="468" t="s">
        <v>370</v>
      </c>
      <c r="B4" s="494">
        <v>6659</v>
      </c>
      <c r="C4" s="495">
        <v>6332</v>
      </c>
      <c r="D4" s="495">
        <v>5685</v>
      </c>
      <c r="E4" s="496">
        <v>5364</v>
      </c>
      <c r="F4" s="497">
        <v>5245</v>
      </c>
      <c r="G4" s="498">
        <v>4732</v>
      </c>
      <c r="H4" s="459">
        <v>4603</v>
      </c>
      <c r="I4" s="459">
        <v>3698</v>
      </c>
      <c r="J4" s="459">
        <v>3465</v>
      </c>
      <c r="K4" s="459">
        <v>3362</v>
      </c>
      <c r="L4" s="459">
        <v>3379</v>
      </c>
      <c r="M4" s="459">
        <v>3243</v>
      </c>
      <c r="N4" s="459">
        <v>3171</v>
      </c>
      <c r="O4" s="459">
        <v>3041</v>
      </c>
      <c r="P4" s="499">
        <v>2744</v>
      </c>
      <c r="Q4" s="459">
        <v>2421</v>
      </c>
      <c r="R4" s="459">
        <v>2235</v>
      </c>
      <c r="S4" s="459">
        <v>2313</v>
      </c>
      <c r="T4" s="459">
        <v>2270</v>
      </c>
      <c r="U4" s="459">
        <v>2187</v>
      </c>
      <c r="V4" s="459">
        <v>2093</v>
      </c>
      <c r="W4" s="459">
        <v>2093</v>
      </c>
      <c r="X4" s="460">
        <v>2016</v>
      </c>
      <c r="Y4" s="543">
        <v>2018</v>
      </c>
      <c r="Z4" s="657">
        <v>1973</v>
      </c>
      <c r="AA4" s="457"/>
      <c r="AB4" s="457"/>
      <c r="AC4" s="457"/>
      <c r="AD4" s="457"/>
      <c r="AE4" s="457"/>
      <c r="AF4" s="457"/>
      <c r="AG4" s="457"/>
      <c r="AH4" s="457"/>
      <c r="AI4" s="457"/>
    </row>
    <row r="5" spans="1:35" ht="19.5" customHeight="1">
      <c r="A5" s="492"/>
      <c r="B5" s="492"/>
      <c r="C5" s="492"/>
      <c r="D5" s="492"/>
      <c r="E5" s="492"/>
      <c r="F5" s="492"/>
      <c r="G5" s="492"/>
      <c r="H5" s="492"/>
      <c r="I5" s="492"/>
      <c r="J5" s="492"/>
      <c r="K5" s="492"/>
      <c r="L5" s="492"/>
      <c r="M5" s="492"/>
      <c r="N5" s="492"/>
      <c r="O5" s="492"/>
      <c r="P5" s="492"/>
      <c r="Q5" s="492"/>
      <c r="R5" s="492"/>
    </row>
    <row r="6" spans="1:35" ht="19.5" customHeight="1">
      <c r="A6" s="492"/>
      <c r="B6" s="492"/>
      <c r="C6" s="492"/>
      <c r="D6" s="492"/>
      <c r="E6" s="492"/>
      <c r="F6" s="492"/>
      <c r="G6" s="492"/>
      <c r="H6" s="492"/>
      <c r="I6" s="492"/>
      <c r="J6" s="492"/>
      <c r="K6" s="492"/>
      <c r="L6" s="492"/>
      <c r="M6" s="492"/>
      <c r="N6" s="492"/>
      <c r="O6" s="492"/>
      <c r="P6" s="492"/>
      <c r="Q6" s="492"/>
      <c r="R6" s="492"/>
    </row>
    <row r="7" spans="1:35" ht="19.5" customHeight="1">
      <c r="A7" s="492"/>
      <c r="B7" s="492"/>
      <c r="C7" s="492"/>
      <c r="D7" s="492"/>
      <c r="E7" s="492"/>
      <c r="F7" s="492"/>
      <c r="G7" s="492"/>
      <c r="H7" s="492"/>
      <c r="I7" s="492"/>
      <c r="J7" s="492"/>
      <c r="K7" s="492"/>
      <c r="L7" s="492"/>
      <c r="M7" s="492"/>
      <c r="N7" s="492"/>
      <c r="O7" s="492"/>
      <c r="P7" s="492"/>
      <c r="Q7" s="492"/>
      <c r="R7" s="492"/>
    </row>
    <row r="8" spans="1:35" ht="19.5" customHeight="1">
      <c r="A8" s="492"/>
      <c r="B8" s="492"/>
      <c r="C8" s="492"/>
      <c r="D8" s="492"/>
      <c r="E8" s="492"/>
      <c r="F8" s="492"/>
      <c r="G8" s="492"/>
      <c r="H8" s="492"/>
      <c r="I8" s="492"/>
      <c r="J8" s="492"/>
      <c r="K8" s="492"/>
      <c r="L8" s="492"/>
      <c r="M8" s="492"/>
      <c r="N8" s="492"/>
      <c r="O8" s="492"/>
      <c r="P8" s="492"/>
      <c r="Q8" s="492"/>
      <c r="R8" s="492"/>
    </row>
    <row r="9" spans="1:35" ht="19.5" customHeight="1">
      <c r="A9" s="492"/>
      <c r="B9" s="492"/>
      <c r="C9" s="492"/>
      <c r="D9" s="492"/>
      <c r="E9" s="492"/>
      <c r="F9" s="492"/>
      <c r="G9" s="492"/>
      <c r="H9" s="492"/>
      <c r="I9" s="492"/>
      <c r="J9" s="492"/>
      <c r="K9" s="492"/>
      <c r="L9" s="492"/>
      <c r="M9" s="492"/>
      <c r="N9" s="492"/>
      <c r="O9" s="492"/>
      <c r="P9" s="492"/>
      <c r="Q9" s="492"/>
      <c r="R9" s="492"/>
    </row>
    <row r="10" spans="1:35" ht="19.5" customHeight="1">
      <c r="A10" s="492"/>
      <c r="B10" s="492"/>
      <c r="C10" s="492"/>
      <c r="D10" s="492"/>
      <c r="E10" s="492"/>
      <c r="F10" s="492"/>
      <c r="G10" s="492"/>
      <c r="H10" s="492"/>
      <c r="I10" s="492"/>
      <c r="J10" s="492"/>
      <c r="K10" s="492"/>
      <c r="L10" s="492"/>
      <c r="M10" s="492"/>
      <c r="N10" s="492"/>
      <c r="O10" s="492"/>
      <c r="P10" s="492"/>
      <c r="Q10" s="492"/>
      <c r="R10" s="492"/>
    </row>
    <row r="11" spans="1:35" ht="19.5" customHeight="1">
      <c r="A11" s="492"/>
      <c r="B11" s="492"/>
      <c r="C11" s="492"/>
      <c r="D11" s="492"/>
      <c r="E11" s="492"/>
      <c r="F11" s="492"/>
      <c r="G11" s="492"/>
      <c r="H11" s="492"/>
      <c r="I11" s="492"/>
      <c r="J11" s="492"/>
      <c r="K11" s="492"/>
      <c r="L11" s="492"/>
      <c r="M11" s="492"/>
      <c r="N11" s="492"/>
      <c r="O11" s="492"/>
      <c r="P11" s="492"/>
      <c r="Q11" s="492"/>
      <c r="R11" s="492"/>
    </row>
    <row r="12" spans="1:35" ht="19.5" customHeight="1">
      <c r="A12" s="492"/>
      <c r="B12" s="492"/>
      <c r="C12" s="492"/>
      <c r="D12" s="492"/>
      <c r="E12" s="492"/>
      <c r="F12" s="492"/>
      <c r="G12" s="492"/>
      <c r="H12" s="492"/>
      <c r="I12" s="492"/>
      <c r="J12" s="492"/>
      <c r="K12" s="492"/>
      <c r="L12" s="492"/>
      <c r="M12" s="492"/>
      <c r="N12" s="492"/>
      <c r="O12" s="492"/>
      <c r="P12" s="492"/>
      <c r="Q12" s="492"/>
      <c r="R12" s="492"/>
    </row>
    <row r="13" spans="1:35" ht="18.75" customHeight="1">
      <c r="A13" s="492"/>
      <c r="B13" s="492"/>
      <c r="C13" s="492"/>
      <c r="D13" s="492"/>
      <c r="E13" s="492"/>
      <c r="F13" s="492"/>
      <c r="G13" s="492"/>
      <c r="H13" s="492"/>
      <c r="I13" s="492"/>
      <c r="J13" s="492"/>
      <c r="K13" s="492"/>
      <c r="L13" s="492"/>
      <c r="M13" s="492"/>
      <c r="N13" s="492"/>
      <c r="O13" s="492"/>
      <c r="P13" s="492"/>
      <c r="Q13" s="492"/>
      <c r="R13" s="492"/>
    </row>
    <row r="14" spans="1:35" ht="18.75" customHeight="1">
      <c r="A14" s="492"/>
      <c r="B14" s="492"/>
      <c r="C14" s="492"/>
      <c r="D14" s="492"/>
      <c r="E14" s="492"/>
      <c r="F14" s="492"/>
      <c r="G14" s="492"/>
      <c r="H14" s="492"/>
      <c r="I14" s="492"/>
      <c r="J14" s="492"/>
      <c r="K14" s="492"/>
      <c r="L14" s="492"/>
      <c r="M14" s="492"/>
      <c r="N14" s="492"/>
      <c r="O14" s="492"/>
      <c r="P14" s="492"/>
      <c r="Q14" s="492"/>
      <c r="R14" s="492"/>
      <c r="S14" s="295"/>
      <c r="T14" s="295"/>
      <c r="U14" s="295"/>
    </row>
    <row r="15" spans="1:35" ht="13.5">
      <c r="A15" s="470" t="s">
        <v>260</v>
      </c>
      <c r="B15" s="7"/>
      <c r="C15" s="13"/>
      <c r="D15" s="13"/>
      <c r="E15" s="13"/>
      <c r="F15" s="13"/>
      <c r="S15" s="295"/>
      <c r="T15" s="295"/>
      <c r="U15" s="295"/>
    </row>
    <row r="16" spans="1:35" s="7" customFormat="1" ht="14.1" customHeight="1" thickBot="1">
      <c r="A16" s="471"/>
      <c r="B16" s="471"/>
      <c r="C16" s="471"/>
      <c r="D16" s="471"/>
      <c r="E16" s="471"/>
      <c r="F16" s="471"/>
      <c r="G16" s="471"/>
      <c r="H16" s="471"/>
      <c r="I16" s="471"/>
      <c r="J16" s="471"/>
      <c r="K16" s="1063" t="s">
        <v>802</v>
      </c>
      <c r="L16" s="472"/>
      <c r="S16" s="457"/>
      <c r="V16" s="414"/>
      <c r="W16" s="414"/>
      <c r="X16" s="414"/>
      <c r="Y16" s="414"/>
      <c r="Z16" s="414"/>
      <c r="AA16" s="414"/>
      <c r="AB16" s="414"/>
      <c r="AC16" s="414"/>
      <c r="AD16" s="414"/>
      <c r="AE16" s="414"/>
      <c r="AF16" s="414"/>
      <c r="AG16" s="414"/>
      <c r="AH16" s="414"/>
      <c r="AI16" s="414"/>
    </row>
    <row r="17" spans="1:35" ht="18.75" customHeight="1">
      <c r="A17" s="1381" t="s">
        <v>261</v>
      </c>
      <c r="B17" s="1382"/>
      <c r="C17" s="1382"/>
      <c r="D17" s="1382"/>
      <c r="E17" s="1382"/>
      <c r="F17" s="1382"/>
      <c r="G17" s="1383" t="s">
        <v>262</v>
      </c>
      <c r="H17" s="1384"/>
      <c r="I17" s="1384"/>
      <c r="J17" s="1384"/>
      <c r="K17" s="1385"/>
      <c r="S17" s="295"/>
      <c r="T17" s="295"/>
      <c r="U17" s="295"/>
    </row>
    <row r="18" spans="1:35" ht="18.75" customHeight="1">
      <c r="A18" s="1386" t="s">
        <v>263</v>
      </c>
      <c r="B18" s="1387"/>
      <c r="C18" s="1387"/>
      <c r="D18" s="1387"/>
      <c r="E18" s="1387"/>
      <c r="F18" s="1387"/>
      <c r="G18" s="1388">
        <v>41</v>
      </c>
      <c r="H18" s="1389"/>
      <c r="I18" s="1389"/>
      <c r="J18" s="1389"/>
      <c r="K18" s="1390"/>
      <c r="S18" s="295"/>
      <c r="T18" s="295"/>
      <c r="U18" s="295"/>
    </row>
    <row r="19" spans="1:35" ht="18.75" customHeight="1">
      <c r="A19" s="1386" t="s">
        <v>264</v>
      </c>
      <c r="B19" s="1387"/>
      <c r="C19" s="1387"/>
      <c r="D19" s="1387"/>
      <c r="E19" s="1387"/>
      <c r="F19" s="1387"/>
      <c r="G19" s="1388">
        <v>1</v>
      </c>
      <c r="H19" s="1389"/>
      <c r="I19" s="1389"/>
      <c r="J19" s="1389"/>
      <c r="K19" s="1390"/>
      <c r="S19" s="295"/>
      <c r="T19" s="295"/>
      <c r="U19" s="295"/>
    </row>
    <row r="20" spans="1:35" ht="18.75" customHeight="1" thickBot="1">
      <c r="A20" s="1391" t="s">
        <v>265</v>
      </c>
      <c r="B20" s="1392"/>
      <c r="C20" s="1392"/>
      <c r="D20" s="1392"/>
      <c r="E20" s="1392"/>
      <c r="F20" s="1392"/>
      <c r="G20" s="1393">
        <v>54</v>
      </c>
      <c r="H20" s="1394"/>
      <c r="I20" s="1394"/>
      <c r="J20" s="1394"/>
      <c r="K20" s="1395"/>
      <c r="S20" s="295"/>
      <c r="T20" s="295"/>
      <c r="U20" s="295"/>
    </row>
    <row r="21" spans="1:35" ht="18.75" customHeight="1" thickTop="1" thickBot="1">
      <c r="A21" s="1396" t="s">
        <v>266</v>
      </c>
      <c r="B21" s="1397"/>
      <c r="C21" s="1397"/>
      <c r="D21" s="1397"/>
      <c r="E21" s="1397"/>
      <c r="F21" s="1397"/>
      <c r="G21" s="1398">
        <v>96</v>
      </c>
      <c r="H21" s="1399"/>
      <c r="I21" s="1399"/>
      <c r="J21" s="1399"/>
      <c r="K21" s="1400"/>
      <c r="S21" s="295"/>
      <c r="T21" s="295"/>
      <c r="U21" s="295"/>
    </row>
    <row r="22" spans="1:35" ht="18" customHeight="1">
      <c r="S22" s="295"/>
      <c r="T22" s="295"/>
      <c r="U22" s="295"/>
    </row>
    <row r="23" spans="1:35" ht="18" customHeight="1">
      <c r="S23" s="295"/>
      <c r="T23" s="295"/>
      <c r="U23" s="295"/>
    </row>
    <row r="24" spans="1:35" s="299" customFormat="1" ht="14.25" customHeight="1">
      <c r="A24" s="473" t="s">
        <v>267</v>
      </c>
      <c r="S24" s="544"/>
      <c r="V24" s="415"/>
      <c r="W24" s="415"/>
      <c r="X24" s="415"/>
      <c r="Y24" s="415"/>
      <c r="Z24" s="415"/>
      <c r="AA24" s="415"/>
      <c r="AB24" s="415"/>
      <c r="AC24" s="415"/>
      <c r="AD24" s="415"/>
      <c r="AE24" s="415"/>
      <c r="AF24" s="415"/>
      <c r="AG24" s="415"/>
      <c r="AH24" s="415"/>
      <c r="AI24" s="415"/>
    </row>
    <row r="25" spans="1:35" ht="14.25" customHeight="1" thickBot="1">
      <c r="A25" s="474"/>
      <c r="B25" s="474"/>
      <c r="C25" s="474"/>
      <c r="D25" s="474"/>
      <c r="E25" s="474"/>
      <c r="F25" s="474"/>
      <c r="G25" s="474"/>
      <c r="H25" s="474"/>
      <c r="I25" s="1064" t="s">
        <v>803</v>
      </c>
      <c r="J25" s="467"/>
      <c r="K25" s="467"/>
      <c r="L25" s="467"/>
      <c r="M25" s="467"/>
      <c r="N25" s="467"/>
      <c r="O25" s="467"/>
      <c r="T25" s="295"/>
      <c r="U25" s="295"/>
    </row>
    <row r="26" spans="1:35" ht="18.75" customHeight="1">
      <c r="A26" s="475" t="s">
        <v>268</v>
      </c>
      <c r="B26" s="1401" t="s">
        <v>269</v>
      </c>
      <c r="C26" s="1402"/>
      <c r="D26" s="1402"/>
      <c r="E26" s="1402"/>
      <c r="F26" s="1402"/>
      <c r="G26" s="1402"/>
      <c r="H26" s="1402"/>
      <c r="I26" s="1403"/>
      <c r="J26" s="301"/>
      <c r="T26" s="295"/>
      <c r="U26" s="295"/>
    </row>
    <row r="27" spans="1:35" ht="25.5" customHeight="1">
      <c r="A27" s="476" t="s">
        <v>270</v>
      </c>
      <c r="B27" s="1338" t="s">
        <v>271</v>
      </c>
      <c r="C27" s="1338"/>
      <c r="D27" s="1338"/>
      <c r="E27" s="1339"/>
      <c r="F27" s="1378" t="s">
        <v>272</v>
      </c>
      <c r="G27" s="1379"/>
      <c r="H27" s="1379"/>
      <c r="I27" s="1380"/>
      <c r="J27" s="301"/>
      <c r="T27" s="295"/>
      <c r="U27" s="295"/>
    </row>
    <row r="28" spans="1:35" ht="18.75" customHeight="1">
      <c r="A28" s="477" t="s">
        <v>273</v>
      </c>
      <c r="B28" s="1365">
        <v>216</v>
      </c>
      <c r="C28" s="1365"/>
      <c r="D28" s="1365"/>
      <c r="E28" s="1366"/>
      <c r="F28" s="1367">
        <v>1656</v>
      </c>
      <c r="G28" s="1368"/>
      <c r="H28" s="1368"/>
      <c r="I28" s="1369"/>
      <c r="J28" s="301"/>
      <c r="T28" s="295"/>
      <c r="U28" s="295"/>
    </row>
    <row r="29" spans="1:35" ht="18.75" customHeight="1">
      <c r="A29" s="478" t="s">
        <v>274</v>
      </c>
      <c r="B29" s="1368">
        <v>129</v>
      </c>
      <c r="C29" s="1368"/>
      <c r="D29" s="1368"/>
      <c r="E29" s="1370"/>
      <c r="F29" s="1371">
        <v>896</v>
      </c>
      <c r="G29" s="1372"/>
      <c r="H29" s="1372"/>
      <c r="I29" s="1373"/>
      <c r="J29" s="301"/>
      <c r="T29" s="295"/>
      <c r="U29" s="295"/>
    </row>
    <row r="30" spans="1:35" ht="18.75" customHeight="1" thickBot="1">
      <c r="A30" s="478" t="s">
        <v>275</v>
      </c>
      <c r="B30" s="1374">
        <v>342</v>
      </c>
      <c r="C30" s="1374"/>
      <c r="D30" s="1374"/>
      <c r="E30" s="1375"/>
      <c r="F30" s="1376">
        <v>1042</v>
      </c>
      <c r="G30" s="1374"/>
      <c r="H30" s="1374"/>
      <c r="I30" s="1377"/>
      <c r="J30" s="301"/>
      <c r="T30" s="295"/>
      <c r="U30" s="295"/>
    </row>
    <row r="31" spans="1:35" ht="18.75" customHeight="1" thickTop="1" thickBot="1">
      <c r="A31" s="479" t="s">
        <v>276</v>
      </c>
      <c r="B31" s="1358">
        <f>SUM(B28:E30)</f>
        <v>687</v>
      </c>
      <c r="C31" s="1358"/>
      <c r="D31" s="1358"/>
      <c r="E31" s="1359"/>
      <c r="F31" s="1360">
        <f>SUM(F28:I30)</f>
        <v>3594</v>
      </c>
      <c r="G31" s="1358"/>
      <c r="H31" s="1358"/>
      <c r="I31" s="1361"/>
      <c r="J31" s="301"/>
      <c r="T31" s="295"/>
      <c r="U31" s="295"/>
    </row>
    <row r="32" spans="1:35" ht="18" customHeight="1">
      <c r="A32" s="538" t="s">
        <v>608</v>
      </c>
      <c r="B32" s="480"/>
      <c r="C32" s="480"/>
      <c r="D32" s="480"/>
      <c r="E32" s="480"/>
      <c r="F32" s="480"/>
      <c r="G32" s="480"/>
      <c r="H32" s="480"/>
      <c r="I32" s="480"/>
      <c r="J32" s="481"/>
      <c r="K32" s="481"/>
      <c r="L32" s="481"/>
      <c r="M32" s="481"/>
      <c r="N32" s="481"/>
      <c r="O32" s="481"/>
      <c r="P32" s="481"/>
      <c r="T32" s="295"/>
      <c r="U32" s="295"/>
    </row>
    <row r="33" spans="1:35" ht="18" customHeight="1">
      <c r="A33" s="481"/>
      <c r="B33" s="481"/>
      <c r="C33" s="481"/>
      <c r="D33" s="481"/>
      <c r="E33" s="481"/>
      <c r="F33" s="481"/>
      <c r="G33" s="481"/>
      <c r="H33" s="481"/>
      <c r="I33" s="481"/>
      <c r="J33" s="481"/>
      <c r="K33" s="481"/>
      <c r="L33" s="481"/>
      <c r="M33" s="481"/>
      <c r="N33" s="481"/>
      <c r="O33" s="481"/>
      <c r="P33" s="481"/>
      <c r="T33" s="295"/>
      <c r="U33" s="295"/>
    </row>
    <row r="34" spans="1:35" s="299" customFormat="1" ht="15" customHeight="1">
      <c r="A34" s="482" t="s">
        <v>277</v>
      </c>
      <c r="B34" s="483"/>
      <c r="C34" s="483"/>
      <c r="D34" s="483"/>
      <c r="E34" s="483"/>
      <c r="F34" s="483"/>
      <c r="G34" s="483"/>
      <c r="H34" s="483"/>
      <c r="I34" s="483"/>
      <c r="J34" s="308"/>
      <c r="K34" s="308"/>
      <c r="L34" s="308"/>
      <c r="M34" s="308"/>
      <c r="N34" s="308"/>
      <c r="O34" s="308"/>
      <c r="P34" s="308"/>
      <c r="S34" s="544"/>
      <c r="V34" s="415"/>
      <c r="W34" s="415"/>
      <c r="X34" s="415"/>
      <c r="Y34" s="415"/>
      <c r="Z34" s="415"/>
      <c r="AA34" s="415"/>
      <c r="AB34" s="415"/>
      <c r="AC34" s="415"/>
      <c r="AD34" s="415"/>
      <c r="AE34" s="415"/>
      <c r="AF34" s="415"/>
      <c r="AG34" s="415"/>
      <c r="AH34" s="415"/>
      <c r="AI34" s="415"/>
    </row>
    <row r="35" spans="1:35" ht="14.25" customHeight="1" thickBot="1">
      <c r="A35" s="484"/>
      <c r="B35" s="485"/>
      <c r="C35" s="485"/>
      <c r="D35" s="485"/>
      <c r="E35" s="485"/>
      <c r="F35" s="485"/>
      <c r="G35" s="485"/>
      <c r="H35" s="485"/>
      <c r="I35" s="485"/>
      <c r="J35" s="308"/>
      <c r="K35" s="308"/>
      <c r="L35" s="308"/>
      <c r="M35" s="308"/>
      <c r="N35" s="486"/>
      <c r="O35" s="474"/>
      <c r="P35" s="1064" t="s">
        <v>803</v>
      </c>
      <c r="T35" s="295"/>
      <c r="U35" s="295"/>
    </row>
    <row r="36" spans="1:35" ht="17.25" customHeight="1">
      <c r="A36" s="487" t="s">
        <v>278</v>
      </c>
      <c r="B36" s="1335" t="s">
        <v>279</v>
      </c>
      <c r="C36" s="1362"/>
      <c r="D36" s="1362"/>
      <c r="E36" s="1340" t="s">
        <v>280</v>
      </c>
      <c r="F36" s="1340"/>
      <c r="G36" s="1341"/>
      <c r="H36" s="1342" t="s">
        <v>281</v>
      </c>
      <c r="I36" s="1342"/>
      <c r="J36" s="1343"/>
      <c r="K36" s="1342" t="s">
        <v>282</v>
      </c>
      <c r="L36" s="1342"/>
      <c r="M36" s="1342"/>
      <c r="N36" s="1342"/>
      <c r="O36" s="1342"/>
      <c r="P36" s="1348"/>
      <c r="T36" s="295"/>
      <c r="U36" s="295"/>
    </row>
    <row r="37" spans="1:35" ht="7.5" customHeight="1">
      <c r="A37" s="488" t="s">
        <v>283</v>
      </c>
      <c r="B37" s="1337"/>
      <c r="C37" s="1363"/>
      <c r="D37" s="1363"/>
      <c r="E37" s="1350" t="s">
        <v>283</v>
      </c>
      <c r="F37" s="1350"/>
      <c r="G37" s="1351"/>
      <c r="H37" s="1344"/>
      <c r="I37" s="1344"/>
      <c r="J37" s="1345"/>
      <c r="K37" s="1346"/>
      <c r="L37" s="1346"/>
      <c r="M37" s="1346"/>
      <c r="N37" s="1346"/>
      <c r="O37" s="1346"/>
      <c r="P37" s="1349"/>
      <c r="T37" s="295"/>
      <c r="U37" s="295"/>
    </row>
    <row r="38" spans="1:35" ht="17.25" customHeight="1">
      <c r="A38" s="489" t="s">
        <v>284</v>
      </c>
      <c r="B38" s="1339"/>
      <c r="C38" s="1364"/>
      <c r="D38" s="1364"/>
      <c r="E38" s="1352" t="s">
        <v>285</v>
      </c>
      <c r="F38" s="1352"/>
      <c r="G38" s="1353"/>
      <c r="H38" s="1346"/>
      <c r="I38" s="1346"/>
      <c r="J38" s="1347"/>
      <c r="K38" s="1354" t="s">
        <v>286</v>
      </c>
      <c r="L38" s="1354"/>
      <c r="M38" s="1355"/>
      <c r="N38" s="1356" t="s">
        <v>287</v>
      </c>
      <c r="O38" s="1338"/>
      <c r="P38" s="1357"/>
      <c r="T38" s="295"/>
      <c r="U38" s="295"/>
    </row>
    <row r="39" spans="1:35" ht="13.5" customHeight="1">
      <c r="A39" s="1316">
        <v>75</v>
      </c>
      <c r="B39" s="1318">
        <v>59</v>
      </c>
      <c r="C39" s="1319"/>
      <c r="D39" s="1319"/>
      <c r="E39" s="1319">
        <v>16</v>
      </c>
      <c r="F39" s="1319"/>
      <c r="G39" s="1322"/>
      <c r="H39" s="1324">
        <v>917</v>
      </c>
      <c r="I39" s="1324"/>
      <c r="J39" s="1325"/>
      <c r="K39" s="1324">
        <v>7</v>
      </c>
      <c r="L39" s="1324"/>
      <c r="M39" s="1318"/>
      <c r="N39" s="1328">
        <v>910</v>
      </c>
      <c r="O39" s="1329"/>
      <c r="P39" s="1330"/>
      <c r="T39" s="295"/>
      <c r="U39" s="295"/>
    </row>
    <row r="40" spans="1:35" ht="13.5" customHeight="1" thickBot="1">
      <c r="A40" s="1317"/>
      <c r="B40" s="1320"/>
      <c r="C40" s="1321"/>
      <c r="D40" s="1321"/>
      <c r="E40" s="1321"/>
      <c r="F40" s="1321"/>
      <c r="G40" s="1323"/>
      <c r="H40" s="1326"/>
      <c r="I40" s="1326"/>
      <c r="J40" s="1327"/>
      <c r="K40" s="1326"/>
      <c r="L40" s="1326"/>
      <c r="M40" s="1320"/>
      <c r="N40" s="1331"/>
      <c r="O40" s="1332"/>
      <c r="P40" s="1333"/>
      <c r="T40" s="295"/>
      <c r="U40" s="295"/>
    </row>
    <row r="41" spans="1:35" ht="18" customHeight="1">
      <c r="A41" s="316" t="s">
        <v>609</v>
      </c>
      <c r="B41" s="308"/>
      <c r="C41" s="308"/>
      <c r="D41" s="308"/>
      <c r="E41" s="308"/>
      <c r="F41" s="308"/>
      <c r="G41" s="308"/>
      <c r="H41" s="308"/>
      <c r="I41" s="308"/>
      <c r="J41" s="308"/>
      <c r="K41" s="308"/>
      <c r="L41" s="308"/>
      <c r="M41" s="308"/>
      <c r="N41" s="308"/>
      <c r="O41" s="308"/>
      <c r="P41" s="308"/>
      <c r="T41" s="295"/>
      <c r="U41" s="295"/>
    </row>
    <row r="42" spans="1:35" ht="18" customHeight="1">
      <c r="A42" s="308"/>
      <c r="B42" s="308"/>
      <c r="C42" s="308"/>
      <c r="D42" s="308"/>
      <c r="E42" s="308"/>
      <c r="F42" s="308"/>
      <c r="G42" s="308"/>
      <c r="H42" s="308"/>
      <c r="I42" s="308"/>
      <c r="J42" s="308"/>
      <c r="K42" s="308"/>
      <c r="L42" s="308"/>
      <c r="M42" s="308"/>
      <c r="N42" s="308"/>
      <c r="O42" s="308"/>
      <c r="P42" s="308"/>
      <c r="T42" s="295"/>
      <c r="U42" s="295"/>
    </row>
    <row r="43" spans="1:35" s="299" customFormat="1" ht="15" customHeight="1">
      <c r="A43" s="482" t="s">
        <v>288</v>
      </c>
      <c r="B43" s="483"/>
      <c r="C43" s="483"/>
      <c r="D43" s="483"/>
      <c r="E43" s="483"/>
      <c r="F43" s="483"/>
      <c r="G43" s="483"/>
      <c r="H43" s="483"/>
      <c r="I43" s="483"/>
      <c r="J43" s="308"/>
      <c r="K43" s="308"/>
      <c r="L43" s="308"/>
      <c r="M43" s="308"/>
      <c r="N43" s="308"/>
      <c r="O43" s="308"/>
      <c r="P43" s="308"/>
      <c r="S43" s="544"/>
      <c r="V43" s="415"/>
      <c r="W43" s="415"/>
      <c r="X43" s="415"/>
      <c r="Y43" s="415"/>
      <c r="Z43" s="415"/>
      <c r="AA43" s="415"/>
      <c r="AB43" s="415"/>
      <c r="AC43" s="415"/>
      <c r="AD43" s="415"/>
      <c r="AE43" s="415"/>
      <c r="AF43" s="415"/>
      <c r="AG43" s="415"/>
      <c r="AH43" s="415"/>
      <c r="AI43" s="415"/>
    </row>
    <row r="44" spans="1:35" ht="14.25" customHeight="1" thickBot="1">
      <c r="A44" s="484"/>
      <c r="B44" s="485"/>
      <c r="C44" s="485"/>
      <c r="D44" s="485"/>
      <c r="E44" s="485"/>
      <c r="F44" s="485"/>
      <c r="G44" s="485"/>
      <c r="H44" s="485"/>
      <c r="I44" s="485"/>
      <c r="J44" s="308"/>
      <c r="K44" s="308"/>
      <c r="L44" s="308"/>
      <c r="M44" s="308"/>
      <c r="N44" s="486"/>
      <c r="O44" s="474"/>
      <c r="P44" s="1064" t="s">
        <v>803</v>
      </c>
      <c r="T44" s="295"/>
      <c r="U44" s="295"/>
    </row>
    <row r="45" spans="1:35" ht="17.25" customHeight="1">
      <c r="A45" s="487" t="s">
        <v>278</v>
      </c>
      <c r="B45" s="1334" t="s">
        <v>279</v>
      </c>
      <c r="C45" s="1334"/>
      <c r="D45" s="1335"/>
      <c r="E45" s="1340" t="s">
        <v>280</v>
      </c>
      <c r="F45" s="1340"/>
      <c r="G45" s="1341"/>
      <c r="H45" s="1342" t="s">
        <v>281</v>
      </c>
      <c r="I45" s="1342"/>
      <c r="J45" s="1343"/>
      <c r="K45" s="1342" t="s">
        <v>282</v>
      </c>
      <c r="L45" s="1342"/>
      <c r="M45" s="1342"/>
      <c r="N45" s="1342"/>
      <c r="O45" s="1342"/>
      <c r="P45" s="1348"/>
      <c r="T45" s="295"/>
      <c r="U45" s="295"/>
    </row>
    <row r="46" spans="1:35" ht="7.5" customHeight="1">
      <c r="A46" s="488" t="s">
        <v>283</v>
      </c>
      <c r="B46" s="1336"/>
      <c r="C46" s="1336"/>
      <c r="D46" s="1337"/>
      <c r="E46" s="1350" t="s">
        <v>283</v>
      </c>
      <c r="F46" s="1350"/>
      <c r="G46" s="1351"/>
      <c r="H46" s="1344"/>
      <c r="I46" s="1344"/>
      <c r="J46" s="1345"/>
      <c r="K46" s="1346"/>
      <c r="L46" s="1346"/>
      <c r="M46" s="1346"/>
      <c r="N46" s="1346"/>
      <c r="O46" s="1346"/>
      <c r="P46" s="1349"/>
      <c r="T46" s="295"/>
      <c r="U46" s="295"/>
    </row>
    <row r="47" spans="1:35" ht="17.25" customHeight="1">
      <c r="A47" s="489" t="s">
        <v>284</v>
      </c>
      <c r="B47" s="1338"/>
      <c r="C47" s="1338"/>
      <c r="D47" s="1339"/>
      <c r="E47" s="1352" t="s">
        <v>285</v>
      </c>
      <c r="F47" s="1352"/>
      <c r="G47" s="1353"/>
      <c r="H47" s="1346"/>
      <c r="I47" s="1346"/>
      <c r="J47" s="1347"/>
      <c r="K47" s="1354" t="s">
        <v>286</v>
      </c>
      <c r="L47" s="1354"/>
      <c r="M47" s="1355"/>
      <c r="N47" s="1356" t="s">
        <v>287</v>
      </c>
      <c r="O47" s="1338"/>
      <c r="P47" s="1357"/>
      <c r="T47" s="295"/>
      <c r="U47" s="295"/>
    </row>
    <row r="48" spans="1:35" ht="13.5" customHeight="1">
      <c r="A48" s="1316">
        <v>77</v>
      </c>
      <c r="B48" s="1318">
        <v>43</v>
      </c>
      <c r="C48" s="1319"/>
      <c r="D48" s="1319"/>
      <c r="E48" s="1319">
        <v>34</v>
      </c>
      <c r="F48" s="1319"/>
      <c r="G48" s="1322"/>
      <c r="H48" s="1324">
        <v>802</v>
      </c>
      <c r="I48" s="1324"/>
      <c r="J48" s="1325"/>
      <c r="K48" s="1324">
        <v>10</v>
      </c>
      <c r="L48" s="1324"/>
      <c r="M48" s="1318"/>
      <c r="N48" s="1328">
        <v>792</v>
      </c>
      <c r="O48" s="1329"/>
      <c r="P48" s="1330"/>
      <c r="T48" s="295"/>
      <c r="U48" s="295"/>
    </row>
    <row r="49" spans="1:21" ht="13.5" customHeight="1" thickBot="1">
      <c r="A49" s="1317"/>
      <c r="B49" s="1320"/>
      <c r="C49" s="1321"/>
      <c r="D49" s="1321"/>
      <c r="E49" s="1321"/>
      <c r="F49" s="1321"/>
      <c r="G49" s="1323"/>
      <c r="H49" s="1326"/>
      <c r="I49" s="1326"/>
      <c r="J49" s="1327"/>
      <c r="K49" s="1326"/>
      <c r="L49" s="1326"/>
      <c r="M49" s="1320"/>
      <c r="N49" s="1331"/>
      <c r="O49" s="1332"/>
      <c r="P49" s="1333"/>
      <c r="T49" s="295"/>
      <c r="U49" s="295"/>
    </row>
    <row r="50" spans="1:21" ht="18" customHeight="1">
      <c r="A50" s="316" t="s">
        <v>609</v>
      </c>
      <c r="B50" s="308"/>
      <c r="C50" s="308"/>
      <c r="D50" s="308"/>
      <c r="E50" s="308"/>
      <c r="F50" s="308"/>
      <c r="G50" s="308"/>
      <c r="H50" s="308"/>
      <c r="I50" s="308"/>
      <c r="J50" s="308"/>
      <c r="K50" s="308"/>
      <c r="L50" s="308"/>
      <c r="M50" s="308"/>
      <c r="N50" s="308"/>
      <c r="O50" s="308"/>
      <c r="P50" s="308"/>
      <c r="T50" s="295"/>
      <c r="U50" s="295"/>
    </row>
    <row r="51" spans="1:21" ht="18" customHeight="1">
      <c r="A51" s="490"/>
      <c r="B51" s="491"/>
      <c r="C51" s="491"/>
      <c r="D51" s="491"/>
      <c r="E51" s="491"/>
      <c r="F51" s="491"/>
      <c r="G51" s="491"/>
      <c r="H51" s="491"/>
      <c r="I51" s="491"/>
      <c r="J51" s="308"/>
      <c r="K51" s="308"/>
      <c r="L51" s="308"/>
      <c r="M51" s="308"/>
      <c r="N51" s="308"/>
      <c r="O51" s="308"/>
      <c r="P51" s="308"/>
      <c r="S51" s="295"/>
      <c r="T51" s="295"/>
      <c r="U51" s="295"/>
    </row>
    <row r="52" spans="1:21">
      <c r="S52" s="295"/>
      <c r="T52" s="295"/>
      <c r="U52" s="295"/>
    </row>
    <row r="53" spans="1:21">
      <c r="S53" s="295"/>
      <c r="T53" s="295"/>
      <c r="U53" s="295"/>
    </row>
  </sheetData>
  <mergeCells count="49">
    <mergeCell ref="B27:E27"/>
    <mergeCell ref="F27:I27"/>
    <mergeCell ref="A17:F17"/>
    <mergeCell ref="G17:K17"/>
    <mergeCell ref="A18:F18"/>
    <mergeCell ref="G18:K18"/>
    <mergeCell ref="A19:F19"/>
    <mergeCell ref="G19:K19"/>
    <mergeCell ref="A20:F20"/>
    <mergeCell ref="G20:K20"/>
    <mergeCell ref="A21:F21"/>
    <mergeCell ref="G21:K21"/>
    <mergeCell ref="B26:I26"/>
    <mergeCell ref="B28:E28"/>
    <mergeCell ref="F28:I28"/>
    <mergeCell ref="B29:E29"/>
    <mergeCell ref="F29:I29"/>
    <mergeCell ref="B30:E30"/>
    <mergeCell ref="F30:I30"/>
    <mergeCell ref="N39:P40"/>
    <mergeCell ref="B31:E31"/>
    <mergeCell ref="F31:I31"/>
    <mergeCell ref="B36:D38"/>
    <mergeCell ref="E36:G36"/>
    <mergeCell ref="H36:J38"/>
    <mergeCell ref="K36:P37"/>
    <mergeCell ref="E37:G37"/>
    <mergeCell ref="E38:G38"/>
    <mergeCell ref="K38:M38"/>
    <mergeCell ref="N38:P38"/>
    <mergeCell ref="A39:A40"/>
    <mergeCell ref="B39:D40"/>
    <mergeCell ref="E39:G40"/>
    <mergeCell ref="H39:J40"/>
    <mergeCell ref="K39:M40"/>
    <mergeCell ref="N48:P49"/>
    <mergeCell ref="B45:D47"/>
    <mergeCell ref="E45:G45"/>
    <mergeCell ref="H45:J47"/>
    <mergeCell ref="K45:P46"/>
    <mergeCell ref="E46:G46"/>
    <mergeCell ref="E47:G47"/>
    <mergeCell ref="K47:M47"/>
    <mergeCell ref="N47:P47"/>
    <mergeCell ref="A48:A49"/>
    <mergeCell ref="B48:D49"/>
    <mergeCell ref="E48:G49"/>
    <mergeCell ref="H48:J49"/>
    <mergeCell ref="K48:M49"/>
  </mergeCells>
  <phoneticPr fontId="3"/>
  <pageMargins left="0.6692913385826772" right="0.47244094488188981" top="0.78740157480314965" bottom="0.9055118110236221" header="0" footer="0.35433070866141736"/>
  <pageSetup paperSize="9" scale="89" firstPageNumber="2" fitToWidth="0"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45"/>
  <sheetViews>
    <sheetView view="pageBreakPreview" zoomScale="90" zoomScaleNormal="100" zoomScaleSheetLayoutView="90" zoomScalePageLayoutView="85" workbookViewId="0">
      <selection activeCell="J2" sqref="J2"/>
    </sheetView>
  </sheetViews>
  <sheetFormatPr defaultColWidth="8.625" defaultRowHeight="12"/>
  <cols>
    <col min="1" max="1" width="21.625" style="294" customWidth="1"/>
    <col min="2" max="5" width="10.125" style="294" customWidth="1"/>
    <col min="6" max="7" width="11.25" style="294" customWidth="1"/>
    <col min="8" max="8" width="10.5" style="295" customWidth="1"/>
    <col min="9" max="164" width="8.625" style="295" customWidth="1"/>
    <col min="165" max="16384" width="8.625" style="295"/>
  </cols>
  <sheetData>
    <row r="1" spans="1:14" s="299" customFormat="1" ht="15" customHeight="1">
      <c r="A1" s="306" t="s">
        <v>451</v>
      </c>
      <c r="B1" s="307"/>
      <c r="C1" s="307"/>
      <c r="D1" s="307"/>
      <c r="E1" s="307"/>
      <c r="F1" s="307"/>
      <c r="G1" s="307"/>
      <c r="H1" s="307"/>
      <c r="I1" s="345"/>
      <c r="J1" s="308"/>
      <c r="K1" s="308"/>
      <c r="L1" s="308"/>
      <c r="M1" s="308"/>
      <c r="N1" s="308"/>
    </row>
    <row r="2" spans="1:14" ht="14.25" customHeight="1" thickBot="1">
      <c r="A2" s="309"/>
      <c r="B2" s="1065" t="s">
        <v>804</v>
      </c>
      <c r="C2" s="310"/>
      <c r="D2" s="313"/>
      <c r="E2" s="310"/>
      <c r="F2" s="310"/>
      <c r="G2" s="310"/>
      <c r="H2" s="310"/>
      <c r="I2" s="308"/>
      <c r="J2" s="308"/>
      <c r="K2" s="308"/>
      <c r="L2" s="314"/>
      <c r="M2" s="872"/>
    </row>
    <row r="3" spans="1:14" ht="13.5" customHeight="1">
      <c r="A3" s="1404" t="s">
        <v>289</v>
      </c>
      <c r="B3" s="1405"/>
      <c r="C3" s="297"/>
      <c r="D3" s="295"/>
      <c r="E3" s="295"/>
      <c r="F3" s="295"/>
      <c r="G3" s="295"/>
    </row>
    <row r="4" spans="1:14" ht="13.5" customHeight="1">
      <c r="A4" s="1406"/>
      <c r="B4" s="1407"/>
      <c r="C4" s="295"/>
      <c r="D4" s="295"/>
      <c r="E4" s="295"/>
      <c r="F4" s="295"/>
      <c r="G4" s="295"/>
    </row>
    <row r="5" spans="1:14" ht="13.5" customHeight="1">
      <c r="A5" s="1408">
        <v>110</v>
      </c>
      <c r="B5" s="1409"/>
      <c r="C5" s="295"/>
      <c r="D5" s="295"/>
      <c r="E5" s="295"/>
      <c r="F5" s="295"/>
      <c r="G5" s="295"/>
    </row>
    <row r="6" spans="1:14" ht="13.5" customHeight="1" thickBot="1">
      <c r="A6" s="1410"/>
      <c r="B6" s="1411"/>
      <c r="C6" s="295"/>
      <c r="D6" s="295"/>
      <c r="E6" s="295"/>
      <c r="F6" s="295"/>
      <c r="G6" s="295"/>
    </row>
    <row r="9" spans="1:14" s="299" customFormat="1" ht="14.25" customHeight="1">
      <c r="A9" s="870" t="s">
        <v>290</v>
      </c>
      <c r="B9" s="298"/>
      <c r="C9" s="298"/>
      <c r="D9" s="298"/>
      <c r="E9" s="298"/>
      <c r="F9" s="298"/>
      <c r="G9" s="298"/>
    </row>
    <row r="10" spans="1:14" ht="14.25" customHeight="1" thickBot="1">
      <c r="A10" s="872"/>
      <c r="B10" s="872"/>
      <c r="C10" s="872"/>
      <c r="D10" s="872"/>
      <c r="E10" s="872"/>
      <c r="F10" s="872"/>
      <c r="G10" s="872"/>
      <c r="H10" s="662" t="s">
        <v>805</v>
      </c>
    </row>
    <row r="11" spans="1:14" ht="15.75" customHeight="1">
      <c r="A11" s="868" t="s">
        <v>437</v>
      </c>
      <c r="B11" s="1420" t="s">
        <v>292</v>
      </c>
      <c r="C11" s="1420"/>
      <c r="D11" s="1421" t="s">
        <v>293</v>
      </c>
      <c r="E11" s="1421"/>
      <c r="F11" s="1420" t="s">
        <v>438</v>
      </c>
      <c r="G11" s="1420" t="s">
        <v>439</v>
      </c>
      <c r="H11" s="1412" t="s">
        <v>276</v>
      </c>
    </row>
    <row r="12" spans="1:14" ht="21" customHeight="1">
      <c r="A12" s="458" t="s">
        <v>294</v>
      </c>
      <c r="B12" s="658" t="s">
        <v>295</v>
      </c>
      <c r="C12" s="658" t="s">
        <v>296</v>
      </c>
      <c r="D12" s="658" t="s">
        <v>297</v>
      </c>
      <c r="E12" s="658" t="s">
        <v>298</v>
      </c>
      <c r="F12" s="1422"/>
      <c r="G12" s="1423"/>
      <c r="H12" s="1413"/>
    </row>
    <row r="13" spans="1:14" s="316" customFormat="1" ht="18.75" customHeight="1">
      <c r="A13" s="867" t="s">
        <v>330</v>
      </c>
      <c r="B13" s="729">
        <v>3</v>
      </c>
      <c r="C13" s="729">
        <f>315+2</f>
        <v>317</v>
      </c>
      <c r="D13" s="729">
        <v>0</v>
      </c>
      <c r="E13" s="729">
        <v>0</v>
      </c>
      <c r="F13" s="729">
        <v>0</v>
      </c>
      <c r="G13" s="729">
        <v>0</v>
      </c>
      <c r="H13" s="730">
        <f>SUM(B13:G13)</f>
        <v>320</v>
      </c>
    </row>
    <row r="14" spans="1:14" s="316" customFormat="1" ht="18.75" customHeight="1">
      <c r="A14" s="867" t="s">
        <v>440</v>
      </c>
      <c r="B14" s="729">
        <v>8</v>
      </c>
      <c r="C14" s="729">
        <v>36</v>
      </c>
      <c r="D14" s="729">
        <v>0</v>
      </c>
      <c r="E14" s="729">
        <v>0</v>
      </c>
      <c r="F14" s="729">
        <v>0</v>
      </c>
      <c r="G14" s="729">
        <v>0</v>
      </c>
      <c r="H14" s="730">
        <f>SUM(B14:G14)</f>
        <v>44</v>
      </c>
    </row>
    <row r="15" spans="1:14" s="316" customFormat="1" ht="18.75" customHeight="1">
      <c r="A15" s="867" t="s">
        <v>299</v>
      </c>
      <c r="B15" s="729">
        <v>10</v>
      </c>
      <c r="C15" s="729">
        <v>37</v>
      </c>
      <c r="D15" s="729">
        <v>2</v>
      </c>
      <c r="E15" s="729">
        <v>0</v>
      </c>
      <c r="F15" s="729">
        <v>0</v>
      </c>
      <c r="G15" s="729">
        <v>0</v>
      </c>
      <c r="H15" s="730">
        <f t="shared" ref="H15:H36" si="0">SUM(B15:G15)</f>
        <v>49</v>
      </c>
    </row>
    <row r="16" spans="1:14" s="316" customFormat="1" ht="18.75" customHeight="1">
      <c r="A16" s="867" t="s">
        <v>441</v>
      </c>
      <c r="B16" s="729">
        <f>16-1</f>
        <v>15</v>
      </c>
      <c r="C16" s="729">
        <v>61</v>
      </c>
      <c r="D16" s="729">
        <v>19</v>
      </c>
      <c r="E16" s="729">
        <v>0</v>
      </c>
      <c r="F16" s="729">
        <v>0</v>
      </c>
      <c r="G16" s="729">
        <v>5</v>
      </c>
      <c r="H16" s="730">
        <f t="shared" si="0"/>
        <v>100</v>
      </c>
    </row>
    <row r="17" spans="1:8" s="316" customFormat="1" ht="18.75" customHeight="1">
      <c r="A17" s="867" t="s">
        <v>301</v>
      </c>
      <c r="B17" s="729">
        <v>6</v>
      </c>
      <c r="C17" s="729">
        <f>460-2</f>
        <v>458</v>
      </c>
      <c r="D17" s="729">
        <v>0</v>
      </c>
      <c r="E17" s="729">
        <v>0</v>
      </c>
      <c r="F17" s="729">
        <v>0</v>
      </c>
      <c r="G17" s="729">
        <v>0</v>
      </c>
      <c r="H17" s="730">
        <f t="shared" si="0"/>
        <v>464</v>
      </c>
    </row>
    <row r="18" spans="1:8" s="316" customFormat="1" ht="18.75" customHeight="1">
      <c r="A18" s="867" t="s">
        <v>442</v>
      </c>
      <c r="B18" s="729">
        <v>1</v>
      </c>
      <c r="C18" s="729">
        <f>132+2</f>
        <v>134</v>
      </c>
      <c r="D18" s="729">
        <v>1</v>
      </c>
      <c r="E18" s="729">
        <v>0</v>
      </c>
      <c r="F18" s="729">
        <v>0</v>
      </c>
      <c r="G18" s="729">
        <v>0</v>
      </c>
      <c r="H18" s="730">
        <f t="shared" si="0"/>
        <v>136</v>
      </c>
    </row>
    <row r="19" spans="1:8" s="316" customFormat="1" ht="18.75" customHeight="1">
      <c r="A19" s="867" t="s">
        <v>443</v>
      </c>
      <c r="B19" s="729">
        <v>4</v>
      </c>
      <c r="C19" s="729">
        <f>35+2</f>
        <v>37</v>
      </c>
      <c r="D19" s="729">
        <v>10</v>
      </c>
      <c r="E19" s="729">
        <v>0</v>
      </c>
      <c r="F19" s="729">
        <v>0</v>
      </c>
      <c r="G19" s="729">
        <v>0</v>
      </c>
      <c r="H19" s="730">
        <f t="shared" si="0"/>
        <v>51</v>
      </c>
    </row>
    <row r="20" spans="1:8" s="316" customFormat="1" ht="18.75" customHeight="1">
      <c r="A20" s="867" t="s">
        <v>444</v>
      </c>
      <c r="B20" s="729">
        <v>16</v>
      </c>
      <c r="C20" s="729">
        <f>27+1</f>
        <v>28</v>
      </c>
      <c r="D20" s="729">
        <v>9</v>
      </c>
      <c r="E20" s="729">
        <v>0</v>
      </c>
      <c r="F20" s="729">
        <v>0</v>
      </c>
      <c r="G20" s="729">
        <f>3-1</f>
        <v>2</v>
      </c>
      <c r="H20" s="730">
        <f t="shared" si="0"/>
        <v>55</v>
      </c>
    </row>
    <row r="21" spans="1:8" s="316" customFormat="1" ht="18.75" customHeight="1">
      <c r="A21" s="867" t="s">
        <v>445</v>
      </c>
      <c r="B21" s="729">
        <v>2</v>
      </c>
      <c r="C21" s="729">
        <f>56-1</f>
        <v>55</v>
      </c>
      <c r="D21" s="729">
        <v>0</v>
      </c>
      <c r="E21" s="729">
        <v>0</v>
      </c>
      <c r="F21" s="729">
        <v>1</v>
      </c>
      <c r="G21" s="729">
        <v>0</v>
      </c>
      <c r="H21" s="730">
        <f t="shared" si="0"/>
        <v>58</v>
      </c>
    </row>
    <row r="22" spans="1:8" s="316" customFormat="1" ht="18.75" customHeight="1">
      <c r="A22" s="867" t="s">
        <v>306</v>
      </c>
      <c r="B22" s="729">
        <v>0</v>
      </c>
      <c r="C22" s="729">
        <f>61+1</f>
        <v>62</v>
      </c>
      <c r="D22" s="729">
        <v>0</v>
      </c>
      <c r="E22" s="729">
        <v>0</v>
      </c>
      <c r="F22" s="729">
        <v>0</v>
      </c>
      <c r="G22" s="729">
        <v>0</v>
      </c>
      <c r="H22" s="730">
        <f t="shared" si="0"/>
        <v>62</v>
      </c>
    </row>
    <row r="23" spans="1:8" s="316" customFormat="1" ht="18.75" customHeight="1">
      <c r="A23" s="867" t="s">
        <v>446</v>
      </c>
      <c r="B23" s="729">
        <f>53-1</f>
        <v>52</v>
      </c>
      <c r="C23" s="729">
        <v>33</v>
      </c>
      <c r="D23" s="729">
        <v>22</v>
      </c>
      <c r="E23" s="729">
        <v>0</v>
      </c>
      <c r="F23" s="729">
        <v>2</v>
      </c>
      <c r="G23" s="729">
        <v>3</v>
      </c>
      <c r="H23" s="730">
        <f t="shared" si="0"/>
        <v>112</v>
      </c>
    </row>
    <row r="24" spans="1:8" s="316" customFormat="1" ht="18.75" customHeight="1">
      <c r="A24" s="867" t="s">
        <v>308</v>
      </c>
      <c r="B24" s="729">
        <f>40-4</f>
        <v>36</v>
      </c>
      <c r="C24" s="729">
        <f>102+3</f>
        <v>105</v>
      </c>
      <c r="D24" s="729">
        <v>1</v>
      </c>
      <c r="E24" s="729">
        <v>0</v>
      </c>
      <c r="F24" s="729">
        <v>1</v>
      </c>
      <c r="G24" s="729">
        <v>0</v>
      </c>
      <c r="H24" s="730">
        <f t="shared" si="0"/>
        <v>143</v>
      </c>
    </row>
    <row r="25" spans="1:8" s="316" customFormat="1" ht="18.75" customHeight="1">
      <c r="A25" s="867" t="s">
        <v>309</v>
      </c>
      <c r="B25" s="729">
        <f>16-1</f>
        <v>15</v>
      </c>
      <c r="C25" s="729">
        <v>41</v>
      </c>
      <c r="D25" s="729">
        <v>1</v>
      </c>
      <c r="E25" s="729">
        <v>0</v>
      </c>
      <c r="F25" s="729">
        <v>0</v>
      </c>
      <c r="G25" s="729">
        <v>2</v>
      </c>
      <c r="H25" s="730">
        <f t="shared" si="0"/>
        <v>59</v>
      </c>
    </row>
    <row r="26" spans="1:8" s="316" customFormat="1" ht="18.75" customHeight="1">
      <c r="A26" s="867" t="s">
        <v>310</v>
      </c>
      <c r="B26" s="729">
        <f>5-1</f>
        <v>4</v>
      </c>
      <c r="C26" s="729">
        <v>30</v>
      </c>
      <c r="D26" s="729">
        <v>0</v>
      </c>
      <c r="E26" s="729">
        <v>0</v>
      </c>
      <c r="F26" s="729">
        <v>0</v>
      </c>
      <c r="G26" s="729">
        <v>0</v>
      </c>
      <c r="H26" s="730">
        <f t="shared" si="0"/>
        <v>34</v>
      </c>
    </row>
    <row r="27" spans="1:8" s="316" customFormat="1" ht="18.75" customHeight="1">
      <c r="A27" s="867" t="s">
        <v>311</v>
      </c>
      <c r="B27" s="729">
        <v>16</v>
      </c>
      <c r="C27" s="729">
        <v>18</v>
      </c>
      <c r="D27" s="729">
        <v>1</v>
      </c>
      <c r="E27" s="729">
        <v>0</v>
      </c>
      <c r="F27" s="729">
        <v>1</v>
      </c>
      <c r="G27" s="729">
        <v>0</v>
      </c>
      <c r="H27" s="730">
        <f t="shared" si="0"/>
        <v>36</v>
      </c>
    </row>
    <row r="28" spans="1:8" s="316" customFormat="1" ht="18.75" customHeight="1">
      <c r="A28" s="867" t="s">
        <v>312</v>
      </c>
      <c r="B28" s="729">
        <v>7</v>
      </c>
      <c r="C28" s="729">
        <v>22</v>
      </c>
      <c r="D28" s="729">
        <v>0</v>
      </c>
      <c r="E28" s="729">
        <v>0</v>
      </c>
      <c r="F28" s="729">
        <v>0</v>
      </c>
      <c r="G28" s="729">
        <v>0</v>
      </c>
      <c r="H28" s="730">
        <f t="shared" si="0"/>
        <v>29</v>
      </c>
    </row>
    <row r="29" spans="1:8" s="316" customFormat="1" ht="18.75" customHeight="1">
      <c r="A29" s="867" t="s">
        <v>313</v>
      </c>
      <c r="B29" s="729">
        <v>13</v>
      </c>
      <c r="C29" s="729">
        <v>46</v>
      </c>
      <c r="D29" s="729">
        <v>1</v>
      </c>
      <c r="E29" s="729">
        <v>0</v>
      </c>
      <c r="F29" s="729">
        <v>0</v>
      </c>
      <c r="G29" s="729">
        <v>0</v>
      </c>
      <c r="H29" s="730">
        <f t="shared" si="0"/>
        <v>60</v>
      </c>
    </row>
    <row r="30" spans="1:8" s="316" customFormat="1" ht="18.75" customHeight="1">
      <c r="A30" s="867" t="s">
        <v>447</v>
      </c>
      <c r="B30" s="729">
        <v>22</v>
      </c>
      <c r="C30" s="729">
        <v>35</v>
      </c>
      <c r="D30" s="729">
        <v>0</v>
      </c>
      <c r="E30" s="729">
        <v>0</v>
      </c>
      <c r="F30" s="729">
        <v>0</v>
      </c>
      <c r="G30" s="729">
        <f>3-1</f>
        <v>2</v>
      </c>
      <c r="H30" s="730">
        <f t="shared" si="0"/>
        <v>59</v>
      </c>
    </row>
    <row r="31" spans="1:8" s="316" customFormat="1" ht="18.75" customHeight="1">
      <c r="A31" s="867" t="s">
        <v>315</v>
      </c>
      <c r="B31" s="729">
        <v>1</v>
      </c>
      <c r="C31" s="729">
        <v>37</v>
      </c>
      <c r="D31" s="729">
        <v>0</v>
      </c>
      <c r="E31" s="729">
        <v>0</v>
      </c>
      <c r="F31" s="729">
        <v>0</v>
      </c>
      <c r="G31" s="729">
        <v>0</v>
      </c>
      <c r="H31" s="730">
        <f t="shared" si="0"/>
        <v>38</v>
      </c>
    </row>
    <row r="32" spans="1:8" s="316" customFormat="1" ht="18.75" customHeight="1">
      <c r="A32" s="867" t="s">
        <v>316</v>
      </c>
      <c r="B32" s="729">
        <v>33</v>
      </c>
      <c r="C32" s="729">
        <f>72-2</f>
        <v>70</v>
      </c>
      <c r="D32" s="729">
        <v>8</v>
      </c>
      <c r="E32" s="729">
        <v>0</v>
      </c>
      <c r="F32" s="729">
        <v>1</v>
      </c>
      <c r="G32" s="729">
        <f>2+1</f>
        <v>3</v>
      </c>
      <c r="H32" s="730">
        <f t="shared" si="0"/>
        <v>115</v>
      </c>
    </row>
    <row r="33" spans="1:8" s="316" customFormat="1" ht="18.75" customHeight="1">
      <c r="A33" s="867" t="s">
        <v>448</v>
      </c>
      <c r="B33" s="729">
        <v>3</v>
      </c>
      <c r="C33" s="729">
        <f>29-1</f>
        <v>28</v>
      </c>
      <c r="D33" s="729">
        <v>0</v>
      </c>
      <c r="E33" s="729">
        <v>0</v>
      </c>
      <c r="F33" s="729">
        <v>0</v>
      </c>
      <c r="G33" s="729">
        <v>0</v>
      </c>
      <c r="H33" s="730">
        <f t="shared" si="0"/>
        <v>31</v>
      </c>
    </row>
    <row r="34" spans="1:8" s="316" customFormat="1" ht="18.75" customHeight="1">
      <c r="A34" s="867" t="s">
        <v>449</v>
      </c>
      <c r="B34" s="729">
        <f>4+1</f>
        <v>5</v>
      </c>
      <c r="C34" s="729">
        <f>18+1</f>
        <v>19</v>
      </c>
      <c r="D34" s="729">
        <v>0</v>
      </c>
      <c r="E34" s="729">
        <v>0</v>
      </c>
      <c r="F34" s="729">
        <v>0</v>
      </c>
      <c r="G34" s="729">
        <v>0</v>
      </c>
      <c r="H34" s="730">
        <f t="shared" si="0"/>
        <v>24</v>
      </c>
    </row>
    <row r="35" spans="1:8" s="316" customFormat="1" ht="18.75" customHeight="1">
      <c r="A35" s="867" t="s">
        <v>319</v>
      </c>
      <c r="B35" s="729">
        <f>9-1</f>
        <v>8</v>
      </c>
      <c r="C35" s="729">
        <f>24-2</f>
        <v>22</v>
      </c>
      <c r="D35" s="729">
        <f>4+1</f>
        <v>5</v>
      </c>
      <c r="E35" s="729">
        <v>0</v>
      </c>
      <c r="F35" s="729">
        <v>0</v>
      </c>
      <c r="G35" s="729">
        <v>4</v>
      </c>
      <c r="H35" s="730">
        <f t="shared" si="0"/>
        <v>39</v>
      </c>
    </row>
    <row r="36" spans="1:8" s="316" customFormat="1" ht="18.75" customHeight="1" thickBot="1">
      <c r="A36" s="866" t="s">
        <v>333</v>
      </c>
      <c r="B36" s="731">
        <f>18-3</f>
        <v>15</v>
      </c>
      <c r="C36" s="731">
        <f>28-4</f>
        <v>24</v>
      </c>
      <c r="D36" s="731">
        <v>5</v>
      </c>
      <c r="E36" s="731">
        <v>0</v>
      </c>
      <c r="F36" s="731">
        <v>1</v>
      </c>
      <c r="G36" s="731">
        <v>1</v>
      </c>
      <c r="H36" s="1066">
        <f t="shared" si="0"/>
        <v>46</v>
      </c>
    </row>
    <row r="37" spans="1:8" s="316" customFormat="1" ht="18.75" customHeight="1" thickTop="1">
      <c r="A37" s="1414" t="s">
        <v>320</v>
      </c>
      <c r="B37" s="732">
        <f>SUM(B13:B36)</f>
        <v>295</v>
      </c>
      <c r="C37" s="732">
        <f>SUM(C13:C36)</f>
        <v>1755</v>
      </c>
      <c r="D37" s="732">
        <f>SUM(D13:D36)</f>
        <v>85</v>
      </c>
      <c r="E37" s="732">
        <f t="shared" ref="E37:F37" si="1">SUM(E13:E36)</f>
        <v>0</v>
      </c>
      <c r="F37" s="1416">
        <f t="shared" si="1"/>
        <v>7</v>
      </c>
      <c r="G37" s="1416">
        <f>SUM(G13:G36)</f>
        <v>22</v>
      </c>
      <c r="H37" s="1418">
        <f>SUM(H13:H36)</f>
        <v>2164</v>
      </c>
    </row>
    <row r="38" spans="1:8" s="316" customFormat="1" ht="21.75" customHeight="1" thickBot="1">
      <c r="A38" s="1415"/>
      <c r="B38" s="1417">
        <f>SUM(B37:C37)</f>
        <v>2050</v>
      </c>
      <c r="C38" s="1417"/>
      <c r="D38" s="1417">
        <f>SUM(D37:E37)</f>
        <v>85</v>
      </c>
      <c r="E38" s="1417"/>
      <c r="F38" s="1417"/>
      <c r="G38" s="1417"/>
      <c r="H38" s="1419"/>
    </row>
    <row r="39" spans="1:8" s="322" customFormat="1" ht="3.75" customHeight="1">
      <c r="A39" s="317"/>
      <c r="B39" s="318"/>
      <c r="C39" s="318"/>
      <c r="D39" s="319"/>
      <c r="E39" s="319"/>
      <c r="F39" s="320"/>
      <c r="G39" s="320"/>
      <c r="H39" s="321"/>
    </row>
    <row r="40" spans="1:8" ht="14.25" customHeight="1">
      <c r="A40" s="323" t="s">
        <v>472</v>
      </c>
      <c r="B40" s="323"/>
      <c r="C40" s="323"/>
      <c r="D40" s="323"/>
      <c r="E40" s="871"/>
      <c r="F40" s="871"/>
      <c r="G40" s="871"/>
      <c r="H40" s="871"/>
    </row>
    <row r="41" spans="1:8" ht="14.25" customHeight="1">
      <c r="A41" s="323" t="s">
        <v>477</v>
      </c>
      <c r="B41" s="323"/>
      <c r="C41" s="323"/>
      <c r="D41" s="323"/>
      <c r="E41" s="324"/>
      <c r="F41" s="324"/>
      <c r="G41" s="324"/>
    </row>
    <row r="42" spans="1:8" ht="13.5">
      <c r="A42" s="325"/>
      <c r="B42" s="296"/>
      <c r="C42" s="296"/>
      <c r="D42" s="296"/>
      <c r="E42" s="295"/>
      <c r="F42" s="295"/>
      <c r="G42" s="295"/>
    </row>
    <row r="43" spans="1:8">
      <c r="A43" s="295"/>
      <c r="B43" s="295"/>
      <c r="C43" s="295"/>
      <c r="D43" s="295"/>
      <c r="E43" s="295"/>
      <c r="F43" s="295"/>
      <c r="G43" s="295"/>
    </row>
    <row r="44" spans="1:8">
      <c r="A44" s="295"/>
      <c r="B44" s="295"/>
      <c r="C44" s="295"/>
      <c r="D44" s="295"/>
      <c r="E44" s="295"/>
      <c r="F44" s="295"/>
      <c r="G44" s="295"/>
    </row>
    <row r="45" spans="1:8">
      <c r="A45" s="295"/>
      <c r="B45" s="295"/>
      <c r="C45" s="295"/>
      <c r="D45" s="295"/>
      <c r="E45" s="295"/>
      <c r="F45" s="295"/>
      <c r="G45" s="295"/>
    </row>
  </sheetData>
  <mergeCells count="13">
    <mergeCell ref="A3:B4"/>
    <mergeCell ref="A5:B6"/>
    <mergeCell ref="H11:H12"/>
    <mergeCell ref="A37:A38"/>
    <mergeCell ref="F37:F38"/>
    <mergeCell ref="G37:G38"/>
    <mergeCell ref="H37:H38"/>
    <mergeCell ref="B38:C38"/>
    <mergeCell ref="D38:E38"/>
    <mergeCell ref="B11:C11"/>
    <mergeCell ref="D11:E11"/>
    <mergeCell ref="F11:F12"/>
    <mergeCell ref="G11:G12"/>
  </mergeCells>
  <phoneticPr fontId="3"/>
  <pageMargins left="0.6692913385826772" right="0.47244094488188981" top="0.78740157480314965" bottom="0.9055118110236221" header="0" footer="0.35433070866141736"/>
  <pageSetup paperSize="9" scale="89" firstPageNumber="2" fitToWidth="0"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Below="0" summaryRight="0"/>
    <pageSetUpPr autoPageBreaks="0"/>
  </sheetPr>
  <dimension ref="A1:T67"/>
  <sheetViews>
    <sheetView view="pageBreakPreview" zoomScale="90" zoomScaleNormal="100" zoomScaleSheetLayoutView="90" workbookViewId="0">
      <selection activeCell="R1" sqref="R1"/>
    </sheetView>
  </sheetViews>
  <sheetFormatPr defaultColWidth="8.625" defaultRowHeight="12"/>
  <cols>
    <col min="1" max="1" width="14.25" style="294" customWidth="1"/>
    <col min="2" max="8" width="5.125" style="294" customWidth="1"/>
    <col min="9" max="17" width="5.125" style="295" customWidth="1"/>
    <col min="18" max="175" width="8.625" style="295" customWidth="1"/>
    <col min="176" max="16384" width="8.625" style="295"/>
  </cols>
  <sheetData>
    <row r="1" spans="1:15" s="299" customFormat="1" ht="14.25" customHeight="1">
      <c r="A1" s="870" t="s">
        <v>321</v>
      </c>
      <c r="B1" s="298"/>
      <c r="C1" s="298"/>
      <c r="D1" s="298"/>
      <c r="E1" s="298"/>
      <c r="F1" s="298"/>
      <c r="G1" s="298"/>
      <c r="H1" s="298"/>
    </row>
    <row r="2" spans="1:15" ht="17.25" customHeight="1" thickBot="1">
      <c r="A2" s="1583" t="s">
        <v>806</v>
      </c>
      <c r="B2" s="1583"/>
      <c r="C2" s="1583"/>
      <c r="D2" s="1583"/>
      <c r="E2" s="1583"/>
      <c r="F2" s="1583"/>
      <c r="G2" s="1583"/>
      <c r="H2" s="1583"/>
      <c r="I2" s="1583"/>
      <c r="J2" s="1583"/>
      <c r="K2" s="1583"/>
      <c r="L2" s="1583"/>
      <c r="M2" s="1583"/>
      <c r="N2" s="1583"/>
      <c r="O2" s="1583"/>
    </row>
    <row r="3" spans="1:15" ht="15" customHeight="1">
      <c r="A3" s="300" t="s">
        <v>291</v>
      </c>
      <c r="B3" s="1584" t="s">
        <v>322</v>
      </c>
      <c r="C3" s="1547"/>
      <c r="D3" s="1587" t="s">
        <v>323</v>
      </c>
      <c r="E3" s="1540"/>
      <c r="F3" s="1540" t="s">
        <v>324</v>
      </c>
      <c r="G3" s="1590"/>
      <c r="H3" s="1592" t="s">
        <v>325</v>
      </c>
      <c r="I3" s="1593"/>
      <c r="J3" s="1540" t="s">
        <v>326</v>
      </c>
      <c r="K3" s="1544"/>
      <c r="L3" s="1597" t="s">
        <v>327</v>
      </c>
      <c r="M3" s="1597"/>
      <c r="N3" s="1597"/>
      <c r="O3" s="1598"/>
    </row>
    <row r="4" spans="1:15" ht="25.5" customHeight="1" thickBot="1">
      <c r="A4" s="315" t="s">
        <v>294</v>
      </c>
      <c r="B4" s="1585"/>
      <c r="C4" s="1586"/>
      <c r="D4" s="1588"/>
      <c r="E4" s="1589"/>
      <c r="F4" s="1589"/>
      <c r="G4" s="1591"/>
      <c r="H4" s="1594"/>
      <c r="I4" s="1595"/>
      <c r="J4" s="1596"/>
      <c r="K4" s="1596"/>
      <c r="L4" s="1599" t="s">
        <v>328</v>
      </c>
      <c r="M4" s="1599"/>
      <c r="N4" s="1600" t="s">
        <v>329</v>
      </c>
      <c r="O4" s="1601"/>
    </row>
    <row r="5" spans="1:15" ht="16.5" customHeight="1" thickTop="1">
      <c r="A5" s="302" t="s">
        <v>330</v>
      </c>
      <c r="B5" s="1604">
        <v>43</v>
      </c>
      <c r="C5" s="1605"/>
      <c r="D5" s="1606">
        <v>3</v>
      </c>
      <c r="E5" s="1581"/>
      <c r="F5" s="1578">
        <v>23</v>
      </c>
      <c r="G5" s="1579"/>
      <c r="H5" s="1580">
        <v>2</v>
      </c>
      <c r="I5" s="1581"/>
      <c r="J5" s="1580">
        <v>7</v>
      </c>
      <c r="K5" s="1581"/>
      <c r="L5" s="1578">
        <v>20</v>
      </c>
      <c r="M5" s="1578"/>
      <c r="N5" s="1602">
        <v>0</v>
      </c>
      <c r="O5" s="1603"/>
    </row>
    <row r="6" spans="1:15" ht="16.5" customHeight="1">
      <c r="A6" s="303" t="s">
        <v>331</v>
      </c>
      <c r="B6" s="1570">
        <v>12</v>
      </c>
      <c r="C6" s="1571"/>
      <c r="D6" s="1572">
        <v>3</v>
      </c>
      <c r="E6" s="1562"/>
      <c r="F6" s="1562">
        <v>10</v>
      </c>
      <c r="G6" s="1573"/>
      <c r="H6" s="1562">
        <v>3</v>
      </c>
      <c r="I6" s="1562"/>
      <c r="J6" s="1562">
        <v>10</v>
      </c>
      <c r="K6" s="1562"/>
      <c r="L6" s="1562">
        <v>3</v>
      </c>
      <c r="M6" s="1562"/>
      <c r="N6" s="1574">
        <v>0</v>
      </c>
      <c r="O6" s="1575"/>
    </row>
    <row r="7" spans="1:15" ht="16.5" customHeight="1">
      <c r="A7" s="303" t="s">
        <v>299</v>
      </c>
      <c r="B7" s="1570">
        <v>23</v>
      </c>
      <c r="C7" s="1571"/>
      <c r="D7" s="1572">
        <v>0</v>
      </c>
      <c r="E7" s="1562"/>
      <c r="F7" s="1562">
        <v>4</v>
      </c>
      <c r="G7" s="1573"/>
      <c r="H7" s="1562">
        <v>0</v>
      </c>
      <c r="I7" s="1562"/>
      <c r="J7" s="1562">
        <v>6</v>
      </c>
      <c r="K7" s="1562"/>
      <c r="L7" s="1562">
        <v>11</v>
      </c>
      <c r="M7" s="1562"/>
      <c r="N7" s="1576">
        <v>0</v>
      </c>
      <c r="O7" s="1577"/>
    </row>
    <row r="8" spans="1:15" ht="16.5" customHeight="1">
      <c r="A8" s="303" t="s">
        <v>300</v>
      </c>
      <c r="B8" s="1570">
        <f>53+1</f>
        <v>54</v>
      </c>
      <c r="C8" s="1571"/>
      <c r="D8" s="1572">
        <v>7</v>
      </c>
      <c r="E8" s="1562"/>
      <c r="F8" s="1562">
        <v>10</v>
      </c>
      <c r="G8" s="1573"/>
      <c r="H8" s="1562">
        <v>2</v>
      </c>
      <c r="I8" s="1562"/>
      <c r="J8" s="1562">
        <f>27+1</f>
        <v>28</v>
      </c>
      <c r="K8" s="1562"/>
      <c r="L8" s="1562">
        <v>28</v>
      </c>
      <c r="M8" s="1562"/>
      <c r="N8" s="1576">
        <v>1</v>
      </c>
      <c r="O8" s="1577"/>
    </row>
    <row r="9" spans="1:15" ht="16.5" customHeight="1">
      <c r="A9" s="303" t="s">
        <v>301</v>
      </c>
      <c r="B9" s="1570">
        <v>24</v>
      </c>
      <c r="C9" s="1571"/>
      <c r="D9" s="1572">
        <v>0</v>
      </c>
      <c r="E9" s="1573"/>
      <c r="F9" s="1562">
        <v>7</v>
      </c>
      <c r="G9" s="1573"/>
      <c r="H9" s="1562">
        <v>0</v>
      </c>
      <c r="I9" s="1573"/>
      <c r="J9" s="1562">
        <v>0</v>
      </c>
      <c r="K9" s="1573"/>
      <c r="L9" s="1562">
        <v>23</v>
      </c>
      <c r="M9" s="1573"/>
      <c r="N9" s="1562">
        <v>0</v>
      </c>
      <c r="O9" s="1563"/>
    </row>
    <row r="10" spans="1:15" ht="16.5" customHeight="1">
      <c r="A10" s="303" t="s">
        <v>302</v>
      </c>
      <c r="B10" s="1570">
        <v>32</v>
      </c>
      <c r="C10" s="1571"/>
      <c r="D10" s="1572">
        <v>3</v>
      </c>
      <c r="E10" s="1562"/>
      <c r="F10" s="1562">
        <v>3</v>
      </c>
      <c r="G10" s="1573"/>
      <c r="H10" s="1562">
        <v>0</v>
      </c>
      <c r="I10" s="1562"/>
      <c r="J10" s="1562">
        <v>8</v>
      </c>
      <c r="K10" s="1562"/>
      <c r="L10" s="1562">
        <v>25</v>
      </c>
      <c r="M10" s="1562"/>
      <c r="N10" s="1576">
        <v>0</v>
      </c>
      <c r="O10" s="1577"/>
    </row>
    <row r="11" spans="1:15" ht="16.5" customHeight="1">
      <c r="A11" s="303" t="s">
        <v>303</v>
      </c>
      <c r="B11" s="1570">
        <v>19</v>
      </c>
      <c r="C11" s="1571"/>
      <c r="D11" s="1572">
        <v>3</v>
      </c>
      <c r="E11" s="1562"/>
      <c r="F11" s="1562">
        <v>2</v>
      </c>
      <c r="G11" s="1573"/>
      <c r="H11" s="1562">
        <v>0</v>
      </c>
      <c r="I11" s="1562"/>
      <c r="J11" s="1562">
        <f>11-1+1</f>
        <v>11</v>
      </c>
      <c r="K11" s="1562"/>
      <c r="L11" s="1562">
        <v>7</v>
      </c>
      <c r="M11" s="1562"/>
      <c r="N11" s="1576">
        <v>0</v>
      </c>
      <c r="O11" s="1577"/>
    </row>
    <row r="12" spans="1:15" ht="16.5" customHeight="1">
      <c r="A12" s="303" t="s">
        <v>304</v>
      </c>
      <c r="B12" s="1570">
        <v>68</v>
      </c>
      <c r="C12" s="1571"/>
      <c r="D12" s="1572">
        <v>9</v>
      </c>
      <c r="E12" s="1562"/>
      <c r="F12" s="1562">
        <v>20</v>
      </c>
      <c r="G12" s="1573"/>
      <c r="H12" s="1562">
        <v>14</v>
      </c>
      <c r="I12" s="1562"/>
      <c r="J12" s="1562">
        <v>31</v>
      </c>
      <c r="K12" s="1562"/>
      <c r="L12" s="1562">
        <v>50</v>
      </c>
      <c r="M12" s="1562"/>
      <c r="N12" s="1576">
        <v>0</v>
      </c>
      <c r="O12" s="1577"/>
    </row>
    <row r="13" spans="1:15" ht="16.5" customHeight="1">
      <c r="A13" s="303" t="s">
        <v>305</v>
      </c>
      <c r="B13" s="1570">
        <v>24</v>
      </c>
      <c r="C13" s="1571"/>
      <c r="D13" s="1572">
        <v>0</v>
      </c>
      <c r="E13" s="1573"/>
      <c r="F13" s="1562">
        <v>13</v>
      </c>
      <c r="G13" s="1573"/>
      <c r="H13" s="1562">
        <v>2</v>
      </c>
      <c r="I13" s="1573"/>
      <c r="J13" s="1562">
        <v>1</v>
      </c>
      <c r="K13" s="1573"/>
      <c r="L13" s="1562">
        <v>12</v>
      </c>
      <c r="M13" s="1573"/>
      <c r="N13" s="1562">
        <v>0</v>
      </c>
      <c r="O13" s="1563"/>
    </row>
    <row r="14" spans="1:15" ht="16.5" customHeight="1">
      <c r="A14" s="303" t="s">
        <v>306</v>
      </c>
      <c r="B14" s="1570">
        <v>25</v>
      </c>
      <c r="C14" s="1571"/>
      <c r="D14" s="1572">
        <v>5</v>
      </c>
      <c r="E14" s="1573"/>
      <c r="F14" s="1562">
        <v>12</v>
      </c>
      <c r="G14" s="1573"/>
      <c r="H14" s="1562">
        <v>0</v>
      </c>
      <c r="I14" s="1573"/>
      <c r="J14" s="1562">
        <v>4</v>
      </c>
      <c r="K14" s="1573"/>
      <c r="L14" s="1562">
        <v>12</v>
      </c>
      <c r="M14" s="1573"/>
      <c r="N14" s="1562">
        <v>0</v>
      </c>
      <c r="O14" s="1563"/>
    </row>
    <row r="15" spans="1:15" ht="16.5" customHeight="1">
      <c r="A15" s="303" t="s">
        <v>307</v>
      </c>
      <c r="B15" s="1570">
        <f>114-1+1</f>
        <v>114</v>
      </c>
      <c r="C15" s="1571"/>
      <c r="D15" s="1572">
        <f>20+1</f>
        <v>21</v>
      </c>
      <c r="E15" s="1562"/>
      <c r="F15" s="1562">
        <v>46</v>
      </c>
      <c r="G15" s="1573"/>
      <c r="H15" s="1562">
        <v>4</v>
      </c>
      <c r="I15" s="1562"/>
      <c r="J15" s="1562">
        <f>54-1</f>
        <v>53</v>
      </c>
      <c r="K15" s="1562"/>
      <c r="L15" s="1562">
        <v>36</v>
      </c>
      <c r="M15" s="1562"/>
      <c r="N15" s="1576">
        <v>2</v>
      </c>
      <c r="O15" s="1577"/>
    </row>
    <row r="16" spans="1:15" ht="16.5" customHeight="1">
      <c r="A16" s="303" t="s">
        <v>308</v>
      </c>
      <c r="B16" s="1570">
        <f>139-1+1</f>
        <v>139</v>
      </c>
      <c r="C16" s="1571"/>
      <c r="D16" s="1572">
        <v>21</v>
      </c>
      <c r="E16" s="1562"/>
      <c r="F16" s="1562">
        <f>46-1</f>
        <v>45</v>
      </c>
      <c r="G16" s="1573"/>
      <c r="H16" s="1562">
        <v>7</v>
      </c>
      <c r="I16" s="1562"/>
      <c r="J16" s="1562">
        <f>70+1</f>
        <v>71</v>
      </c>
      <c r="K16" s="1562"/>
      <c r="L16" s="1562">
        <v>51</v>
      </c>
      <c r="M16" s="1562"/>
      <c r="N16" s="1574">
        <v>0</v>
      </c>
      <c r="O16" s="1575"/>
    </row>
    <row r="17" spans="1:16" ht="16.5" customHeight="1">
      <c r="A17" s="303" t="s">
        <v>309</v>
      </c>
      <c r="B17" s="1570">
        <v>53</v>
      </c>
      <c r="C17" s="1571"/>
      <c r="D17" s="1572">
        <v>2</v>
      </c>
      <c r="E17" s="1562"/>
      <c r="F17" s="1562">
        <v>14</v>
      </c>
      <c r="G17" s="1573"/>
      <c r="H17" s="1562">
        <v>0</v>
      </c>
      <c r="I17" s="1562"/>
      <c r="J17" s="1562">
        <v>19</v>
      </c>
      <c r="K17" s="1562"/>
      <c r="L17" s="1562">
        <v>37</v>
      </c>
      <c r="M17" s="1562"/>
      <c r="N17" s="1574">
        <v>0</v>
      </c>
      <c r="O17" s="1575"/>
    </row>
    <row r="18" spans="1:16" ht="16.5" customHeight="1">
      <c r="A18" s="303" t="s">
        <v>310</v>
      </c>
      <c r="B18" s="1570">
        <f>102-1-1</f>
        <v>100</v>
      </c>
      <c r="C18" s="1571"/>
      <c r="D18" s="1572">
        <f>5-1</f>
        <v>4</v>
      </c>
      <c r="E18" s="1573"/>
      <c r="F18" s="1562">
        <f>69-1</f>
        <v>68</v>
      </c>
      <c r="G18" s="1573"/>
      <c r="H18" s="1562">
        <v>21</v>
      </c>
      <c r="I18" s="1573"/>
      <c r="J18" s="1562">
        <v>48</v>
      </c>
      <c r="K18" s="1573"/>
      <c r="L18" s="1562">
        <v>33</v>
      </c>
      <c r="M18" s="1573"/>
      <c r="N18" s="1562">
        <v>0</v>
      </c>
      <c r="O18" s="1563"/>
    </row>
    <row r="19" spans="1:16" ht="16.5" customHeight="1">
      <c r="A19" s="303" t="s">
        <v>311</v>
      </c>
      <c r="B19" s="1570">
        <f>55-1</f>
        <v>54</v>
      </c>
      <c r="C19" s="1571"/>
      <c r="D19" s="1572">
        <v>2</v>
      </c>
      <c r="E19" s="1573"/>
      <c r="F19" s="1562">
        <f>40-1</f>
        <v>39</v>
      </c>
      <c r="G19" s="1573"/>
      <c r="H19" s="1562">
        <v>14</v>
      </c>
      <c r="I19" s="1573"/>
      <c r="J19" s="1562">
        <v>22</v>
      </c>
      <c r="K19" s="1573"/>
      <c r="L19" s="1562">
        <v>35</v>
      </c>
      <c r="M19" s="1573"/>
      <c r="N19" s="1562">
        <v>0</v>
      </c>
      <c r="O19" s="1563"/>
    </row>
    <row r="20" spans="1:16" ht="16.5" customHeight="1">
      <c r="A20" s="303" t="s">
        <v>312</v>
      </c>
      <c r="B20" s="1570">
        <v>21</v>
      </c>
      <c r="C20" s="1571"/>
      <c r="D20" s="1572">
        <v>0</v>
      </c>
      <c r="E20" s="1562"/>
      <c r="F20" s="1562">
        <v>6</v>
      </c>
      <c r="G20" s="1573"/>
      <c r="H20" s="1562">
        <v>0</v>
      </c>
      <c r="I20" s="1562"/>
      <c r="J20" s="1562">
        <v>6</v>
      </c>
      <c r="K20" s="1562"/>
      <c r="L20" s="1562">
        <v>11</v>
      </c>
      <c r="M20" s="1562"/>
      <c r="N20" s="1574">
        <v>0</v>
      </c>
      <c r="O20" s="1575"/>
    </row>
    <row r="21" spans="1:16" ht="16.5" customHeight="1">
      <c r="A21" s="303" t="s">
        <v>313</v>
      </c>
      <c r="B21" s="1570">
        <v>60</v>
      </c>
      <c r="C21" s="1571"/>
      <c r="D21" s="1572">
        <v>20</v>
      </c>
      <c r="E21" s="1573"/>
      <c r="F21" s="1562">
        <v>15</v>
      </c>
      <c r="G21" s="1573"/>
      <c r="H21" s="1562">
        <v>3</v>
      </c>
      <c r="I21" s="1573"/>
      <c r="J21" s="1562">
        <v>22</v>
      </c>
      <c r="K21" s="1573"/>
      <c r="L21" s="1562">
        <v>45</v>
      </c>
      <c r="M21" s="1573"/>
      <c r="N21" s="1562">
        <v>0</v>
      </c>
      <c r="O21" s="1563"/>
    </row>
    <row r="22" spans="1:16" ht="16.5" customHeight="1">
      <c r="A22" s="303" t="s">
        <v>314</v>
      </c>
      <c r="B22" s="1570">
        <v>40</v>
      </c>
      <c r="C22" s="1571"/>
      <c r="D22" s="1572">
        <v>3</v>
      </c>
      <c r="E22" s="1573"/>
      <c r="F22" s="1562">
        <v>9</v>
      </c>
      <c r="G22" s="1573"/>
      <c r="H22" s="1562">
        <v>1</v>
      </c>
      <c r="I22" s="1573"/>
      <c r="J22" s="1562">
        <v>10</v>
      </c>
      <c r="K22" s="1573"/>
      <c r="L22" s="1562">
        <v>25</v>
      </c>
      <c r="M22" s="1573"/>
      <c r="N22" s="1562">
        <v>0</v>
      </c>
      <c r="O22" s="1563"/>
    </row>
    <row r="23" spans="1:16" ht="16.5" customHeight="1">
      <c r="A23" s="303" t="s">
        <v>332</v>
      </c>
      <c r="B23" s="1570">
        <v>11</v>
      </c>
      <c r="C23" s="1571"/>
      <c r="D23" s="1572">
        <v>0</v>
      </c>
      <c r="E23" s="1573"/>
      <c r="F23" s="1562">
        <v>8</v>
      </c>
      <c r="G23" s="1573"/>
      <c r="H23" s="1562">
        <v>1</v>
      </c>
      <c r="I23" s="1573"/>
      <c r="J23" s="1562">
        <v>1</v>
      </c>
      <c r="K23" s="1573"/>
      <c r="L23" s="1562">
        <v>7</v>
      </c>
      <c r="M23" s="1573"/>
      <c r="N23" s="1562">
        <v>0</v>
      </c>
      <c r="O23" s="1563"/>
    </row>
    <row r="24" spans="1:16" ht="16.5" customHeight="1">
      <c r="A24" s="303" t="s">
        <v>316</v>
      </c>
      <c r="B24" s="1570">
        <f>94-6</f>
        <v>88</v>
      </c>
      <c r="C24" s="1571"/>
      <c r="D24" s="1572">
        <v>9</v>
      </c>
      <c r="E24" s="1573"/>
      <c r="F24" s="1562">
        <v>54</v>
      </c>
      <c r="G24" s="1573"/>
      <c r="H24" s="1562">
        <v>10</v>
      </c>
      <c r="I24" s="1573"/>
      <c r="J24" s="1562">
        <v>63</v>
      </c>
      <c r="K24" s="1573"/>
      <c r="L24" s="1562">
        <f>34-6</f>
        <v>28</v>
      </c>
      <c r="M24" s="1573"/>
      <c r="N24" s="1562">
        <v>1</v>
      </c>
      <c r="O24" s="1563"/>
    </row>
    <row r="25" spans="1:16" ht="16.5" customHeight="1">
      <c r="A25" s="303" t="s">
        <v>317</v>
      </c>
      <c r="B25" s="1570">
        <f>12-5</f>
        <v>7</v>
      </c>
      <c r="C25" s="1571"/>
      <c r="D25" s="1572">
        <v>0</v>
      </c>
      <c r="E25" s="1573"/>
      <c r="F25" s="1562">
        <v>4</v>
      </c>
      <c r="G25" s="1573"/>
      <c r="H25" s="1562">
        <v>1</v>
      </c>
      <c r="I25" s="1573"/>
      <c r="J25" s="1562">
        <v>0</v>
      </c>
      <c r="K25" s="1573"/>
      <c r="L25" s="1562">
        <f>10-5</f>
        <v>5</v>
      </c>
      <c r="M25" s="1573"/>
      <c r="N25" s="1562">
        <v>0</v>
      </c>
      <c r="O25" s="1563"/>
    </row>
    <row r="26" spans="1:16" ht="16.5" customHeight="1">
      <c r="A26" s="303" t="s">
        <v>318</v>
      </c>
      <c r="B26" s="1570">
        <f>36-1</f>
        <v>35</v>
      </c>
      <c r="C26" s="1571"/>
      <c r="D26" s="1572">
        <v>5</v>
      </c>
      <c r="E26" s="1573"/>
      <c r="F26" s="1562">
        <v>22</v>
      </c>
      <c r="G26" s="1573"/>
      <c r="H26" s="1562">
        <v>5</v>
      </c>
      <c r="I26" s="1573"/>
      <c r="J26" s="1562">
        <f>15-1</f>
        <v>14</v>
      </c>
      <c r="K26" s="1573"/>
      <c r="L26" s="1562">
        <v>17</v>
      </c>
      <c r="M26" s="1573"/>
      <c r="N26" s="1562">
        <v>0</v>
      </c>
      <c r="O26" s="1563"/>
    </row>
    <row r="27" spans="1:16" ht="16.5" customHeight="1">
      <c r="A27" s="303" t="s">
        <v>319</v>
      </c>
      <c r="B27" s="1570">
        <v>80</v>
      </c>
      <c r="C27" s="1571"/>
      <c r="D27" s="1572">
        <v>11</v>
      </c>
      <c r="E27" s="1573"/>
      <c r="F27" s="1562">
        <v>48</v>
      </c>
      <c r="G27" s="1573"/>
      <c r="H27" s="1562">
        <v>12</v>
      </c>
      <c r="I27" s="1573"/>
      <c r="J27" s="1562">
        <v>80</v>
      </c>
      <c r="K27" s="1573"/>
      <c r="L27" s="1562">
        <v>54</v>
      </c>
      <c r="M27" s="1573"/>
      <c r="N27" s="1562">
        <v>0</v>
      </c>
      <c r="O27" s="1563"/>
    </row>
    <row r="28" spans="1:16" ht="16.5" customHeight="1" thickBot="1">
      <c r="A28" s="326" t="s">
        <v>333</v>
      </c>
      <c r="B28" s="1564">
        <f>84-9-2-1</f>
        <v>72</v>
      </c>
      <c r="C28" s="1565"/>
      <c r="D28" s="1566">
        <v>22</v>
      </c>
      <c r="E28" s="1567"/>
      <c r="F28" s="1568">
        <f>43-1</f>
        <v>42</v>
      </c>
      <c r="G28" s="1567"/>
      <c r="H28" s="1568">
        <v>12</v>
      </c>
      <c r="I28" s="1567"/>
      <c r="J28" s="1568">
        <f>32-2</f>
        <v>30</v>
      </c>
      <c r="K28" s="1567"/>
      <c r="L28" s="1568">
        <f>20-9</f>
        <v>11</v>
      </c>
      <c r="M28" s="1567"/>
      <c r="N28" s="1568">
        <v>0</v>
      </c>
      <c r="O28" s="1569"/>
    </row>
    <row r="29" spans="1:16" ht="16.5" customHeight="1" thickTop="1" thickBot="1">
      <c r="A29" s="304" t="s">
        <v>276</v>
      </c>
      <c r="B29" s="1550">
        <f>SUM(B5:C28)</f>
        <v>1198</v>
      </c>
      <c r="C29" s="1551"/>
      <c r="D29" s="1552">
        <f>SUM(D5:E28)</f>
        <v>153</v>
      </c>
      <c r="E29" s="1553"/>
      <c r="F29" s="1554">
        <f>SUM(F5:G28)</f>
        <v>524</v>
      </c>
      <c r="G29" s="1554"/>
      <c r="H29" s="1554">
        <f>SUM(H5:I28)</f>
        <v>114</v>
      </c>
      <c r="I29" s="1554"/>
      <c r="J29" s="1554">
        <f>SUM(J5:K28)</f>
        <v>545</v>
      </c>
      <c r="K29" s="1554"/>
      <c r="L29" s="1554">
        <f>SUM(L5:M28)</f>
        <v>586</v>
      </c>
      <c r="M29" s="1554"/>
      <c r="N29" s="1530">
        <f>SUM(N5:O28)</f>
        <v>4</v>
      </c>
      <c r="O29" s="1531"/>
    </row>
    <row r="30" spans="1:16" s="330" customFormat="1" ht="3.75" customHeight="1">
      <c r="A30" s="327"/>
      <c r="B30" s="328"/>
      <c r="C30" s="328"/>
      <c r="D30" s="329"/>
      <c r="E30" s="329"/>
      <c r="F30" s="329"/>
      <c r="G30" s="329"/>
      <c r="H30" s="329"/>
      <c r="I30" s="329"/>
      <c r="J30" s="329"/>
      <c r="K30" s="329"/>
      <c r="L30" s="329"/>
      <c r="M30" s="329"/>
      <c r="N30" s="329"/>
      <c r="O30" s="329"/>
    </row>
    <row r="31" spans="1:16" ht="13.5" customHeight="1">
      <c r="A31" s="1561" t="s">
        <v>471</v>
      </c>
      <c r="B31" s="1561"/>
      <c r="C31" s="1561"/>
      <c r="D31" s="1561"/>
      <c r="E31" s="1561"/>
      <c r="F31" s="1561"/>
      <c r="G31" s="1561"/>
      <c r="H31" s="1561"/>
      <c r="I31" s="1561"/>
      <c r="J31" s="1561"/>
      <c r="K31" s="1561"/>
      <c r="L31" s="1561"/>
      <c r="M31" s="1561"/>
      <c r="N31" s="1561"/>
      <c r="O31" s="1561"/>
      <c r="P31" s="1561"/>
    </row>
    <row r="32" spans="1:16" ht="14.25" customHeight="1">
      <c r="A32" s="1561"/>
      <c r="B32" s="1561"/>
      <c r="C32" s="1561"/>
      <c r="D32" s="1561"/>
      <c r="E32" s="1561"/>
      <c r="F32" s="1561"/>
      <c r="G32" s="1561"/>
      <c r="H32" s="1561"/>
      <c r="I32" s="1561"/>
      <c r="J32" s="1561"/>
      <c r="K32" s="1561"/>
      <c r="L32" s="1561"/>
      <c r="M32" s="1561"/>
      <c r="N32" s="1561"/>
      <c r="O32" s="1561"/>
      <c r="P32" s="1561"/>
    </row>
    <row r="33" spans="1:17" ht="24.75" customHeight="1">
      <c r="A33" s="871"/>
      <c r="B33" s="871"/>
      <c r="C33" s="871"/>
      <c r="D33" s="871"/>
      <c r="E33" s="871"/>
      <c r="F33" s="871"/>
      <c r="G33" s="871"/>
      <c r="H33" s="871"/>
      <c r="I33" s="871"/>
      <c r="J33" s="871"/>
      <c r="K33" s="871"/>
      <c r="L33" s="871"/>
      <c r="M33" s="871"/>
      <c r="N33" s="871"/>
      <c r="O33" s="871"/>
      <c r="P33" s="305"/>
    </row>
    <row r="34" spans="1:17" s="299" customFormat="1" ht="15" customHeight="1">
      <c r="A34" s="1532" t="s">
        <v>334</v>
      </c>
      <c r="B34" s="1532"/>
      <c r="C34" s="1532"/>
      <c r="D34" s="1532"/>
      <c r="E34" s="1532"/>
      <c r="F34" s="1532"/>
      <c r="G34" s="1532"/>
      <c r="H34" s="1532"/>
      <c r="I34" s="1532"/>
      <c r="J34" s="1532"/>
      <c r="K34" s="1532"/>
      <c r="L34" s="1532"/>
      <c r="M34" s="1532"/>
      <c r="N34" s="1532"/>
      <c r="O34" s="1532"/>
      <c r="P34" s="1532"/>
      <c r="Q34" s="1532"/>
    </row>
    <row r="35" spans="1:17" ht="18.75" customHeight="1" thickBot="1">
      <c r="A35" s="310"/>
      <c r="B35" s="310"/>
      <c r="C35" s="310"/>
      <c r="D35" s="310"/>
      <c r="E35" s="310"/>
      <c r="F35" s="310"/>
      <c r="G35" s="310"/>
      <c r="H35" s="310"/>
      <c r="I35" s="310"/>
      <c r="J35" s="308"/>
      <c r="K35" s="308"/>
      <c r="L35" s="308"/>
      <c r="M35" s="308"/>
      <c r="O35" s="872"/>
      <c r="P35" s="872"/>
      <c r="Q35" s="1067" t="s">
        <v>816</v>
      </c>
    </row>
    <row r="36" spans="1:17" ht="13.5" customHeight="1">
      <c r="A36" s="1074" t="s">
        <v>335</v>
      </c>
      <c r="B36" s="1533" t="s">
        <v>336</v>
      </c>
      <c r="C36" s="1534"/>
      <c r="D36" s="1539" t="s">
        <v>337</v>
      </c>
      <c r="E36" s="1362"/>
      <c r="F36" s="1539" t="s">
        <v>547</v>
      </c>
      <c r="G36" s="1362"/>
      <c r="H36" s="1540" t="s">
        <v>338</v>
      </c>
      <c r="I36" s="1540"/>
      <c r="J36" s="1539" t="s">
        <v>339</v>
      </c>
      <c r="K36" s="1542"/>
      <c r="L36" s="1540" t="s">
        <v>340</v>
      </c>
      <c r="M36" s="1544"/>
      <c r="N36" s="1546" t="s">
        <v>341</v>
      </c>
      <c r="O36" s="1547"/>
      <c r="P36" s="1555" t="s">
        <v>342</v>
      </c>
      <c r="Q36" s="1556"/>
    </row>
    <row r="37" spans="1:17" ht="12" customHeight="1">
      <c r="A37" s="1073"/>
      <c r="B37" s="1535"/>
      <c r="C37" s="1536"/>
      <c r="D37" s="1363"/>
      <c r="E37" s="1363"/>
      <c r="F37" s="1363"/>
      <c r="G37" s="1363"/>
      <c r="H37" s="1541"/>
      <c r="I37" s="1541"/>
      <c r="J37" s="1543"/>
      <c r="K37" s="1543"/>
      <c r="L37" s="1545"/>
      <c r="M37" s="1545"/>
      <c r="N37" s="1548"/>
      <c r="O37" s="1549"/>
      <c r="P37" s="1557"/>
      <c r="Q37" s="1558"/>
    </row>
    <row r="38" spans="1:17" ht="13.5" customHeight="1" thickBot="1">
      <c r="A38" s="1075" t="s">
        <v>343</v>
      </c>
      <c r="B38" s="1537"/>
      <c r="C38" s="1538"/>
      <c r="D38" s="1363"/>
      <c r="E38" s="1363"/>
      <c r="F38" s="1363"/>
      <c r="G38" s="1363"/>
      <c r="H38" s="1541"/>
      <c r="I38" s="1541"/>
      <c r="J38" s="1543"/>
      <c r="K38" s="1543"/>
      <c r="L38" s="1545"/>
      <c r="M38" s="1545"/>
      <c r="N38" s="1548"/>
      <c r="O38" s="1549"/>
      <c r="P38" s="1559"/>
      <c r="Q38" s="1560"/>
    </row>
    <row r="39" spans="1:17" ht="6.95" customHeight="1" thickTop="1">
      <c r="A39" s="1515" t="s">
        <v>344</v>
      </c>
      <c r="B39" s="1517">
        <v>54</v>
      </c>
      <c r="C39" s="1518"/>
      <c r="D39" s="1521">
        <v>0</v>
      </c>
      <c r="E39" s="1518"/>
      <c r="F39" s="1522">
        <v>5</v>
      </c>
      <c r="G39" s="1523"/>
      <c r="H39" s="1522">
        <v>68</v>
      </c>
      <c r="I39" s="1523"/>
      <c r="J39" s="1522">
        <v>121</v>
      </c>
      <c r="K39" s="1523"/>
      <c r="L39" s="1522">
        <v>14</v>
      </c>
      <c r="M39" s="1523"/>
      <c r="N39" s="1522">
        <v>433</v>
      </c>
      <c r="O39" s="1525"/>
      <c r="P39" s="1528">
        <f>SUM(B39:O41)</f>
        <v>695</v>
      </c>
      <c r="Q39" s="1529"/>
    </row>
    <row r="40" spans="1:17" ht="6.95" customHeight="1">
      <c r="A40" s="1515"/>
      <c r="B40" s="1519"/>
      <c r="C40" s="1520"/>
      <c r="D40" s="1520"/>
      <c r="E40" s="1520"/>
      <c r="F40" s="1524"/>
      <c r="G40" s="1524"/>
      <c r="H40" s="1524"/>
      <c r="I40" s="1524"/>
      <c r="J40" s="1524"/>
      <c r="K40" s="1524"/>
      <c r="L40" s="1524"/>
      <c r="M40" s="1524"/>
      <c r="N40" s="1526"/>
      <c r="O40" s="1527"/>
      <c r="P40" s="1488"/>
      <c r="Q40" s="1461"/>
    </row>
    <row r="41" spans="1:17" ht="6.95" customHeight="1">
      <c r="A41" s="1516"/>
      <c r="B41" s="1519"/>
      <c r="C41" s="1520"/>
      <c r="D41" s="1520"/>
      <c r="E41" s="1520"/>
      <c r="F41" s="1524"/>
      <c r="G41" s="1524"/>
      <c r="H41" s="1524"/>
      <c r="I41" s="1524"/>
      <c r="J41" s="1524"/>
      <c r="K41" s="1524"/>
      <c r="L41" s="1524"/>
      <c r="M41" s="1524"/>
      <c r="N41" s="1526"/>
      <c r="O41" s="1527"/>
      <c r="P41" s="1488"/>
      <c r="Q41" s="1461"/>
    </row>
    <row r="42" spans="1:17" ht="12.75" customHeight="1">
      <c r="A42" s="869" t="s">
        <v>345</v>
      </c>
      <c r="B42" s="1506">
        <v>17</v>
      </c>
      <c r="C42" s="1507"/>
      <c r="D42" s="1511">
        <v>0</v>
      </c>
      <c r="E42" s="1507"/>
      <c r="F42" s="1512">
        <v>3</v>
      </c>
      <c r="G42" s="1513"/>
      <c r="H42" s="1512">
        <v>12</v>
      </c>
      <c r="I42" s="1513"/>
      <c r="J42" s="1512">
        <v>32</v>
      </c>
      <c r="K42" s="1513"/>
      <c r="L42" s="1512">
        <v>1</v>
      </c>
      <c r="M42" s="1513"/>
      <c r="N42" s="1483"/>
      <c r="O42" s="1484"/>
      <c r="P42" s="1488">
        <f>SUM(B42:O44)</f>
        <v>65</v>
      </c>
      <c r="Q42" s="1461"/>
    </row>
    <row r="43" spans="1:17" ht="12.75" customHeight="1">
      <c r="A43" s="660" t="s">
        <v>346</v>
      </c>
      <c r="B43" s="1508"/>
      <c r="C43" s="1507"/>
      <c r="D43" s="1507"/>
      <c r="E43" s="1507"/>
      <c r="F43" s="1513"/>
      <c r="G43" s="1513"/>
      <c r="H43" s="1513"/>
      <c r="I43" s="1513"/>
      <c r="J43" s="1513"/>
      <c r="K43" s="1513"/>
      <c r="L43" s="1513"/>
      <c r="M43" s="1513"/>
      <c r="N43" s="1485"/>
      <c r="O43" s="1484"/>
      <c r="P43" s="1488"/>
      <c r="Q43" s="1461"/>
    </row>
    <row r="44" spans="1:17" ht="13.5" customHeight="1" thickBot="1">
      <c r="A44" s="660" t="s">
        <v>347</v>
      </c>
      <c r="B44" s="1509"/>
      <c r="C44" s="1510"/>
      <c r="D44" s="1510"/>
      <c r="E44" s="1510"/>
      <c r="F44" s="1514"/>
      <c r="G44" s="1514"/>
      <c r="H44" s="1514"/>
      <c r="I44" s="1514"/>
      <c r="J44" s="1514"/>
      <c r="K44" s="1514"/>
      <c r="L44" s="1514"/>
      <c r="M44" s="1514"/>
      <c r="N44" s="1486"/>
      <c r="O44" s="1487"/>
      <c r="P44" s="1489"/>
      <c r="Q44" s="1490"/>
    </row>
    <row r="45" spans="1:17" ht="6.95" customHeight="1" thickTop="1" thickBot="1">
      <c r="A45" s="1491" t="s">
        <v>348</v>
      </c>
      <c r="B45" s="1494">
        <f>SUM(B39:C44)</f>
        <v>71</v>
      </c>
      <c r="C45" s="1495"/>
      <c r="D45" s="1500">
        <f>SUM(D39:E44)</f>
        <v>0</v>
      </c>
      <c r="E45" s="1500"/>
      <c r="F45" s="1503">
        <f>SUM(F39:G44)</f>
        <v>8</v>
      </c>
      <c r="G45" s="1503"/>
      <c r="H45" s="1503">
        <f>SUM(H39:I44)</f>
        <v>80</v>
      </c>
      <c r="I45" s="1503"/>
      <c r="J45" s="1503">
        <f>SUM(J39:K44)</f>
        <v>153</v>
      </c>
      <c r="K45" s="1503"/>
      <c r="L45" s="1503">
        <f>SUM(L39:M44)</f>
        <v>15</v>
      </c>
      <c r="M45" s="1503"/>
      <c r="N45" s="1503">
        <f>N39</f>
        <v>433</v>
      </c>
      <c r="O45" s="1503"/>
      <c r="P45" s="1458">
        <f>SUM(P39:Q44)</f>
        <v>760</v>
      </c>
      <c r="Q45" s="1459"/>
    </row>
    <row r="46" spans="1:17" ht="6.95" customHeight="1" thickTop="1" thickBot="1">
      <c r="A46" s="1492"/>
      <c r="B46" s="1496"/>
      <c r="C46" s="1497"/>
      <c r="D46" s="1501"/>
      <c r="E46" s="1501"/>
      <c r="F46" s="1504"/>
      <c r="G46" s="1504"/>
      <c r="H46" s="1504"/>
      <c r="I46" s="1504"/>
      <c r="J46" s="1504"/>
      <c r="K46" s="1504"/>
      <c r="L46" s="1504"/>
      <c r="M46" s="1504"/>
      <c r="N46" s="1504"/>
      <c r="O46" s="1504"/>
      <c r="P46" s="1460"/>
      <c r="Q46" s="1461"/>
    </row>
    <row r="47" spans="1:17" ht="6.95" customHeight="1" thickTop="1" thickBot="1">
      <c r="A47" s="1493"/>
      <c r="B47" s="1498"/>
      <c r="C47" s="1499"/>
      <c r="D47" s="1502"/>
      <c r="E47" s="1502"/>
      <c r="F47" s="1505"/>
      <c r="G47" s="1505"/>
      <c r="H47" s="1505"/>
      <c r="I47" s="1505"/>
      <c r="J47" s="1505"/>
      <c r="K47" s="1505"/>
      <c r="L47" s="1505"/>
      <c r="M47" s="1505"/>
      <c r="N47" s="1505"/>
      <c r="O47" s="1505"/>
      <c r="P47" s="1462"/>
      <c r="Q47" s="1463"/>
    </row>
    <row r="48" spans="1:17" ht="24" customHeight="1">
      <c r="A48" s="311"/>
      <c r="B48" s="308"/>
      <c r="C48" s="311"/>
      <c r="D48" s="311"/>
      <c r="E48" s="308"/>
      <c r="F48" s="311"/>
      <c r="G48" s="311"/>
      <c r="H48" s="312"/>
      <c r="I48" s="312"/>
      <c r="J48" s="308"/>
      <c r="K48" s="308"/>
      <c r="L48" s="308"/>
      <c r="M48" s="308"/>
      <c r="N48" s="308"/>
      <c r="O48" s="308"/>
      <c r="P48" s="308"/>
    </row>
    <row r="49" spans="1:20" s="299" customFormat="1" ht="14.25" customHeight="1">
      <c r="A49" s="870" t="s">
        <v>349</v>
      </c>
      <c r="B49" s="308"/>
      <c r="C49" s="311"/>
      <c r="D49" s="311"/>
      <c r="E49" s="308"/>
      <c r="F49" s="311"/>
      <c r="G49" s="311"/>
      <c r="H49" s="311"/>
      <c r="I49" s="311"/>
      <c r="J49" s="308"/>
      <c r="K49" s="308"/>
      <c r="L49" s="308"/>
      <c r="M49" s="308"/>
      <c r="N49" s="308"/>
      <c r="O49" s="308"/>
      <c r="P49" s="308"/>
    </row>
    <row r="50" spans="1:20" ht="21" customHeight="1" thickBot="1">
      <c r="A50" s="310"/>
      <c r="B50" s="310"/>
      <c r="C50" s="310"/>
      <c r="D50" s="310"/>
      <c r="E50" s="310"/>
      <c r="F50" s="311"/>
      <c r="G50" s="311"/>
      <c r="H50" s="310"/>
      <c r="I50" s="310"/>
      <c r="J50" s="308"/>
      <c r="K50" s="308"/>
      <c r="L50" s="308"/>
      <c r="M50" s="308"/>
      <c r="N50" s="661"/>
      <c r="O50" s="662"/>
      <c r="P50" s="1067" t="s">
        <v>816</v>
      </c>
    </row>
    <row r="51" spans="1:20" ht="15" customHeight="1">
      <c r="A51" s="1464" t="s">
        <v>350</v>
      </c>
      <c r="B51" s="1465"/>
      <c r="C51" s="1465"/>
      <c r="D51" s="1465"/>
      <c r="E51" s="1466" t="s">
        <v>351</v>
      </c>
      <c r="F51" s="1467"/>
      <c r="G51" s="1468"/>
      <c r="H51" s="1472" t="s">
        <v>522</v>
      </c>
      <c r="I51" s="1473"/>
      <c r="J51" s="1474"/>
      <c r="K51" s="1478" t="s">
        <v>559</v>
      </c>
      <c r="L51" s="1467"/>
      <c r="M51" s="1467"/>
      <c r="N51" s="1466" t="s">
        <v>352</v>
      </c>
      <c r="O51" s="1467"/>
      <c r="P51" s="1479"/>
    </row>
    <row r="52" spans="1:20" ht="15" customHeight="1" thickBot="1">
      <c r="A52" s="1481" t="s">
        <v>353</v>
      </c>
      <c r="B52" s="1482"/>
      <c r="C52" s="1482"/>
      <c r="D52" s="1482"/>
      <c r="E52" s="1469"/>
      <c r="F52" s="1470"/>
      <c r="G52" s="1471"/>
      <c r="H52" s="1475"/>
      <c r="I52" s="1476"/>
      <c r="J52" s="1477"/>
      <c r="K52" s="1470"/>
      <c r="L52" s="1470"/>
      <c r="M52" s="1470"/>
      <c r="N52" s="1469"/>
      <c r="O52" s="1470"/>
      <c r="P52" s="1480"/>
    </row>
    <row r="53" spans="1:20" ht="16.5" customHeight="1" thickTop="1">
      <c r="A53" s="1414" t="s">
        <v>354</v>
      </c>
      <c r="B53" s="1441"/>
      <c r="C53" s="1441"/>
      <c r="D53" s="1442"/>
      <c r="E53" s="1443">
        <v>2</v>
      </c>
      <c r="F53" s="1444"/>
      <c r="G53" s="1444"/>
      <c r="H53" s="1444">
        <v>28</v>
      </c>
      <c r="I53" s="1444"/>
      <c r="J53" s="1444"/>
      <c r="K53" s="1444">
        <v>4</v>
      </c>
      <c r="L53" s="1444"/>
      <c r="M53" s="1445"/>
      <c r="N53" s="1446">
        <f>SUM(E53:M53)</f>
        <v>34</v>
      </c>
      <c r="O53" s="1447"/>
      <c r="P53" s="1448"/>
    </row>
    <row r="54" spans="1:20" ht="16.5" customHeight="1">
      <c r="A54" s="1449" t="s">
        <v>355</v>
      </c>
      <c r="B54" s="1450"/>
      <c r="C54" s="1450"/>
      <c r="D54" s="1451"/>
      <c r="E54" s="1452">
        <v>5</v>
      </c>
      <c r="F54" s="1453"/>
      <c r="G54" s="1453"/>
      <c r="H54" s="1453">
        <v>26</v>
      </c>
      <c r="I54" s="1453"/>
      <c r="J54" s="1453"/>
      <c r="K54" s="1453">
        <v>6</v>
      </c>
      <c r="L54" s="1453"/>
      <c r="M54" s="1454"/>
      <c r="N54" s="1455">
        <f>SUM(E54:M54)</f>
        <v>37</v>
      </c>
      <c r="O54" s="1456"/>
      <c r="P54" s="1457"/>
    </row>
    <row r="55" spans="1:20" ht="16.5" customHeight="1" thickBot="1">
      <c r="A55" s="1424" t="s">
        <v>356</v>
      </c>
      <c r="B55" s="1425"/>
      <c r="C55" s="1425"/>
      <c r="D55" s="1426"/>
      <c r="E55" s="1427">
        <v>0</v>
      </c>
      <c r="F55" s="1428"/>
      <c r="G55" s="1428"/>
      <c r="H55" s="1428">
        <v>0</v>
      </c>
      <c r="I55" s="1428"/>
      <c r="J55" s="1428"/>
      <c r="K55" s="1428">
        <v>0</v>
      </c>
      <c r="L55" s="1428"/>
      <c r="M55" s="1429"/>
      <c r="N55" s="1430">
        <f>SUM(E55:M55)</f>
        <v>0</v>
      </c>
      <c r="O55" s="1431"/>
      <c r="P55" s="1432"/>
    </row>
    <row r="56" spans="1:20" ht="16.5" customHeight="1" thickTop="1" thickBot="1">
      <c r="A56" s="1433" t="s">
        <v>357</v>
      </c>
      <c r="B56" s="1434"/>
      <c r="C56" s="1434"/>
      <c r="D56" s="1435"/>
      <c r="E56" s="1436">
        <f>SUM(E53:G55)</f>
        <v>7</v>
      </c>
      <c r="F56" s="1436"/>
      <c r="G56" s="1437"/>
      <c r="H56" s="1438">
        <f>SUM(H53:J55)</f>
        <v>54</v>
      </c>
      <c r="I56" s="1436"/>
      <c r="J56" s="1437"/>
      <c r="K56" s="1438">
        <f>SUM(K53:M55)</f>
        <v>10</v>
      </c>
      <c r="L56" s="1436"/>
      <c r="M56" s="1436"/>
      <c r="N56" s="1439">
        <f>SUM(N53:P55)</f>
        <v>71</v>
      </c>
      <c r="O56" s="1436"/>
      <c r="P56" s="1440"/>
    </row>
    <row r="57" spans="1:20" ht="17.25" customHeight="1">
      <c r="A57" s="331"/>
      <c r="B57" s="297"/>
      <c r="C57" s="297"/>
      <c r="D57" s="297"/>
      <c r="E57" s="297"/>
      <c r="F57" s="297"/>
      <c r="G57" s="297"/>
      <c r="H57" s="297"/>
      <c r="I57" s="297"/>
      <c r="J57" s="297"/>
      <c r="K57" s="297"/>
      <c r="L57" s="297"/>
      <c r="M57" s="297"/>
      <c r="N57" s="297"/>
      <c r="O57" s="297"/>
      <c r="P57" s="297"/>
      <c r="Q57" s="297"/>
      <c r="R57" s="297"/>
      <c r="S57" s="297"/>
      <c r="T57" s="297"/>
    </row>
    <row r="58" spans="1:20">
      <c r="A58" s="297"/>
      <c r="B58" s="297"/>
      <c r="C58" s="297"/>
      <c r="D58" s="297"/>
      <c r="E58" s="1582"/>
      <c r="F58" s="1582"/>
      <c r="G58" s="1582"/>
      <c r="H58" s="1582"/>
      <c r="I58" s="1582"/>
      <c r="J58" s="1582"/>
      <c r="K58" s="1582"/>
      <c r="L58" s="1582"/>
      <c r="M58" s="1582"/>
      <c r="N58" s="1582"/>
      <c r="O58" s="297"/>
      <c r="P58" s="297"/>
      <c r="Q58" s="297"/>
      <c r="R58" s="297"/>
      <c r="S58" s="297"/>
      <c r="T58" s="297"/>
    </row>
    <row r="59" spans="1:20">
      <c r="A59" s="297"/>
      <c r="B59" s="297"/>
      <c r="C59" s="297"/>
      <c r="D59" s="297"/>
      <c r="E59" s="1582"/>
      <c r="F59" s="1582"/>
      <c r="G59" s="1582"/>
      <c r="H59" s="1582"/>
      <c r="I59" s="1582"/>
      <c r="J59" s="1582"/>
      <c r="K59" s="1582"/>
      <c r="L59" s="1582"/>
      <c r="M59" s="1582"/>
      <c r="N59" s="1582"/>
      <c r="O59" s="297"/>
      <c r="P59" s="297"/>
      <c r="Q59" s="297"/>
      <c r="R59" s="297"/>
      <c r="S59" s="297"/>
      <c r="T59" s="297"/>
    </row>
    <row r="60" spans="1:20">
      <c r="A60" s="297"/>
      <c r="B60" s="297"/>
      <c r="C60" s="297"/>
      <c r="D60" s="297"/>
      <c r="E60" s="332"/>
      <c r="F60" s="332"/>
      <c r="G60" s="332"/>
      <c r="H60" s="332"/>
      <c r="I60" s="332"/>
      <c r="J60" s="332"/>
      <c r="K60" s="332"/>
      <c r="L60" s="332"/>
      <c r="M60" s="332"/>
      <c r="N60" s="332"/>
      <c r="O60" s="297"/>
      <c r="P60" s="297"/>
      <c r="Q60" s="297"/>
      <c r="R60" s="297"/>
      <c r="S60" s="297"/>
      <c r="T60" s="297"/>
    </row>
    <row r="61" spans="1:20">
      <c r="A61" s="297"/>
      <c r="B61" s="297"/>
      <c r="C61" s="297"/>
      <c r="D61" s="297"/>
      <c r="E61" s="332"/>
      <c r="F61" s="332"/>
      <c r="G61" s="332"/>
      <c r="H61" s="332"/>
      <c r="I61" s="332"/>
      <c r="J61" s="332"/>
      <c r="K61" s="332"/>
      <c r="L61" s="332"/>
      <c r="M61" s="332"/>
      <c r="N61" s="332"/>
      <c r="O61" s="297"/>
      <c r="P61" s="297"/>
      <c r="Q61" s="297"/>
      <c r="R61" s="297"/>
      <c r="S61" s="297"/>
      <c r="T61" s="297"/>
    </row>
    <row r="62" spans="1:20">
      <c r="A62" s="297"/>
      <c r="B62" s="297"/>
      <c r="C62" s="297"/>
      <c r="D62" s="297"/>
      <c r="E62" s="332"/>
      <c r="F62" s="332"/>
      <c r="G62" s="332"/>
      <c r="H62" s="332"/>
      <c r="I62" s="332"/>
      <c r="J62" s="332"/>
      <c r="K62" s="332"/>
      <c r="L62" s="332"/>
      <c r="M62" s="332"/>
      <c r="N62" s="332"/>
      <c r="O62" s="297"/>
      <c r="P62" s="297"/>
      <c r="Q62" s="297"/>
      <c r="R62" s="297"/>
      <c r="S62" s="297"/>
      <c r="T62" s="297"/>
    </row>
    <row r="63" spans="1:20">
      <c r="A63" s="297"/>
      <c r="B63" s="297"/>
      <c r="C63" s="297"/>
      <c r="D63" s="297"/>
      <c r="E63" s="332"/>
      <c r="F63" s="332"/>
      <c r="G63" s="332"/>
      <c r="H63" s="332"/>
      <c r="I63" s="332"/>
      <c r="J63" s="332"/>
      <c r="K63" s="332"/>
      <c r="L63" s="332"/>
      <c r="M63" s="332"/>
      <c r="N63" s="332"/>
      <c r="O63" s="297"/>
      <c r="P63" s="297"/>
      <c r="Q63" s="297"/>
      <c r="R63" s="297"/>
      <c r="S63" s="297"/>
      <c r="T63" s="297"/>
    </row>
    <row r="64" spans="1:20">
      <c r="A64" s="297"/>
      <c r="B64" s="297"/>
      <c r="C64" s="297"/>
      <c r="D64" s="297"/>
      <c r="E64" s="297"/>
      <c r="F64" s="297"/>
      <c r="G64" s="297"/>
      <c r="H64" s="297"/>
      <c r="I64" s="297"/>
      <c r="J64" s="297"/>
      <c r="K64" s="297"/>
      <c r="L64" s="297"/>
      <c r="M64" s="297"/>
      <c r="N64" s="297"/>
      <c r="O64" s="297"/>
      <c r="P64" s="297"/>
      <c r="Q64" s="297"/>
      <c r="R64" s="297"/>
      <c r="S64" s="297"/>
      <c r="T64" s="297"/>
    </row>
    <row r="65" spans="1:8">
      <c r="A65" s="295"/>
      <c r="B65" s="295"/>
      <c r="C65" s="295"/>
      <c r="D65" s="295"/>
      <c r="E65" s="295"/>
      <c r="F65" s="295"/>
      <c r="G65" s="295"/>
      <c r="H65" s="295"/>
    </row>
    <row r="66" spans="1:8">
      <c r="A66" s="295"/>
      <c r="B66" s="295"/>
      <c r="C66" s="295"/>
      <c r="D66" s="295"/>
      <c r="E66" s="295"/>
      <c r="F66" s="295"/>
      <c r="G66" s="295"/>
      <c r="H66" s="295"/>
    </row>
    <row r="67" spans="1:8">
      <c r="A67" s="295"/>
      <c r="B67" s="295"/>
      <c r="C67" s="295"/>
      <c r="D67" s="295"/>
      <c r="E67" s="295"/>
      <c r="F67" s="295"/>
      <c r="G67" s="295"/>
      <c r="H67" s="295"/>
    </row>
  </sheetData>
  <mergeCells count="251">
    <mergeCell ref="E58:F59"/>
    <mergeCell ref="G58:H59"/>
    <mergeCell ref="I58:J59"/>
    <mergeCell ref="K58:L59"/>
    <mergeCell ref="M58:N59"/>
    <mergeCell ref="A2:O2"/>
    <mergeCell ref="B3:C4"/>
    <mergeCell ref="D3:E4"/>
    <mergeCell ref="F3:G4"/>
    <mergeCell ref="H3:I4"/>
    <mergeCell ref="J3:K4"/>
    <mergeCell ref="L3:O3"/>
    <mergeCell ref="L4:M4"/>
    <mergeCell ref="N4:O4"/>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5:O15"/>
    <mergeCell ref="B16:C16"/>
    <mergeCell ref="D16:E16"/>
    <mergeCell ref="F16:G16"/>
    <mergeCell ref="H16:I16"/>
    <mergeCell ref="J16:K16"/>
    <mergeCell ref="L16:M16"/>
    <mergeCell ref="N16:O16"/>
    <mergeCell ref="B15:C15"/>
    <mergeCell ref="D15:E15"/>
    <mergeCell ref="F15:G15"/>
    <mergeCell ref="H15:I15"/>
    <mergeCell ref="J15:K15"/>
    <mergeCell ref="L15:M15"/>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1:O21"/>
    <mergeCell ref="B22:C22"/>
    <mergeCell ref="D22:E22"/>
    <mergeCell ref="F22:G22"/>
    <mergeCell ref="H22:I22"/>
    <mergeCell ref="J22:K22"/>
    <mergeCell ref="L22:M22"/>
    <mergeCell ref="N22:O22"/>
    <mergeCell ref="B21:C21"/>
    <mergeCell ref="D21:E21"/>
    <mergeCell ref="F21:G21"/>
    <mergeCell ref="H21:I21"/>
    <mergeCell ref="J21:K21"/>
    <mergeCell ref="L21:M21"/>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7:O27"/>
    <mergeCell ref="B28:C28"/>
    <mergeCell ref="D28:E28"/>
    <mergeCell ref="F28:G28"/>
    <mergeCell ref="H28:I28"/>
    <mergeCell ref="J28:K28"/>
    <mergeCell ref="L28:M28"/>
    <mergeCell ref="N28:O28"/>
    <mergeCell ref="B27:C27"/>
    <mergeCell ref="D27:E27"/>
    <mergeCell ref="F27:G27"/>
    <mergeCell ref="H27:I27"/>
    <mergeCell ref="J27:K27"/>
    <mergeCell ref="L27:M27"/>
    <mergeCell ref="N29:O29"/>
    <mergeCell ref="A34:Q34"/>
    <mergeCell ref="B36:C38"/>
    <mergeCell ref="D36:E38"/>
    <mergeCell ref="F36:G38"/>
    <mergeCell ref="H36:I38"/>
    <mergeCell ref="J36:K38"/>
    <mergeCell ref="L36:M38"/>
    <mergeCell ref="N36:O38"/>
    <mergeCell ref="B29:C29"/>
    <mergeCell ref="D29:E29"/>
    <mergeCell ref="F29:G29"/>
    <mergeCell ref="H29:I29"/>
    <mergeCell ref="J29:K29"/>
    <mergeCell ref="L29:M29"/>
    <mergeCell ref="P36:Q38"/>
    <mergeCell ref="A31:P32"/>
    <mergeCell ref="A39:A41"/>
    <mergeCell ref="B39:C41"/>
    <mergeCell ref="D39:E41"/>
    <mergeCell ref="F39:G41"/>
    <mergeCell ref="H39:I41"/>
    <mergeCell ref="J39:K41"/>
    <mergeCell ref="L39:M41"/>
    <mergeCell ref="N39:O41"/>
    <mergeCell ref="P39:Q41"/>
    <mergeCell ref="P45:Q47"/>
    <mergeCell ref="A51:D51"/>
    <mergeCell ref="E51:G52"/>
    <mergeCell ref="H51:J52"/>
    <mergeCell ref="K51:M52"/>
    <mergeCell ref="N51:P52"/>
    <mergeCell ref="A52:D52"/>
    <mergeCell ref="N42:O44"/>
    <mergeCell ref="P42:Q44"/>
    <mergeCell ref="A45:A47"/>
    <mergeCell ref="B45:C47"/>
    <mergeCell ref="D45:E47"/>
    <mergeCell ref="F45:G47"/>
    <mergeCell ref="H45:I47"/>
    <mergeCell ref="J45:K47"/>
    <mergeCell ref="L45:M47"/>
    <mergeCell ref="N45:O47"/>
    <mergeCell ref="B42:C44"/>
    <mergeCell ref="D42:E44"/>
    <mergeCell ref="F42:G44"/>
    <mergeCell ref="H42:I44"/>
    <mergeCell ref="J42:K44"/>
    <mergeCell ref="L42:M44"/>
    <mergeCell ref="A53:D53"/>
    <mergeCell ref="E53:G53"/>
    <mergeCell ref="H53:J53"/>
    <mergeCell ref="K53:M53"/>
    <mergeCell ref="N53:P53"/>
    <mergeCell ref="A54:D54"/>
    <mergeCell ref="E54:G54"/>
    <mergeCell ref="H54:J54"/>
    <mergeCell ref="K54:M54"/>
    <mergeCell ref="N54:P54"/>
    <mergeCell ref="A55:D55"/>
    <mergeCell ref="E55:G55"/>
    <mergeCell ref="H55:J55"/>
    <mergeCell ref="K55:M55"/>
    <mergeCell ref="N55:P55"/>
    <mergeCell ref="A56:D56"/>
    <mergeCell ref="E56:G56"/>
    <mergeCell ref="H56:J56"/>
    <mergeCell ref="K56:M56"/>
    <mergeCell ref="N56:P56"/>
  </mergeCells>
  <phoneticPr fontId="3"/>
  <pageMargins left="0.6692913385826772" right="0.47244094488188981" top="0.78740157480314965" bottom="0.9055118110236221" header="0" footer="0.35433070866141736"/>
  <pageSetup paperSize="9" scale="89" firstPageNumber="2" fitToWidth="0"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Below="0" summaryRight="0"/>
    <pageSetUpPr autoPageBreaks="0"/>
  </sheetPr>
  <dimension ref="A1:N34"/>
  <sheetViews>
    <sheetView view="pageBreakPreview" zoomScale="85" zoomScaleNormal="100" zoomScaleSheetLayoutView="85" workbookViewId="0">
      <selection activeCell="N1" sqref="N1"/>
    </sheetView>
  </sheetViews>
  <sheetFormatPr defaultColWidth="8.625" defaultRowHeight="18" customHeight="1"/>
  <cols>
    <col min="1" max="1" width="15.25" style="345" customWidth="1"/>
    <col min="2" max="11" width="6.75" style="345" customWidth="1"/>
    <col min="12" max="13" width="5.875" style="345" customWidth="1"/>
    <col min="14" max="16384" width="8.625" style="345"/>
  </cols>
  <sheetData>
    <row r="1" spans="1:13" ht="18" customHeight="1" thickBot="1">
      <c r="A1" s="341" t="s">
        <v>358</v>
      </c>
      <c r="B1" s="342"/>
      <c r="C1" s="343"/>
      <c r="D1" s="343"/>
      <c r="E1" s="344"/>
      <c r="F1" s="344"/>
      <c r="G1" s="344"/>
      <c r="H1" s="344"/>
      <c r="I1" s="344"/>
      <c r="J1" s="344"/>
      <c r="K1" s="299"/>
    </row>
    <row r="2" spans="1:13" ht="18" customHeight="1" thickBot="1">
      <c r="A2" s="346" t="s">
        <v>359</v>
      </c>
      <c r="B2" s="347" t="s">
        <v>508</v>
      </c>
      <c r="C2" s="347" t="s">
        <v>509</v>
      </c>
      <c r="D2" s="347" t="s">
        <v>510</v>
      </c>
      <c r="E2" s="347" t="s">
        <v>511</v>
      </c>
      <c r="F2" s="347" t="s">
        <v>512</v>
      </c>
      <c r="G2" s="347" t="s">
        <v>513</v>
      </c>
      <c r="H2" s="333" t="s">
        <v>514</v>
      </c>
      <c r="I2" s="333" t="s">
        <v>515</v>
      </c>
      <c r="J2" s="333" t="s">
        <v>602</v>
      </c>
      <c r="K2" s="1068" t="s">
        <v>766</v>
      </c>
      <c r="L2" s="348"/>
      <c r="M2" s="349"/>
    </row>
    <row r="3" spans="1:13" ht="48.75" customHeight="1">
      <c r="A3" s="350" t="s">
        <v>807</v>
      </c>
      <c r="B3" s="351">
        <v>268</v>
      </c>
      <c r="C3" s="351">
        <v>322</v>
      </c>
      <c r="D3" s="351">
        <v>297</v>
      </c>
      <c r="E3" s="351">
        <v>306</v>
      </c>
      <c r="F3" s="334">
        <v>282</v>
      </c>
      <c r="G3" s="334">
        <v>437</v>
      </c>
      <c r="H3" s="334">
        <v>472</v>
      </c>
      <c r="I3" s="334">
        <v>553</v>
      </c>
      <c r="J3" s="334">
        <v>433</v>
      </c>
      <c r="K3" s="1069">
        <v>227</v>
      </c>
      <c r="L3" s="348"/>
      <c r="M3" s="349"/>
    </row>
    <row r="4" spans="1:13" ht="55.5" customHeight="1" thickBot="1">
      <c r="A4" s="352" t="s">
        <v>868</v>
      </c>
      <c r="B4" s="353">
        <v>39</v>
      </c>
      <c r="C4" s="353">
        <v>45</v>
      </c>
      <c r="D4" s="353">
        <v>50</v>
      </c>
      <c r="E4" s="353">
        <v>57</v>
      </c>
      <c r="F4" s="335">
        <v>47</v>
      </c>
      <c r="G4" s="335">
        <v>45</v>
      </c>
      <c r="H4" s="335">
        <v>41</v>
      </c>
      <c r="I4" s="335">
        <v>48</v>
      </c>
      <c r="J4" s="335">
        <v>50</v>
      </c>
      <c r="K4" s="1070">
        <v>107</v>
      </c>
      <c r="L4" s="348"/>
      <c r="M4" s="349"/>
    </row>
    <row r="5" spans="1:13" ht="22.5" customHeight="1" thickTop="1" thickBot="1">
      <c r="A5" s="354" t="s">
        <v>360</v>
      </c>
      <c r="B5" s="355">
        <v>307</v>
      </c>
      <c r="C5" s="355">
        <v>367</v>
      </c>
      <c r="D5" s="355">
        <v>347</v>
      </c>
      <c r="E5" s="355">
        <v>363</v>
      </c>
      <c r="F5" s="336">
        <v>329</v>
      </c>
      <c r="G5" s="336">
        <v>482</v>
      </c>
      <c r="H5" s="336">
        <v>513</v>
      </c>
      <c r="I5" s="336">
        <v>601</v>
      </c>
      <c r="J5" s="336">
        <v>483</v>
      </c>
      <c r="K5" s="1071">
        <v>334</v>
      </c>
      <c r="L5" s="348"/>
      <c r="M5" s="349"/>
    </row>
    <row r="7" spans="1:13" ht="18" customHeight="1" thickBot="1">
      <c r="A7" s="337" t="s">
        <v>610</v>
      </c>
      <c r="B7" s="356"/>
      <c r="G7" s="357"/>
      <c r="H7" s="357"/>
      <c r="I7" s="357"/>
      <c r="J7" s="357"/>
      <c r="K7" s="357"/>
    </row>
    <row r="8" spans="1:13" ht="18" customHeight="1">
      <c r="A8" s="1680"/>
      <c r="B8" s="1681"/>
      <c r="C8" s="1682"/>
      <c r="D8" s="1669" t="s">
        <v>519</v>
      </c>
      <c r="E8" s="1669"/>
      <c r="F8" s="1687"/>
      <c r="G8" s="1669" t="s">
        <v>869</v>
      </c>
      <c r="H8" s="1669"/>
      <c r="I8" s="1687"/>
      <c r="J8" s="1669" t="s">
        <v>870</v>
      </c>
      <c r="K8" s="1669"/>
      <c r="L8" s="1670"/>
    </row>
    <row r="9" spans="1:13" ht="18" customHeight="1" thickBot="1">
      <c r="A9" s="1683"/>
      <c r="B9" s="1684"/>
      <c r="C9" s="1685"/>
      <c r="D9" s="1671"/>
      <c r="E9" s="1671"/>
      <c r="F9" s="1688"/>
      <c r="G9" s="1671"/>
      <c r="H9" s="1671"/>
      <c r="I9" s="1688"/>
      <c r="J9" s="1671"/>
      <c r="K9" s="1671"/>
      <c r="L9" s="1672"/>
    </row>
    <row r="10" spans="1:13" ht="22.5" customHeight="1" thickTop="1" thickBot="1">
      <c r="A10" s="1677" t="s">
        <v>808</v>
      </c>
      <c r="B10" s="1678"/>
      <c r="C10" s="1679"/>
      <c r="D10" s="1667">
        <v>144</v>
      </c>
      <c r="E10" s="1667"/>
      <c r="F10" s="1686"/>
      <c r="G10" s="1667">
        <v>7</v>
      </c>
      <c r="H10" s="1667"/>
      <c r="I10" s="1686"/>
      <c r="J10" s="1667">
        <v>0</v>
      </c>
      <c r="K10" s="1667"/>
      <c r="L10" s="1668"/>
    </row>
    <row r="11" spans="1:13" ht="18" customHeight="1">
      <c r="A11" s="358"/>
      <c r="B11" s="358"/>
      <c r="C11" s="358"/>
    </row>
    <row r="12" spans="1:13" ht="18" customHeight="1" thickBot="1">
      <c r="A12" s="359" t="s">
        <v>611</v>
      </c>
      <c r="B12" s="356"/>
      <c r="G12" s="1673"/>
      <c r="H12" s="1673"/>
      <c r="I12" s="1673"/>
      <c r="J12" s="1673"/>
    </row>
    <row r="13" spans="1:13" ht="18" customHeight="1" thickBot="1">
      <c r="A13" s="1674"/>
      <c r="B13" s="1675"/>
      <c r="C13" s="1675"/>
      <c r="D13" s="1675"/>
      <c r="E13" s="1590" t="s">
        <v>361</v>
      </c>
      <c r="F13" s="1590"/>
      <c r="G13" s="1590"/>
      <c r="H13" s="1592"/>
      <c r="I13" s="1590" t="s">
        <v>362</v>
      </c>
      <c r="J13" s="1590"/>
      <c r="K13" s="1590"/>
      <c r="L13" s="1676"/>
    </row>
    <row r="14" spans="1:13" ht="22.5" customHeight="1" thickBot="1">
      <c r="A14" s="1648" t="s">
        <v>809</v>
      </c>
      <c r="B14" s="1649"/>
      <c r="C14" s="1649"/>
      <c r="D14" s="1650"/>
      <c r="E14" s="1651">
        <v>776</v>
      </c>
      <c r="F14" s="1651"/>
      <c r="G14" s="1651"/>
      <c r="H14" s="1652"/>
      <c r="I14" s="1653">
        <v>959</v>
      </c>
      <c r="J14" s="1654"/>
      <c r="K14" s="1654"/>
      <c r="L14" s="1655"/>
    </row>
    <row r="15" spans="1:13" ht="18" customHeight="1">
      <c r="A15" s="360"/>
      <c r="B15" s="360"/>
      <c r="C15" s="360"/>
      <c r="D15" s="360"/>
      <c r="E15" s="360"/>
      <c r="F15" s="360"/>
      <c r="G15" s="360"/>
      <c r="H15" s="360"/>
      <c r="I15" s="360"/>
      <c r="J15" s="360"/>
      <c r="K15" s="360"/>
      <c r="L15" s="360"/>
    </row>
    <row r="16" spans="1:13" ht="18" customHeight="1">
      <c r="A16" s="1656" t="s">
        <v>871</v>
      </c>
      <c r="B16" s="1656"/>
      <c r="C16" s="1656"/>
      <c r="D16" s="1656"/>
      <c r="E16" s="1656"/>
      <c r="F16" s="1656"/>
      <c r="G16" s="1656"/>
      <c r="H16" s="1656"/>
      <c r="I16" s="1656"/>
      <c r="J16" s="1656"/>
      <c r="K16" s="1656"/>
      <c r="L16" s="1656"/>
      <c r="M16" s="1657"/>
    </row>
    <row r="17" spans="1:14" s="349" customFormat="1" ht="18" customHeight="1" thickBot="1">
      <c r="A17" s="357"/>
      <c r="B17" s="357"/>
      <c r="C17" s="357"/>
      <c r="D17" s="357"/>
      <c r="E17" s="357"/>
      <c r="F17" s="357"/>
      <c r="G17" s="345"/>
      <c r="H17" s="659"/>
      <c r="I17" s="659"/>
      <c r="J17" s="659"/>
      <c r="K17" s="659"/>
      <c r="L17" s="313" t="s">
        <v>363</v>
      </c>
      <c r="M17" s="344"/>
      <c r="N17" s="345"/>
    </row>
    <row r="18" spans="1:14" ht="18" customHeight="1">
      <c r="A18" s="1658" t="s">
        <v>397</v>
      </c>
      <c r="B18" s="1342"/>
      <c r="C18" s="1342"/>
      <c r="D18" s="1342"/>
      <c r="E18" s="1342"/>
      <c r="F18" s="1342"/>
      <c r="G18" s="1592" t="s">
        <v>364</v>
      </c>
      <c r="H18" s="1467"/>
      <c r="I18" s="1467"/>
      <c r="J18" s="1467"/>
      <c r="K18" s="1661" t="s">
        <v>365</v>
      </c>
      <c r="L18" s="1479"/>
    </row>
    <row r="19" spans="1:14" ht="18" customHeight="1" thickBot="1">
      <c r="A19" s="1659"/>
      <c r="B19" s="1660"/>
      <c r="C19" s="1660"/>
      <c r="D19" s="1660"/>
      <c r="E19" s="1660"/>
      <c r="F19" s="1660"/>
      <c r="G19" s="1664" t="s">
        <v>366</v>
      </c>
      <c r="H19" s="1665"/>
      <c r="I19" s="1664" t="s">
        <v>367</v>
      </c>
      <c r="J19" s="1666"/>
      <c r="K19" s="1662"/>
      <c r="L19" s="1663"/>
    </row>
    <row r="20" spans="1:14" ht="18.75" customHeight="1">
      <c r="A20" s="361" t="s">
        <v>398</v>
      </c>
      <c r="B20" s="1640" t="s">
        <v>548</v>
      </c>
      <c r="C20" s="1641"/>
      <c r="D20" s="1641"/>
      <c r="E20" s="1641"/>
      <c r="F20" s="1642"/>
      <c r="G20" s="1643">
        <v>5.6000000000000001E-2</v>
      </c>
      <c r="H20" s="1644"/>
      <c r="I20" s="1643">
        <v>5.6000000000000001E-2</v>
      </c>
      <c r="J20" s="1645"/>
      <c r="K20" s="1646">
        <v>5.6000000000000001E-2</v>
      </c>
      <c r="L20" s="1647"/>
    </row>
    <row r="21" spans="1:14" ht="18.75" customHeight="1">
      <c r="A21" s="338" t="s">
        <v>399</v>
      </c>
      <c r="B21" s="1612" t="s">
        <v>549</v>
      </c>
      <c r="C21" s="1634"/>
      <c r="D21" s="1634"/>
      <c r="E21" s="1634"/>
      <c r="F21" s="1635"/>
      <c r="G21" s="1630" t="s">
        <v>815</v>
      </c>
      <c r="H21" s="1631"/>
      <c r="I21" s="1617">
        <v>5.6000000000000001E-2</v>
      </c>
      <c r="J21" s="1618"/>
      <c r="K21" s="1619">
        <v>5.6000000000000001E-2</v>
      </c>
      <c r="L21" s="1620"/>
    </row>
    <row r="22" spans="1:14" ht="18.75" customHeight="1">
      <c r="A22" s="362" t="s">
        <v>400</v>
      </c>
      <c r="B22" s="1612" t="s">
        <v>550</v>
      </c>
      <c r="C22" s="1634"/>
      <c r="D22" s="1634"/>
      <c r="E22" s="1634"/>
      <c r="F22" s="1635"/>
      <c r="G22" s="1630" t="s">
        <v>815</v>
      </c>
      <c r="H22" s="1631"/>
      <c r="I22" s="1617">
        <v>5.6000000000000001E-2</v>
      </c>
      <c r="J22" s="1618"/>
      <c r="K22" s="1619">
        <v>5.6000000000000001E-2</v>
      </c>
      <c r="L22" s="1620"/>
    </row>
    <row r="23" spans="1:14" ht="18.75" customHeight="1">
      <c r="A23" s="362" t="s">
        <v>434</v>
      </c>
      <c r="B23" s="1612" t="s">
        <v>551</v>
      </c>
      <c r="C23" s="1634"/>
      <c r="D23" s="1634"/>
      <c r="E23" s="1634"/>
      <c r="F23" s="1635"/>
      <c r="G23" s="1630" t="s">
        <v>815</v>
      </c>
      <c r="H23" s="1631"/>
      <c r="I23" s="1636">
        <v>0.17</v>
      </c>
      <c r="J23" s="1637"/>
      <c r="K23" s="1619">
        <v>9.7000000000000003E-2</v>
      </c>
      <c r="L23" s="1620"/>
    </row>
    <row r="24" spans="1:14" ht="18.75" customHeight="1">
      <c r="A24" s="362" t="s">
        <v>401</v>
      </c>
      <c r="B24" s="1612" t="s">
        <v>552</v>
      </c>
      <c r="C24" s="1634"/>
      <c r="D24" s="1634"/>
      <c r="E24" s="1634"/>
      <c r="F24" s="1635"/>
      <c r="G24" s="1630" t="s">
        <v>815</v>
      </c>
      <c r="H24" s="1631"/>
      <c r="I24" s="1636">
        <v>0.11</v>
      </c>
      <c r="J24" s="1637"/>
      <c r="K24" s="1619">
        <v>7.8E-2</v>
      </c>
      <c r="L24" s="1620"/>
    </row>
    <row r="25" spans="1:14" ht="18.75" customHeight="1">
      <c r="A25" s="338" t="s">
        <v>402</v>
      </c>
      <c r="B25" s="1612" t="s">
        <v>813</v>
      </c>
      <c r="C25" s="1613"/>
      <c r="D25" s="1613"/>
      <c r="E25" s="1613"/>
      <c r="F25" s="1614"/>
      <c r="G25" s="1628">
        <v>5.6000000000000001E-2</v>
      </c>
      <c r="H25" s="1629"/>
      <c r="I25" s="1638">
        <v>0.11</v>
      </c>
      <c r="J25" s="1639"/>
      <c r="K25" s="1619">
        <v>7.8E-2</v>
      </c>
      <c r="L25" s="1620"/>
      <c r="M25" s="363"/>
    </row>
    <row r="26" spans="1:14" ht="18.75" customHeight="1">
      <c r="A26" s="338" t="s">
        <v>435</v>
      </c>
      <c r="B26" s="1612" t="s">
        <v>814</v>
      </c>
      <c r="C26" s="1613"/>
      <c r="D26" s="1613"/>
      <c r="E26" s="1613"/>
      <c r="F26" s="1614"/>
      <c r="G26" s="1628">
        <v>5.6000000000000001E-2</v>
      </c>
      <c r="H26" s="1629"/>
      <c r="I26" s="1630" t="s">
        <v>815</v>
      </c>
      <c r="J26" s="1631"/>
      <c r="K26" s="1619">
        <v>5.6000000000000001E-2</v>
      </c>
      <c r="L26" s="1620"/>
      <c r="M26" s="363"/>
    </row>
    <row r="27" spans="1:14" ht="18.75" customHeight="1">
      <c r="A27" s="338" t="s">
        <v>403</v>
      </c>
      <c r="B27" s="1621" t="s">
        <v>812</v>
      </c>
      <c r="C27" s="1632"/>
      <c r="D27" s="1632"/>
      <c r="E27" s="1632"/>
      <c r="F27" s="1633"/>
      <c r="G27" s="1628">
        <v>5.6000000000000001E-2</v>
      </c>
      <c r="H27" s="1629"/>
      <c r="I27" s="1630" t="s">
        <v>815</v>
      </c>
      <c r="J27" s="1631"/>
      <c r="K27" s="1619">
        <v>5.6000000000000001E-2</v>
      </c>
      <c r="L27" s="1620"/>
      <c r="M27" s="363"/>
    </row>
    <row r="28" spans="1:14" ht="18.75" customHeight="1">
      <c r="A28" s="338" t="s">
        <v>436</v>
      </c>
      <c r="B28" s="1612" t="s">
        <v>811</v>
      </c>
      <c r="C28" s="1613"/>
      <c r="D28" s="1613"/>
      <c r="E28" s="1613"/>
      <c r="F28" s="1614"/>
      <c r="G28" s="1615">
        <v>0.11</v>
      </c>
      <c r="H28" s="1616"/>
      <c r="I28" s="1617">
        <v>5.6000000000000001E-2</v>
      </c>
      <c r="J28" s="1618"/>
      <c r="K28" s="1619">
        <v>7.8E-2</v>
      </c>
      <c r="L28" s="1620"/>
      <c r="M28" s="363"/>
    </row>
    <row r="29" spans="1:14" ht="18.75" customHeight="1" thickBot="1">
      <c r="A29" s="338">
        <v>10</v>
      </c>
      <c r="B29" s="1621" t="s">
        <v>810</v>
      </c>
      <c r="C29" s="1622"/>
      <c r="D29" s="1622"/>
      <c r="E29" s="1622"/>
      <c r="F29" s="1623"/>
      <c r="G29" s="1624">
        <v>5.6000000000000001E-2</v>
      </c>
      <c r="H29" s="1625"/>
      <c r="I29" s="1626" t="s">
        <v>368</v>
      </c>
      <c r="J29" s="1627"/>
      <c r="K29" s="1619">
        <v>5.6000000000000001E-2</v>
      </c>
      <c r="L29" s="1620"/>
    </row>
    <row r="30" spans="1:14" ht="19.5" customHeight="1" thickTop="1" thickBot="1">
      <c r="A30" s="1607" t="s">
        <v>369</v>
      </c>
      <c r="B30" s="1608"/>
      <c r="C30" s="1608"/>
      <c r="D30" s="1608"/>
      <c r="E30" s="1608"/>
      <c r="F30" s="1608"/>
      <c r="G30" s="1608"/>
      <c r="H30" s="1608"/>
      <c r="I30" s="1608"/>
      <c r="J30" s="1609"/>
      <c r="K30" s="1610">
        <v>6.5000000000000002E-2</v>
      </c>
      <c r="L30" s="1611"/>
    </row>
    <row r="31" spans="1:14" s="356" customFormat="1" ht="4.5" customHeight="1">
      <c r="A31" s="339"/>
      <c r="B31" s="339"/>
      <c r="C31" s="339"/>
      <c r="D31" s="339"/>
      <c r="E31" s="339"/>
      <c r="F31" s="339"/>
      <c r="G31" s="339"/>
      <c r="H31" s="339"/>
      <c r="I31" s="339"/>
      <c r="J31" s="339"/>
      <c r="K31" s="364"/>
      <c r="L31" s="364"/>
    </row>
    <row r="32" spans="1:14" ht="13.5" customHeight="1">
      <c r="A32" s="340" t="s">
        <v>872</v>
      </c>
      <c r="B32" s="295"/>
      <c r="C32" s="295"/>
      <c r="D32" s="295"/>
      <c r="E32" s="295"/>
      <c r="F32" s="295"/>
      <c r="G32" s="295"/>
      <c r="H32" s="295"/>
      <c r="I32" s="295"/>
      <c r="J32" s="295"/>
      <c r="K32" s="295"/>
      <c r="L32" s="295"/>
      <c r="M32" s="365"/>
    </row>
    <row r="33" spans="1:14" ht="13.5" customHeight="1">
      <c r="A33" s="366" t="s">
        <v>553</v>
      </c>
      <c r="B33" s="295"/>
      <c r="C33" s="295"/>
      <c r="D33" s="295"/>
      <c r="E33" s="295"/>
      <c r="F33" s="295"/>
      <c r="G33" s="295"/>
      <c r="H33" s="295"/>
      <c r="I33" s="295"/>
      <c r="J33" s="295"/>
      <c r="K33" s="295"/>
      <c r="L33" s="295"/>
      <c r="M33" s="365"/>
    </row>
    <row r="34" spans="1:14" ht="18" customHeight="1">
      <c r="N34" s="1072"/>
    </row>
  </sheetData>
  <mergeCells count="63">
    <mergeCell ref="J10:L10"/>
    <mergeCell ref="J8:L9"/>
    <mergeCell ref="G12:J12"/>
    <mergeCell ref="A13:D13"/>
    <mergeCell ref="E13:H13"/>
    <mergeCell ref="I13:L13"/>
    <mergeCell ref="A10:C10"/>
    <mergeCell ref="A8:C9"/>
    <mergeCell ref="D10:F10"/>
    <mergeCell ref="D8:F9"/>
    <mergeCell ref="G10:I10"/>
    <mergeCell ref="G8:I9"/>
    <mergeCell ref="A14:D14"/>
    <mergeCell ref="E14:H14"/>
    <mergeCell ref="I14:L14"/>
    <mergeCell ref="A16:M16"/>
    <mergeCell ref="A18:F19"/>
    <mergeCell ref="G18:J18"/>
    <mergeCell ref="K18:L19"/>
    <mergeCell ref="G19:H19"/>
    <mergeCell ref="I19:J19"/>
    <mergeCell ref="B20:F20"/>
    <mergeCell ref="G20:H20"/>
    <mergeCell ref="I20:J20"/>
    <mergeCell ref="K20:L20"/>
    <mergeCell ref="B21:F21"/>
    <mergeCell ref="G21:H21"/>
    <mergeCell ref="I21:J21"/>
    <mergeCell ref="K21:L21"/>
    <mergeCell ref="B22:F22"/>
    <mergeCell ref="G22:H22"/>
    <mergeCell ref="I22:J22"/>
    <mergeCell ref="K22:L22"/>
    <mergeCell ref="B23:F23"/>
    <mergeCell ref="G23:H23"/>
    <mergeCell ref="I23:J23"/>
    <mergeCell ref="K23:L23"/>
    <mergeCell ref="B24:F24"/>
    <mergeCell ref="G24:H24"/>
    <mergeCell ref="I24:J24"/>
    <mergeCell ref="K24:L24"/>
    <mergeCell ref="B25:F25"/>
    <mergeCell ref="G25:H25"/>
    <mergeCell ref="I25:J25"/>
    <mergeCell ref="K25:L25"/>
    <mergeCell ref="B26:F26"/>
    <mergeCell ref="G26:H26"/>
    <mergeCell ref="I26:J26"/>
    <mergeCell ref="K26:L26"/>
    <mergeCell ref="B27:F27"/>
    <mergeCell ref="G27:H27"/>
    <mergeCell ref="I27:J27"/>
    <mergeCell ref="K27:L27"/>
    <mergeCell ref="A30:J30"/>
    <mergeCell ref="K30:L30"/>
    <mergeCell ref="B28:F28"/>
    <mergeCell ref="G28:H28"/>
    <mergeCell ref="I28:J28"/>
    <mergeCell ref="K28:L28"/>
    <mergeCell ref="B29:F29"/>
    <mergeCell ref="G29:H29"/>
    <mergeCell ref="I29:J29"/>
    <mergeCell ref="K29:L29"/>
  </mergeCells>
  <phoneticPr fontId="3"/>
  <pageMargins left="0.6692913385826772" right="0.47244094488188981" top="0.78740157480314965" bottom="0.9055118110236221" header="0" footer="0.35433070866141736"/>
  <pageSetup paperSize="9" scale="89" firstPageNumber="2" orientation="portrait" r:id="rId1"/>
  <headerFooter alignWithMargins="0"/>
  <ignoredErrors>
    <ignoredError sqref="A20:A2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中表紙</vt:lpstr>
      <vt:lpstr>1-1-1測定局別環境基準及び環境保全目標達成状況</vt:lpstr>
      <vt:lpstr>1-1-2二酸化窒素（ＮＯ２）濃度経年変化</vt:lpstr>
      <vt:lpstr>1-1-3二酸化窒素（ＮＯ２）の年間測定結果</vt:lpstr>
      <vt:lpstr>1-1-4一酸化窒素及び窒素酸化物の年間測定結果</vt:lpstr>
      <vt:lpstr>1-1-5浮遊粒子状物質（ＳＰＭ）濃度経年変化</vt:lpstr>
      <vt:lpstr>1-1-6浮遊粒子状物質（ＳＰＭ）の年間測定結果</vt:lpstr>
      <vt:lpstr>1-1-7(1)微小粒子状物質（PM2.5）の年間測定 </vt:lpstr>
      <vt:lpstr>1-1-7(2)微小粒子状物質及び各種成分の分析結果</vt:lpstr>
      <vt:lpstr>1-1-8・9光化学オキシダント（Ｏｘ）測定結果</vt:lpstr>
      <vt:lpstr>1-1-10･11年度別・地域別光化学スモッグ注意報等発令回数</vt:lpstr>
      <vt:lpstr>1-1-12･13二酸化硫黄（ＳＯ２）濃度経年変化</vt:lpstr>
      <vt:lpstr>1-1-14・15短期測定による二酸化窒素、一酸化窒素の測定～</vt:lpstr>
      <vt:lpstr>1-1-16固定発生源からの窒素酸化物排出量の推移～</vt:lpstr>
      <vt:lpstr>1-21・22悪臭に係る検査件数</vt:lpstr>
      <vt:lpstr>1-23届出工場・事業場数～</vt:lpstr>
      <vt:lpstr>1-26特定粉じん（石綿）排出等作業に係る届出件数～</vt:lpstr>
      <vt:lpstr>'1-1-16固定発生源からの窒素酸化物排出量の推移～'!A1he</vt:lpstr>
      <vt:lpstr>'1-21・22悪臭に係る検査件数'!A1he</vt:lpstr>
      <vt:lpstr>'1-23届出工場・事業場数～'!A1he</vt:lpstr>
      <vt:lpstr>'1-1-10･11年度別・地域別光化学スモッグ注意報等発令回数'!Print_Area</vt:lpstr>
      <vt:lpstr>'1-1-12･13二酸化硫黄（ＳＯ２）濃度経年変化'!Print_Area</vt:lpstr>
      <vt:lpstr>'1-1-14・15短期測定による二酸化窒素、一酸化窒素の測定～'!Print_Area</vt:lpstr>
      <vt:lpstr>'1-1-16固定発生源からの窒素酸化物排出量の推移～'!Print_Area</vt:lpstr>
      <vt:lpstr>'1-1-1測定局別環境基準及び環境保全目標達成状況'!Print_Area</vt:lpstr>
      <vt:lpstr>'1-1-2二酸化窒素（ＮＯ２）濃度経年変化'!Print_Area</vt:lpstr>
      <vt:lpstr>'1-1-3二酸化窒素（ＮＯ２）の年間測定結果'!Print_Area</vt:lpstr>
      <vt:lpstr>'1-1-4一酸化窒素及び窒素酸化物の年間測定結果'!Print_Area</vt:lpstr>
      <vt:lpstr>'1-1-5浮遊粒子状物質（ＳＰＭ）濃度経年変化'!Print_Area</vt:lpstr>
      <vt:lpstr>'1-1-6浮遊粒子状物質（ＳＰＭ）の年間測定結果'!Print_Area</vt:lpstr>
      <vt:lpstr>'1-1-7(1)微小粒子状物質（PM2.5）の年間測定 '!Print_Area</vt:lpstr>
      <vt:lpstr>'1-1-7(2)微小粒子状物質及び各種成分の分析結果'!Print_Area</vt:lpstr>
      <vt:lpstr>'1-1-8・9光化学オキシダント（Ｏｘ）測定結果'!Print_Area</vt:lpstr>
      <vt:lpstr>'1-21・22悪臭に係る検査件数'!Print_Area</vt:lpstr>
      <vt:lpstr>'1-23届出工場・事業場数～'!Print_Area</vt:lpstr>
      <vt:lpstr>'1-26特定粉じん（石綿）排出等作業に係る届出件数～'!Print_Area</vt:lpstr>
      <vt:lpstr>中表紙!Print_Area</vt:lpstr>
      <vt:lpstr>'1-1-3二酸化窒素（ＮＯ２）の年間測定結果'!Print_Titles</vt:lpstr>
      <vt:lpstr>'1-1-4一酸化窒素及び窒素酸化物の年間測定結果'!Print_Titles</vt:lpstr>
      <vt:lpstr>'1-1-6浮遊粒子状物質（ＳＰＭ）の年間測定結果'!Print_Titles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2017-12-18T01:29:47Z</dcterms:created>
  <dcterms:modified xsi:type="dcterms:W3CDTF">2023-02-15T03:09:27Z</dcterms:modified>
</cp:coreProperties>
</file>