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2" i="1" l="1"/>
  <c r="P89" i="1" l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88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Q120" i="1" l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N89" i="1"/>
  <c r="N90" i="1"/>
  <c r="O90" i="1" s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89" i="1"/>
  <c r="O88" i="1"/>
  <c r="N88" i="1"/>
  <c r="N46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K119" i="1"/>
  <c r="K118" i="1"/>
  <c r="K117" i="1"/>
  <c r="K116" i="1"/>
  <c r="K115" i="1"/>
  <c r="K114" i="1"/>
  <c r="K112" i="1"/>
  <c r="K111" i="1"/>
  <c r="K110" i="1"/>
  <c r="K109" i="1"/>
  <c r="K113" i="1" s="1"/>
  <c r="L108" i="1"/>
  <c r="L107" i="1"/>
  <c r="L106" i="1"/>
  <c r="L104" i="1"/>
  <c r="L103" i="1"/>
  <c r="L102" i="1"/>
  <c r="K102" i="1"/>
  <c r="L101" i="1"/>
  <c r="L100" i="1"/>
  <c r="M119" i="1"/>
  <c r="M118" i="1"/>
  <c r="M117" i="1"/>
  <c r="M116" i="1"/>
  <c r="M115" i="1"/>
  <c r="M114" i="1"/>
  <c r="M112" i="1"/>
  <c r="M111" i="1"/>
  <c r="M110" i="1"/>
  <c r="M109" i="1"/>
  <c r="M120" i="1" s="1"/>
  <c r="M108" i="1"/>
  <c r="M102" i="1"/>
  <c r="M91" i="1"/>
  <c r="M97" i="1" s="1"/>
  <c r="I119" i="1"/>
  <c r="J119" i="1" s="1"/>
  <c r="I118" i="1"/>
  <c r="J118" i="1" s="1"/>
  <c r="I117" i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I109" i="1"/>
  <c r="J109" i="1" s="1"/>
  <c r="J101" i="1"/>
  <c r="J102" i="1"/>
  <c r="J103" i="1"/>
  <c r="J104" i="1"/>
  <c r="J106" i="1"/>
  <c r="J107" i="1"/>
  <c r="J110" i="1"/>
  <c r="J89" i="1"/>
  <c r="J90" i="1"/>
  <c r="J91" i="1"/>
  <c r="J92" i="1"/>
  <c r="J93" i="1"/>
  <c r="J94" i="1"/>
  <c r="J95" i="1"/>
  <c r="J96" i="1"/>
  <c r="J97" i="1"/>
  <c r="J98" i="1"/>
  <c r="J99" i="1"/>
  <c r="J100" i="1"/>
  <c r="J88" i="1"/>
  <c r="M113" i="1" l="1"/>
  <c r="L89" i="1"/>
  <c r="L90" i="1"/>
  <c r="L91" i="1"/>
  <c r="L92" i="1"/>
  <c r="L93" i="1"/>
  <c r="L94" i="1"/>
  <c r="L95" i="1"/>
  <c r="L96" i="1"/>
  <c r="L97" i="1"/>
  <c r="L98" i="1"/>
  <c r="L99" i="1"/>
  <c r="L88" i="1"/>
  <c r="AA91" i="1" l="1"/>
  <c r="AA89" i="1"/>
  <c r="AA88" i="1"/>
  <c r="Y91" i="1"/>
  <c r="Y90" i="1"/>
  <c r="Y89" i="1"/>
  <c r="Y88" i="1"/>
  <c r="W92" i="1"/>
  <c r="W91" i="1"/>
  <c r="W89" i="1"/>
  <c r="W88" i="1"/>
  <c r="Q26" i="1" l="1"/>
  <c r="O26" i="1"/>
  <c r="AE14" i="1"/>
  <c r="AC14" i="1"/>
  <c r="AB14" i="1"/>
  <c r="Z14" i="1"/>
  <c r="X14" i="1"/>
  <c r="W14" i="1"/>
  <c r="U14" i="1"/>
  <c r="S14" i="1"/>
  <c r="R36" i="1"/>
  <c r="P21" i="1"/>
  <c r="N21" i="1"/>
  <c r="M21" i="1"/>
  <c r="K21" i="1"/>
  <c r="I21" i="1"/>
  <c r="H21" i="1"/>
  <c r="F21" i="1"/>
  <c r="C119" i="1" l="1"/>
  <c r="C117" i="1"/>
  <c r="F116" i="1"/>
  <c r="D116" i="1"/>
  <c r="F115" i="1"/>
  <c r="D115" i="1"/>
  <c r="F114" i="1"/>
  <c r="D114" i="1"/>
  <c r="F112" i="1"/>
  <c r="D112" i="1"/>
  <c r="F110" i="1"/>
  <c r="D110" i="1"/>
  <c r="D113" i="1"/>
  <c r="E113" i="1" s="1"/>
  <c r="C110" i="1"/>
  <c r="F109" i="1"/>
  <c r="D109" i="1"/>
  <c r="C109" i="1"/>
  <c r="H102" i="1"/>
  <c r="E102" i="1"/>
  <c r="D108" i="1"/>
  <c r="C108" i="1"/>
  <c r="F102" i="1"/>
  <c r="F108" i="1" s="1"/>
  <c r="D102" i="1"/>
  <c r="C102" i="1"/>
  <c r="G91" i="1"/>
  <c r="E91" i="1"/>
  <c r="F97" i="1"/>
  <c r="D97" i="1"/>
  <c r="H91" i="1"/>
  <c r="F91" i="1"/>
  <c r="D91" i="1"/>
  <c r="C97" i="1"/>
  <c r="C91" i="1"/>
  <c r="AF68" i="1"/>
  <c r="AD68" i="1"/>
  <c r="AA68" i="1"/>
  <c r="Y68" i="1"/>
  <c r="V68" i="1"/>
  <c r="T68" i="1"/>
  <c r="AE70" i="1"/>
  <c r="AC70" i="1"/>
  <c r="AB70" i="1"/>
  <c r="Z70" i="1"/>
  <c r="X70" i="1"/>
  <c r="W70" i="1"/>
  <c r="U70" i="1"/>
  <c r="S70" i="1"/>
  <c r="AE68" i="1"/>
  <c r="AC68" i="1"/>
  <c r="AB68" i="1"/>
  <c r="Z68" i="1"/>
  <c r="X68" i="1"/>
  <c r="W68" i="1"/>
  <c r="U68" i="1"/>
  <c r="S68" i="1"/>
  <c r="R70" i="1"/>
  <c r="R68" i="1"/>
  <c r="L59" i="1"/>
  <c r="J59" i="1"/>
  <c r="G59" i="1"/>
  <c r="E59" i="1"/>
  <c r="M63" i="1"/>
  <c r="K63" i="1"/>
  <c r="I63" i="1"/>
  <c r="H63" i="1"/>
  <c r="F63" i="1"/>
  <c r="D63" i="1"/>
  <c r="C63" i="1"/>
  <c r="M59" i="1"/>
  <c r="K59" i="1"/>
  <c r="I59" i="1"/>
  <c r="H59" i="1"/>
  <c r="F59" i="1"/>
  <c r="D59" i="1"/>
  <c r="C59" i="1"/>
  <c r="AF50" i="1"/>
  <c r="AA50" i="1"/>
  <c r="Y50" i="1"/>
  <c r="V50" i="1"/>
  <c r="T50" i="1"/>
  <c r="L50" i="1"/>
  <c r="J50" i="1"/>
  <c r="AE54" i="1"/>
  <c r="AB54" i="1"/>
  <c r="Z54" i="1"/>
  <c r="X54" i="1"/>
  <c r="W54" i="1"/>
  <c r="U54" i="1"/>
  <c r="S54" i="1"/>
  <c r="R54" i="1"/>
  <c r="P54" i="1"/>
  <c r="M54" i="1"/>
  <c r="K54" i="1"/>
  <c r="I54" i="1"/>
  <c r="H54" i="1"/>
  <c r="F54" i="1"/>
  <c r="D54" i="1"/>
  <c r="AE50" i="1"/>
  <c r="AB50" i="1"/>
  <c r="Z50" i="1"/>
  <c r="X50" i="1"/>
  <c r="W50" i="1"/>
  <c r="U50" i="1"/>
  <c r="S50" i="1"/>
  <c r="R50" i="1"/>
  <c r="P50" i="1"/>
  <c r="M50" i="1"/>
  <c r="Q50" i="1" s="1"/>
  <c r="K50" i="1"/>
  <c r="I50" i="1"/>
  <c r="H50" i="1"/>
  <c r="F50" i="1"/>
  <c r="D50" i="1"/>
  <c r="C50" i="1"/>
  <c r="E50" i="1" s="1"/>
  <c r="C33" i="1"/>
  <c r="P28" i="1"/>
  <c r="N28" i="1"/>
  <c r="M28" i="1"/>
  <c r="F28" i="1"/>
  <c r="D28" i="1"/>
  <c r="G28" i="1"/>
  <c r="G26" i="1"/>
  <c r="E26" i="1"/>
  <c r="P26" i="1"/>
  <c r="N26" i="1"/>
  <c r="M26" i="1"/>
  <c r="F26" i="1"/>
  <c r="D26" i="1"/>
  <c r="C28" i="1"/>
  <c r="C26" i="1"/>
  <c r="Q19" i="1"/>
  <c r="L19" i="1"/>
  <c r="G20" i="1"/>
  <c r="G19" i="1"/>
  <c r="E19" i="1"/>
  <c r="P19" i="1"/>
  <c r="M19" i="1"/>
  <c r="K19" i="1"/>
  <c r="I19" i="1"/>
  <c r="H19" i="1"/>
  <c r="F19" i="1"/>
  <c r="D19" i="1"/>
  <c r="D21" i="1"/>
  <c r="C21" i="1"/>
  <c r="C19" i="1"/>
  <c r="AE11" i="1"/>
  <c r="AB11" i="1"/>
  <c r="AF11" i="1" s="1"/>
  <c r="Z11" i="1"/>
  <c r="X11" i="1"/>
  <c r="W11" i="1"/>
  <c r="Y11" i="1" s="1"/>
  <c r="U11" i="1"/>
  <c r="V11" i="1" s="1"/>
  <c r="S11" i="1"/>
  <c r="T11" i="1" s="1"/>
  <c r="R14" i="1"/>
  <c r="R11" i="1"/>
  <c r="C29" i="1"/>
  <c r="G102" i="1" l="1"/>
  <c r="G50" i="1"/>
  <c r="C54" i="1"/>
  <c r="AA11" i="1"/>
  <c r="H33" i="1"/>
  <c r="I33" i="1"/>
  <c r="K33" i="1"/>
  <c r="R33" i="1"/>
  <c r="T33" i="1" s="1"/>
  <c r="S33" i="1"/>
  <c r="U33" i="1"/>
  <c r="W33" i="1"/>
  <c r="X33" i="1"/>
  <c r="Y33" i="1" s="1"/>
  <c r="Z33" i="1"/>
  <c r="AB33" i="1"/>
  <c r="AE33" i="1"/>
  <c r="AA33" i="1"/>
  <c r="AE36" i="1"/>
  <c r="AB36" i="1"/>
  <c r="Z36" i="1"/>
  <c r="X36" i="1"/>
  <c r="W36" i="1"/>
  <c r="U36" i="1"/>
  <c r="S36" i="1"/>
  <c r="K36" i="1"/>
  <c r="I36" i="1"/>
  <c r="H36" i="1"/>
  <c r="L33" i="1" l="1"/>
  <c r="V33" i="1"/>
  <c r="AF33" i="1"/>
  <c r="H119" i="1"/>
  <c r="H118" i="1"/>
  <c r="J117" i="1"/>
  <c r="H116" i="1"/>
  <c r="H115" i="1"/>
  <c r="H114" i="1"/>
  <c r="H112" i="1"/>
  <c r="H111" i="1"/>
  <c r="H110" i="1"/>
  <c r="H109" i="1"/>
  <c r="F119" i="1"/>
  <c r="F118" i="1"/>
  <c r="F117" i="1"/>
  <c r="G117" i="1" s="1"/>
  <c r="F111" i="1"/>
  <c r="D119" i="1"/>
  <c r="D118" i="1"/>
  <c r="D117" i="1"/>
  <c r="C118" i="1"/>
  <c r="E117" i="1"/>
  <c r="C116" i="1"/>
  <c r="C115" i="1"/>
  <c r="C114" i="1"/>
  <c r="C112" i="1"/>
  <c r="C111" i="1"/>
  <c r="G111" i="1" s="1"/>
  <c r="G110" i="1"/>
  <c r="E118" i="1"/>
  <c r="E116" i="1"/>
  <c r="E114" i="1"/>
  <c r="E112" i="1"/>
  <c r="D111" i="1"/>
  <c r="E110" i="1"/>
  <c r="AE78" i="1"/>
  <c r="AE77" i="1"/>
  <c r="AF77" i="1" s="1"/>
  <c r="AE76" i="1"/>
  <c r="AE74" i="1"/>
  <c r="AE73" i="1"/>
  <c r="AE71" i="1"/>
  <c r="AC78" i="1"/>
  <c r="AB78" i="1"/>
  <c r="AB77" i="1"/>
  <c r="AB76" i="1"/>
  <c r="AB74" i="1"/>
  <c r="AF74" i="1" s="1"/>
  <c r="AB73" i="1"/>
  <c r="AB72" i="1"/>
  <c r="AB71" i="1"/>
  <c r="Z77" i="1"/>
  <c r="Z76" i="1"/>
  <c r="Z74" i="1"/>
  <c r="Z73" i="1"/>
  <c r="Z72" i="1"/>
  <c r="Z71" i="1"/>
  <c r="X77" i="1"/>
  <c r="X76" i="1"/>
  <c r="Y76" i="1" s="1"/>
  <c r="X74" i="1"/>
  <c r="X73" i="1"/>
  <c r="X72" i="1"/>
  <c r="X71" i="1"/>
  <c r="Y71" i="1" s="1"/>
  <c r="W77" i="1"/>
  <c r="W76" i="1"/>
  <c r="W74" i="1"/>
  <c r="W73" i="1"/>
  <c r="AA73" i="1" s="1"/>
  <c r="W72" i="1"/>
  <c r="W71" i="1"/>
  <c r="U78" i="1"/>
  <c r="U77" i="1"/>
  <c r="V77" i="1" s="1"/>
  <c r="U73" i="1"/>
  <c r="U72" i="1"/>
  <c r="U74" i="1"/>
  <c r="U76" i="1"/>
  <c r="U71" i="1"/>
  <c r="S78" i="1"/>
  <c r="S77" i="1"/>
  <c r="S76" i="1"/>
  <c r="T76" i="1" s="1"/>
  <c r="S74" i="1"/>
  <c r="S73" i="1"/>
  <c r="S72" i="1"/>
  <c r="S71" i="1"/>
  <c r="R78" i="1"/>
  <c r="T78" i="1" s="1"/>
  <c r="R77" i="1"/>
  <c r="R73" i="1"/>
  <c r="R72" i="1"/>
  <c r="R74" i="1"/>
  <c r="R76" i="1"/>
  <c r="R71" i="1"/>
  <c r="P78" i="1"/>
  <c r="Q78" i="1" s="1"/>
  <c r="P73" i="1"/>
  <c r="N78" i="1"/>
  <c r="M78" i="1"/>
  <c r="O78" i="1" s="1"/>
  <c r="M77" i="1"/>
  <c r="M73" i="1"/>
  <c r="M72" i="1"/>
  <c r="M74" i="1"/>
  <c r="M76" i="1"/>
  <c r="M71" i="1"/>
  <c r="K77" i="1"/>
  <c r="K73" i="1"/>
  <c r="K72" i="1"/>
  <c r="K74" i="1"/>
  <c r="K76" i="1"/>
  <c r="K71" i="1"/>
  <c r="I77" i="1"/>
  <c r="I73" i="1"/>
  <c r="I72" i="1"/>
  <c r="I74" i="1"/>
  <c r="I76" i="1"/>
  <c r="I71" i="1"/>
  <c r="H77" i="1"/>
  <c r="H73" i="1"/>
  <c r="H72" i="1"/>
  <c r="H74" i="1"/>
  <c r="H76" i="1"/>
  <c r="H71" i="1"/>
  <c r="F78" i="1"/>
  <c r="F77" i="1"/>
  <c r="F73" i="1"/>
  <c r="F72" i="1"/>
  <c r="F74" i="1"/>
  <c r="F76" i="1"/>
  <c r="F71" i="1"/>
  <c r="D78" i="1"/>
  <c r="C78" i="1"/>
  <c r="E78" i="1" s="1"/>
  <c r="C77" i="1"/>
  <c r="C76" i="1"/>
  <c r="C74" i="1"/>
  <c r="C72" i="1"/>
  <c r="C71" i="1"/>
  <c r="C73" i="1"/>
  <c r="D77" i="1"/>
  <c r="E77" i="1" s="1"/>
  <c r="D73" i="1"/>
  <c r="E73" i="1" s="1"/>
  <c r="D72" i="1"/>
  <c r="D74" i="1"/>
  <c r="D76" i="1"/>
  <c r="D71" i="1"/>
  <c r="Y77" i="1"/>
  <c r="T77" i="1"/>
  <c r="AA74" i="1"/>
  <c r="AA71" i="1"/>
  <c r="E88" i="1"/>
  <c r="G88" i="1"/>
  <c r="AF36" i="1"/>
  <c r="Y36" i="1"/>
  <c r="V36" i="1"/>
  <c r="T36" i="1"/>
  <c r="AF35" i="1"/>
  <c r="AC35" i="1"/>
  <c r="AD35" i="1" s="1"/>
  <c r="AA35" i="1"/>
  <c r="Y35" i="1"/>
  <c r="V35" i="1"/>
  <c r="T35" i="1"/>
  <c r="AF34" i="1"/>
  <c r="AC34" i="1"/>
  <c r="AD34" i="1" s="1"/>
  <c r="AA34" i="1"/>
  <c r="Y34" i="1"/>
  <c r="V34" i="1"/>
  <c r="T34" i="1"/>
  <c r="AF32" i="1"/>
  <c r="AC32" i="1"/>
  <c r="AD32" i="1" s="1"/>
  <c r="AA32" i="1"/>
  <c r="Y32" i="1"/>
  <c r="V32" i="1"/>
  <c r="T32" i="1"/>
  <c r="AF31" i="1"/>
  <c r="AC31" i="1"/>
  <c r="AA31" i="1"/>
  <c r="Y31" i="1"/>
  <c r="V31" i="1"/>
  <c r="T31" i="1"/>
  <c r="AF30" i="1"/>
  <c r="AC30" i="1"/>
  <c r="AD30" i="1" s="1"/>
  <c r="AA30" i="1"/>
  <c r="Y30" i="1"/>
  <c r="V30" i="1"/>
  <c r="T30" i="1"/>
  <c r="AF29" i="1"/>
  <c r="AC29" i="1"/>
  <c r="AD29" i="1" s="1"/>
  <c r="AA29" i="1"/>
  <c r="Y29" i="1"/>
  <c r="V29" i="1"/>
  <c r="T29" i="1"/>
  <c r="P34" i="1"/>
  <c r="P31" i="1"/>
  <c r="P30" i="1"/>
  <c r="P32" i="1"/>
  <c r="P29" i="1"/>
  <c r="M34" i="1"/>
  <c r="M31" i="1"/>
  <c r="M30" i="1"/>
  <c r="M32" i="1"/>
  <c r="M29" i="1"/>
  <c r="L32" i="1"/>
  <c r="L31" i="1"/>
  <c r="L30" i="1"/>
  <c r="L29" i="1"/>
  <c r="F34" i="1"/>
  <c r="F31" i="1"/>
  <c r="F30" i="1"/>
  <c r="F32" i="1"/>
  <c r="F29" i="1"/>
  <c r="D34" i="1"/>
  <c r="E34" i="1" s="1"/>
  <c r="D31" i="1"/>
  <c r="D30" i="1"/>
  <c r="D32" i="1"/>
  <c r="D29" i="1"/>
  <c r="C34" i="1"/>
  <c r="C31" i="1"/>
  <c r="C30" i="1"/>
  <c r="C32" i="1"/>
  <c r="G72" i="1" l="1"/>
  <c r="C75" i="1"/>
  <c r="C79" i="1"/>
  <c r="G74" i="1"/>
  <c r="AA77" i="1"/>
  <c r="G118" i="1"/>
  <c r="G34" i="1"/>
  <c r="Q31" i="1"/>
  <c r="G73" i="1"/>
  <c r="Y72" i="1"/>
  <c r="G115" i="1"/>
  <c r="E119" i="1"/>
  <c r="G31" i="1"/>
  <c r="L77" i="1"/>
  <c r="G116" i="1"/>
  <c r="L74" i="1"/>
  <c r="F75" i="1"/>
  <c r="F79" i="1"/>
  <c r="AB75" i="1"/>
  <c r="AB79" i="1"/>
  <c r="G77" i="1"/>
  <c r="Q29" i="1"/>
  <c r="G71" i="1"/>
  <c r="G78" i="1"/>
  <c r="J71" i="1"/>
  <c r="I79" i="1"/>
  <c r="I75" i="1"/>
  <c r="W79" i="1"/>
  <c r="W75" i="1"/>
  <c r="Z75" i="1"/>
  <c r="Z79" i="1"/>
  <c r="AA76" i="1"/>
  <c r="AF73" i="1"/>
  <c r="AF78" i="1"/>
  <c r="D120" i="1"/>
  <c r="E120" i="1" s="1"/>
  <c r="E115" i="1"/>
  <c r="D75" i="1"/>
  <c r="E75" i="1" s="1"/>
  <c r="D79" i="1"/>
  <c r="K75" i="1"/>
  <c r="K79" i="1"/>
  <c r="T71" i="1"/>
  <c r="S75" i="1"/>
  <c r="S79" i="1"/>
  <c r="X75" i="1"/>
  <c r="Y75" i="1" s="1"/>
  <c r="X79" i="1"/>
  <c r="H113" i="1"/>
  <c r="H120" i="1"/>
  <c r="J120" i="1" s="1"/>
  <c r="G76" i="1"/>
  <c r="L76" i="1"/>
  <c r="R75" i="1"/>
  <c r="T75" i="1" s="1"/>
  <c r="R79" i="1"/>
  <c r="F120" i="1"/>
  <c r="F113" i="1"/>
  <c r="Q34" i="1"/>
  <c r="E31" i="1"/>
  <c r="V71" i="1"/>
  <c r="L71" i="1"/>
  <c r="H79" i="1"/>
  <c r="H75" i="1"/>
  <c r="J73" i="1"/>
  <c r="J76" i="1"/>
  <c r="J77" i="1"/>
  <c r="L72" i="1"/>
  <c r="M75" i="1"/>
  <c r="W90" i="1" s="1"/>
  <c r="M79" i="1"/>
  <c r="V78" i="1"/>
  <c r="U79" i="1"/>
  <c r="V79" i="1" s="1"/>
  <c r="U75" i="1"/>
  <c r="Y74" i="1"/>
  <c r="AF76" i="1"/>
  <c r="G109" i="1"/>
  <c r="E111" i="1"/>
  <c r="C113" i="1"/>
  <c r="C120" i="1"/>
  <c r="G119" i="1"/>
  <c r="D33" i="1"/>
  <c r="D36" i="1"/>
  <c r="P33" i="1"/>
  <c r="P36" i="1"/>
  <c r="M36" i="1"/>
  <c r="M33" i="1"/>
  <c r="F36" i="1"/>
  <c r="F33" i="1"/>
  <c r="AD31" i="1"/>
  <c r="AC33" i="1"/>
  <c r="AD33" i="1" s="1"/>
  <c r="AC36" i="1"/>
  <c r="AD36" i="1" s="1"/>
  <c r="C36" i="1"/>
  <c r="J72" i="1"/>
  <c r="Q30" i="1"/>
  <c r="G79" i="1"/>
  <c r="J74" i="1"/>
  <c r="V74" i="1"/>
  <c r="E30" i="1"/>
  <c r="E32" i="1"/>
  <c r="AA36" i="1"/>
  <c r="Y73" i="1"/>
  <c r="E74" i="1"/>
  <c r="AD78" i="1"/>
  <c r="L73" i="1"/>
  <c r="AA72" i="1"/>
  <c r="E109" i="1"/>
  <c r="E29" i="1"/>
  <c r="AF71" i="1"/>
  <c r="AA79" i="1"/>
  <c r="G114" i="1"/>
  <c r="T74" i="1"/>
  <c r="V72" i="1"/>
  <c r="V76" i="1"/>
  <c r="G112" i="1"/>
  <c r="T72" i="1"/>
  <c r="Y79" i="1"/>
  <c r="T73" i="1"/>
  <c r="V73" i="1"/>
  <c r="G30" i="1"/>
  <c r="E72" i="1"/>
  <c r="E76" i="1"/>
  <c r="E71" i="1"/>
  <c r="E79" i="1"/>
  <c r="Q32" i="1"/>
  <c r="G32" i="1"/>
  <c r="G29" i="1"/>
  <c r="G101" i="1"/>
  <c r="G103" i="1"/>
  <c r="G104" i="1"/>
  <c r="G105" i="1"/>
  <c r="G106" i="1"/>
  <c r="G107" i="1"/>
  <c r="G100" i="1"/>
  <c r="G99" i="1"/>
  <c r="G98" i="1"/>
  <c r="E107" i="1"/>
  <c r="E106" i="1"/>
  <c r="E105" i="1"/>
  <c r="E104" i="1"/>
  <c r="E103" i="1"/>
  <c r="E101" i="1"/>
  <c r="E100" i="1"/>
  <c r="E99" i="1"/>
  <c r="E98" i="1"/>
  <c r="G94" i="1"/>
  <c r="G95" i="1"/>
  <c r="G96" i="1"/>
  <c r="G90" i="1"/>
  <c r="G93" i="1"/>
  <c r="G92" i="1"/>
  <c r="G89" i="1"/>
  <c r="E96" i="1"/>
  <c r="E95" i="1"/>
  <c r="E90" i="1"/>
  <c r="E94" i="1"/>
  <c r="E93" i="1"/>
  <c r="E92" i="1"/>
  <c r="E89" i="1"/>
  <c r="H108" i="1"/>
  <c r="J108" i="1" s="1"/>
  <c r="E108" i="1"/>
  <c r="AF69" i="1"/>
  <c r="AF67" i="1"/>
  <c r="AD69" i="1"/>
  <c r="AC67" i="1"/>
  <c r="AD67" i="1" s="1"/>
  <c r="AC65" i="1"/>
  <c r="AD65" i="1" s="1"/>
  <c r="AE65" i="1"/>
  <c r="AF64" i="1"/>
  <c r="AD64" i="1"/>
  <c r="AA67" i="1"/>
  <c r="AA65" i="1"/>
  <c r="V69" i="1"/>
  <c r="V67" i="1"/>
  <c r="V65" i="1"/>
  <c r="V64" i="1"/>
  <c r="Y67" i="1"/>
  <c r="Y65" i="1"/>
  <c r="AA70" i="1"/>
  <c r="T69" i="1"/>
  <c r="T67" i="1"/>
  <c r="T65" i="1"/>
  <c r="T64" i="1"/>
  <c r="AF52" i="1"/>
  <c r="AF53" i="1"/>
  <c r="AF51" i="1"/>
  <c r="AF49" i="1"/>
  <c r="AF48" i="1"/>
  <c r="AF47" i="1"/>
  <c r="AF46" i="1"/>
  <c r="AD53" i="1"/>
  <c r="AA52" i="1"/>
  <c r="AA51" i="1"/>
  <c r="AA49" i="1"/>
  <c r="AA48" i="1"/>
  <c r="AA47" i="1"/>
  <c r="AA46" i="1"/>
  <c r="V53" i="1"/>
  <c r="V52" i="1"/>
  <c r="V51" i="1"/>
  <c r="V49" i="1"/>
  <c r="V48" i="1"/>
  <c r="V47" i="1"/>
  <c r="V46" i="1"/>
  <c r="AC52" i="1"/>
  <c r="AC51" i="1"/>
  <c r="AC49" i="1"/>
  <c r="AC48" i="1"/>
  <c r="AC50" i="1" s="1"/>
  <c r="AC47" i="1"/>
  <c r="AC46" i="1"/>
  <c r="AC71" i="1" s="1"/>
  <c r="Y52" i="1"/>
  <c r="Y51" i="1"/>
  <c r="Y49" i="1"/>
  <c r="Y48" i="1"/>
  <c r="Y47" i="1"/>
  <c r="Y46" i="1"/>
  <c r="T53" i="1"/>
  <c r="T52" i="1"/>
  <c r="T51" i="1"/>
  <c r="T49" i="1"/>
  <c r="T48" i="1"/>
  <c r="T47" i="1"/>
  <c r="T46" i="1"/>
  <c r="P56" i="1"/>
  <c r="P58" i="1"/>
  <c r="P74" i="1" s="1"/>
  <c r="P60" i="1"/>
  <c r="P76" i="1" s="1"/>
  <c r="Q76" i="1" s="1"/>
  <c r="P61" i="1"/>
  <c r="P55" i="1"/>
  <c r="O62" i="1"/>
  <c r="N61" i="1"/>
  <c r="N77" i="1" s="1"/>
  <c r="O77" i="1" s="1"/>
  <c r="N60" i="1"/>
  <c r="N58" i="1"/>
  <c r="N59" i="1" s="1"/>
  <c r="N56" i="1"/>
  <c r="O56" i="1" s="1"/>
  <c r="N55" i="1"/>
  <c r="O55" i="1" s="1"/>
  <c r="L61" i="1"/>
  <c r="L60" i="1"/>
  <c r="L58" i="1"/>
  <c r="L56" i="1"/>
  <c r="L55" i="1"/>
  <c r="G62" i="1"/>
  <c r="G61" i="1"/>
  <c r="G60" i="1"/>
  <c r="G58" i="1"/>
  <c r="G56" i="1"/>
  <c r="G55" i="1"/>
  <c r="J61" i="1"/>
  <c r="J60" i="1"/>
  <c r="J58" i="1"/>
  <c r="J56" i="1"/>
  <c r="J55" i="1"/>
  <c r="E61" i="1"/>
  <c r="E62" i="1"/>
  <c r="E60" i="1"/>
  <c r="E58" i="1"/>
  <c r="E56" i="1"/>
  <c r="E55" i="1"/>
  <c r="J51" i="1"/>
  <c r="J49" i="1"/>
  <c r="J48" i="1"/>
  <c r="J47" i="1"/>
  <c r="J46" i="1"/>
  <c r="Q51" i="1"/>
  <c r="N51" i="1"/>
  <c r="G51" i="1"/>
  <c r="E51" i="1"/>
  <c r="Q49" i="1"/>
  <c r="N49" i="1"/>
  <c r="L49" i="1"/>
  <c r="G49" i="1"/>
  <c r="E49" i="1"/>
  <c r="Q48" i="1"/>
  <c r="N48" i="1"/>
  <c r="N50" i="1" s="1"/>
  <c r="L48" i="1"/>
  <c r="G48" i="1"/>
  <c r="E48" i="1"/>
  <c r="Q47" i="1"/>
  <c r="N47" i="1"/>
  <c r="L47" i="1"/>
  <c r="G47" i="1"/>
  <c r="E47" i="1"/>
  <c r="Q46" i="1"/>
  <c r="L46" i="1"/>
  <c r="G46" i="1"/>
  <c r="E46" i="1"/>
  <c r="AF13" i="1"/>
  <c r="AF12" i="1"/>
  <c r="AF10" i="1"/>
  <c r="AF9" i="1"/>
  <c r="AF8" i="1"/>
  <c r="AF7" i="1"/>
  <c r="AC13" i="1"/>
  <c r="AD13" i="1" s="1"/>
  <c r="AC12" i="1"/>
  <c r="AD12" i="1" s="1"/>
  <c r="AC10" i="1"/>
  <c r="AD10" i="1" s="1"/>
  <c r="AC9" i="1"/>
  <c r="AC8" i="1"/>
  <c r="AD8" i="1" s="1"/>
  <c r="AC7" i="1"/>
  <c r="AD7" i="1" s="1"/>
  <c r="AA13" i="1"/>
  <c r="AA12" i="1"/>
  <c r="AA10" i="1"/>
  <c r="AA9" i="1"/>
  <c r="AA8" i="1"/>
  <c r="AA7" i="1"/>
  <c r="Y13" i="1"/>
  <c r="Y12" i="1"/>
  <c r="Y10" i="1"/>
  <c r="Y9" i="1"/>
  <c r="Y8" i="1"/>
  <c r="Y7" i="1"/>
  <c r="V13" i="1"/>
  <c r="V12" i="1"/>
  <c r="V10" i="1"/>
  <c r="V9" i="1"/>
  <c r="V8" i="1"/>
  <c r="V7" i="1"/>
  <c r="T13" i="1"/>
  <c r="T12" i="1"/>
  <c r="T10" i="1"/>
  <c r="T9" i="1"/>
  <c r="T8" i="1"/>
  <c r="T7" i="1"/>
  <c r="Q25" i="1"/>
  <c r="O25" i="1"/>
  <c r="Q23" i="1"/>
  <c r="O23" i="1"/>
  <c r="Q22" i="1"/>
  <c r="O22" i="1"/>
  <c r="G25" i="1"/>
  <c r="G23" i="1"/>
  <c r="G22" i="1"/>
  <c r="E25" i="1"/>
  <c r="E23" i="1"/>
  <c r="E22" i="1"/>
  <c r="Q16" i="1"/>
  <c r="Q17" i="1"/>
  <c r="Q18" i="1"/>
  <c r="Q20" i="1"/>
  <c r="Q15" i="1"/>
  <c r="N17" i="1"/>
  <c r="N18" i="1"/>
  <c r="N16" i="1"/>
  <c r="N15" i="1"/>
  <c r="L18" i="1"/>
  <c r="L17" i="1"/>
  <c r="L16" i="1"/>
  <c r="L15" i="1"/>
  <c r="G16" i="1"/>
  <c r="G17" i="1"/>
  <c r="G18" i="1"/>
  <c r="G15" i="1"/>
  <c r="E17" i="1"/>
  <c r="E18" i="1"/>
  <c r="E20" i="1"/>
  <c r="E16" i="1"/>
  <c r="E15" i="1"/>
  <c r="Y93" i="1" l="1"/>
  <c r="AA92" i="1"/>
  <c r="AA90" i="1"/>
  <c r="W93" i="1"/>
  <c r="N63" i="1"/>
  <c r="O59" i="1"/>
  <c r="P59" i="1"/>
  <c r="O50" i="1"/>
  <c r="N54" i="1"/>
  <c r="O54" i="1" s="1"/>
  <c r="AD50" i="1"/>
  <c r="AC54" i="1"/>
  <c r="AD54" i="1" s="1"/>
  <c r="N19" i="1"/>
  <c r="O19" i="1" s="1"/>
  <c r="AD9" i="1"/>
  <c r="AC11" i="1"/>
  <c r="AD11" i="1" s="1"/>
  <c r="G97" i="1"/>
  <c r="Q33" i="1"/>
  <c r="G120" i="1"/>
  <c r="AA75" i="1"/>
  <c r="G108" i="1"/>
  <c r="G113" i="1"/>
  <c r="L75" i="1"/>
  <c r="AD71" i="1"/>
  <c r="V75" i="1"/>
  <c r="J75" i="1"/>
  <c r="G75" i="1"/>
  <c r="G33" i="1"/>
  <c r="E33" i="1"/>
  <c r="G36" i="1"/>
  <c r="J79" i="1"/>
  <c r="L79" i="1"/>
  <c r="E36" i="1"/>
  <c r="O15" i="1"/>
  <c r="N29" i="1"/>
  <c r="O29" i="1" s="1"/>
  <c r="AF14" i="1"/>
  <c r="O46" i="1"/>
  <c r="N71" i="1"/>
  <c r="Q54" i="1"/>
  <c r="J63" i="1"/>
  <c r="AD47" i="1"/>
  <c r="AC72" i="1"/>
  <c r="AD72" i="1" s="1"/>
  <c r="Q55" i="1"/>
  <c r="P71" i="1"/>
  <c r="AF65" i="1"/>
  <c r="AE72" i="1"/>
  <c r="O16" i="1"/>
  <c r="N30" i="1"/>
  <c r="Y14" i="1"/>
  <c r="O47" i="1"/>
  <c r="N72" i="1"/>
  <c r="O72" i="1" s="1"/>
  <c r="T79" i="1"/>
  <c r="O48" i="1"/>
  <c r="N73" i="1"/>
  <c r="O73" i="1" s="1"/>
  <c r="AD49" i="1"/>
  <c r="AC74" i="1"/>
  <c r="AD74" i="1" s="1"/>
  <c r="O49" i="1"/>
  <c r="N74" i="1"/>
  <c r="O74" i="1" s="1"/>
  <c r="O51" i="1"/>
  <c r="N76" i="1"/>
  <c r="O76" i="1" s="1"/>
  <c r="Q56" i="1"/>
  <c r="P72" i="1"/>
  <c r="Q72" i="1" s="1"/>
  <c r="AD51" i="1"/>
  <c r="AC76" i="1"/>
  <c r="AD76" i="1" s="1"/>
  <c r="AD48" i="1"/>
  <c r="AC73" i="1"/>
  <c r="AD73" i="1" s="1"/>
  <c r="Q74" i="1"/>
  <c r="P77" i="1"/>
  <c r="Q77" i="1" s="1"/>
  <c r="AD52" i="1"/>
  <c r="AC77" i="1"/>
  <c r="AD77" i="1" s="1"/>
  <c r="O60" i="1"/>
  <c r="Q60" i="1"/>
  <c r="Q73" i="1"/>
  <c r="Q58" i="1"/>
  <c r="O61" i="1"/>
  <c r="O58" i="1"/>
  <c r="E97" i="1"/>
  <c r="Q36" i="1"/>
  <c r="O18" i="1"/>
  <c r="N32" i="1"/>
  <c r="O32" i="1" s="1"/>
  <c r="O17" i="1"/>
  <c r="N31" i="1"/>
  <c r="T14" i="1"/>
  <c r="E54" i="1"/>
  <c r="AA54" i="1"/>
  <c r="AD70" i="1"/>
  <c r="J54" i="1"/>
  <c r="AF54" i="1"/>
  <c r="AA14" i="1"/>
  <c r="T54" i="1"/>
  <c r="G63" i="1"/>
  <c r="L54" i="1"/>
  <c r="AD46" i="1"/>
  <c r="T70" i="1"/>
  <c r="V14" i="1"/>
  <c r="V54" i="1"/>
  <c r="V70" i="1"/>
  <c r="E63" i="1"/>
  <c r="Y54" i="1"/>
  <c r="Y70" i="1"/>
  <c r="AF70" i="1"/>
  <c r="L63" i="1"/>
  <c r="O63" i="1"/>
  <c r="G54" i="1"/>
  <c r="AD14" i="1"/>
  <c r="E21" i="1"/>
  <c r="Q21" i="1"/>
  <c r="E28" i="1"/>
  <c r="O28" i="1"/>
  <c r="Q28" i="1"/>
  <c r="G21" i="1"/>
  <c r="AA93" i="1" l="1"/>
  <c r="Q59" i="1"/>
  <c r="P63" i="1"/>
  <c r="Q63" i="1" s="1"/>
  <c r="AE75" i="1"/>
  <c r="AF75" i="1" s="1"/>
  <c r="AE79" i="1"/>
  <c r="AF79" i="1" s="1"/>
  <c r="O71" i="1"/>
  <c r="N79" i="1"/>
  <c r="O79" i="1" s="1"/>
  <c r="N75" i="1"/>
  <c r="O75" i="1" s="1"/>
  <c r="AC75" i="1"/>
  <c r="AD75" i="1" s="1"/>
  <c r="Q71" i="1"/>
  <c r="P75" i="1"/>
  <c r="Q75" i="1" s="1"/>
  <c r="P79" i="1"/>
  <c r="Q79" i="1" s="1"/>
  <c r="AC79" i="1"/>
  <c r="AD79" i="1" s="1"/>
  <c r="O30" i="1"/>
  <c r="N33" i="1"/>
  <c r="O33" i="1" s="1"/>
  <c r="AF72" i="1"/>
  <c r="O31" i="1"/>
  <c r="O20" i="1" l="1"/>
  <c r="N34" i="1"/>
  <c r="O21" i="1"/>
  <c r="O34" i="1" l="1"/>
  <c r="N36" i="1"/>
  <c r="O36" i="1" s="1"/>
</calcChain>
</file>

<file path=xl/sharedStrings.xml><?xml version="1.0" encoding="utf-8"?>
<sst xmlns="http://schemas.openxmlformats.org/spreadsheetml/2006/main" count="319" uniqueCount="44">
  <si>
    <t>瓜破</t>
    <rPh sb="0" eb="2">
      <t>ウリワリ</t>
    </rPh>
    <phoneticPr fontId="1"/>
  </si>
  <si>
    <t>計</t>
    <rPh sb="0" eb="1">
      <t>ケイ</t>
    </rPh>
    <phoneticPr fontId="1"/>
  </si>
  <si>
    <t>服部</t>
    <rPh sb="0" eb="2">
      <t>ハットリ</t>
    </rPh>
    <phoneticPr fontId="1"/>
  </si>
  <si>
    <t>北</t>
    <rPh sb="0" eb="1">
      <t>キタ</t>
    </rPh>
    <phoneticPr fontId="1"/>
  </si>
  <si>
    <t>申込</t>
    <rPh sb="0" eb="2">
      <t>モウシコミ</t>
    </rPh>
    <phoneticPr fontId="1"/>
  </si>
  <si>
    <t>申込数</t>
    <rPh sb="0" eb="2">
      <t>モウシコミ</t>
    </rPh>
    <rPh sb="2" eb="3">
      <t>スウ</t>
    </rPh>
    <phoneticPr fontId="1"/>
  </si>
  <si>
    <t>倍率</t>
    <rPh sb="0" eb="2">
      <t>バイリツ</t>
    </rPh>
    <phoneticPr fontId="1"/>
  </si>
  <si>
    <t>供用数</t>
    <rPh sb="0" eb="2">
      <t>キョウヨウ</t>
    </rPh>
    <rPh sb="2" eb="3">
      <t>スウ</t>
    </rPh>
    <phoneticPr fontId="1"/>
  </si>
  <si>
    <t>1次募集</t>
    <rPh sb="1" eb="2">
      <t>ジ</t>
    </rPh>
    <rPh sb="2" eb="4">
      <t>ボシュウ</t>
    </rPh>
    <phoneticPr fontId="1"/>
  </si>
  <si>
    <t>２次募集</t>
    <rPh sb="1" eb="2">
      <t>ジ</t>
    </rPh>
    <rPh sb="2" eb="4">
      <t>ボシュウ</t>
    </rPh>
    <phoneticPr fontId="1"/>
  </si>
  <si>
    <t>募集区画</t>
    <rPh sb="0" eb="2">
      <t>ボシュウ</t>
    </rPh>
    <rPh sb="2" eb="4">
      <t>クカク</t>
    </rPh>
    <phoneticPr fontId="1"/>
  </si>
  <si>
    <t>霊地数</t>
    <rPh sb="0" eb="2">
      <t>レイチ</t>
    </rPh>
    <rPh sb="2" eb="3">
      <t>スウ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</si>
  <si>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</si>
  <si>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</si>
  <si>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</si>
  <si>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</si>
  <si>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</si>
  <si>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供用率
(%)</t>
    <rPh sb="0" eb="2">
      <t>キョウヨウ</t>
    </rPh>
    <rPh sb="2" eb="3">
      <t>リツ</t>
    </rPh>
    <phoneticPr fontId="1"/>
  </si>
  <si>
    <t>２次募集（先着順）</t>
    <rPh sb="1" eb="2">
      <t>ジ</t>
    </rPh>
    <rPh sb="2" eb="4">
      <t>ボシュウ</t>
    </rPh>
    <rPh sb="5" eb="7">
      <t>センチャク</t>
    </rPh>
    <rPh sb="7" eb="8">
      <t>ジュン</t>
    </rPh>
    <phoneticPr fontId="1"/>
  </si>
  <si>
    <t>－</t>
    <phoneticPr fontId="1"/>
  </si>
  <si>
    <t>募集数
(区画)</t>
    <rPh sb="0" eb="2">
      <t>ボシュウ</t>
    </rPh>
    <rPh sb="2" eb="3">
      <t>スウ</t>
    </rPh>
    <rPh sb="5" eb="7">
      <t>クカク</t>
    </rPh>
    <phoneticPr fontId="1"/>
  </si>
  <si>
    <t>-</t>
    <phoneticPr fontId="1"/>
  </si>
  <si>
    <t>合計</t>
    <rPh sb="0" eb="2">
      <t>ゴウケイ</t>
    </rPh>
    <phoneticPr fontId="1"/>
  </si>
  <si>
    <t>（注）１次募集で申込の無かった区画について２次募集を実施。なお、1次募集で当選後申込の辞退を行うケースもあるため、１次募集の供用残と２次募集の数が一致しない場合がある。</t>
    <rPh sb="1" eb="2">
      <t>チュウ</t>
    </rPh>
    <rPh sb="4" eb="5">
      <t>ジ</t>
    </rPh>
    <rPh sb="5" eb="7">
      <t>ボシュウ</t>
    </rPh>
    <rPh sb="8" eb="9">
      <t>モウ</t>
    </rPh>
    <rPh sb="9" eb="10">
      <t>コ</t>
    </rPh>
    <rPh sb="11" eb="12">
      <t>ナ</t>
    </rPh>
    <rPh sb="15" eb="17">
      <t>クカク</t>
    </rPh>
    <rPh sb="22" eb="23">
      <t>ジ</t>
    </rPh>
    <rPh sb="23" eb="25">
      <t>ボシュウ</t>
    </rPh>
    <rPh sb="26" eb="28">
      <t>ジッシ</t>
    </rPh>
    <rPh sb="33" eb="34">
      <t>ジ</t>
    </rPh>
    <rPh sb="34" eb="36">
      <t>ボシュウ</t>
    </rPh>
    <rPh sb="37" eb="40">
      <t>トウセンゴ</t>
    </rPh>
    <rPh sb="40" eb="42">
      <t>モウシコミ</t>
    </rPh>
    <rPh sb="43" eb="45">
      <t>ジタイ</t>
    </rPh>
    <rPh sb="46" eb="47">
      <t>オコナ</t>
    </rPh>
    <rPh sb="58" eb="59">
      <t>ジ</t>
    </rPh>
    <rPh sb="59" eb="61">
      <t>ボシュウ</t>
    </rPh>
    <rPh sb="62" eb="64">
      <t>キョウヨウ</t>
    </rPh>
    <rPh sb="64" eb="65">
      <t>ザン</t>
    </rPh>
    <rPh sb="67" eb="68">
      <t>ジ</t>
    </rPh>
    <rPh sb="68" eb="70">
      <t>ボシュウ</t>
    </rPh>
    <rPh sb="71" eb="72">
      <t>カズ</t>
    </rPh>
    <rPh sb="73" eb="75">
      <t>イッチ</t>
    </rPh>
    <rPh sb="78" eb="80">
      <t>バアイ</t>
    </rPh>
    <phoneticPr fontId="1"/>
  </si>
  <si>
    <t>-</t>
    <phoneticPr fontId="1"/>
  </si>
  <si>
    <t>小計</t>
    <rPh sb="0" eb="2">
      <t>ショウケイ</t>
    </rPh>
    <phoneticPr fontId="1"/>
  </si>
  <si>
    <t>小計</t>
    <rPh sb="0" eb="2">
      <t>ショウケイ</t>
    </rPh>
    <phoneticPr fontId="1"/>
  </si>
  <si>
    <t>①募集数</t>
    <rPh sb="1" eb="3">
      <t>ボシュウ</t>
    </rPh>
    <rPh sb="3" eb="4">
      <t>スウ</t>
    </rPh>
    <phoneticPr fontId="1"/>
  </si>
  <si>
    <t>②供用数</t>
    <rPh sb="1" eb="3">
      <t>キョウヨウ</t>
    </rPh>
    <rPh sb="3" eb="4">
      <t>スウ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</si>
  <si>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</si>
  <si>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</si>
  <si>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</si>
  <si>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</si>
  <si>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</si>
  <si>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※令和3年度については、1次募集までの実績。</t>
    <rPh sb="1" eb="3">
      <t>レイワ</t>
    </rPh>
    <rPh sb="4" eb="6">
      <t>ネンド</t>
    </rPh>
    <rPh sb="13" eb="14">
      <t>ジ</t>
    </rPh>
    <rPh sb="14" eb="16">
      <t>ボシュウ</t>
    </rPh>
    <rPh sb="19" eb="21">
      <t>ジッセキ</t>
    </rPh>
    <phoneticPr fontId="1"/>
  </si>
  <si>
    <t>計</t>
    <rPh sb="0" eb="1">
      <t>ケイ</t>
    </rPh>
    <phoneticPr fontId="1"/>
  </si>
  <si>
    <t>１～４霊地までの実績</t>
    <rPh sb="3" eb="5">
      <t>レイチ</t>
    </rPh>
    <rPh sb="8" eb="10">
      <t>ジッセキ</t>
    </rPh>
    <phoneticPr fontId="1"/>
  </si>
  <si>
    <t>供用率（②/①）</t>
    <rPh sb="0" eb="2">
      <t>キョウヨウ</t>
    </rPh>
    <rPh sb="2" eb="3">
      <t>リツ</t>
    </rPh>
    <phoneticPr fontId="1"/>
  </si>
  <si>
    <t>霊園</t>
    <rPh sb="0" eb="2">
      <t>レイエン</t>
    </rPh>
    <phoneticPr fontId="1"/>
  </si>
  <si>
    <t>（資料５）</t>
    <rPh sb="1" eb="3">
      <t>シリョウ</t>
    </rPh>
    <phoneticPr fontId="1"/>
  </si>
  <si>
    <t>-</t>
    <phoneticPr fontId="1"/>
  </si>
  <si>
    <t>新規霊地募集実績（泉南メモリアルパークを除く）（１／３）</t>
    <rPh sb="0" eb="2">
      <t>シンキ</t>
    </rPh>
    <rPh sb="2" eb="4">
      <t>レイチ</t>
    </rPh>
    <rPh sb="4" eb="6">
      <t>ボシュウ</t>
    </rPh>
    <rPh sb="6" eb="8">
      <t>ジッセキ</t>
    </rPh>
    <rPh sb="9" eb="11">
      <t>センナン</t>
    </rPh>
    <rPh sb="20" eb="21">
      <t>ノゾ</t>
    </rPh>
    <phoneticPr fontId="1"/>
  </si>
  <si>
    <t>新規霊地募集実績（泉南メモリアルパークを除く）（２／３）</t>
    <rPh sb="0" eb="2">
      <t>シンキ</t>
    </rPh>
    <rPh sb="2" eb="4">
      <t>レイチ</t>
    </rPh>
    <rPh sb="4" eb="6">
      <t>ボシュウ</t>
    </rPh>
    <rPh sb="6" eb="8">
      <t>ジッセキ</t>
    </rPh>
    <rPh sb="9" eb="11">
      <t>センナン</t>
    </rPh>
    <rPh sb="20" eb="21">
      <t>ノゾ</t>
    </rPh>
    <phoneticPr fontId="1"/>
  </si>
  <si>
    <t>新規霊地募集実績（泉南メモリアルパークを除く）（３／３）</t>
    <rPh sb="0" eb="2">
      <t>シンキ</t>
    </rPh>
    <rPh sb="2" eb="4">
      <t>レイチ</t>
    </rPh>
    <rPh sb="4" eb="6">
      <t>ボシュウ</t>
    </rPh>
    <rPh sb="6" eb="8">
      <t>ジッセキ</t>
    </rPh>
    <rPh sb="9" eb="11">
      <t>センナン</t>
    </rPh>
    <rPh sb="20" eb="21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</si>
</sst>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0.0"/>
    <numFmt numFmtId="178" formatCode="0_);[Red]\(0\)"/>
    <numFmt numFmtId="179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u/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1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 diagonalDown="1">
      <left style="thick">
        <color indexed="64"/>
      </left>
      <right/>
      <top style="thick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ck">
        <color indexed="64"/>
      </top>
      <bottom/>
      <diagonal style="thin">
        <color indexed="64"/>
      </diagonal>
    </border>
    <border diagonalDown="1">
      <left style="thick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8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quotePrefix="1" applyFont="1" applyFill="1" applyBorder="1" applyAlignment="1">
      <alignment horizontal="center" vertical="center" shrinkToFit="1"/>
    </xf>
    <xf numFmtId="178" fontId="3" fillId="0" borderId="6" xfId="0" applyNumberFormat="1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177" fontId="2" fillId="0" borderId="1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28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2" fontId="2" fillId="0" borderId="5" xfId="0" quotePrefix="1" applyNumberFormat="1" applyFont="1" applyFill="1" applyBorder="1" applyAlignment="1">
      <alignment horizontal="center" vertical="center"/>
    </xf>
    <xf numFmtId="177" fontId="2" fillId="0" borderId="16" xfId="0" quotePrefix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2" fillId="0" borderId="16" xfId="0" quotePrefix="1" applyFont="1" applyFill="1" applyBorder="1" applyAlignment="1">
      <alignment horizontal="center" vertical="center"/>
    </xf>
    <xf numFmtId="0" fontId="2" fillId="0" borderId="15" xfId="0" quotePrefix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textRotation="255"/>
    </xf>
    <xf numFmtId="2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shrinkToFit="1"/>
    </xf>
    <xf numFmtId="177" fontId="2" fillId="0" borderId="35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1" fontId="3" fillId="0" borderId="7" xfId="0" applyNumberFormat="1" applyFont="1" applyFill="1" applyBorder="1" applyAlignment="1">
      <alignment horizontal="center" vertical="center" shrinkToFit="1"/>
    </xf>
    <xf numFmtId="1" fontId="3" fillId="0" borderId="15" xfId="0" applyNumberFormat="1" applyFont="1" applyFill="1" applyBorder="1" applyAlignment="1">
      <alignment horizontal="center" vertical="center" shrinkToFit="1"/>
    </xf>
    <xf numFmtId="177" fontId="2" fillId="0" borderId="3" xfId="0" applyNumberFormat="1" applyFont="1" applyFill="1" applyBorder="1" applyAlignment="1">
      <alignment horizontal="center" vertical="center"/>
    </xf>
    <xf numFmtId="2" fontId="2" fillId="0" borderId="15" xfId="0" quotePrefix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2" fillId="2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177" fontId="2" fillId="2" borderId="45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177" fontId="2" fillId="0" borderId="45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177" fontId="2" fillId="0" borderId="47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2" fontId="2" fillId="0" borderId="30" xfId="0" quotePrefix="1" applyNumberFormat="1" applyFont="1" applyFill="1" applyBorder="1" applyAlignment="1">
      <alignment horizontal="center" vertical="center"/>
    </xf>
    <xf numFmtId="2" fontId="2" fillId="0" borderId="27" xfId="0" quotePrefix="1" applyNumberFormat="1" applyFont="1" applyFill="1" applyBorder="1" applyAlignment="1">
      <alignment horizontal="center" vertical="center"/>
    </xf>
    <xf numFmtId="2" fontId="2" fillId="0" borderId="2" xfId="0" quotePrefix="1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3" fillId="0" borderId="15" xfId="0" applyNumberFormat="1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176" fontId="3" fillId="0" borderId="44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 shrinkToFit="1"/>
    </xf>
    <xf numFmtId="177" fontId="2" fillId="0" borderId="47" xfId="0" quotePrefix="1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80" xfId="0" applyNumberFormat="1" applyFont="1" applyFill="1" applyBorder="1" applyAlignment="1">
      <alignment horizontal="center" vertical="center"/>
    </xf>
    <xf numFmtId="177" fontId="2" fillId="0" borderId="77" xfId="0" applyNumberFormat="1" applyFont="1" applyFill="1" applyBorder="1" applyAlignment="1">
      <alignment horizontal="center" vertical="center"/>
    </xf>
    <xf numFmtId="177" fontId="2" fillId="0" borderId="79" xfId="0" applyNumberFormat="1" applyFont="1" applyFill="1" applyBorder="1" applyAlignment="1">
      <alignment horizontal="center" vertical="center"/>
    </xf>
    <xf numFmtId="177" fontId="2" fillId="0" borderId="81" xfId="0" applyNumberFormat="1" applyFont="1" applyFill="1" applyBorder="1" applyAlignment="1">
      <alignment horizontal="center" vertical="center"/>
    </xf>
    <xf numFmtId="177" fontId="2" fillId="0" borderId="82" xfId="0" applyNumberFormat="1" applyFont="1" applyFill="1" applyBorder="1" applyAlignment="1">
      <alignment horizontal="center" vertical="center"/>
    </xf>
    <xf numFmtId="177" fontId="2" fillId="0" borderId="83" xfId="0" applyNumberFormat="1" applyFont="1" applyFill="1" applyBorder="1" applyAlignment="1">
      <alignment horizontal="center" vertical="center"/>
    </xf>
    <xf numFmtId="177" fontId="2" fillId="0" borderId="85" xfId="0" applyNumberFormat="1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 shrinkToFit="1"/>
    </xf>
    <xf numFmtId="0" fontId="3" fillId="0" borderId="85" xfId="0" applyFont="1" applyFill="1" applyBorder="1" applyAlignment="1">
      <alignment horizontal="center" vertical="center" shrinkToFit="1"/>
    </xf>
    <xf numFmtId="0" fontId="3" fillId="0" borderId="88" xfId="0" applyFont="1" applyFill="1" applyBorder="1" applyAlignment="1">
      <alignment horizontal="center" vertical="center" shrinkToFit="1"/>
    </xf>
    <xf numFmtId="176" fontId="3" fillId="0" borderId="77" xfId="0" applyNumberFormat="1" applyFont="1" applyFill="1" applyBorder="1" applyAlignment="1">
      <alignment horizontal="center" vertical="center" shrinkToFit="1"/>
    </xf>
    <xf numFmtId="176" fontId="3" fillId="0" borderId="79" xfId="0" applyNumberFormat="1" applyFont="1" applyFill="1" applyBorder="1" applyAlignment="1">
      <alignment horizontal="center" vertical="center" shrinkToFit="1"/>
    </xf>
    <xf numFmtId="176" fontId="3" fillId="0" borderId="81" xfId="0" applyNumberFormat="1" applyFont="1" applyFill="1" applyBorder="1" applyAlignment="1">
      <alignment horizontal="center" vertical="center" shrinkToFit="1"/>
    </xf>
    <xf numFmtId="176" fontId="3" fillId="0" borderId="82" xfId="0" applyNumberFormat="1" applyFont="1" applyFill="1" applyBorder="1" applyAlignment="1">
      <alignment horizontal="center" vertical="center" shrinkToFit="1"/>
    </xf>
    <xf numFmtId="177" fontId="2" fillId="3" borderId="81" xfId="0" applyNumberFormat="1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 shrinkToFit="1"/>
    </xf>
    <xf numFmtId="1" fontId="3" fillId="0" borderId="91" xfId="0" applyNumberFormat="1" applyFont="1" applyFill="1" applyBorder="1" applyAlignment="1">
      <alignment horizontal="center" vertical="center" shrinkToFit="1"/>
    </xf>
    <xf numFmtId="177" fontId="2" fillId="0" borderId="62" xfId="0" applyNumberFormat="1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177" fontId="2" fillId="0" borderId="93" xfId="0" applyNumberFormat="1" applyFont="1" applyFill="1" applyBorder="1" applyAlignment="1">
      <alignment horizontal="center" vertical="center"/>
    </xf>
    <xf numFmtId="0" fontId="3" fillId="0" borderId="16" xfId="0" quotePrefix="1" applyFont="1" applyFill="1" applyBorder="1" applyAlignment="1">
      <alignment horizontal="center" vertical="center" shrinkToFit="1"/>
    </xf>
    <xf numFmtId="0" fontId="3" fillId="0" borderId="3" xfId="0" quotePrefix="1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45" xfId="0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8" xfId="0" applyNumberFormat="1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2" fontId="2" fillId="0" borderId="95" xfId="0" applyNumberFormat="1" applyFont="1" applyFill="1" applyBorder="1" applyAlignment="1">
      <alignment horizontal="center" vertical="center"/>
    </xf>
    <xf numFmtId="2" fontId="2" fillId="0" borderId="96" xfId="0" applyNumberFormat="1" applyFont="1" applyFill="1" applyBorder="1" applyAlignment="1">
      <alignment horizontal="center" vertical="center"/>
    </xf>
    <xf numFmtId="2" fontId="2" fillId="0" borderId="94" xfId="0" applyNumberFormat="1" applyFont="1" applyFill="1" applyBorder="1" applyAlignment="1">
      <alignment horizontal="center" vertical="center"/>
    </xf>
    <xf numFmtId="2" fontId="2" fillId="0" borderId="97" xfId="0" applyNumberFormat="1" applyFont="1" applyFill="1" applyBorder="1" applyAlignment="1">
      <alignment horizontal="center" vertical="center"/>
    </xf>
    <xf numFmtId="2" fontId="2" fillId="0" borderId="101" xfId="0" applyNumberFormat="1" applyFont="1" applyFill="1" applyBorder="1" applyAlignment="1">
      <alignment horizontal="center" vertical="center"/>
    </xf>
    <xf numFmtId="2" fontId="2" fillId="0" borderId="100" xfId="0" applyNumberFormat="1" applyFont="1" applyFill="1" applyBorder="1" applyAlignment="1">
      <alignment horizontal="center" vertical="center"/>
    </xf>
    <xf numFmtId="2" fontId="2" fillId="0" borderId="96" xfId="0" quotePrefix="1" applyNumberFormat="1" applyFont="1" applyFill="1" applyBorder="1" applyAlignment="1">
      <alignment horizontal="center" vertical="center"/>
    </xf>
    <xf numFmtId="2" fontId="2" fillId="0" borderId="101" xfId="0" quotePrefix="1" applyNumberFormat="1" applyFont="1" applyFill="1" applyBorder="1" applyAlignment="1">
      <alignment horizontal="center" vertical="center"/>
    </xf>
    <xf numFmtId="2" fontId="2" fillId="0" borderId="102" xfId="0" applyNumberFormat="1" applyFont="1" applyFill="1" applyBorder="1" applyAlignment="1">
      <alignment horizontal="center" vertical="center"/>
    </xf>
    <xf numFmtId="2" fontId="2" fillId="2" borderId="97" xfId="0" applyNumberFormat="1" applyFont="1" applyFill="1" applyBorder="1" applyAlignment="1">
      <alignment horizontal="center" vertical="center"/>
    </xf>
    <xf numFmtId="2" fontId="2" fillId="0" borderId="98" xfId="0" applyNumberFormat="1" applyFont="1" applyFill="1" applyBorder="1" applyAlignment="1">
      <alignment horizontal="center" vertical="center"/>
    </xf>
    <xf numFmtId="2" fontId="2" fillId="0" borderId="103" xfId="0" applyNumberFormat="1" applyFont="1" applyFill="1" applyBorder="1" applyAlignment="1">
      <alignment horizontal="center" vertical="center"/>
    </xf>
    <xf numFmtId="2" fontId="2" fillId="0" borderId="104" xfId="0" applyNumberFormat="1" applyFont="1" applyFill="1" applyBorder="1" applyAlignment="1">
      <alignment horizontal="center" vertical="center"/>
    </xf>
    <xf numFmtId="2" fontId="2" fillId="0" borderId="105" xfId="0" applyNumberFormat="1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horizontal="center" vertical="center" shrinkToFit="1"/>
    </xf>
    <xf numFmtId="0" fontId="3" fillId="0" borderId="100" xfId="0" applyFont="1" applyFill="1" applyBorder="1" applyAlignment="1">
      <alignment horizontal="center" vertical="center" shrinkToFit="1"/>
    </xf>
    <xf numFmtId="0" fontId="3" fillId="0" borderId="98" xfId="0" applyFont="1" applyFill="1" applyBorder="1" applyAlignment="1">
      <alignment horizontal="center" vertical="center" shrinkToFit="1"/>
    </xf>
    <xf numFmtId="0" fontId="3" fillId="0" borderId="96" xfId="0" applyFont="1" applyFill="1" applyBorder="1" applyAlignment="1">
      <alignment horizontal="center" vertical="center" shrinkToFit="1"/>
    </xf>
    <xf numFmtId="0" fontId="3" fillId="0" borderId="94" xfId="0" applyFont="1" applyFill="1" applyBorder="1" applyAlignment="1">
      <alignment horizontal="center" vertical="center" shrinkToFit="1"/>
    </xf>
    <xf numFmtId="0" fontId="3" fillId="0" borderId="97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/>
    </xf>
    <xf numFmtId="0" fontId="2" fillId="0" borderId="96" xfId="0" quotePrefix="1" applyFont="1" applyFill="1" applyBorder="1" applyAlignment="1">
      <alignment horizontal="center" vertical="center"/>
    </xf>
    <xf numFmtId="0" fontId="2" fillId="0" borderId="101" xfId="0" quotePrefix="1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 shrinkToFit="1"/>
    </xf>
    <xf numFmtId="2" fontId="2" fillId="0" borderId="94" xfId="0" quotePrefix="1" applyNumberFormat="1" applyFont="1" applyFill="1" applyBorder="1" applyAlignment="1">
      <alignment horizontal="center" vertical="center"/>
    </xf>
    <xf numFmtId="2" fontId="2" fillId="0" borderId="99" xfId="0" applyNumberFormat="1" applyFont="1" applyFill="1" applyBorder="1" applyAlignment="1">
      <alignment horizontal="center" vertical="center"/>
    </xf>
    <xf numFmtId="0" fontId="2" fillId="0" borderId="99" xfId="0" quotePrefix="1" applyFont="1" applyFill="1" applyBorder="1" applyAlignment="1">
      <alignment horizontal="center" vertical="center"/>
    </xf>
    <xf numFmtId="2" fontId="2" fillId="0" borderId="107" xfId="0" applyNumberFormat="1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177" fontId="2" fillId="0" borderId="88" xfId="0" applyNumberFormat="1" applyFont="1" applyFill="1" applyBorder="1" applyAlignment="1">
      <alignment horizontal="center" vertical="center"/>
    </xf>
    <xf numFmtId="0" fontId="3" fillId="0" borderId="110" xfId="0" applyFont="1" applyFill="1" applyBorder="1" applyAlignment="1">
      <alignment horizontal="center" vertical="center" shrinkToFit="1"/>
    </xf>
    <xf numFmtId="0" fontId="3" fillId="0" borderId="111" xfId="0" applyFont="1" applyFill="1" applyBorder="1" applyAlignment="1">
      <alignment horizontal="center" vertical="center" shrinkToFit="1"/>
    </xf>
    <xf numFmtId="2" fontId="2" fillId="0" borderId="112" xfId="0" applyNumberFormat="1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 shrinkToFit="1"/>
    </xf>
    <xf numFmtId="0" fontId="3" fillId="0" borderId="27" xfId="0" quotePrefix="1" applyFont="1" applyFill="1" applyBorder="1" applyAlignment="1">
      <alignment horizontal="center" vertical="center" shrinkToFit="1"/>
    </xf>
    <xf numFmtId="0" fontId="3" fillId="0" borderId="4" xfId="0" quotePrefix="1" applyFont="1" applyFill="1" applyBorder="1" applyAlignment="1">
      <alignment horizontal="center" vertical="center" shrinkToFit="1"/>
    </xf>
    <xf numFmtId="0" fontId="3" fillId="0" borderId="115" xfId="0" applyFont="1" applyFill="1" applyBorder="1" applyAlignment="1">
      <alignment horizontal="center" vertical="center" shrinkToFit="1"/>
    </xf>
    <xf numFmtId="0" fontId="3" fillId="0" borderId="116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 shrinkToFit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44" xfId="0" applyNumberFormat="1" applyFont="1" applyFill="1" applyBorder="1" applyAlignment="1">
      <alignment horizontal="center" vertical="center"/>
    </xf>
    <xf numFmtId="177" fontId="2" fillId="0" borderId="48" xfId="0" quotePrefix="1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 shrinkToFit="1"/>
    </xf>
    <xf numFmtId="177" fontId="2" fillId="2" borderId="44" xfId="0" applyNumberFormat="1" applyFont="1" applyFill="1" applyBorder="1" applyAlignment="1">
      <alignment horizontal="center" vertical="center"/>
    </xf>
    <xf numFmtId="177" fontId="2" fillId="0" borderId="15" xfId="0" quotePrefix="1" applyNumberFormat="1" applyFont="1" applyFill="1" applyBorder="1" applyAlignment="1">
      <alignment horizontal="center" vertical="center"/>
    </xf>
    <xf numFmtId="177" fontId="2" fillId="0" borderId="22" xfId="0" quotePrefix="1" applyNumberFormat="1" applyFont="1" applyFill="1" applyBorder="1" applyAlignment="1">
      <alignment horizontal="center" vertical="center"/>
    </xf>
    <xf numFmtId="177" fontId="3" fillId="0" borderId="91" xfId="0" applyNumberFormat="1" applyFont="1" applyFill="1" applyBorder="1" applyAlignment="1">
      <alignment horizontal="center" vertical="center" shrinkToFit="1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22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177" fontId="2" fillId="0" borderId="91" xfId="0" applyNumberFormat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6" xfId="0" quotePrefix="1" applyNumberFormat="1" applyFont="1" applyFill="1" applyBorder="1" applyAlignment="1">
      <alignment horizontal="center" vertical="center"/>
    </xf>
    <xf numFmtId="177" fontId="2" fillId="0" borderId="114" xfId="0" applyNumberFormat="1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118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119" xfId="0" applyFont="1" applyFill="1" applyBorder="1" applyAlignment="1">
      <alignment horizontal="center" vertical="center"/>
    </xf>
    <xf numFmtId="0" fontId="2" fillId="0" borderId="120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 shrinkToFit="1"/>
    </xf>
    <xf numFmtId="0" fontId="3" fillId="0" borderId="120" xfId="0" applyFont="1" applyFill="1" applyBorder="1" applyAlignment="1">
      <alignment horizontal="center" vertical="center" shrinkToFit="1"/>
    </xf>
    <xf numFmtId="0" fontId="3" fillId="0" borderId="87" xfId="0" applyFont="1" applyFill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shrinkToFit="1"/>
    </xf>
    <xf numFmtId="0" fontId="3" fillId="0" borderId="118" xfId="0" applyFont="1" applyFill="1" applyBorder="1" applyAlignment="1">
      <alignment horizontal="center" vertical="center" shrinkToFit="1"/>
    </xf>
    <xf numFmtId="0" fontId="2" fillId="2" borderId="11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121" xfId="0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2" fontId="2" fillId="0" borderId="97" xfId="0" quotePrefix="1" applyNumberFormat="1" applyFont="1" applyFill="1" applyBorder="1" applyAlignment="1">
      <alignment horizontal="center" vertical="center"/>
    </xf>
    <xf numFmtId="2" fontId="2" fillId="0" borderId="100" xfId="0" quotePrefix="1" applyNumberFormat="1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 shrinkToFit="1"/>
    </xf>
    <xf numFmtId="2" fontId="2" fillId="0" borderId="95" xfId="0" quotePrefix="1" applyNumberFormat="1" applyFont="1" applyFill="1" applyBorder="1" applyAlignment="1">
      <alignment horizontal="center" vertical="center"/>
    </xf>
    <xf numFmtId="2" fontId="2" fillId="2" borderId="97" xfId="0" quotePrefix="1" applyNumberFormat="1" applyFont="1" applyFill="1" applyBorder="1" applyAlignment="1">
      <alignment horizontal="center" vertical="center"/>
    </xf>
    <xf numFmtId="2" fontId="2" fillId="0" borderId="99" xfId="0" quotePrefix="1" applyNumberFormat="1" applyFont="1" applyFill="1" applyBorder="1" applyAlignment="1">
      <alignment horizontal="center" vertical="center"/>
    </xf>
    <xf numFmtId="2" fontId="2" fillId="0" borderId="103" xfId="0" quotePrefix="1" applyNumberFormat="1" applyFont="1" applyFill="1" applyBorder="1" applyAlignment="1">
      <alignment horizontal="center" vertical="center"/>
    </xf>
    <xf numFmtId="177" fontId="2" fillId="0" borderId="122" xfId="0" applyNumberFormat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 shrinkToFit="1"/>
    </xf>
    <xf numFmtId="177" fontId="2" fillId="0" borderId="77" xfId="0" quotePrefix="1" applyNumberFormat="1" applyFont="1" applyFill="1" applyBorder="1" applyAlignment="1">
      <alignment horizontal="center" vertical="center"/>
    </xf>
    <xf numFmtId="0" fontId="3" fillId="0" borderId="25" xfId="0" quotePrefix="1" applyFont="1" applyFill="1" applyBorder="1" applyAlignment="1">
      <alignment horizontal="center" vertical="center" shrinkToFit="1"/>
    </xf>
    <xf numFmtId="177" fontId="2" fillId="0" borderId="122" xfId="0" quotePrefix="1" applyNumberFormat="1" applyFont="1" applyFill="1" applyBorder="1" applyAlignment="1">
      <alignment horizontal="center" vertical="center"/>
    </xf>
    <xf numFmtId="0" fontId="3" fillId="0" borderId="123" xfId="0" applyFont="1" applyFill="1" applyBorder="1" applyAlignment="1">
      <alignment horizontal="center" vertical="center" shrinkToFit="1"/>
    </xf>
    <xf numFmtId="177" fontId="2" fillId="0" borderId="124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92" xfId="0" applyFont="1" applyFill="1" applyBorder="1" applyAlignment="1">
      <alignment horizontal="center" vertical="center" shrinkToFit="1"/>
    </xf>
    <xf numFmtId="0" fontId="3" fillId="2" borderId="125" xfId="0" applyFont="1" applyFill="1" applyBorder="1" applyAlignment="1">
      <alignment horizontal="center" vertical="center" shrinkToFit="1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77" xfId="0" quotePrefix="1" applyFont="1" applyFill="1" applyBorder="1" applyAlignment="1">
      <alignment horizontal="center" vertical="center"/>
    </xf>
    <xf numFmtId="0" fontId="2" fillId="0" borderId="25" xfId="0" quotePrefix="1" applyFont="1" applyFill="1" applyBorder="1" applyAlignment="1">
      <alignment horizontal="center" vertical="center"/>
    </xf>
    <xf numFmtId="0" fontId="2" fillId="0" borderId="82" xfId="0" quotePrefix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6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12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38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  <xf numFmtId="177" fontId="2" fillId="0" borderId="34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177" fontId="2" fillId="0" borderId="86" xfId="0" applyNumberFormat="1" applyFont="1" applyFill="1" applyBorder="1" applyAlignment="1">
      <alignment horizontal="center" vertical="center"/>
    </xf>
    <xf numFmtId="177" fontId="2" fillId="0" borderId="113" xfId="0" applyNumberFormat="1" applyFont="1" applyFill="1" applyBorder="1" applyAlignment="1">
      <alignment horizontal="center" vertical="center"/>
    </xf>
    <xf numFmtId="177" fontId="2" fillId="0" borderId="109" xfId="0" applyNumberFormat="1" applyFont="1" applyFill="1" applyBorder="1" applyAlignment="1">
      <alignment horizontal="center" vertical="center"/>
    </xf>
    <xf numFmtId="0" fontId="2" fillId="0" borderId="133" xfId="0" applyFont="1" applyFill="1" applyBorder="1" applyAlignment="1">
      <alignment horizontal="center" vertical="center"/>
    </xf>
    <xf numFmtId="0" fontId="2" fillId="0" borderId="134" xfId="0" applyFont="1" applyFill="1" applyBorder="1" applyAlignment="1">
      <alignment horizontal="center" vertical="center"/>
    </xf>
    <xf numFmtId="0" fontId="2" fillId="0" borderId="135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 textRotation="180"/>
    </xf>
    <xf numFmtId="0" fontId="2" fillId="0" borderId="127" xfId="0" applyFont="1" applyFill="1" applyBorder="1" applyAlignment="1">
      <alignment horizontal="center" vertical="center"/>
    </xf>
    <xf numFmtId="0" fontId="2" fillId="0" borderId="128" xfId="0" applyFont="1" applyFill="1" applyBorder="1" applyAlignment="1">
      <alignment horizontal="center" vertical="center"/>
    </xf>
    <xf numFmtId="0" fontId="2" fillId="0" borderId="129" xfId="0" applyFont="1" applyFill="1" applyBorder="1" applyAlignment="1">
      <alignment horizontal="center" vertical="center"/>
    </xf>
    <xf numFmtId="0" fontId="2" fillId="0" borderId="13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 textRotation="255"/>
    </xf>
    <xf numFmtId="0" fontId="2" fillId="0" borderId="78" xfId="0" applyFont="1" applyFill="1" applyBorder="1" applyAlignment="1">
      <alignment horizontal="center" vertical="center" textRotation="255"/>
    </xf>
    <xf numFmtId="0" fontId="2" fillId="0" borderId="131" xfId="0" applyFont="1" applyFill="1" applyBorder="1" applyAlignment="1">
      <alignment horizontal="center" vertical="center"/>
    </xf>
    <xf numFmtId="0" fontId="2" fillId="0" borderId="13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 shrinkToFit="1"/>
    </xf>
    <xf numFmtId="0" fontId="5" fillId="0" borderId="75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70" xfId="0" applyFont="1" applyFill="1" applyBorder="1" applyAlignment="1">
      <alignment horizontal="center" vertical="center" shrinkToFit="1"/>
    </xf>
    <xf numFmtId="179" fontId="2" fillId="0" borderId="17" xfId="0" applyNumberFormat="1" applyFont="1" applyFill="1" applyBorder="1" applyAlignment="1">
      <alignment horizontal="center" vertical="center"/>
    </xf>
    <xf numFmtId="179" fontId="2" fillId="0" borderId="72" xfId="0" applyNumberFormat="1" applyFont="1" applyFill="1" applyBorder="1" applyAlignment="1">
      <alignment horizontal="center" vertical="center"/>
    </xf>
    <xf numFmtId="179" fontId="2" fillId="0" borderId="16" xfId="0" applyNumberFormat="1" applyFont="1" applyFill="1" applyBorder="1" applyAlignment="1">
      <alignment horizontal="center" vertical="center"/>
    </xf>
    <xf numFmtId="179" fontId="2" fillId="0" borderId="58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60" xfId="0" applyNumberFormat="1" applyFont="1" applyFill="1" applyBorder="1" applyAlignment="1">
      <alignment horizontal="center" vertical="center"/>
    </xf>
    <xf numFmtId="179" fontId="2" fillId="0" borderId="62" xfId="0" applyNumberFormat="1" applyFont="1" applyFill="1" applyBorder="1" applyAlignment="1">
      <alignment horizontal="center" vertical="center"/>
    </xf>
    <xf numFmtId="179" fontId="2" fillId="0" borderId="65" xfId="0" applyNumberFormat="1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 textRotation="255"/>
    </xf>
    <xf numFmtId="0" fontId="2" fillId="0" borderId="57" xfId="0" applyFont="1" applyFill="1" applyBorder="1" applyAlignment="1">
      <alignment horizontal="center" vertical="center" textRotation="255"/>
    </xf>
    <xf numFmtId="0" fontId="2" fillId="0" borderId="89" xfId="0" applyFont="1" applyFill="1" applyBorder="1" applyAlignment="1">
      <alignment horizontal="center" vertical="center" textRotation="255"/>
    </xf>
    <xf numFmtId="0" fontId="2" fillId="0" borderId="9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 shrinkToFit="1"/>
    </xf>
    <xf numFmtId="0" fontId="2" fillId="0" borderId="87" xfId="0" applyFont="1" applyFill="1" applyBorder="1" applyAlignment="1">
      <alignment horizontal="center" vertical="center" textRotation="255"/>
    </xf>
    <xf numFmtId="0" fontId="2" fillId="0" borderId="84" xfId="0" applyFont="1" applyFill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77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113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108" xfId="0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 shrinkToFit="1"/>
    </xf>
    <xf numFmtId="0" fontId="3" fillId="0" borderId="40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117" xfId="0" applyFont="1" applyFill="1" applyBorder="1" applyAlignment="1">
      <alignment horizontal="center" vertical="center" wrapText="1" shrinkToFi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10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57" xfId="0" applyFont="1" applyFill="1" applyBorder="1" applyAlignment="1">
      <alignment horizontal="center" vertical="center" shrinkToFit="1"/>
    </xf>
    <xf numFmtId="0" fontId="2" fillId="0" borderId="84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22</xdr:row>
      <xdr:rowOff>133350</xdr:rowOff>
    </xdr:from>
    <xdr:to>
      <xdr:col>11</xdr:col>
      <xdr:colOff>0</xdr:colOff>
      <xdr:row>24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3305175" y="4133850"/>
          <a:ext cx="12477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未実施</a:t>
          </a:r>
          <a:endParaRPr kumimoji="1" lang="en-US" altLang="ja-JP" sz="1100"/>
        </a:p>
      </xdr:txBody>
    </xdr:sp>
    <xdr:clientData/>
  </xdr:twoCellAnchor>
  <xdr:twoCellAnchor>
    <xdr:from>
      <xdr:col>2</xdr:col>
      <xdr:colOff>50800</xdr:colOff>
      <xdr:row>6</xdr:row>
      <xdr:rowOff>6350</xdr:rowOff>
    </xdr:from>
    <xdr:to>
      <xdr:col>17</xdr:col>
      <xdr:colOff>31750</xdr:colOff>
      <xdr:row>13</xdr:row>
      <xdr:rowOff>209550</xdr:rowOff>
    </xdr:to>
    <xdr:cxnSp macro="">
      <xdr:nvCxnSpPr>
        <xdr:cNvPr id="4" name="直線コネクタ 3"/>
        <xdr:cNvCxnSpPr/>
      </xdr:nvCxnSpPr>
      <xdr:spPr>
        <a:xfrm>
          <a:off x="654050" y="1282700"/>
          <a:ext cx="6629400" cy="1803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11</xdr:row>
      <xdr:rowOff>0</xdr:rowOff>
    </xdr:from>
    <xdr:to>
      <xdr:col>6</xdr:col>
      <xdr:colOff>355600</xdr:colOff>
      <xdr:row>12</xdr:row>
      <xdr:rowOff>215900</xdr:rowOff>
    </xdr:to>
    <xdr:sp macro="" textlink="">
      <xdr:nvSpPr>
        <xdr:cNvPr id="5" name="角丸四角形 4"/>
        <xdr:cNvSpPr/>
      </xdr:nvSpPr>
      <xdr:spPr>
        <a:xfrm>
          <a:off x="1612900" y="2419350"/>
          <a:ext cx="1098550" cy="44450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（先着順）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374650</xdr:colOff>
      <xdr:row>12</xdr:row>
      <xdr:rowOff>209550</xdr:rowOff>
    </xdr:from>
    <xdr:to>
      <xdr:col>8</xdr:col>
      <xdr:colOff>152400</xdr:colOff>
      <xdr:row>13</xdr:row>
      <xdr:rowOff>215900</xdr:rowOff>
    </xdr:to>
    <xdr:cxnSp macro="">
      <xdr:nvCxnSpPr>
        <xdr:cNvPr id="7" name="直線コネクタ 6"/>
        <xdr:cNvCxnSpPr/>
      </xdr:nvCxnSpPr>
      <xdr:spPr>
        <a:xfrm>
          <a:off x="2730500" y="2857500"/>
          <a:ext cx="711200" cy="234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14</xdr:row>
      <xdr:rowOff>19050</xdr:rowOff>
    </xdr:from>
    <xdr:to>
      <xdr:col>31</xdr:col>
      <xdr:colOff>374650</xdr:colOff>
      <xdr:row>20</xdr:row>
      <xdr:rowOff>196850</xdr:rowOff>
    </xdr:to>
    <xdr:cxnSp macro="">
      <xdr:nvCxnSpPr>
        <xdr:cNvPr id="9" name="直線コネクタ 8"/>
        <xdr:cNvCxnSpPr/>
      </xdr:nvCxnSpPr>
      <xdr:spPr>
        <a:xfrm>
          <a:off x="7270750" y="3124200"/>
          <a:ext cx="6318250" cy="1549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20</xdr:row>
      <xdr:rowOff>222250</xdr:rowOff>
    </xdr:from>
    <xdr:to>
      <xdr:col>31</xdr:col>
      <xdr:colOff>387350</xdr:colOff>
      <xdr:row>27</xdr:row>
      <xdr:rowOff>215900</xdr:rowOff>
    </xdr:to>
    <xdr:cxnSp macro="">
      <xdr:nvCxnSpPr>
        <xdr:cNvPr id="12" name="直線コネクタ 11"/>
        <xdr:cNvCxnSpPr/>
      </xdr:nvCxnSpPr>
      <xdr:spPr>
        <a:xfrm>
          <a:off x="7251700" y="4699000"/>
          <a:ext cx="6350000" cy="159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6350</xdr:colOff>
      <xdr:row>54</xdr:row>
      <xdr:rowOff>31750</xdr:rowOff>
    </xdr:from>
    <xdr:to>
      <xdr:col>31</xdr:col>
      <xdr:colOff>317500</xdr:colOff>
      <xdr:row>62</xdr:row>
      <xdr:rowOff>203200</xdr:rowOff>
    </xdr:to>
    <xdr:cxnSp macro="">
      <xdr:nvCxnSpPr>
        <xdr:cNvPr id="14" name="直線コネクタ 13"/>
        <xdr:cNvCxnSpPr/>
      </xdr:nvCxnSpPr>
      <xdr:spPr>
        <a:xfrm>
          <a:off x="7258050" y="12185650"/>
          <a:ext cx="6273800" cy="200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63</xdr:row>
      <xdr:rowOff>12700</xdr:rowOff>
    </xdr:from>
    <xdr:to>
      <xdr:col>16</xdr:col>
      <xdr:colOff>400050</xdr:colOff>
      <xdr:row>69</xdr:row>
      <xdr:rowOff>203200</xdr:rowOff>
    </xdr:to>
    <xdr:cxnSp macro="">
      <xdr:nvCxnSpPr>
        <xdr:cNvPr id="16" name="直線コネクタ 15"/>
        <xdr:cNvCxnSpPr/>
      </xdr:nvCxnSpPr>
      <xdr:spPr>
        <a:xfrm>
          <a:off x="641350" y="14224000"/>
          <a:ext cx="6591300" cy="1562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8"/>
  <sheetViews>
    <sheetView tabSelected="1" topLeftCell="A28" zoomScaleNormal="100" workbookViewId="0">
      <selection activeCell="Y97" sqref="Y97"/>
    </sheetView>
  </sheetViews>
  <sheetFormatPr defaultColWidth="5.5" defaultRowHeight="18" customHeight="1" x14ac:dyDescent="0.4"/>
  <cols>
    <col min="1" max="1" width="3.125" style="27" customWidth="1"/>
    <col min="2" max="2" width="4.125" style="27" customWidth="1"/>
    <col min="3" max="3" width="6.5" style="27" customWidth="1"/>
    <col min="4" max="6" width="5.5" style="27"/>
    <col min="7" max="7" width="6.75" style="27" bestFit="1" customWidth="1"/>
    <col min="8" max="8" width="5.5" style="27"/>
    <col min="9" max="9" width="6.75" style="27" bestFit="1" customWidth="1"/>
    <col min="10" max="10" width="5.5" style="27"/>
    <col min="11" max="11" width="6.75" style="27" bestFit="1" customWidth="1"/>
    <col min="12" max="12" width="5.75" style="27" customWidth="1"/>
    <col min="13" max="18" width="5.5" style="27"/>
    <col min="19" max="19" width="6.75" style="27" bestFit="1" customWidth="1"/>
    <col min="20" max="16384" width="5.5" style="27"/>
  </cols>
  <sheetData>
    <row r="1" spans="1:32" ht="18" customHeight="1" x14ac:dyDescent="0.4">
      <c r="A1" s="26" t="s">
        <v>41</v>
      </c>
    </row>
    <row r="2" spans="1:32" ht="10.5" customHeight="1" thickBot="1" x14ac:dyDescent="0.45">
      <c r="A2" s="56"/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2"/>
      <c r="AB2" s="2"/>
      <c r="AC2" s="3"/>
      <c r="AD2" s="2"/>
      <c r="AE2" s="2"/>
      <c r="AF2" s="2"/>
    </row>
    <row r="3" spans="1:32" ht="18" customHeight="1" thickTop="1" x14ac:dyDescent="0.4">
      <c r="A3" s="290"/>
      <c r="B3" s="291"/>
      <c r="C3" s="304" t="s">
        <v>12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6"/>
      <c r="R3" s="307" t="s">
        <v>13</v>
      </c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6"/>
    </row>
    <row r="4" spans="1:32" ht="18" customHeight="1" x14ac:dyDescent="0.4">
      <c r="A4" s="292"/>
      <c r="B4" s="293"/>
      <c r="C4" s="351" t="s">
        <v>8</v>
      </c>
      <c r="D4" s="352"/>
      <c r="E4" s="352"/>
      <c r="F4" s="352"/>
      <c r="G4" s="353"/>
      <c r="H4" s="352" t="s">
        <v>18</v>
      </c>
      <c r="I4" s="352"/>
      <c r="J4" s="352"/>
      <c r="K4" s="352"/>
      <c r="L4" s="352"/>
      <c r="M4" s="330" t="s">
        <v>1</v>
      </c>
      <c r="N4" s="312"/>
      <c r="O4" s="312"/>
      <c r="P4" s="312"/>
      <c r="Q4" s="354"/>
      <c r="R4" s="383" t="s">
        <v>8</v>
      </c>
      <c r="S4" s="352"/>
      <c r="T4" s="352"/>
      <c r="U4" s="352"/>
      <c r="V4" s="353"/>
      <c r="W4" s="352" t="s">
        <v>9</v>
      </c>
      <c r="X4" s="352"/>
      <c r="Y4" s="352"/>
      <c r="Z4" s="352"/>
      <c r="AA4" s="352"/>
      <c r="AB4" s="330" t="s">
        <v>1</v>
      </c>
      <c r="AC4" s="312"/>
      <c r="AD4" s="312"/>
      <c r="AE4" s="312"/>
      <c r="AF4" s="354"/>
    </row>
    <row r="5" spans="1:32" ht="18" customHeight="1" x14ac:dyDescent="0.4">
      <c r="A5" s="294" t="s">
        <v>38</v>
      </c>
      <c r="B5" s="381" t="s">
        <v>11</v>
      </c>
      <c r="C5" s="351" t="s">
        <v>10</v>
      </c>
      <c r="D5" s="312" t="s">
        <v>4</v>
      </c>
      <c r="E5" s="312"/>
      <c r="F5" s="308" t="s">
        <v>7</v>
      </c>
      <c r="G5" s="347" t="s">
        <v>17</v>
      </c>
      <c r="H5" s="349" t="s">
        <v>20</v>
      </c>
      <c r="I5" s="312" t="s">
        <v>4</v>
      </c>
      <c r="J5" s="312"/>
      <c r="K5" s="308" t="s">
        <v>7</v>
      </c>
      <c r="L5" s="308" t="s">
        <v>17</v>
      </c>
      <c r="M5" s="310" t="s">
        <v>20</v>
      </c>
      <c r="N5" s="312" t="s">
        <v>4</v>
      </c>
      <c r="O5" s="312"/>
      <c r="P5" s="308" t="s">
        <v>7</v>
      </c>
      <c r="Q5" s="313" t="s">
        <v>17</v>
      </c>
      <c r="R5" s="383" t="s">
        <v>10</v>
      </c>
      <c r="S5" s="312" t="s">
        <v>4</v>
      </c>
      <c r="T5" s="312"/>
      <c r="U5" s="308" t="s">
        <v>7</v>
      </c>
      <c r="V5" s="347" t="s">
        <v>17</v>
      </c>
      <c r="W5" s="349" t="s">
        <v>20</v>
      </c>
      <c r="X5" s="312" t="s">
        <v>4</v>
      </c>
      <c r="Y5" s="312"/>
      <c r="Z5" s="308" t="s">
        <v>7</v>
      </c>
      <c r="AA5" s="308" t="s">
        <v>17</v>
      </c>
      <c r="AB5" s="310" t="s">
        <v>20</v>
      </c>
      <c r="AC5" s="312" t="s">
        <v>4</v>
      </c>
      <c r="AD5" s="312"/>
      <c r="AE5" s="308" t="s">
        <v>7</v>
      </c>
      <c r="AF5" s="313" t="s">
        <v>17</v>
      </c>
    </row>
    <row r="6" spans="1:32" ht="18" customHeight="1" thickBot="1" x14ac:dyDescent="0.45">
      <c r="A6" s="295"/>
      <c r="B6" s="367"/>
      <c r="C6" s="368"/>
      <c r="D6" s="117" t="s">
        <v>5</v>
      </c>
      <c r="E6" s="162" t="s">
        <v>6</v>
      </c>
      <c r="F6" s="309"/>
      <c r="G6" s="331"/>
      <c r="H6" s="385"/>
      <c r="I6" s="117" t="s">
        <v>5</v>
      </c>
      <c r="J6" s="162" t="s">
        <v>6</v>
      </c>
      <c r="K6" s="309"/>
      <c r="L6" s="309"/>
      <c r="M6" s="311"/>
      <c r="N6" s="117" t="s">
        <v>5</v>
      </c>
      <c r="O6" s="162" t="s">
        <v>6</v>
      </c>
      <c r="P6" s="309"/>
      <c r="Q6" s="314"/>
      <c r="R6" s="384"/>
      <c r="S6" s="117" t="s">
        <v>5</v>
      </c>
      <c r="T6" s="162" t="s">
        <v>6</v>
      </c>
      <c r="U6" s="309"/>
      <c r="V6" s="331"/>
      <c r="W6" s="385"/>
      <c r="X6" s="117" t="s">
        <v>5</v>
      </c>
      <c r="Y6" s="162" t="s">
        <v>6</v>
      </c>
      <c r="Z6" s="309"/>
      <c r="AA6" s="309"/>
      <c r="AB6" s="311"/>
      <c r="AC6" s="117" t="s">
        <v>5</v>
      </c>
      <c r="AD6" s="162" t="s">
        <v>6</v>
      </c>
      <c r="AE6" s="309"/>
      <c r="AF6" s="314"/>
    </row>
    <row r="7" spans="1:32" ht="18" customHeight="1" x14ac:dyDescent="0.4">
      <c r="A7" s="339" t="s">
        <v>0</v>
      </c>
      <c r="B7" s="22">
        <v>1</v>
      </c>
      <c r="C7" s="28"/>
      <c r="D7" s="80"/>
      <c r="E7" s="163"/>
      <c r="F7" s="29"/>
      <c r="G7" s="80"/>
      <c r="H7" s="29"/>
      <c r="I7" s="80"/>
      <c r="J7" s="163"/>
      <c r="K7" s="29"/>
      <c r="L7" s="29"/>
      <c r="M7" s="31"/>
      <c r="N7" s="80"/>
      <c r="O7" s="163"/>
      <c r="P7" s="29"/>
      <c r="Q7" s="131"/>
      <c r="R7" s="228">
        <v>77</v>
      </c>
      <c r="S7" s="80">
        <v>175</v>
      </c>
      <c r="T7" s="169">
        <f>S7/R7</f>
        <v>2.2727272727272729</v>
      </c>
      <c r="U7" s="29">
        <v>62</v>
      </c>
      <c r="V7" s="30">
        <f>U7/R7*100</f>
        <v>80.519480519480524</v>
      </c>
      <c r="W7" s="29">
        <v>15</v>
      </c>
      <c r="X7" s="80">
        <v>82</v>
      </c>
      <c r="Y7" s="169">
        <f>X7/W7</f>
        <v>5.4666666666666668</v>
      </c>
      <c r="Z7" s="29">
        <v>10</v>
      </c>
      <c r="AA7" s="42">
        <f>Z7/W7*100</f>
        <v>66.666666666666657</v>
      </c>
      <c r="AB7" s="31">
        <v>77</v>
      </c>
      <c r="AC7" s="80">
        <f>S7+X7</f>
        <v>257</v>
      </c>
      <c r="AD7" s="169">
        <f>AC7/AB7</f>
        <v>3.3376623376623376</v>
      </c>
      <c r="AE7" s="29">
        <v>72</v>
      </c>
      <c r="AF7" s="124">
        <f>AE7/AB7*100</f>
        <v>93.506493506493499</v>
      </c>
    </row>
    <row r="8" spans="1:32" ht="18" customHeight="1" x14ac:dyDescent="0.4">
      <c r="A8" s="340"/>
      <c r="B8" s="19">
        <v>2</v>
      </c>
      <c r="C8" s="32"/>
      <c r="D8" s="112"/>
      <c r="E8" s="164"/>
      <c r="F8" s="114"/>
      <c r="G8" s="112"/>
      <c r="H8" s="114"/>
      <c r="I8" s="112"/>
      <c r="J8" s="164"/>
      <c r="K8" s="114"/>
      <c r="L8" s="114"/>
      <c r="M8" s="113"/>
      <c r="N8" s="112"/>
      <c r="O8" s="164"/>
      <c r="P8" s="114"/>
      <c r="Q8" s="132"/>
      <c r="R8" s="229">
        <v>80</v>
      </c>
      <c r="S8" s="112">
        <v>87</v>
      </c>
      <c r="T8" s="170">
        <f>S8/ R8</f>
        <v>1.0874999999999999</v>
      </c>
      <c r="U8" s="114">
        <v>35</v>
      </c>
      <c r="V8" s="24">
        <f t="shared" ref="V8:V14" si="0">U8/R8*100</f>
        <v>43.75</v>
      </c>
      <c r="W8" s="114">
        <v>45</v>
      </c>
      <c r="X8" s="112">
        <v>52</v>
      </c>
      <c r="Y8" s="170">
        <f>X8/ W8</f>
        <v>1.1555555555555554</v>
      </c>
      <c r="Z8" s="114">
        <v>20</v>
      </c>
      <c r="AA8" s="123">
        <f t="shared" ref="AA8:AA14" si="1">Z8/W8*100</f>
        <v>44.444444444444443</v>
      </c>
      <c r="AB8" s="113">
        <v>80</v>
      </c>
      <c r="AC8" s="112">
        <f>S8+X8</f>
        <v>139</v>
      </c>
      <c r="AD8" s="170">
        <f>AC8/ AB8</f>
        <v>1.7375</v>
      </c>
      <c r="AE8" s="114">
        <v>55</v>
      </c>
      <c r="AF8" s="125">
        <f t="shared" ref="AF8:AF14" si="2">AE8/AB8*100</f>
        <v>68.75</v>
      </c>
    </row>
    <row r="9" spans="1:32" ht="18" customHeight="1" x14ac:dyDescent="0.4">
      <c r="A9" s="340"/>
      <c r="B9" s="19">
        <v>3</v>
      </c>
      <c r="C9" s="32"/>
      <c r="D9" s="112"/>
      <c r="E9" s="164"/>
      <c r="F9" s="114"/>
      <c r="G9" s="112"/>
      <c r="H9" s="114"/>
      <c r="I9" s="112"/>
      <c r="J9" s="164"/>
      <c r="K9" s="114"/>
      <c r="L9" s="114"/>
      <c r="M9" s="113"/>
      <c r="N9" s="112"/>
      <c r="O9" s="164"/>
      <c r="P9" s="114"/>
      <c r="Q9" s="132"/>
      <c r="R9" s="229">
        <v>6</v>
      </c>
      <c r="S9" s="112">
        <v>30</v>
      </c>
      <c r="T9" s="170">
        <f t="shared" ref="T9:T14" si="3">S9/ R9</f>
        <v>5</v>
      </c>
      <c r="U9" s="114">
        <v>5</v>
      </c>
      <c r="V9" s="24">
        <f t="shared" si="0"/>
        <v>83.333333333333343</v>
      </c>
      <c r="W9" s="114">
        <v>1</v>
      </c>
      <c r="X9" s="112">
        <v>0</v>
      </c>
      <c r="Y9" s="170">
        <f t="shared" ref="Y9:Y14" si="4">X9/ W9</f>
        <v>0</v>
      </c>
      <c r="Z9" s="114">
        <v>0</v>
      </c>
      <c r="AA9" s="123">
        <f t="shared" si="1"/>
        <v>0</v>
      </c>
      <c r="AB9" s="113">
        <v>6</v>
      </c>
      <c r="AC9" s="112">
        <f t="shared" ref="AC9:AC13" si="5">S9+X9</f>
        <v>30</v>
      </c>
      <c r="AD9" s="170">
        <f t="shared" ref="AD9:AD14" si="6">AC9/ AB9</f>
        <v>5</v>
      </c>
      <c r="AE9" s="114">
        <v>5</v>
      </c>
      <c r="AF9" s="125">
        <f t="shared" si="2"/>
        <v>83.333333333333343</v>
      </c>
    </row>
    <row r="10" spans="1:32" ht="18" customHeight="1" thickBot="1" x14ac:dyDescent="0.45">
      <c r="A10" s="340"/>
      <c r="B10" s="1">
        <v>4</v>
      </c>
      <c r="C10" s="46"/>
      <c r="D10" s="117"/>
      <c r="E10" s="162"/>
      <c r="F10" s="116"/>
      <c r="G10" s="117"/>
      <c r="H10" s="116"/>
      <c r="I10" s="117"/>
      <c r="J10" s="162"/>
      <c r="K10" s="116"/>
      <c r="L10" s="116"/>
      <c r="M10" s="47"/>
      <c r="N10" s="117"/>
      <c r="O10" s="162"/>
      <c r="P10" s="116"/>
      <c r="Q10" s="133"/>
      <c r="R10" s="230">
        <v>34</v>
      </c>
      <c r="S10" s="117">
        <v>31</v>
      </c>
      <c r="T10" s="171">
        <f t="shared" si="3"/>
        <v>0.91176470588235292</v>
      </c>
      <c r="U10" s="116">
        <v>9</v>
      </c>
      <c r="V10" s="33">
        <f t="shared" si="0"/>
        <v>26.47058823529412</v>
      </c>
      <c r="W10" s="116">
        <v>25</v>
      </c>
      <c r="X10" s="117">
        <v>12</v>
      </c>
      <c r="Y10" s="171">
        <f t="shared" si="4"/>
        <v>0.48</v>
      </c>
      <c r="Z10" s="116">
        <v>6</v>
      </c>
      <c r="AA10" s="212">
        <f t="shared" si="1"/>
        <v>24</v>
      </c>
      <c r="AB10" s="47">
        <v>34</v>
      </c>
      <c r="AC10" s="117">
        <f t="shared" si="5"/>
        <v>43</v>
      </c>
      <c r="AD10" s="171">
        <f t="shared" si="6"/>
        <v>1.2647058823529411</v>
      </c>
      <c r="AE10" s="116">
        <v>15</v>
      </c>
      <c r="AF10" s="126">
        <f t="shared" si="2"/>
        <v>44.117647058823529</v>
      </c>
    </row>
    <row r="11" spans="1:32" ht="18" customHeight="1" thickBot="1" x14ac:dyDescent="0.45">
      <c r="A11" s="340"/>
      <c r="B11" s="106" t="s">
        <v>26</v>
      </c>
      <c r="C11" s="88"/>
      <c r="D11" s="86"/>
      <c r="E11" s="165"/>
      <c r="F11" s="85"/>
      <c r="G11" s="86"/>
      <c r="H11" s="85"/>
      <c r="I11" s="86"/>
      <c r="J11" s="165"/>
      <c r="K11" s="85"/>
      <c r="L11" s="85"/>
      <c r="M11" s="87"/>
      <c r="N11" s="86"/>
      <c r="O11" s="165"/>
      <c r="P11" s="85"/>
      <c r="Q11" s="134"/>
      <c r="R11" s="231">
        <f>SUM(R7:R10)</f>
        <v>197</v>
      </c>
      <c r="S11" s="86">
        <f t="shared" ref="S11:AE11" si="7">SUM(S7:S10)</f>
        <v>323</v>
      </c>
      <c r="T11" s="172">
        <f t="shared" si="3"/>
        <v>1.6395939086294415</v>
      </c>
      <c r="U11" s="85">
        <f t="shared" si="7"/>
        <v>111</v>
      </c>
      <c r="V11" s="89">
        <f t="shared" si="0"/>
        <v>56.345177664974621</v>
      </c>
      <c r="W11" s="85">
        <f t="shared" si="7"/>
        <v>86</v>
      </c>
      <c r="X11" s="86">
        <f t="shared" si="7"/>
        <v>146</v>
      </c>
      <c r="Y11" s="172">
        <f t="shared" si="4"/>
        <v>1.6976744186046511</v>
      </c>
      <c r="Z11" s="85">
        <f t="shared" si="7"/>
        <v>36</v>
      </c>
      <c r="AA11" s="213">
        <f t="shared" si="1"/>
        <v>41.860465116279073</v>
      </c>
      <c r="AB11" s="87">
        <f t="shared" si="7"/>
        <v>197</v>
      </c>
      <c r="AC11" s="86">
        <f t="shared" si="7"/>
        <v>469</v>
      </c>
      <c r="AD11" s="172">
        <f t="shared" si="6"/>
        <v>2.3807106598984773</v>
      </c>
      <c r="AE11" s="85">
        <f t="shared" si="7"/>
        <v>147</v>
      </c>
      <c r="AF11" s="127">
        <f t="shared" si="2"/>
        <v>74.619289340101531</v>
      </c>
    </row>
    <row r="12" spans="1:32" ht="18" customHeight="1" x14ac:dyDescent="0.4">
      <c r="A12" s="340"/>
      <c r="B12" s="93">
        <v>6</v>
      </c>
      <c r="C12" s="68"/>
      <c r="D12" s="83"/>
      <c r="E12" s="166"/>
      <c r="F12" s="67"/>
      <c r="G12" s="83"/>
      <c r="H12" s="67"/>
      <c r="I12" s="83"/>
      <c r="J12" s="166"/>
      <c r="K12" s="67"/>
      <c r="L12" s="67"/>
      <c r="M12" s="72"/>
      <c r="N12" s="83"/>
      <c r="O12" s="166"/>
      <c r="P12" s="67"/>
      <c r="Q12" s="245"/>
      <c r="R12" s="232">
        <v>2</v>
      </c>
      <c r="S12" s="83">
        <v>2</v>
      </c>
      <c r="T12" s="173">
        <f t="shared" si="3"/>
        <v>1</v>
      </c>
      <c r="U12" s="67">
        <v>1</v>
      </c>
      <c r="V12" s="65">
        <f t="shared" si="0"/>
        <v>50</v>
      </c>
      <c r="W12" s="67">
        <v>1</v>
      </c>
      <c r="X12" s="83">
        <v>0</v>
      </c>
      <c r="Y12" s="173">
        <f t="shared" si="4"/>
        <v>0</v>
      </c>
      <c r="Z12" s="67">
        <v>0</v>
      </c>
      <c r="AA12" s="220">
        <f t="shared" si="1"/>
        <v>0</v>
      </c>
      <c r="AB12" s="72">
        <v>2</v>
      </c>
      <c r="AC12" s="83">
        <f t="shared" si="5"/>
        <v>2</v>
      </c>
      <c r="AD12" s="173">
        <f t="shared" si="6"/>
        <v>1</v>
      </c>
      <c r="AE12" s="67">
        <v>1</v>
      </c>
      <c r="AF12" s="128">
        <f t="shared" si="2"/>
        <v>50</v>
      </c>
    </row>
    <row r="13" spans="1:32" ht="18" customHeight="1" thickBot="1" x14ac:dyDescent="0.45">
      <c r="A13" s="294"/>
      <c r="B13" s="189">
        <v>8</v>
      </c>
      <c r="C13" s="34"/>
      <c r="D13" s="81"/>
      <c r="E13" s="167"/>
      <c r="F13" s="35"/>
      <c r="G13" s="81"/>
      <c r="H13" s="35"/>
      <c r="I13" s="81"/>
      <c r="J13" s="167"/>
      <c r="K13" s="35"/>
      <c r="L13" s="35"/>
      <c r="M13" s="37"/>
      <c r="N13" s="81"/>
      <c r="O13" s="167"/>
      <c r="P13" s="35"/>
      <c r="Q13" s="200"/>
      <c r="R13" s="233">
        <v>2</v>
      </c>
      <c r="S13" s="81">
        <v>1</v>
      </c>
      <c r="T13" s="171">
        <f t="shared" si="3"/>
        <v>0.5</v>
      </c>
      <c r="U13" s="35">
        <v>1</v>
      </c>
      <c r="V13" s="36">
        <f t="shared" si="0"/>
        <v>50</v>
      </c>
      <c r="W13" s="35">
        <v>1</v>
      </c>
      <c r="X13" s="81">
        <v>4</v>
      </c>
      <c r="Y13" s="171">
        <f t="shared" si="4"/>
        <v>4</v>
      </c>
      <c r="Z13" s="35">
        <v>1</v>
      </c>
      <c r="AA13" s="221">
        <f t="shared" si="1"/>
        <v>100</v>
      </c>
      <c r="AB13" s="37">
        <v>2</v>
      </c>
      <c r="AC13" s="117">
        <f t="shared" si="5"/>
        <v>5</v>
      </c>
      <c r="AD13" s="171">
        <f t="shared" si="6"/>
        <v>2.5</v>
      </c>
      <c r="AE13" s="35">
        <v>2</v>
      </c>
      <c r="AF13" s="129">
        <f t="shared" si="2"/>
        <v>100</v>
      </c>
    </row>
    <row r="14" spans="1:32" ht="18" customHeight="1" thickTop="1" thickBot="1" x14ac:dyDescent="0.45">
      <c r="A14" s="345"/>
      <c r="B14" s="13" t="s">
        <v>22</v>
      </c>
      <c r="C14" s="38"/>
      <c r="D14" s="82"/>
      <c r="E14" s="168"/>
      <c r="F14" s="39"/>
      <c r="G14" s="82"/>
      <c r="H14" s="39"/>
      <c r="I14" s="246"/>
      <c r="J14" s="168"/>
      <c r="K14" s="39"/>
      <c r="L14" s="39"/>
      <c r="M14" s="41"/>
      <c r="N14" s="82"/>
      <c r="O14" s="168"/>
      <c r="P14" s="39"/>
      <c r="Q14" s="201"/>
      <c r="R14" s="234">
        <f>SUM(R11:R13)</f>
        <v>201</v>
      </c>
      <c r="S14" s="82">
        <f>SUM(S11:S13)</f>
        <v>326</v>
      </c>
      <c r="T14" s="174">
        <f t="shared" si="3"/>
        <v>1.6218905472636815</v>
      </c>
      <c r="U14" s="39">
        <f>SUM(U11:U13)</f>
        <v>113</v>
      </c>
      <c r="V14" s="40">
        <f t="shared" si="0"/>
        <v>56.218905472636813</v>
      </c>
      <c r="W14" s="39">
        <f t="shared" ref="W14:X14" si="8">SUM(W11:W13)</f>
        <v>88</v>
      </c>
      <c r="X14" s="82">
        <f t="shared" si="8"/>
        <v>150</v>
      </c>
      <c r="Y14" s="174">
        <f t="shared" si="4"/>
        <v>1.7045454545454546</v>
      </c>
      <c r="Z14" s="39">
        <f>SUM(Z11:Z13)</f>
        <v>37</v>
      </c>
      <c r="AA14" s="222">
        <f t="shared" si="1"/>
        <v>42.045454545454547</v>
      </c>
      <c r="AB14" s="41">
        <f t="shared" ref="AB14:AC14" si="9">SUM(AB11:AB13)</f>
        <v>201</v>
      </c>
      <c r="AC14" s="82">
        <f t="shared" si="9"/>
        <v>476</v>
      </c>
      <c r="AD14" s="174">
        <f t="shared" si="6"/>
        <v>2.3681592039800994</v>
      </c>
      <c r="AE14" s="39">
        <f>SUM(AE11:AE13)</f>
        <v>150</v>
      </c>
      <c r="AF14" s="130">
        <f t="shared" si="2"/>
        <v>74.626865671641795</v>
      </c>
    </row>
    <row r="15" spans="1:32" ht="18" customHeight="1" thickTop="1" x14ac:dyDescent="0.4">
      <c r="A15" s="339" t="s">
        <v>2</v>
      </c>
      <c r="B15" s="22">
        <v>1</v>
      </c>
      <c r="C15" s="28">
        <v>19</v>
      </c>
      <c r="D15" s="80">
        <v>91</v>
      </c>
      <c r="E15" s="169">
        <f>D15/C15</f>
        <v>4.7894736842105265</v>
      </c>
      <c r="F15" s="29">
        <v>17</v>
      </c>
      <c r="G15" s="30">
        <f>F15/C15*100</f>
        <v>89.473684210526315</v>
      </c>
      <c r="H15" s="80">
        <v>2</v>
      </c>
      <c r="I15" s="118">
        <v>2</v>
      </c>
      <c r="J15" s="99" t="s">
        <v>21</v>
      </c>
      <c r="K15" s="29">
        <v>2</v>
      </c>
      <c r="L15" s="42">
        <f>K15/H15*100</f>
        <v>100</v>
      </c>
      <c r="M15" s="31">
        <v>19</v>
      </c>
      <c r="N15" s="80">
        <f>D15+I15</f>
        <v>93</v>
      </c>
      <c r="O15" s="181">
        <f>N15/M15</f>
        <v>4.8947368421052628</v>
      </c>
      <c r="P15" s="29">
        <v>19</v>
      </c>
      <c r="Q15" s="124">
        <f>P15/M15*100</f>
        <v>100</v>
      </c>
      <c r="R15" s="228"/>
      <c r="S15" s="80"/>
      <c r="T15" s="163"/>
      <c r="U15" s="29"/>
      <c r="V15" s="80"/>
      <c r="W15" s="29"/>
      <c r="X15" s="80"/>
      <c r="Y15" s="163"/>
      <c r="Z15" s="29"/>
      <c r="AA15" s="29"/>
      <c r="AB15" s="31"/>
      <c r="AC15" s="80"/>
      <c r="AD15" s="163"/>
      <c r="AE15" s="29"/>
      <c r="AF15" s="131"/>
    </row>
    <row r="16" spans="1:32" ht="18" customHeight="1" x14ac:dyDescent="0.4">
      <c r="A16" s="340"/>
      <c r="B16" s="19">
        <v>2</v>
      </c>
      <c r="C16" s="32">
        <v>47</v>
      </c>
      <c r="D16" s="112">
        <v>77</v>
      </c>
      <c r="E16" s="170">
        <f>D16/ C16</f>
        <v>1.6382978723404256</v>
      </c>
      <c r="F16" s="114">
        <v>31</v>
      </c>
      <c r="G16" s="24">
        <f t="shared" ref="G16:G26" si="10">F16/C16*100</f>
        <v>65.957446808510639</v>
      </c>
      <c r="H16" s="112">
        <v>12</v>
      </c>
      <c r="I16" s="119">
        <v>12</v>
      </c>
      <c r="J16" s="100" t="s">
        <v>21</v>
      </c>
      <c r="K16" s="114">
        <v>12</v>
      </c>
      <c r="L16" s="123">
        <f t="shared" ref="L16:L19" si="11">K16/H16*100</f>
        <v>100</v>
      </c>
      <c r="M16" s="113">
        <v>47</v>
      </c>
      <c r="N16" s="112">
        <f>D16+I16</f>
        <v>89</v>
      </c>
      <c r="O16" s="170">
        <f t="shared" ref="O16:O21" si="12">N16/M16</f>
        <v>1.8936170212765957</v>
      </c>
      <c r="P16" s="114">
        <v>43</v>
      </c>
      <c r="Q16" s="125">
        <f t="shared" ref="Q16:Q21" si="13">P16/M16*100</f>
        <v>91.489361702127653</v>
      </c>
      <c r="R16" s="229"/>
      <c r="S16" s="112"/>
      <c r="T16" s="164"/>
      <c r="U16" s="114"/>
      <c r="V16" s="112"/>
      <c r="W16" s="114"/>
      <c r="X16" s="112"/>
      <c r="Y16" s="164"/>
      <c r="Z16" s="114"/>
      <c r="AA16" s="114"/>
      <c r="AB16" s="113"/>
      <c r="AC16" s="112"/>
      <c r="AD16" s="164"/>
      <c r="AE16" s="114"/>
      <c r="AF16" s="132"/>
    </row>
    <row r="17" spans="1:32" ht="18" customHeight="1" x14ac:dyDescent="0.4">
      <c r="A17" s="340"/>
      <c r="B17" s="19">
        <v>3</v>
      </c>
      <c r="C17" s="32">
        <v>17</v>
      </c>
      <c r="D17" s="112">
        <v>15</v>
      </c>
      <c r="E17" s="170">
        <f t="shared" ref="E17:E21" si="14">D17/ C17</f>
        <v>0.88235294117647056</v>
      </c>
      <c r="F17" s="114">
        <v>7</v>
      </c>
      <c r="G17" s="24">
        <f t="shared" si="10"/>
        <v>41.17647058823529</v>
      </c>
      <c r="H17" s="112">
        <v>9</v>
      </c>
      <c r="I17" s="119">
        <v>9</v>
      </c>
      <c r="J17" s="100" t="s">
        <v>21</v>
      </c>
      <c r="K17" s="114">
        <v>9</v>
      </c>
      <c r="L17" s="123">
        <f t="shared" si="11"/>
        <v>100</v>
      </c>
      <c r="M17" s="113">
        <v>17</v>
      </c>
      <c r="N17" s="112">
        <f t="shared" ref="N17:N18" si="15">D17+I17</f>
        <v>24</v>
      </c>
      <c r="O17" s="170">
        <f t="shared" si="12"/>
        <v>1.411764705882353</v>
      </c>
      <c r="P17" s="114">
        <v>16</v>
      </c>
      <c r="Q17" s="125">
        <f t="shared" si="13"/>
        <v>94.117647058823522</v>
      </c>
      <c r="R17" s="229"/>
      <c r="S17" s="112"/>
      <c r="T17" s="164"/>
      <c r="U17" s="114"/>
      <c r="V17" s="112"/>
      <c r="W17" s="114"/>
      <c r="X17" s="112"/>
      <c r="Y17" s="164"/>
      <c r="Z17" s="114"/>
      <c r="AA17" s="114"/>
      <c r="AB17" s="113"/>
      <c r="AC17" s="112"/>
      <c r="AD17" s="164"/>
      <c r="AE17" s="114"/>
      <c r="AF17" s="132"/>
    </row>
    <row r="18" spans="1:32" ht="18" customHeight="1" thickBot="1" x14ac:dyDescent="0.45">
      <c r="A18" s="340"/>
      <c r="B18" s="1">
        <v>4</v>
      </c>
      <c r="C18" s="46">
        <v>22</v>
      </c>
      <c r="D18" s="117">
        <v>38</v>
      </c>
      <c r="E18" s="171">
        <f t="shared" si="14"/>
        <v>1.7272727272727273</v>
      </c>
      <c r="F18" s="116">
        <v>13</v>
      </c>
      <c r="G18" s="33">
        <f t="shared" si="10"/>
        <v>59.090909090909093</v>
      </c>
      <c r="H18" s="117">
        <v>5</v>
      </c>
      <c r="I18" s="120">
        <v>5</v>
      </c>
      <c r="J18" s="101" t="s">
        <v>21</v>
      </c>
      <c r="K18" s="116">
        <v>5</v>
      </c>
      <c r="L18" s="212">
        <f t="shared" si="11"/>
        <v>100</v>
      </c>
      <c r="M18" s="47">
        <v>22</v>
      </c>
      <c r="N18" s="117">
        <f t="shared" si="15"/>
        <v>43</v>
      </c>
      <c r="O18" s="171">
        <f t="shared" si="12"/>
        <v>1.9545454545454546</v>
      </c>
      <c r="P18" s="116">
        <v>18</v>
      </c>
      <c r="Q18" s="126">
        <f t="shared" si="13"/>
        <v>81.818181818181827</v>
      </c>
      <c r="R18" s="230"/>
      <c r="S18" s="117"/>
      <c r="T18" s="162"/>
      <c r="U18" s="116"/>
      <c r="V18" s="117"/>
      <c r="W18" s="116"/>
      <c r="X18" s="117"/>
      <c r="Y18" s="162"/>
      <c r="Z18" s="116"/>
      <c r="AA18" s="116"/>
      <c r="AB18" s="47"/>
      <c r="AC18" s="117"/>
      <c r="AD18" s="162"/>
      <c r="AE18" s="116"/>
      <c r="AF18" s="133"/>
    </row>
    <row r="19" spans="1:32" ht="18" customHeight="1" thickTop="1" thickBot="1" x14ac:dyDescent="0.45">
      <c r="A19" s="340"/>
      <c r="B19" s="106" t="s">
        <v>26</v>
      </c>
      <c r="C19" s="88">
        <f>SUM(C15:C18)</f>
        <v>105</v>
      </c>
      <c r="D19" s="86">
        <f>SUM(D15:D18)</f>
        <v>221</v>
      </c>
      <c r="E19" s="172">
        <f t="shared" si="14"/>
        <v>2.1047619047619048</v>
      </c>
      <c r="F19" s="85">
        <f>SUM(F15:F18)</f>
        <v>68</v>
      </c>
      <c r="G19" s="89">
        <f t="shared" si="10"/>
        <v>64.761904761904759</v>
      </c>
      <c r="H19" s="85">
        <f t="shared" ref="H19:I19" si="16">SUM(H15:H18)</f>
        <v>28</v>
      </c>
      <c r="I19" s="247">
        <f t="shared" si="16"/>
        <v>28</v>
      </c>
      <c r="J19" s="248" t="s">
        <v>21</v>
      </c>
      <c r="K19" s="85">
        <f>SUM(K15:K18)</f>
        <v>28</v>
      </c>
      <c r="L19" s="213">
        <f t="shared" si="11"/>
        <v>100</v>
      </c>
      <c r="M19" s="87">
        <f t="shared" ref="M19:N19" si="17">SUM(M15:M18)</f>
        <v>105</v>
      </c>
      <c r="N19" s="86">
        <f t="shared" si="17"/>
        <v>249</v>
      </c>
      <c r="O19" s="172">
        <f t="shared" si="12"/>
        <v>2.3714285714285714</v>
      </c>
      <c r="P19" s="85">
        <f>SUM(P15:P18)</f>
        <v>96</v>
      </c>
      <c r="Q19" s="127">
        <f t="shared" si="13"/>
        <v>91.428571428571431</v>
      </c>
      <c r="R19" s="231"/>
      <c r="S19" s="86"/>
      <c r="T19" s="165"/>
      <c r="U19" s="85"/>
      <c r="V19" s="86"/>
      <c r="W19" s="85"/>
      <c r="X19" s="86"/>
      <c r="Y19" s="165"/>
      <c r="Z19" s="85"/>
      <c r="AA19" s="85"/>
      <c r="AB19" s="87"/>
      <c r="AC19" s="86"/>
      <c r="AD19" s="165"/>
      <c r="AE19" s="85"/>
      <c r="AF19" s="134"/>
    </row>
    <row r="20" spans="1:32" ht="18" customHeight="1" thickBot="1" x14ac:dyDescent="0.45">
      <c r="A20" s="340"/>
      <c r="B20" s="98">
        <v>6</v>
      </c>
      <c r="C20" s="97">
        <v>3</v>
      </c>
      <c r="D20" s="98">
        <v>17</v>
      </c>
      <c r="E20" s="173">
        <f t="shared" si="14"/>
        <v>5.666666666666667</v>
      </c>
      <c r="F20" s="17">
        <v>3</v>
      </c>
      <c r="G20" s="96">
        <f>F20/C20*100</f>
        <v>100</v>
      </c>
      <c r="H20" s="17">
        <v>0</v>
      </c>
      <c r="I20" s="98">
        <v>0</v>
      </c>
      <c r="J20" s="176" t="s">
        <v>21</v>
      </c>
      <c r="K20" s="17">
        <v>0</v>
      </c>
      <c r="L20" s="214" t="s">
        <v>19</v>
      </c>
      <c r="M20" s="12">
        <v>3</v>
      </c>
      <c r="N20" s="93">
        <v>17</v>
      </c>
      <c r="O20" s="182">
        <f t="shared" si="12"/>
        <v>5.666666666666667</v>
      </c>
      <c r="P20" s="17">
        <v>3</v>
      </c>
      <c r="Q20" s="255">
        <f t="shared" si="13"/>
        <v>100</v>
      </c>
      <c r="R20" s="235"/>
      <c r="S20" s="98"/>
      <c r="T20" s="183"/>
      <c r="U20" s="17"/>
      <c r="V20" s="98"/>
      <c r="W20" s="17"/>
      <c r="X20" s="98"/>
      <c r="Y20" s="183"/>
      <c r="Z20" s="17"/>
      <c r="AA20" s="17"/>
      <c r="AB20" s="12"/>
      <c r="AC20" s="98"/>
      <c r="AD20" s="183"/>
      <c r="AE20" s="17"/>
      <c r="AF20" s="135"/>
    </row>
    <row r="21" spans="1:32" ht="18" customHeight="1" thickTop="1" thickBot="1" x14ac:dyDescent="0.45">
      <c r="A21" s="345"/>
      <c r="B21" s="13" t="s">
        <v>22</v>
      </c>
      <c r="C21" s="91">
        <f>SUM(C19:C20)</f>
        <v>108</v>
      </c>
      <c r="D21" s="13">
        <f>SUM(D19:D20)</f>
        <v>238</v>
      </c>
      <c r="E21" s="174">
        <f t="shared" si="14"/>
        <v>2.2037037037037037</v>
      </c>
      <c r="F21" s="10">
        <f>SUM(F19:F20)</f>
        <v>71</v>
      </c>
      <c r="G21" s="40">
        <f t="shared" si="10"/>
        <v>65.740740740740748</v>
      </c>
      <c r="H21" s="10">
        <f t="shared" ref="H21:I21" si="18">SUM(H19:H20)</f>
        <v>28</v>
      </c>
      <c r="I21" s="13">
        <f t="shared" si="18"/>
        <v>28</v>
      </c>
      <c r="J21" s="249" t="s">
        <v>21</v>
      </c>
      <c r="K21" s="10">
        <f>SUM(K19:K20)</f>
        <v>28</v>
      </c>
      <c r="L21" s="215">
        <v>100</v>
      </c>
      <c r="M21" s="15">
        <f t="shared" ref="M21:P21" si="19">SUM(M19:M20)</f>
        <v>108</v>
      </c>
      <c r="N21" s="13">
        <f t="shared" si="19"/>
        <v>266</v>
      </c>
      <c r="O21" s="174">
        <f t="shared" si="12"/>
        <v>2.4629629629629628</v>
      </c>
      <c r="P21" s="10">
        <f t="shared" si="19"/>
        <v>99</v>
      </c>
      <c r="Q21" s="130">
        <f t="shared" si="13"/>
        <v>91.666666666666657</v>
      </c>
      <c r="R21" s="236"/>
      <c r="S21" s="13"/>
      <c r="T21" s="184"/>
      <c r="U21" s="10"/>
      <c r="V21" s="13"/>
      <c r="W21" s="10"/>
      <c r="X21" s="13"/>
      <c r="Y21" s="184"/>
      <c r="Z21" s="10"/>
      <c r="AA21" s="10"/>
      <c r="AB21" s="15"/>
      <c r="AC21" s="13"/>
      <c r="AD21" s="184"/>
      <c r="AE21" s="10"/>
      <c r="AF21" s="136"/>
    </row>
    <row r="22" spans="1:32" ht="18" customHeight="1" x14ac:dyDescent="0.4">
      <c r="A22" s="344" t="s">
        <v>3</v>
      </c>
      <c r="B22" s="93">
        <v>1</v>
      </c>
      <c r="C22" s="92">
        <v>6</v>
      </c>
      <c r="D22" s="93">
        <v>64</v>
      </c>
      <c r="E22" s="169">
        <f>D22/C22</f>
        <v>10.666666666666666</v>
      </c>
      <c r="F22" s="6">
        <v>6</v>
      </c>
      <c r="G22" s="30">
        <f>F22/C22*100</f>
        <v>100</v>
      </c>
      <c r="H22" s="6"/>
      <c r="I22" s="93"/>
      <c r="J22" s="185"/>
      <c r="K22" s="6"/>
      <c r="L22" s="6"/>
      <c r="M22" s="94">
        <v>6</v>
      </c>
      <c r="N22" s="93">
        <v>64</v>
      </c>
      <c r="O22" s="169">
        <f>N22/M22</f>
        <v>10.666666666666666</v>
      </c>
      <c r="P22" s="6">
        <v>6</v>
      </c>
      <c r="Q22" s="124">
        <f>P22/M22*100</f>
        <v>100</v>
      </c>
      <c r="R22" s="237"/>
      <c r="S22" s="93"/>
      <c r="T22" s="185"/>
      <c r="U22" s="6"/>
      <c r="V22" s="93"/>
      <c r="W22" s="6"/>
      <c r="X22" s="93"/>
      <c r="Y22" s="185"/>
      <c r="Z22" s="6"/>
      <c r="AA22" s="6"/>
      <c r="AB22" s="94"/>
      <c r="AC22" s="93"/>
      <c r="AD22" s="185"/>
      <c r="AE22" s="6"/>
      <c r="AF22" s="137"/>
    </row>
    <row r="23" spans="1:32" ht="18" customHeight="1" x14ac:dyDescent="0.4">
      <c r="A23" s="340"/>
      <c r="B23" s="19">
        <v>2</v>
      </c>
      <c r="C23" s="95">
        <v>59</v>
      </c>
      <c r="D23" s="19">
        <v>236</v>
      </c>
      <c r="E23" s="170">
        <f>D23/ C23</f>
        <v>4</v>
      </c>
      <c r="F23" s="4">
        <v>57</v>
      </c>
      <c r="G23" s="24">
        <f t="shared" si="10"/>
        <v>96.610169491525426</v>
      </c>
      <c r="H23" s="4"/>
      <c r="I23" s="19"/>
      <c r="J23" s="186"/>
      <c r="K23" s="5"/>
      <c r="L23" s="4"/>
      <c r="M23" s="16">
        <v>59</v>
      </c>
      <c r="N23" s="19">
        <v>236</v>
      </c>
      <c r="O23" s="170">
        <f>N23/ M23</f>
        <v>4</v>
      </c>
      <c r="P23" s="4">
        <v>57</v>
      </c>
      <c r="Q23" s="125">
        <f t="shared" ref="Q23" si="20">P23/M23*100</f>
        <v>96.610169491525426</v>
      </c>
      <c r="R23" s="238"/>
      <c r="S23" s="19"/>
      <c r="T23" s="186"/>
      <c r="U23" s="4"/>
      <c r="V23" s="19"/>
      <c r="W23" s="4"/>
      <c r="X23" s="19"/>
      <c r="Y23" s="186"/>
      <c r="Z23" s="5"/>
      <c r="AA23" s="4"/>
      <c r="AB23" s="16"/>
      <c r="AC23" s="157"/>
      <c r="AD23" s="186"/>
      <c r="AE23" s="4"/>
      <c r="AF23" s="138"/>
    </row>
    <row r="24" spans="1:32" ht="18" customHeight="1" x14ac:dyDescent="0.4">
      <c r="A24" s="340"/>
      <c r="B24" s="19">
        <v>3</v>
      </c>
      <c r="C24" s="256" t="s">
        <v>21</v>
      </c>
      <c r="D24" s="149" t="s">
        <v>21</v>
      </c>
      <c r="E24" s="175" t="s">
        <v>21</v>
      </c>
      <c r="F24" s="43" t="s">
        <v>21</v>
      </c>
      <c r="G24" s="44" t="s">
        <v>21</v>
      </c>
      <c r="H24" s="4"/>
      <c r="I24" s="19"/>
      <c r="J24" s="186"/>
      <c r="K24" s="5"/>
      <c r="L24" s="4"/>
      <c r="M24" s="207" t="s">
        <v>21</v>
      </c>
      <c r="N24" s="149" t="s">
        <v>21</v>
      </c>
      <c r="O24" s="175" t="s">
        <v>21</v>
      </c>
      <c r="P24" s="43" t="s">
        <v>21</v>
      </c>
      <c r="Q24" s="257" t="s">
        <v>21</v>
      </c>
      <c r="R24" s="238"/>
      <c r="S24" s="19"/>
      <c r="T24" s="186"/>
      <c r="U24" s="4"/>
      <c r="V24" s="19"/>
      <c r="W24" s="4"/>
      <c r="X24" s="19"/>
      <c r="Y24" s="186"/>
      <c r="Z24" s="5"/>
      <c r="AA24" s="4"/>
      <c r="AB24" s="16"/>
      <c r="AC24" s="157"/>
      <c r="AD24" s="186"/>
      <c r="AE24" s="4"/>
      <c r="AF24" s="138"/>
    </row>
    <row r="25" spans="1:32" ht="18" customHeight="1" thickBot="1" x14ac:dyDescent="0.45">
      <c r="A25" s="340"/>
      <c r="B25" s="1">
        <v>4</v>
      </c>
      <c r="C25" s="90">
        <v>13</v>
      </c>
      <c r="D25" s="1">
        <v>40</v>
      </c>
      <c r="E25" s="171">
        <f t="shared" ref="E25:E28" si="21">D25/ C25</f>
        <v>3.0769230769230771</v>
      </c>
      <c r="F25" s="8">
        <v>12</v>
      </c>
      <c r="G25" s="33">
        <f t="shared" si="10"/>
        <v>92.307692307692307</v>
      </c>
      <c r="H25" s="8"/>
      <c r="I25" s="1"/>
      <c r="J25" s="187"/>
      <c r="K25" s="9"/>
      <c r="L25" s="8"/>
      <c r="M25" s="14">
        <v>13</v>
      </c>
      <c r="N25" s="1">
        <v>40</v>
      </c>
      <c r="O25" s="171">
        <f t="shared" ref="O25:O26" si="22">N25/ M25</f>
        <v>3.0769230769230771</v>
      </c>
      <c r="P25" s="8">
        <v>12</v>
      </c>
      <c r="Q25" s="126">
        <f t="shared" ref="Q25:Q26" si="23">P25/M25*100</f>
        <v>92.307692307692307</v>
      </c>
      <c r="R25" s="239"/>
      <c r="S25" s="1"/>
      <c r="T25" s="187"/>
      <c r="U25" s="8"/>
      <c r="V25" s="1"/>
      <c r="W25" s="8"/>
      <c r="X25" s="1"/>
      <c r="Y25" s="187"/>
      <c r="Z25" s="9"/>
      <c r="AA25" s="8"/>
      <c r="AB25" s="14"/>
      <c r="AC25" s="158"/>
      <c r="AD25" s="187"/>
      <c r="AE25" s="8"/>
      <c r="AF25" s="139"/>
    </row>
    <row r="26" spans="1:32" ht="18" customHeight="1" thickBot="1" x14ac:dyDescent="0.45">
      <c r="A26" s="340"/>
      <c r="B26" s="106" t="s">
        <v>26</v>
      </c>
      <c r="C26" s="110">
        <f>SUM(C22:C25)</f>
        <v>78</v>
      </c>
      <c r="D26" s="106">
        <f>SUM(D22:D25)</f>
        <v>340</v>
      </c>
      <c r="E26" s="172">
        <f t="shared" si="21"/>
        <v>4.3589743589743586</v>
      </c>
      <c r="F26" s="84">
        <f>SUM(F22:F25)</f>
        <v>75</v>
      </c>
      <c r="G26" s="89">
        <f t="shared" si="10"/>
        <v>96.15384615384616</v>
      </c>
      <c r="H26" s="84"/>
      <c r="I26" s="106"/>
      <c r="J26" s="188"/>
      <c r="K26" s="107"/>
      <c r="L26" s="84"/>
      <c r="M26" s="105">
        <f>SUM(M22:M25)</f>
        <v>78</v>
      </c>
      <c r="N26" s="106">
        <f>SUM(N22:N25)</f>
        <v>340</v>
      </c>
      <c r="O26" s="172">
        <f t="shared" si="22"/>
        <v>4.3589743589743586</v>
      </c>
      <c r="P26" s="84">
        <f>SUM(P22:P25)</f>
        <v>75</v>
      </c>
      <c r="Q26" s="127">
        <f t="shared" si="23"/>
        <v>96.15384615384616</v>
      </c>
      <c r="R26" s="240"/>
      <c r="S26" s="106"/>
      <c r="T26" s="188"/>
      <c r="U26" s="84"/>
      <c r="V26" s="106"/>
      <c r="W26" s="84"/>
      <c r="X26" s="106"/>
      <c r="Y26" s="188"/>
      <c r="Z26" s="107"/>
      <c r="AA26" s="84"/>
      <c r="AB26" s="105"/>
      <c r="AC26" s="159"/>
      <c r="AD26" s="188"/>
      <c r="AE26" s="84"/>
      <c r="AF26" s="140"/>
    </row>
    <row r="27" spans="1:32" ht="18" customHeight="1" thickBot="1" x14ac:dyDescent="0.45">
      <c r="A27" s="340"/>
      <c r="B27" s="98">
        <v>6</v>
      </c>
      <c r="C27" s="258" t="s">
        <v>21</v>
      </c>
      <c r="D27" s="150" t="s">
        <v>21</v>
      </c>
      <c r="E27" s="176" t="s">
        <v>21</v>
      </c>
      <c r="F27" s="66" t="s">
        <v>21</v>
      </c>
      <c r="G27" s="109" t="s">
        <v>21</v>
      </c>
      <c r="H27" s="17"/>
      <c r="I27" s="98"/>
      <c r="J27" s="183"/>
      <c r="K27" s="108"/>
      <c r="L27" s="17"/>
      <c r="M27" s="208" t="s">
        <v>21</v>
      </c>
      <c r="N27" s="150" t="s">
        <v>21</v>
      </c>
      <c r="O27" s="176" t="s">
        <v>21</v>
      </c>
      <c r="P27" s="66" t="s">
        <v>21</v>
      </c>
      <c r="Q27" s="259" t="s">
        <v>21</v>
      </c>
      <c r="R27" s="235"/>
      <c r="S27" s="98"/>
      <c r="T27" s="183"/>
      <c r="U27" s="17"/>
      <c r="V27" s="98"/>
      <c r="W27" s="17"/>
      <c r="X27" s="98"/>
      <c r="Y27" s="183"/>
      <c r="Z27" s="108"/>
      <c r="AA27" s="17"/>
      <c r="AB27" s="12"/>
      <c r="AC27" s="160"/>
      <c r="AD27" s="183"/>
      <c r="AE27" s="17"/>
      <c r="AF27" s="141"/>
    </row>
    <row r="28" spans="1:32" ht="18" customHeight="1" thickTop="1" thickBot="1" x14ac:dyDescent="0.45">
      <c r="A28" s="294"/>
      <c r="B28" s="151" t="s">
        <v>22</v>
      </c>
      <c r="C28" s="260">
        <f>SUM(C26:C27)</f>
        <v>78</v>
      </c>
      <c r="D28" s="151">
        <f>SUM(D26:D27)</f>
        <v>340</v>
      </c>
      <c r="E28" s="177">
        <f t="shared" si="21"/>
        <v>4.3589743589743586</v>
      </c>
      <c r="F28" s="59">
        <f>SUM(F26:F27)</f>
        <v>75</v>
      </c>
      <c r="G28" s="60">
        <f>F28/C28*100</f>
        <v>96.15384615384616</v>
      </c>
      <c r="H28" s="59"/>
      <c r="I28" s="151"/>
      <c r="J28" s="250"/>
      <c r="K28" s="61"/>
      <c r="L28" s="59"/>
      <c r="M28" s="209">
        <f>SUM(M26:M27)</f>
        <v>78</v>
      </c>
      <c r="N28" s="151">
        <f>SUM(N26:N27)</f>
        <v>340</v>
      </c>
      <c r="O28" s="177">
        <f t="shared" ref="O28" si="24">N28/ M28</f>
        <v>4.3589743589743586</v>
      </c>
      <c r="P28" s="59">
        <f>SUM(P26:P27)</f>
        <v>75</v>
      </c>
      <c r="Q28" s="261">
        <f t="shared" ref="Q28" si="25">P28/M28*100</f>
        <v>96.15384615384616</v>
      </c>
      <c r="R28" s="236"/>
      <c r="S28" s="13"/>
      <c r="T28" s="184"/>
      <c r="U28" s="10"/>
      <c r="V28" s="13"/>
      <c r="W28" s="10"/>
      <c r="X28" s="13"/>
      <c r="Y28" s="184"/>
      <c r="Z28" s="11"/>
      <c r="AA28" s="10"/>
      <c r="AB28" s="15"/>
      <c r="AC28" s="161"/>
      <c r="AD28" s="184"/>
      <c r="AE28" s="10"/>
      <c r="AF28" s="136"/>
    </row>
    <row r="29" spans="1:32" ht="18" customHeight="1" x14ac:dyDescent="0.4">
      <c r="A29" s="339" t="s">
        <v>1</v>
      </c>
      <c r="B29" s="22">
        <v>1</v>
      </c>
      <c r="C29" s="262">
        <f>C15+C22</f>
        <v>25</v>
      </c>
      <c r="D29" s="152">
        <f>D15+D22</f>
        <v>155</v>
      </c>
      <c r="E29" s="169">
        <f>D29/C29</f>
        <v>6.2</v>
      </c>
      <c r="F29" s="62">
        <f>F15+F22</f>
        <v>23</v>
      </c>
      <c r="G29" s="30">
        <f>F29/C29*100</f>
        <v>92</v>
      </c>
      <c r="H29" s="29">
        <v>2</v>
      </c>
      <c r="I29" s="80">
        <v>2</v>
      </c>
      <c r="J29" s="251" t="s">
        <v>21</v>
      </c>
      <c r="K29" s="29">
        <v>2</v>
      </c>
      <c r="L29" s="42">
        <f>K29/H29*100</f>
        <v>100</v>
      </c>
      <c r="M29" s="210">
        <f>M15+M22</f>
        <v>25</v>
      </c>
      <c r="N29" s="152">
        <f>N15+N22</f>
        <v>157</v>
      </c>
      <c r="O29" s="169">
        <f>N29/M29</f>
        <v>6.28</v>
      </c>
      <c r="P29" s="62">
        <f>P15+P22</f>
        <v>25</v>
      </c>
      <c r="Q29" s="124">
        <f>P29/M29*100</f>
        <v>100</v>
      </c>
      <c r="R29" s="228">
        <v>77</v>
      </c>
      <c r="S29" s="80">
        <v>175</v>
      </c>
      <c r="T29" s="169">
        <f>S29/R29</f>
        <v>2.2727272727272729</v>
      </c>
      <c r="U29" s="29">
        <v>62</v>
      </c>
      <c r="V29" s="30">
        <f>U29/R29*100</f>
        <v>80.519480519480524</v>
      </c>
      <c r="W29" s="29">
        <v>15</v>
      </c>
      <c r="X29" s="80">
        <v>82</v>
      </c>
      <c r="Y29" s="169">
        <f>X29/W29</f>
        <v>5.4666666666666668</v>
      </c>
      <c r="Z29" s="29">
        <v>10</v>
      </c>
      <c r="AA29" s="42">
        <f>Z29/W29*100</f>
        <v>66.666666666666657</v>
      </c>
      <c r="AB29" s="31">
        <v>77</v>
      </c>
      <c r="AC29" s="80">
        <f>S29+X29</f>
        <v>257</v>
      </c>
      <c r="AD29" s="169">
        <f>AC29/AB29</f>
        <v>3.3376623376623376</v>
      </c>
      <c r="AE29" s="29">
        <v>72</v>
      </c>
      <c r="AF29" s="124">
        <f>AE29/AB29*100</f>
        <v>93.506493506493499</v>
      </c>
    </row>
    <row r="30" spans="1:32" ht="18" customHeight="1" x14ac:dyDescent="0.4">
      <c r="A30" s="340"/>
      <c r="B30" s="19">
        <v>2</v>
      </c>
      <c r="C30" s="95">
        <f>C16+C23</f>
        <v>106</v>
      </c>
      <c r="D30" s="19">
        <f>D16+D23</f>
        <v>313</v>
      </c>
      <c r="E30" s="170">
        <f>D30/ C30</f>
        <v>2.9528301886792452</v>
      </c>
      <c r="F30" s="4">
        <f>F16+F23</f>
        <v>88</v>
      </c>
      <c r="G30" s="24">
        <f t="shared" ref="G30:G34" si="26">F30/C30*100</f>
        <v>83.018867924528308</v>
      </c>
      <c r="H30" s="114">
        <v>12</v>
      </c>
      <c r="I30" s="112">
        <v>12</v>
      </c>
      <c r="J30" s="175" t="s">
        <v>21</v>
      </c>
      <c r="K30" s="114">
        <v>12</v>
      </c>
      <c r="L30" s="123">
        <f t="shared" ref="L30:L33" si="27">K30/H30*100</f>
        <v>100</v>
      </c>
      <c r="M30" s="16">
        <f>M16+M23</f>
        <v>106</v>
      </c>
      <c r="N30" s="19">
        <f>N16+N23</f>
        <v>325</v>
      </c>
      <c r="O30" s="170">
        <f>N30/ M30</f>
        <v>3.0660377358490565</v>
      </c>
      <c r="P30" s="4">
        <f>P16+P23</f>
        <v>100</v>
      </c>
      <c r="Q30" s="125">
        <f t="shared" ref="Q30:Q34" si="28">P30/M30*100</f>
        <v>94.339622641509436</v>
      </c>
      <c r="R30" s="229">
        <v>80</v>
      </c>
      <c r="S30" s="112">
        <v>87</v>
      </c>
      <c r="T30" s="170">
        <f>S30/ R30</f>
        <v>1.0874999999999999</v>
      </c>
      <c r="U30" s="114">
        <v>35</v>
      </c>
      <c r="V30" s="24">
        <f t="shared" ref="V30:V36" si="29">U30/R30*100</f>
        <v>43.75</v>
      </c>
      <c r="W30" s="114">
        <v>45</v>
      </c>
      <c r="X30" s="112">
        <v>52</v>
      </c>
      <c r="Y30" s="170">
        <f>X30/ W30</f>
        <v>1.1555555555555554</v>
      </c>
      <c r="Z30" s="114">
        <v>20</v>
      </c>
      <c r="AA30" s="123">
        <f t="shared" ref="AA30:AA36" si="30">Z30/W30*100</f>
        <v>44.444444444444443</v>
      </c>
      <c r="AB30" s="113">
        <v>80</v>
      </c>
      <c r="AC30" s="112">
        <f>S30+X30</f>
        <v>139</v>
      </c>
      <c r="AD30" s="170">
        <f>AC30/ AB30</f>
        <v>1.7375</v>
      </c>
      <c r="AE30" s="114">
        <v>55</v>
      </c>
      <c r="AF30" s="125">
        <f t="shared" ref="AF30:AF36" si="31">AE30/AB30*100</f>
        <v>68.75</v>
      </c>
    </row>
    <row r="31" spans="1:32" ht="18" customHeight="1" x14ac:dyDescent="0.4">
      <c r="A31" s="340"/>
      <c r="B31" s="19">
        <v>3</v>
      </c>
      <c r="C31" s="97">
        <f>C17</f>
        <v>17</v>
      </c>
      <c r="D31" s="19">
        <f>D17</f>
        <v>15</v>
      </c>
      <c r="E31" s="170">
        <f>D31/ C31</f>
        <v>0.88235294117647056</v>
      </c>
      <c r="F31" s="4">
        <f>F17</f>
        <v>7</v>
      </c>
      <c r="G31" s="24">
        <f t="shared" si="26"/>
        <v>41.17647058823529</v>
      </c>
      <c r="H31" s="114">
        <v>9</v>
      </c>
      <c r="I31" s="112">
        <v>9</v>
      </c>
      <c r="J31" s="175" t="s">
        <v>21</v>
      </c>
      <c r="K31" s="114">
        <v>9</v>
      </c>
      <c r="L31" s="123">
        <f t="shared" si="27"/>
        <v>100</v>
      </c>
      <c r="M31" s="16">
        <f>M17</f>
        <v>17</v>
      </c>
      <c r="N31" s="19">
        <f>N17</f>
        <v>24</v>
      </c>
      <c r="O31" s="170">
        <f t="shared" ref="O31:O34" si="32">N31/ M31</f>
        <v>1.411764705882353</v>
      </c>
      <c r="P31" s="4">
        <f>P17</f>
        <v>16</v>
      </c>
      <c r="Q31" s="125">
        <f t="shared" si="28"/>
        <v>94.117647058823522</v>
      </c>
      <c r="R31" s="229">
        <v>6</v>
      </c>
      <c r="S31" s="112">
        <v>30</v>
      </c>
      <c r="T31" s="170">
        <f t="shared" ref="T31:T36" si="33">S31/ R31</f>
        <v>5</v>
      </c>
      <c r="U31" s="114">
        <v>5</v>
      </c>
      <c r="V31" s="24">
        <f t="shared" si="29"/>
        <v>83.333333333333343</v>
      </c>
      <c r="W31" s="114">
        <v>1</v>
      </c>
      <c r="X31" s="112">
        <v>0</v>
      </c>
      <c r="Y31" s="170">
        <f t="shared" ref="Y31:Y36" si="34">X31/ W31</f>
        <v>0</v>
      </c>
      <c r="Z31" s="114">
        <v>0</v>
      </c>
      <c r="AA31" s="123">
        <f t="shared" si="30"/>
        <v>0</v>
      </c>
      <c r="AB31" s="113">
        <v>6</v>
      </c>
      <c r="AC31" s="112">
        <f t="shared" ref="AC31:AC35" si="35">S31+X31</f>
        <v>30</v>
      </c>
      <c r="AD31" s="170">
        <f t="shared" ref="AD31:AD36" si="36">AC31/ AB31</f>
        <v>5</v>
      </c>
      <c r="AE31" s="114">
        <v>5</v>
      </c>
      <c r="AF31" s="125">
        <f t="shared" si="31"/>
        <v>83.333333333333343</v>
      </c>
    </row>
    <row r="32" spans="1:32" ht="18" customHeight="1" thickBot="1" x14ac:dyDescent="0.45">
      <c r="A32" s="340"/>
      <c r="B32" s="1">
        <v>4</v>
      </c>
      <c r="C32" s="90">
        <f>C18+C25</f>
        <v>35</v>
      </c>
      <c r="D32" s="1">
        <f t="shared" ref="D32" si="37">D18+D25</f>
        <v>78</v>
      </c>
      <c r="E32" s="171">
        <f t="shared" ref="E32:E34" si="38">D32/ C32</f>
        <v>2.2285714285714286</v>
      </c>
      <c r="F32" s="8">
        <f>F18+F25</f>
        <v>25</v>
      </c>
      <c r="G32" s="33">
        <f t="shared" si="26"/>
        <v>71.428571428571431</v>
      </c>
      <c r="H32" s="116">
        <v>5</v>
      </c>
      <c r="I32" s="117">
        <v>5</v>
      </c>
      <c r="J32" s="196" t="s">
        <v>21</v>
      </c>
      <c r="K32" s="116">
        <v>5</v>
      </c>
      <c r="L32" s="212">
        <f t="shared" si="27"/>
        <v>100</v>
      </c>
      <c r="M32" s="14">
        <f>M18+M25</f>
        <v>35</v>
      </c>
      <c r="N32" s="1">
        <f t="shared" ref="N32" si="39">N18+N25</f>
        <v>83</v>
      </c>
      <c r="O32" s="171">
        <f t="shared" si="32"/>
        <v>2.3714285714285714</v>
      </c>
      <c r="P32" s="8">
        <f>P18+P25</f>
        <v>30</v>
      </c>
      <c r="Q32" s="126">
        <f t="shared" si="28"/>
        <v>85.714285714285708</v>
      </c>
      <c r="R32" s="230">
        <v>34</v>
      </c>
      <c r="S32" s="117">
        <v>31</v>
      </c>
      <c r="T32" s="171">
        <f t="shared" si="33"/>
        <v>0.91176470588235292</v>
      </c>
      <c r="U32" s="116">
        <v>9</v>
      </c>
      <c r="V32" s="33">
        <f t="shared" si="29"/>
        <v>26.47058823529412</v>
      </c>
      <c r="W32" s="116">
        <v>25</v>
      </c>
      <c r="X32" s="117">
        <v>12</v>
      </c>
      <c r="Y32" s="171">
        <f t="shared" si="34"/>
        <v>0.48</v>
      </c>
      <c r="Z32" s="116">
        <v>6</v>
      </c>
      <c r="AA32" s="212">
        <f t="shared" si="30"/>
        <v>24</v>
      </c>
      <c r="AB32" s="47">
        <v>34</v>
      </c>
      <c r="AC32" s="117">
        <f t="shared" si="35"/>
        <v>43</v>
      </c>
      <c r="AD32" s="171">
        <f t="shared" si="36"/>
        <v>1.2647058823529411</v>
      </c>
      <c r="AE32" s="116">
        <v>15</v>
      </c>
      <c r="AF32" s="126">
        <f t="shared" si="31"/>
        <v>44.117647058823529</v>
      </c>
    </row>
    <row r="33" spans="1:33" ht="18" customHeight="1" thickBot="1" x14ac:dyDescent="0.45">
      <c r="A33" s="341"/>
      <c r="B33" s="153" t="s">
        <v>25</v>
      </c>
      <c r="C33" s="77">
        <f>SUM(C29:C32)</f>
        <v>183</v>
      </c>
      <c r="D33" s="153">
        <f>SUM(D29:D32)</f>
        <v>561</v>
      </c>
      <c r="E33" s="178">
        <f t="shared" si="38"/>
        <v>3.0655737704918034</v>
      </c>
      <c r="F33" s="76">
        <f>SUM(F29:F32)</f>
        <v>143</v>
      </c>
      <c r="G33" s="78">
        <f t="shared" si="26"/>
        <v>78.142076502732237</v>
      </c>
      <c r="H33" s="75">
        <f>SUM(H29:H32)</f>
        <v>28</v>
      </c>
      <c r="I33" s="155">
        <f>SUM(I29:I32)</f>
        <v>28</v>
      </c>
      <c r="J33" s="252"/>
      <c r="K33" s="75">
        <f>SUM(K29:K32)</f>
        <v>28</v>
      </c>
      <c r="L33" s="216">
        <f t="shared" si="27"/>
        <v>100</v>
      </c>
      <c r="M33" s="105">
        <f>SUM(M29:M32)</f>
        <v>183</v>
      </c>
      <c r="N33" s="106">
        <f>SUM(N29:N32)</f>
        <v>589</v>
      </c>
      <c r="O33" s="172">
        <f t="shared" si="32"/>
        <v>3.2185792349726774</v>
      </c>
      <c r="P33" s="84">
        <f>SUM(P29:P32)</f>
        <v>171</v>
      </c>
      <c r="Q33" s="142">
        <f t="shared" si="28"/>
        <v>93.442622950819683</v>
      </c>
      <c r="R33" s="241">
        <f>SUM(R29:R32)</f>
        <v>197</v>
      </c>
      <c r="S33" s="155">
        <f>SUM(S29:S32)</f>
        <v>323</v>
      </c>
      <c r="T33" s="178">
        <f t="shared" si="33"/>
        <v>1.6395939086294415</v>
      </c>
      <c r="U33" s="75">
        <f>SUM(U29:U32)</f>
        <v>111</v>
      </c>
      <c r="V33" s="78">
        <f t="shared" si="29"/>
        <v>56.345177664974621</v>
      </c>
      <c r="W33" s="75">
        <f>SUM(W29:W32)</f>
        <v>86</v>
      </c>
      <c r="X33" s="155">
        <f>SUM(X29:X32)</f>
        <v>146</v>
      </c>
      <c r="Y33" s="178">
        <f t="shared" si="34"/>
        <v>1.6976744186046511</v>
      </c>
      <c r="Z33" s="75">
        <f>SUM(Z29:Z32)</f>
        <v>36</v>
      </c>
      <c r="AA33" s="216">
        <f t="shared" si="30"/>
        <v>41.860465116279073</v>
      </c>
      <c r="AB33" s="87">
        <f>SUM(AB29:AB32)</f>
        <v>197</v>
      </c>
      <c r="AC33" s="86">
        <f>SUM(AC29:AC32)</f>
        <v>469</v>
      </c>
      <c r="AD33" s="172">
        <f t="shared" si="36"/>
        <v>2.3807106598984773</v>
      </c>
      <c r="AE33" s="85">
        <f>SUM(AE29:AE32)</f>
        <v>147</v>
      </c>
      <c r="AF33" s="142">
        <f t="shared" si="31"/>
        <v>74.619289340101531</v>
      </c>
    </row>
    <row r="34" spans="1:33" ht="18" customHeight="1" x14ac:dyDescent="0.4">
      <c r="A34" s="340"/>
      <c r="B34" s="22">
        <v>6</v>
      </c>
      <c r="C34" s="92">
        <f>C20</f>
        <v>3</v>
      </c>
      <c r="D34" s="93">
        <f>D20</f>
        <v>17</v>
      </c>
      <c r="E34" s="179">
        <f t="shared" si="38"/>
        <v>5.666666666666667</v>
      </c>
      <c r="F34" s="63">
        <f>F20</f>
        <v>3</v>
      </c>
      <c r="G34" s="71">
        <f t="shared" si="26"/>
        <v>100</v>
      </c>
      <c r="H34" s="17">
        <v>0</v>
      </c>
      <c r="I34" s="98">
        <v>0</v>
      </c>
      <c r="J34" s="176" t="s">
        <v>21</v>
      </c>
      <c r="K34" s="17">
        <v>0</v>
      </c>
      <c r="L34" s="217" t="s">
        <v>21</v>
      </c>
      <c r="M34" s="94">
        <f>M20</f>
        <v>3</v>
      </c>
      <c r="N34" s="93">
        <f>N20</f>
        <v>17</v>
      </c>
      <c r="O34" s="179">
        <f t="shared" si="32"/>
        <v>5.666666666666667</v>
      </c>
      <c r="P34" s="6">
        <f>P20</f>
        <v>3</v>
      </c>
      <c r="Q34" s="202">
        <f t="shared" si="28"/>
        <v>100</v>
      </c>
      <c r="R34" s="232">
        <v>2</v>
      </c>
      <c r="S34" s="83">
        <v>2</v>
      </c>
      <c r="T34" s="173">
        <f t="shared" si="33"/>
        <v>1</v>
      </c>
      <c r="U34" s="67">
        <v>1</v>
      </c>
      <c r="V34" s="65">
        <f t="shared" si="29"/>
        <v>50</v>
      </c>
      <c r="W34" s="67">
        <v>1</v>
      </c>
      <c r="X34" s="83">
        <v>0</v>
      </c>
      <c r="Y34" s="173">
        <f t="shared" si="34"/>
        <v>0</v>
      </c>
      <c r="Z34" s="67">
        <v>0</v>
      </c>
      <c r="AA34" s="220">
        <f t="shared" si="30"/>
        <v>0</v>
      </c>
      <c r="AB34" s="72">
        <v>2</v>
      </c>
      <c r="AC34" s="83">
        <f t="shared" si="35"/>
        <v>2</v>
      </c>
      <c r="AD34" s="173">
        <f t="shared" si="36"/>
        <v>1</v>
      </c>
      <c r="AE34" s="67">
        <v>1</v>
      </c>
      <c r="AF34" s="128">
        <f t="shared" si="31"/>
        <v>50</v>
      </c>
    </row>
    <row r="35" spans="1:33" ht="18" customHeight="1" thickBot="1" x14ac:dyDescent="0.45">
      <c r="A35" s="294"/>
      <c r="B35" s="98">
        <v>8</v>
      </c>
      <c r="C35" s="97" t="s">
        <v>24</v>
      </c>
      <c r="D35" s="98" t="s">
        <v>24</v>
      </c>
      <c r="E35" s="173" t="s">
        <v>24</v>
      </c>
      <c r="F35" s="64" t="s">
        <v>24</v>
      </c>
      <c r="G35" s="65" t="s">
        <v>24</v>
      </c>
      <c r="H35" s="18" t="s">
        <v>24</v>
      </c>
      <c r="I35" s="189" t="s">
        <v>24</v>
      </c>
      <c r="J35" s="253" t="s">
        <v>24</v>
      </c>
      <c r="K35" s="18" t="s">
        <v>24</v>
      </c>
      <c r="L35" s="218" t="s">
        <v>24</v>
      </c>
      <c r="M35" s="12" t="s">
        <v>24</v>
      </c>
      <c r="N35" s="98" t="s">
        <v>24</v>
      </c>
      <c r="O35" s="173" t="s">
        <v>24</v>
      </c>
      <c r="P35" s="17" t="s">
        <v>24</v>
      </c>
      <c r="Q35" s="128" t="s">
        <v>24</v>
      </c>
      <c r="R35" s="233">
        <v>2</v>
      </c>
      <c r="S35" s="81">
        <v>1</v>
      </c>
      <c r="T35" s="171">
        <f t="shared" si="33"/>
        <v>0.5</v>
      </c>
      <c r="U35" s="35">
        <v>1</v>
      </c>
      <c r="V35" s="36">
        <f t="shared" si="29"/>
        <v>50</v>
      </c>
      <c r="W35" s="35">
        <v>1</v>
      </c>
      <c r="X35" s="81">
        <v>4</v>
      </c>
      <c r="Y35" s="171">
        <f t="shared" si="34"/>
        <v>4</v>
      </c>
      <c r="Z35" s="35">
        <v>1</v>
      </c>
      <c r="AA35" s="221">
        <f t="shared" si="30"/>
        <v>100</v>
      </c>
      <c r="AB35" s="37">
        <v>2</v>
      </c>
      <c r="AC35" s="117">
        <f t="shared" si="35"/>
        <v>5</v>
      </c>
      <c r="AD35" s="171">
        <f t="shared" si="36"/>
        <v>2.5</v>
      </c>
      <c r="AE35" s="35">
        <v>2</v>
      </c>
      <c r="AF35" s="129">
        <f t="shared" si="31"/>
        <v>100</v>
      </c>
      <c r="AG35" s="289" t="s">
        <v>39</v>
      </c>
    </row>
    <row r="36" spans="1:33" ht="18" customHeight="1" thickTop="1" thickBot="1" x14ac:dyDescent="0.45">
      <c r="A36" s="342"/>
      <c r="B36" s="154" t="s">
        <v>22</v>
      </c>
      <c r="C36" s="263">
        <f>SUM(C29,C30,C31,C32,C34)</f>
        <v>186</v>
      </c>
      <c r="D36" s="154">
        <f>SUM(D29,D30,D31,D32,D34)</f>
        <v>578</v>
      </c>
      <c r="E36" s="180">
        <f t="shared" ref="E36" si="40">D36/ C36</f>
        <v>3.10752688172043</v>
      </c>
      <c r="F36" s="144">
        <f>SUM(F29,F30,F31,F32,F34)</f>
        <v>146</v>
      </c>
      <c r="G36" s="145">
        <f t="shared" ref="G36" si="41">F36/C36*100</f>
        <v>78.494623655913969</v>
      </c>
      <c r="H36" s="143">
        <f>SUM(H29,H30,H31,H32)</f>
        <v>28</v>
      </c>
      <c r="I36" s="154">
        <f>SUM(I29,I30,I31,I32)</f>
        <v>28</v>
      </c>
      <c r="J36" s="254" t="s">
        <v>21</v>
      </c>
      <c r="K36" s="143">
        <f>SUM(K29,K30,K31,K32)</f>
        <v>28</v>
      </c>
      <c r="L36" s="219">
        <v>100</v>
      </c>
      <c r="M36" s="211">
        <f>SUM(M29,M30,M31,M32,M34)</f>
        <v>186</v>
      </c>
      <c r="N36" s="154">
        <f>SUM(N29,N30,N31,N32,N34)</f>
        <v>606</v>
      </c>
      <c r="O36" s="180">
        <f t="shared" ref="O36" si="42">N36/ M36</f>
        <v>3.2580645161290325</v>
      </c>
      <c r="P36" s="143">
        <f>SUM(P29,P30,P31,P32,P34)</f>
        <v>174</v>
      </c>
      <c r="Q36" s="148">
        <f t="shared" ref="Q36" si="43">P36/M36*100</f>
        <v>93.548387096774192</v>
      </c>
      <c r="R36" s="242">
        <f>SUM(R29,R30,R31,R32,R34,R35)</f>
        <v>201</v>
      </c>
      <c r="S36" s="156">
        <f>SUM(S29,S30,S31,S32,S34,S35)</f>
        <v>326</v>
      </c>
      <c r="T36" s="180">
        <f t="shared" si="33"/>
        <v>1.6218905472636815</v>
      </c>
      <c r="U36" s="146">
        <f>SUM(U29,U30,U31,U32,U34,U35)</f>
        <v>113</v>
      </c>
      <c r="V36" s="145">
        <f t="shared" si="29"/>
        <v>56.218905472636813</v>
      </c>
      <c r="W36" s="146">
        <f>SUM(W29,W30,W31,W32,W34,W35)</f>
        <v>88</v>
      </c>
      <c r="X36" s="156">
        <f>SUM(X29,X30,X31,X32,X34,X35)</f>
        <v>150</v>
      </c>
      <c r="Y36" s="180">
        <f t="shared" si="34"/>
        <v>1.7045454545454546</v>
      </c>
      <c r="Z36" s="146">
        <f>SUM(Z29,Z30,Z31,Z32,Z34,Z35)</f>
        <v>37</v>
      </c>
      <c r="AA36" s="223">
        <f t="shared" si="30"/>
        <v>42.045454545454547</v>
      </c>
      <c r="AB36" s="147">
        <f>SUM(AB29,AB30,AB31,AB32,AB34,AB35)</f>
        <v>201</v>
      </c>
      <c r="AC36" s="156">
        <f>SUM(AC29,AC30,AC31,AC32,AC34,AC35)</f>
        <v>476</v>
      </c>
      <c r="AD36" s="180">
        <f t="shared" si="36"/>
        <v>2.3681592039800994</v>
      </c>
      <c r="AE36" s="146">
        <f>SUM(AE29,AE30,AE31,AE32,AE34,AE35)</f>
        <v>150</v>
      </c>
      <c r="AF36" s="148">
        <f t="shared" si="31"/>
        <v>74.626865671641795</v>
      </c>
      <c r="AG36" s="289"/>
    </row>
    <row r="37" spans="1:33" ht="18" customHeight="1" thickTop="1" x14ac:dyDescent="0.4">
      <c r="A37" s="343" t="s">
        <v>23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45"/>
      <c r="AB37" s="45"/>
      <c r="AC37" s="45"/>
      <c r="AD37" s="45"/>
      <c r="AE37" s="45"/>
      <c r="AF37" s="45"/>
      <c r="AG37" s="289"/>
    </row>
    <row r="38" spans="1:33" ht="18" customHeight="1" x14ac:dyDescent="0.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45"/>
      <c r="AB38" s="45"/>
      <c r="AC38" s="45"/>
      <c r="AD38" s="45"/>
      <c r="AE38" s="45"/>
      <c r="AF38" s="45"/>
      <c r="AG38" s="289"/>
    </row>
    <row r="39" spans="1:33" ht="18" customHeigh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45"/>
      <c r="AB39" s="45"/>
      <c r="AC39" s="45"/>
      <c r="AD39" s="45"/>
      <c r="AE39" s="45"/>
      <c r="AF39" s="45"/>
      <c r="AG39" s="289"/>
    </row>
    <row r="40" spans="1:33" ht="18" customHeight="1" x14ac:dyDescent="0.4">
      <c r="A40" s="26" t="s">
        <v>42</v>
      </c>
    </row>
    <row r="41" spans="1:33" ht="10.5" customHeight="1" thickBot="1" x14ac:dyDescent="0.45">
      <c r="A41" s="56"/>
      <c r="B41" s="2"/>
      <c r="C41" s="2"/>
      <c r="D41" s="2"/>
      <c r="E41" s="2"/>
      <c r="F41" s="2"/>
      <c r="G41" s="2"/>
      <c r="H41" s="2"/>
      <c r="I41" s="2"/>
      <c r="J41" s="2"/>
      <c r="K41" s="3"/>
      <c r="L41" s="2"/>
      <c r="M41" s="2"/>
      <c r="N41" s="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3"/>
      <c r="AA41" s="2"/>
      <c r="AB41" s="2"/>
      <c r="AC41" s="3"/>
      <c r="AD41" s="2"/>
      <c r="AE41" s="2"/>
      <c r="AF41" s="2"/>
    </row>
    <row r="42" spans="1:33" ht="18" customHeight="1" thickTop="1" x14ac:dyDescent="0.4">
      <c r="A42" s="290"/>
      <c r="B42" s="291"/>
      <c r="C42" s="304" t="s">
        <v>14</v>
      </c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6"/>
      <c r="R42" s="307" t="s">
        <v>15</v>
      </c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6"/>
    </row>
    <row r="43" spans="1:33" ht="18" customHeight="1" x14ac:dyDescent="0.4">
      <c r="A43" s="292"/>
      <c r="B43" s="293"/>
      <c r="C43" s="351" t="s">
        <v>8</v>
      </c>
      <c r="D43" s="352"/>
      <c r="E43" s="352"/>
      <c r="F43" s="352"/>
      <c r="G43" s="353"/>
      <c r="H43" s="352" t="s">
        <v>9</v>
      </c>
      <c r="I43" s="352"/>
      <c r="J43" s="352"/>
      <c r="K43" s="352"/>
      <c r="L43" s="352"/>
      <c r="M43" s="330" t="s">
        <v>1</v>
      </c>
      <c r="N43" s="312"/>
      <c r="O43" s="312"/>
      <c r="P43" s="312"/>
      <c r="Q43" s="354"/>
      <c r="R43" s="383" t="s">
        <v>8</v>
      </c>
      <c r="S43" s="352"/>
      <c r="T43" s="352"/>
      <c r="U43" s="352"/>
      <c r="V43" s="353"/>
      <c r="W43" s="352" t="s">
        <v>9</v>
      </c>
      <c r="X43" s="352"/>
      <c r="Y43" s="352"/>
      <c r="Z43" s="352"/>
      <c r="AA43" s="352"/>
      <c r="AB43" s="330" t="s">
        <v>1</v>
      </c>
      <c r="AC43" s="312"/>
      <c r="AD43" s="312"/>
      <c r="AE43" s="312"/>
      <c r="AF43" s="354"/>
    </row>
    <row r="44" spans="1:33" ht="18" customHeight="1" x14ac:dyDescent="0.4">
      <c r="A44" s="294" t="s">
        <v>38</v>
      </c>
      <c r="B44" s="381" t="s">
        <v>11</v>
      </c>
      <c r="C44" s="351" t="s">
        <v>10</v>
      </c>
      <c r="D44" s="312" t="s">
        <v>4</v>
      </c>
      <c r="E44" s="312"/>
      <c r="F44" s="308" t="s">
        <v>7</v>
      </c>
      <c r="G44" s="347" t="s">
        <v>17</v>
      </c>
      <c r="H44" s="349" t="s">
        <v>20</v>
      </c>
      <c r="I44" s="312" t="s">
        <v>4</v>
      </c>
      <c r="J44" s="312"/>
      <c r="K44" s="308" t="s">
        <v>7</v>
      </c>
      <c r="L44" s="308" t="s">
        <v>17</v>
      </c>
      <c r="M44" s="310" t="s">
        <v>20</v>
      </c>
      <c r="N44" s="312" t="s">
        <v>4</v>
      </c>
      <c r="O44" s="312"/>
      <c r="P44" s="308" t="s">
        <v>7</v>
      </c>
      <c r="Q44" s="313" t="s">
        <v>17</v>
      </c>
      <c r="R44" s="383" t="s">
        <v>10</v>
      </c>
      <c r="S44" s="312" t="s">
        <v>4</v>
      </c>
      <c r="T44" s="312"/>
      <c r="U44" s="308" t="s">
        <v>7</v>
      </c>
      <c r="V44" s="347" t="s">
        <v>17</v>
      </c>
      <c r="W44" s="349" t="s">
        <v>20</v>
      </c>
      <c r="X44" s="312" t="s">
        <v>4</v>
      </c>
      <c r="Y44" s="312"/>
      <c r="Z44" s="308" t="s">
        <v>7</v>
      </c>
      <c r="AA44" s="308" t="s">
        <v>17</v>
      </c>
      <c r="AB44" s="310" t="s">
        <v>20</v>
      </c>
      <c r="AC44" s="312" t="s">
        <v>4</v>
      </c>
      <c r="AD44" s="312"/>
      <c r="AE44" s="308" t="s">
        <v>7</v>
      </c>
      <c r="AF44" s="313" t="s">
        <v>17</v>
      </c>
    </row>
    <row r="45" spans="1:33" ht="18" customHeight="1" thickBot="1" x14ac:dyDescent="0.45">
      <c r="A45" s="295"/>
      <c r="B45" s="367"/>
      <c r="C45" s="382"/>
      <c r="D45" s="115" t="s">
        <v>5</v>
      </c>
      <c r="E45" s="192" t="s">
        <v>6</v>
      </c>
      <c r="F45" s="346"/>
      <c r="G45" s="348"/>
      <c r="H45" s="350"/>
      <c r="I45" s="115" t="s">
        <v>5</v>
      </c>
      <c r="J45" s="192" t="s">
        <v>6</v>
      </c>
      <c r="K45" s="346"/>
      <c r="L45" s="346"/>
      <c r="M45" s="386"/>
      <c r="N45" s="115" t="s">
        <v>5</v>
      </c>
      <c r="O45" s="192" t="s">
        <v>6</v>
      </c>
      <c r="P45" s="346"/>
      <c r="Q45" s="357"/>
      <c r="R45" s="384"/>
      <c r="S45" s="115" t="s">
        <v>5</v>
      </c>
      <c r="T45" s="192" t="s">
        <v>6</v>
      </c>
      <c r="U45" s="346"/>
      <c r="V45" s="348"/>
      <c r="W45" s="350"/>
      <c r="X45" s="115" t="s">
        <v>5</v>
      </c>
      <c r="Y45" s="192" t="s">
        <v>6</v>
      </c>
      <c r="Z45" s="346"/>
      <c r="AA45" s="346"/>
      <c r="AB45" s="386"/>
      <c r="AC45" s="115" t="s">
        <v>5</v>
      </c>
      <c r="AD45" s="192" t="s">
        <v>6</v>
      </c>
      <c r="AE45" s="346"/>
      <c r="AF45" s="357"/>
    </row>
    <row r="46" spans="1:33" ht="18" customHeight="1" x14ac:dyDescent="0.4">
      <c r="A46" s="339" t="s">
        <v>0</v>
      </c>
      <c r="B46" s="22">
        <v>1</v>
      </c>
      <c r="C46" s="28">
        <v>57</v>
      </c>
      <c r="D46" s="80">
        <v>92</v>
      </c>
      <c r="E46" s="169">
        <f>D46/C46</f>
        <v>1.6140350877192982</v>
      </c>
      <c r="F46" s="29">
        <v>36</v>
      </c>
      <c r="G46" s="30">
        <f>F46/C46*100</f>
        <v>63.157894736842103</v>
      </c>
      <c r="H46" s="29">
        <v>19</v>
      </c>
      <c r="I46" s="80">
        <v>39</v>
      </c>
      <c r="J46" s="169">
        <f>I46/H46</f>
        <v>2.0526315789473686</v>
      </c>
      <c r="K46" s="29">
        <v>15</v>
      </c>
      <c r="L46" s="42">
        <f>K46/H46*100</f>
        <v>78.94736842105263</v>
      </c>
      <c r="M46" s="31">
        <v>57</v>
      </c>
      <c r="N46" s="80">
        <f>D46+I46</f>
        <v>131</v>
      </c>
      <c r="O46" s="181">
        <f>N46/M46</f>
        <v>2.2982456140350878</v>
      </c>
      <c r="P46" s="29">
        <v>51</v>
      </c>
      <c r="Q46" s="124">
        <f>P46/M46*100</f>
        <v>89.473684210526315</v>
      </c>
      <c r="R46" s="228">
        <v>50</v>
      </c>
      <c r="S46" s="80">
        <v>92</v>
      </c>
      <c r="T46" s="169">
        <f>S46/R46</f>
        <v>1.84</v>
      </c>
      <c r="U46" s="29">
        <v>30</v>
      </c>
      <c r="V46" s="30">
        <f>U46/R46*100</f>
        <v>60</v>
      </c>
      <c r="W46" s="29">
        <v>13</v>
      </c>
      <c r="X46" s="80">
        <v>36</v>
      </c>
      <c r="Y46" s="169">
        <f>X46/W46</f>
        <v>2.7692307692307692</v>
      </c>
      <c r="Z46" s="29">
        <v>13</v>
      </c>
      <c r="AA46" s="42">
        <f>Z46/W46*100</f>
        <v>100</v>
      </c>
      <c r="AB46" s="31">
        <v>50</v>
      </c>
      <c r="AC46" s="80">
        <f>S46+X46</f>
        <v>128</v>
      </c>
      <c r="AD46" s="181">
        <f>AC46/AB46</f>
        <v>2.56</v>
      </c>
      <c r="AE46" s="29">
        <v>43</v>
      </c>
      <c r="AF46" s="124">
        <f>AE46/AB46*100</f>
        <v>86</v>
      </c>
    </row>
    <row r="47" spans="1:33" ht="18" customHeight="1" x14ac:dyDescent="0.4">
      <c r="A47" s="340"/>
      <c r="B47" s="19">
        <v>2</v>
      </c>
      <c r="C47" s="32">
        <v>31</v>
      </c>
      <c r="D47" s="112">
        <v>17</v>
      </c>
      <c r="E47" s="170">
        <f>D47/ C47</f>
        <v>0.54838709677419351</v>
      </c>
      <c r="F47" s="114">
        <v>9</v>
      </c>
      <c r="G47" s="24">
        <f t="shared" ref="G47:G51" si="44">F47/C47*100</f>
        <v>29.032258064516132</v>
      </c>
      <c r="H47" s="114">
        <v>23</v>
      </c>
      <c r="I47" s="112">
        <v>6</v>
      </c>
      <c r="J47" s="170">
        <f>I47/ H47</f>
        <v>0.2608695652173913</v>
      </c>
      <c r="K47" s="114">
        <v>3</v>
      </c>
      <c r="L47" s="123">
        <f t="shared" ref="L47:L50" si="45">K47/H47*100</f>
        <v>13.043478260869565</v>
      </c>
      <c r="M47" s="113">
        <v>31</v>
      </c>
      <c r="N47" s="112">
        <f>D47+I47</f>
        <v>23</v>
      </c>
      <c r="O47" s="170">
        <f t="shared" ref="O47:O51" si="46">N47/M47</f>
        <v>0.74193548387096775</v>
      </c>
      <c r="P47" s="114">
        <v>12</v>
      </c>
      <c r="Q47" s="125">
        <f t="shared" ref="Q47:Q51" si="47">P47/M47*100</f>
        <v>38.70967741935484</v>
      </c>
      <c r="R47" s="229">
        <v>25</v>
      </c>
      <c r="S47" s="112">
        <v>25</v>
      </c>
      <c r="T47" s="170">
        <f>S47/ R47</f>
        <v>1</v>
      </c>
      <c r="U47" s="114">
        <v>14</v>
      </c>
      <c r="V47" s="24">
        <f t="shared" ref="V47:V54" si="48">U47/R47*100</f>
        <v>56.000000000000007</v>
      </c>
      <c r="W47" s="114">
        <v>8</v>
      </c>
      <c r="X47" s="112">
        <v>13</v>
      </c>
      <c r="Y47" s="170">
        <f>X47/ W47</f>
        <v>1.625</v>
      </c>
      <c r="Z47" s="114">
        <v>6</v>
      </c>
      <c r="AA47" s="123">
        <f t="shared" ref="AA47:AA54" si="49">Z47/W47*100</f>
        <v>75</v>
      </c>
      <c r="AB47" s="113">
        <v>25</v>
      </c>
      <c r="AC47" s="112">
        <f>S47+X47</f>
        <v>38</v>
      </c>
      <c r="AD47" s="170">
        <f t="shared" ref="AD47:AD53" si="50">AC47/AB47</f>
        <v>1.52</v>
      </c>
      <c r="AE47" s="114">
        <v>20</v>
      </c>
      <c r="AF47" s="125">
        <f t="shared" ref="AF47:AF53" si="51">AE47/AB47*100</f>
        <v>80</v>
      </c>
    </row>
    <row r="48" spans="1:33" ht="18" customHeight="1" x14ac:dyDescent="0.4">
      <c r="A48" s="340"/>
      <c r="B48" s="19">
        <v>3</v>
      </c>
      <c r="C48" s="32">
        <v>1</v>
      </c>
      <c r="D48" s="112">
        <v>0</v>
      </c>
      <c r="E48" s="170">
        <f t="shared" ref="E48:E51" si="52">D48/ C48</f>
        <v>0</v>
      </c>
      <c r="F48" s="114">
        <v>0</v>
      </c>
      <c r="G48" s="24">
        <f t="shared" si="44"/>
        <v>0</v>
      </c>
      <c r="H48" s="114">
        <v>1</v>
      </c>
      <c r="I48" s="112">
        <v>0</v>
      </c>
      <c r="J48" s="170">
        <f t="shared" ref="J48:J51" si="53">I48/ H48</f>
        <v>0</v>
      </c>
      <c r="K48" s="114">
        <v>0</v>
      </c>
      <c r="L48" s="123">
        <f t="shared" si="45"/>
        <v>0</v>
      </c>
      <c r="M48" s="113">
        <v>1</v>
      </c>
      <c r="N48" s="112">
        <f t="shared" ref="N48:N51" si="54">D48+I48</f>
        <v>0</v>
      </c>
      <c r="O48" s="170">
        <f t="shared" si="46"/>
        <v>0</v>
      </c>
      <c r="P48" s="114">
        <v>0</v>
      </c>
      <c r="Q48" s="125">
        <f t="shared" si="47"/>
        <v>0</v>
      </c>
      <c r="R48" s="229">
        <v>2</v>
      </c>
      <c r="S48" s="112">
        <v>1</v>
      </c>
      <c r="T48" s="170">
        <f t="shared" ref="T48:T54" si="55">S48/ R48</f>
        <v>0.5</v>
      </c>
      <c r="U48" s="114">
        <v>1</v>
      </c>
      <c r="V48" s="24">
        <f t="shared" si="48"/>
        <v>50</v>
      </c>
      <c r="W48" s="114">
        <v>1</v>
      </c>
      <c r="X48" s="112">
        <v>2</v>
      </c>
      <c r="Y48" s="170">
        <f t="shared" ref="Y48:Y54" si="56">X48/ W48</f>
        <v>2</v>
      </c>
      <c r="Z48" s="114">
        <v>1</v>
      </c>
      <c r="AA48" s="123">
        <f t="shared" si="49"/>
        <v>100</v>
      </c>
      <c r="AB48" s="113">
        <v>2</v>
      </c>
      <c r="AC48" s="112">
        <f t="shared" ref="AC48:AC52" si="57">S48+X48</f>
        <v>3</v>
      </c>
      <c r="AD48" s="170">
        <f t="shared" si="50"/>
        <v>1.5</v>
      </c>
      <c r="AE48" s="114">
        <v>2</v>
      </c>
      <c r="AF48" s="125">
        <f t="shared" si="51"/>
        <v>100</v>
      </c>
    </row>
    <row r="49" spans="1:32" ht="18" customHeight="1" thickBot="1" x14ac:dyDescent="0.45">
      <c r="A49" s="340"/>
      <c r="B49" s="1">
        <v>4</v>
      </c>
      <c r="C49" s="46">
        <v>21</v>
      </c>
      <c r="D49" s="117">
        <v>25</v>
      </c>
      <c r="E49" s="171">
        <f t="shared" si="52"/>
        <v>1.1904761904761905</v>
      </c>
      <c r="F49" s="116">
        <v>12</v>
      </c>
      <c r="G49" s="33">
        <f t="shared" si="44"/>
        <v>57.142857142857139</v>
      </c>
      <c r="H49" s="116">
        <v>9</v>
      </c>
      <c r="I49" s="117">
        <v>2</v>
      </c>
      <c r="J49" s="171">
        <f t="shared" si="53"/>
        <v>0.22222222222222221</v>
      </c>
      <c r="K49" s="116">
        <v>2</v>
      </c>
      <c r="L49" s="212">
        <f t="shared" si="45"/>
        <v>22.222222222222221</v>
      </c>
      <c r="M49" s="47">
        <v>21</v>
      </c>
      <c r="N49" s="117">
        <f t="shared" si="54"/>
        <v>27</v>
      </c>
      <c r="O49" s="171">
        <f t="shared" si="46"/>
        <v>1.2857142857142858</v>
      </c>
      <c r="P49" s="116">
        <v>14</v>
      </c>
      <c r="Q49" s="126">
        <f t="shared" si="47"/>
        <v>66.666666666666657</v>
      </c>
      <c r="R49" s="230">
        <v>8</v>
      </c>
      <c r="S49" s="117">
        <v>2</v>
      </c>
      <c r="T49" s="171">
        <f t="shared" si="55"/>
        <v>0.25</v>
      </c>
      <c r="U49" s="116">
        <v>2</v>
      </c>
      <c r="V49" s="33">
        <f t="shared" si="48"/>
        <v>25</v>
      </c>
      <c r="W49" s="116">
        <v>6</v>
      </c>
      <c r="X49" s="117">
        <v>0</v>
      </c>
      <c r="Y49" s="171">
        <f t="shared" si="56"/>
        <v>0</v>
      </c>
      <c r="Z49" s="116">
        <v>0</v>
      </c>
      <c r="AA49" s="212">
        <f t="shared" si="49"/>
        <v>0</v>
      </c>
      <c r="AB49" s="47">
        <v>8</v>
      </c>
      <c r="AC49" s="117">
        <f t="shared" si="57"/>
        <v>2</v>
      </c>
      <c r="AD49" s="171">
        <f t="shared" si="50"/>
        <v>0.25</v>
      </c>
      <c r="AE49" s="116">
        <v>2</v>
      </c>
      <c r="AF49" s="126">
        <f t="shared" si="51"/>
        <v>25</v>
      </c>
    </row>
    <row r="50" spans="1:32" ht="18" customHeight="1" thickBot="1" x14ac:dyDescent="0.45">
      <c r="A50" s="340"/>
      <c r="B50" s="106" t="s">
        <v>26</v>
      </c>
      <c r="C50" s="88">
        <f>SUM(C46:C49)</f>
        <v>110</v>
      </c>
      <c r="D50" s="86">
        <f>SUM(D46:D49)</f>
        <v>134</v>
      </c>
      <c r="E50" s="172">
        <f t="shared" si="52"/>
        <v>1.2181818181818183</v>
      </c>
      <c r="F50" s="85">
        <f>SUM(F46:F49)</f>
        <v>57</v>
      </c>
      <c r="G50" s="89">
        <f t="shared" si="44"/>
        <v>51.81818181818182</v>
      </c>
      <c r="H50" s="85">
        <f t="shared" ref="H50:I50" si="58">SUM(H46:H49)</f>
        <v>52</v>
      </c>
      <c r="I50" s="86">
        <f t="shared" si="58"/>
        <v>47</v>
      </c>
      <c r="J50" s="172">
        <f t="shared" si="53"/>
        <v>0.90384615384615385</v>
      </c>
      <c r="K50" s="85">
        <f>SUM(K46:K49)</f>
        <v>20</v>
      </c>
      <c r="L50" s="213">
        <f t="shared" si="45"/>
        <v>38.461538461538467</v>
      </c>
      <c r="M50" s="87">
        <f t="shared" ref="M50:N50" si="59">SUM(M46:M49)</f>
        <v>110</v>
      </c>
      <c r="N50" s="86">
        <f t="shared" si="59"/>
        <v>181</v>
      </c>
      <c r="O50" s="172">
        <f t="shared" si="46"/>
        <v>1.6454545454545455</v>
      </c>
      <c r="P50" s="85">
        <f>SUM(P46:P49)</f>
        <v>77</v>
      </c>
      <c r="Q50" s="127">
        <f t="shared" si="47"/>
        <v>70</v>
      </c>
      <c r="R50" s="231">
        <f t="shared" ref="R50:S50" si="60">SUM(R46:R49)</f>
        <v>85</v>
      </c>
      <c r="S50" s="86">
        <f t="shared" si="60"/>
        <v>120</v>
      </c>
      <c r="T50" s="172">
        <f t="shared" si="55"/>
        <v>1.411764705882353</v>
      </c>
      <c r="U50" s="85">
        <f>SUM(U46:U49)</f>
        <v>47</v>
      </c>
      <c r="V50" s="89">
        <f t="shared" si="48"/>
        <v>55.294117647058826</v>
      </c>
      <c r="W50" s="85">
        <f t="shared" ref="W50:X50" si="61">SUM(W46:W49)</f>
        <v>28</v>
      </c>
      <c r="X50" s="86">
        <f t="shared" si="61"/>
        <v>51</v>
      </c>
      <c r="Y50" s="172">
        <f t="shared" si="56"/>
        <v>1.8214285714285714</v>
      </c>
      <c r="Z50" s="85">
        <f>SUM(Z46:Z49)</f>
        <v>20</v>
      </c>
      <c r="AA50" s="213">
        <f t="shared" si="49"/>
        <v>71.428571428571431</v>
      </c>
      <c r="AB50" s="87">
        <f t="shared" ref="AB50:AC50" si="62">SUM(AB46:AB49)</f>
        <v>85</v>
      </c>
      <c r="AC50" s="86">
        <f t="shared" si="62"/>
        <v>171</v>
      </c>
      <c r="AD50" s="172">
        <f t="shared" si="50"/>
        <v>2.0117647058823529</v>
      </c>
      <c r="AE50" s="85">
        <f>SUM(AE46:AE49)</f>
        <v>67</v>
      </c>
      <c r="AF50" s="127">
        <f t="shared" si="51"/>
        <v>78.82352941176471</v>
      </c>
    </row>
    <row r="51" spans="1:32" ht="18" customHeight="1" x14ac:dyDescent="0.4">
      <c r="A51" s="340"/>
      <c r="B51" s="98">
        <v>6</v>
      </c>
      <c r="C51" s="97">
        <v>1</v>
      </c>
      <c r="D51" s="98">
        <v>0</v>
      </c>
      <c r="E51" s="173">
        <f t="shared" si="52"/>
        <v>0</v>
      </c>
      <c r="F51" s="64">
        <v>0</v>
      </c>
      <c r="G51" s="65">
        <f t="shared" si="44"/>
        <v>0</v>
      </c>
      <c r="H51" s="17">
        <v>1</v>
      </c>
      <c r="I51" s="98">
        <v>0</v>
      </c>
      <c r="J51" s="173">
        <f t="shared" si="53"/>
        <v>0</v>
      </c>
      <c r="K51" s="17">
        <v>0</v>
      </c>
      <c r="L51" s="217" t="s">
        <v>19</v>
      </c>
      <c r="M51" s="12">
        <v>1</v>
      </c>
      <c r="N51" s="191">
        <f t="shared" si="54"/>
        <v>0</v>
      </c>
      <c r="O51" s="173">
        <f t="shared" si="46"/>
        <v>0</v>
      </c>
      <c r="P51" s="17">
        <v>0</v>
      </c>
      <c r="Q51" s="128">
        <f t="shared" si="47"/>
        <v>0</v>
      </c>
      <c r="R51" s="243">
        <v>3</v>
      </c>
      <c r="S51" s="191">
        <v>0</v>
      </c>
      <c r="T51" s="173">
        <f t="shared" si="55"/>
        <v>0</v>
      </c>
      <c r="U51" s="102">
        <v>0</v>
      </c>
      <c r="V51" s="65">
        <f t="shared" si="48"/>
        <v>0</v>
      </c>
      <c r="W51" s="102">
        <v>3</v>
      </c>
      <c r="X51" s="191">
        <v>1</v>
      </c>
      <c r="Y51" s="173">
        <f t="shared" si="56"/>
        <v>0.33333333333333331</v>
      </c>
      <c r="Z51" s="102">
        <v>1</v>
      </c>
      <c r="AA51" s="220">
        <f t="shared" si="49"/>
        <v>33.333333333333329</v>
      </c>
      <c r="AB51" s="103">
        <v>3</v>
      </c>
      <c r="AC51" s="191">
        <f t="shared" si="57"/>
        <v>1</v>
      </c>
      <c r="AD51" s="173">
        <f t="shared" si="50"/>
        <v>0.33333333333333331</v>
      </c>
      <c r="AE51" s="102">
        <v>1</v>
      </c>
      <c r="AF51" s="128">
        <f t="shared" si="51"/>
        <v>33.333333333333329</v>
      </c>
    </row>
    <row r="52" spans="1:32" ht="18" customHeight="1" x14ac:dyDescent="0.4">
      <c r="A52" s="294"/>
      <c r="B52" s="19">
        <v>8</v>
      </c>
      <c r="C52" s="265" t="s">
        <v>21</v>
      </c>
      <c r="D52" s="49" t="s">
        <v>21</v>
      </c>
      <c r="E52" s="193" t="s">
        <v>21</v>
      </c>
      <c r="F52" s="48" t="s">
        <v>21</v>
      </c>
      <c r="G52" s="49" t="s">
        <v>21</v>
      </c>
      <c r="H52" s="48" t="s">
        <v>21</v>
      </c>
      <c r="I52" s="49" t="s">
        <v>21</v>
      </c>
      <c r="J52" s="193" t="s">
        <v>21</v>
      </c>
      <c r="K52" s="48" t="s">
        <v>21</v>
      </c>
      <c r="L52" s="48" t="s">
        <v>21</v>
      </c>
      <c r="M52" s="53" t="s">
        <v>21</v>
      </c>
      <c r="N52" s="49" t="s">
        <v>21</v>
      </c>
      <c r="O52" s="193" t="s">
        <v>21</v>
      </c>
      <c r="P52" s="48" t="s">
        <v>21</v>
      </c>
      <c r="Q52" s="266" t="s">
        <v>21</v>
      </c>
      <c r="R52" s="229">
        <v>2</v>
      </c>
      <c r="S52" s="112">
        <v>0</v>
      </c>
      <c r="T52" s="171">
        <f t="shared" si="55"/>
        <v>0</v>
      </c>
      <c r="U52" s="114">
        <v>0</v>
      </c>
      <c r="V52" s="33">
        <f t="shared" si="48"/>
        <v>0</v>
      </c>
      <c r="W52" s="114">
        <v>2</v>
      </c>
      <c r="X52" s="112">
        <v>0</v>
      </c>
      <c r="Y52" s="171">
        <f t="shared" si="56"/>
        <v>0</v>
      </c>
      <c r="Z52" s="114">
        <v>0</v>
      </c>
      <c r="AA52" s="212">
        <f t="shared" si="49"/>
        <v>0</v>
      </c>
      <c r="AB52" s="113">
        <v>2</v>
      </c>
      <c r="AC52" s="117">
        <f t="shared" si="57"/>
        <v>0</v>
      </c>
      <c r="AD52" s="171">
        <f t="shared" si="50"/>
        <v>0</v>
      </c>
      <c r="AE52" s="114">
        <v>0</v>
      </c>
      <c r="AF52" s="126">
        <f t="shared" si="51"/>
        <v>0</v>
      </c>
    </row>
    <row r="53" spans="1:32" ht="18" customHeight="1" thickBot="1" x14ac:dyDescent="0.45">
      <c r="A53" s="294"/>
      <c r="B53" s="98">
        <v>12</v>
      </c>
      <c r="C53" s="267" t="s">
        <v>21</v>
      </c>
      <c r="D53" s="51" t="s">
        <v>21</v>
      </c>
      <c r="E53" s="194" t="s">
        <v>21</v>
      </c>
      <c r="F53" s="50" t="s">
        <v>21</v>
      </c>
      <c r="G53" s="51" t="s">
        <v>21</v>
      </c>
      <c r="H53" s="50" t="s">
        <v>21</v>
      </c>
      <c r="I53" s="51" t="s">
        <v>21</v>
      </c>
      <c r="J53" s="194" t="s">
        <v>21</v>
      </c>
      <c r="K53" s="50" t="s">
        <v>21</v>
      </c>
      <c r="L53" s="50" t="s">
        <v>21</v>
      </c>
      <c r="M53" s="224" t="s">
        <v>21</v>
      </c>
      <c r="N53" s="51" t="s">
        <v>21</v>
      </c>
      <c r="O53" s="194" t="s">
        <v>21</v>
      </c>
      <c r="P53" s="50" t="s">
        <v>21</v>
      </c>
      <c r="Q53" s="268" t="s">
        <v>21</v>
      </c>
      <c r="R53" s="233">
        <v>2</v>
      </c>
      <c r="S53" s="81">
        <v>2</v>
      </c>
      <c r="T53" s="171">
        <f t="shared" si="55"/>
        <v>1</v>
      </c>
      <c r="U53" s="35">
        <v>2</v>
      </c>
      <c r="V53" s="33">
        <f t="shared" si="48"/>
        <v>100</v>
      </c>
      <c r="W53" s="50" t="s">
        <v>21</v>
      </c>
      <c r="X53" s="51" t="s">
        <v>21</v>
      </c>
      <c r="Y53" s="198" t="s">
        <v>21</v>
      </c>
      <c r="Z53" s="50" t="s">
        <v>21</v>
      </c>
      <c r="AA53" s="218" t="s">
        <v>21</v>
      </c>
      <c r="AB53" s="37">
        <v>2</v>
      </c>
      <c r="AC53" s="117">
        <v>2</v>
      </c>
      <c r="AD53" s="171">
        <f t="shared" si="50"/>
        <v>1</v>
      </c>
      <c r="AE53" s="35">
        <v>2</v>
      </c>
      <c r="AF53" s="126">
        <f t="shared" si="51"/>
        <v>100</v>
      </c>
    </row>
    <row r="54" spans="1:32" ht="18" customHeight="1" thickTop="1" thickBot="1" x14ac:dyDescent="0.45">
      <c r="A54" s="345"/>
      <c r="B54" s="13" t="s">
        <v>22</v>
      </c>
      <c r="C54" s="38">
        <f>SUM(C50:C53)</f>
        <v>111</v>
      </c>
      <c r="D54" s="82">
        <f>SUM(D50:D53)</f>
        <v>134</v>
      </c>
      <c r="E54" s="174">
        <f t="shared" ref="E54" si="63">D54/ C54</f>
        <v>1.2072072072072073</v>
      </c>
      <c r="F54" s="39">
        <f>SUM(F50:F53)</f>
        <v>57</v>
      </c>
      <c r="G54" s="40">
        <f t="shared" ref="G54" si="64">F54/C54*100</f>
        <v>51.351351351351347</v>
      </c>
      <c r="H54" s="39">
        <f t="shared" ref="H54:I54" si="65">SUM(H50:H53)</f>
        <v>53</v>
      </c>
      <c r="I54" s="82">
        <f t="shared" si="65"/>
        <v>47</v>
      </c>
      <c r="J54" s="174">
        <f t="shared" ref="J54" si="66">I54/ H54</f>
        <v>0.8867924528301887</v>
      </c>
      <c r="K54" s="39">
        <f>SUM(K50:K53)</f>
        <v>20</v>
      </c>
      <c r="L54" s="222">
        <f t="shared" ref="L54" si="67">K54/H54*100</f>
        <v>37.735849056603776</v>
      </c>
      <c r="M54" s="41">
        <f t="shared" ref="M54:N54" si="68">SUM(M50:M53)</f>
        <v>111</v>
      </c>
      <c r="N54" s="82">
        <f t="shared" si="68"/>
        <v>181</v>
      </c>
      <c r="O54" s="174">
        <f t="shared" ref="O54" si="69">N54/M54</f>
        <v>1.6306306306306306</v>
      </c>
      <c r="P54" s="39">
        <f>SUM(P50:P53)</f>
        <v>77</v>
      </c>
      <c r="Q54" s="130">
        <f t="shared" ref="Q54" si="70">P54/M54*100</f>
        <v>69.369369369369366</v>
      </c>
      <c r="R54" s="234">
        <f t="shared" ref="R54:S54" si="71">SUM(R50:R53)</f>
        <v>92</v>
      </c>
      <c r="S54" s="82">
        <f t="shared" si="71"/>
        <v>122</v>
      </c>
      <c r="T54" s="174">
        <f t="shared" si="55"/>
        <v>1.326086956521739</v>
      </c>
      <c r="U54" s="39">
        <f>SUM(U50:U53)</f>
        <v>49</v>
      </c>
      <c r="V54" s="40">
        <f t="shared" si="48"/>
        <v>53.260869565217398</v>
      </c>
      <c r="W54" s="39">
        <f t="shared" ref="W54:X54" si="72">SUM(W50:W53)</f>
        <v>33</v>
      </c>
      <c r="X54" s="82">
        <f t="shared" si="72"/>
        <v>52</v>
      </c>
      <c r="Y54" s="199">
        <f t="shared" si="56"/>
        <v>1.5757575757575757</v>
      </c>
      <c r="Z54" s="39">
        <f>SUM(Z50:Z53)</f>
        <v>21</v>
      </c>
      <c r="AA54" s="222">
        <f t="shared" si="49"/>
        <v>63.636363636363633</v>
      </c>
      <c r="AB54" s="41">
        <f t="shared" ref="AB54:AC54" si="73">SUM(AB50:AB53)</f>
        <v>92</v>
      </c>
      <c r="AC54" s="82">
        <f t="shared" si="73"/>
        <v>174</v>
      </c>
      <c r="AD54" s="174">
        <f t="shared" ref="AD54" si="74">AC54/AB54</f>
        <v>1.8913043478260869</v>
      </c>
      <c r="AE54" s="39">
        <f>SUM(AE50:AE53)</f>
        <v>70</v>
      </c>
      <c r="AF54" s="130">
        <f t="shared" ref="AF54" si="75">AE54/AB54*100</f>
        <v>76.08695652173914</v>
      </c>
    </row>
    <row r="55" spans="1:32" ht="18" customHeight="1" x14ac:dyDescent="0.4">
      <c r="A55" s="339" t="s">
        <v>2</v>
      </c>
      <c r="B55" s="22">
        <v>1</v>
      </c>
      <c r="C55" s="28">
        <v>26</v>
      </c>
      <c r="D55" s="80">
        <v>56</v>
      </c>
      <c r="E55" s="169">
        <f>D55/C55</f>
        <v>2.1538461538461537</v>
      </c>
      <c r="F55" s="29">
        <v>17</v>
      </c>
      <c r="G55" s="30">
        <f>F55/C55*100</f>
        <v>65.384615384615387</v>
      </c>
      <c r="H55" s="29">
        <v>8</v>
      </c>
      <c r="I55" s="80">
        <v>25</v>
      </c>
      <c r="J55" s="169">
        <f>I55/H55</f>
        <v>3.125</v>
      </c>
      <c r="K55" s="29">
        <v>8</v>
      </c>
      <c r="L55" s="42">
        <f>K55/H55*100</f>
        <v>100</v>
      </c>
      <c r="M55" s="31">
        <v>26</v>
      </c>
      <c r="N55" s="80">
        <f>D55+I55</f>
        <v>81</v>
      </c>
      <c r="O55" s="181">
        <f>N55/M55</f>
        <v>3.1153846153846154</v>
      </c>
      <c r="P55" s="52">
        <f>F55+K55</f>
        <v>25</v>
      </c>
      <c r="Q55" s="124">
        <f>P55/M55*100</f>
        <v>96.15384615384616</v>
      </c>
      <c r="R55" s="228"/>
      <c r="S55" s="80"/>
      <c r="T55" s="163"/>
      <c r="U55" s="29"/>
      <c r="V55" s="80"/>
      <c r="W55" s="29"/>
      <c r="X55" s="80"/>
      <c r="Y55" s="163"/>
      <c r="Z55" s="29"/>
      <c r="AA55" s="29"/>
      <c r="AB55" s="31"/>
      <c r="AC55" s="80"/>
      <c r="AD55" s="163"/>
      <c r="AE55" s="29"/>
      <c r="AF55" s="131"/>
    </row>
    <row r="56" spans="1:32" ht="18" customHeight="1" x14ac:dyDescent="0.4">
      <c r="A56" s="340"/>
      <c r="B56" s="19">
        <v>2</v>
      </c>
      <c r="C56" s="32">
        <v>30</v>
      </c>
      <c r="D56" s="112">
        <v>42</v>
      </c>
      <c r="E56" s="170">
        <f>D56/ C56</f>
        <v>1.4</v>
      </c>
      <c r="F56" s="114">
        <v>19</v>
      </c>
      <c r="G56" s="24">
        <f t="shared" ref="G56" si="76">F56/C56*100</f>
        <v>63.333333333333329</v>
      </c>
      <c r="H56" s="114">
        <v>10</v>
      </c>
      <c r="I56" s="112">
        <v>14</v>
      </c>
      <c r="J56" s="170">
        <f>I56/ H56</f>
        <v>1.4</v>
      </c>
      <c r="K56" s="114">
        <v>5</v>
      </c>
      <c r="L56" s="123">
        <f t="shared" ref="L56" si="77">K56/H56*100</f>
        <v>50</v>
      </c>
      <c r="M56" s="113">
        <v>30</v>
      </c>
      <c r="N56" s="112">
        <f>D56+I56</f>
        <v>56</v>
      </c>
      <c r="O56" s="170">
        <f t="shared" ref="O56:O63" si="78">N56/M56</f>
        <v>1.8666666666666667</v>
      </c>
      <c r="P56" s="114">
        <f t="shared" ref="P56:P61" si="79">F56+K56</f>
        <v>24</v>
      </c>
      <c r="Q56" s="125">
        <f t="shared" ref="Q56:Q60" si="80">P56/M56*100</f>
        <v>80</v>
      </c>
      <c r="R56" s="229"/>
      <c r="S56" s="112"/>
      <c r="T56" s="164"/>
      <c r="U56" s="114"/>
      <c r="V56" s="112"/>
      <c r="W56" s="114"/>
      <c r="X56" s="112"/>
      <c r="Y56" s="164"/>
      <c r="Z56" s="114"/>
      <c r="AA56" s="114"/>
      <c r="AB56" s="113"/>
      <c r="AC56" s="112"/>
      <c r="AD56" s="164"/>
      <c r="AE56" s="114"/>
      <c r="AF56" s="132"/>
    </row>
    <row r="57" spans="1:32" ht="18" customHeight="1" x14ac:dyDescent="0.4">
      <c r="A57" s="340"/>
      <c r="B57" s="19">
        <v>3</v>
      </c>
      <c r="C57" s="265" t="s">
        <v>21</v>
      </c>
      <c r="D57" s="49" t="s">
        <v>21</v>
      </c>
      <c r="E57" s="175" t="s">
        <v>21</v>
      </c>
      <c r="F57" s="48" t="s">
        <v>21</v>
      </c>
      <c r="G57" s="49" t="s">
        <v>21</v>
      </c>
      <c r="H57" s="48" t="s">
        <v>21</v>
      </c>
      <c r="I57" s="49" t="s">
        <v>21</v>
      </c>
      <c r="J57" s="175" t="s">
        <v>21</v>
      </c>
      <c r="K57" s="48" t="s">
        <v>21</v>
      </c>
      <c r="L57" s="48" t="s">
        <v>21</v>
      </c>
      <c r="M57" s="53" t="s">
        <v>21</v>
      </c>
      <c r="N57" s="49" t="s">
        <v>21</v>
      </c>
      <c r="O57" s="175" t="s">
        <v>21</v>
      </c>
      <c r="P57" s="48" t="s">
        <v>21</v>
      </c>
      <c r="Q57" s="257" t="s">
        <v>21</v>
      </c>
      <c r="R57" s="229"/>
      <c r="S57" s="112"/>
      <c r="T57" s="164"/>
      <c r="U57" s="114"/>
      <c r="V57" s="112"/>
      <c r="W57" s="114"/>
      <c r="X57" s="112"/>
      <c r="Y57" s="164"/>
      <c r="Z57" s="114"/>
      <c r="AA57" s="114"/>
      <c r="AB57" s="113"/>
      <c r="AC57" s="112"/>
      <c r="AD57" s="164"/>
      <c r="AE57" s="114"/>
      <c r="AF57" s="132"/>
    </row>
    <row r="58" spans="1:32" ht="18" customHeight="1" thickBot="1" x14ac:dyDescent="0.45">
      <c r="A58" s="340"/>
      <c r="B58" s="1">
        <v>4</v>
      </c>
      <c r="C58" s="46">
        <v>11</v>
      </c>
      <c r="D58" s="117">
        <v>19</v>
      </c>
      <c r="E58" s="171">
        <f t="shared" ref="E58:E63" si="81">D58/ C58</f>
        <v>1.7272727272727273</v>
      </c>
      <c r="F58" s="116">
        <v>6</v>
      </c>
      <c r="G58" s="33">
        <f t="shared" ref="G58:G63" si="82">F58/C58*100</f>
        <v>54.54545454545454</v>
      </c>
      <c r="H58" s="116">
        <v>5</v>
      </c>
      <c r="I58" s="117">
        <v>1</v>
      </c>
      <c r="J58" s="171">
        <f t="shared" ref="J58:J61" si="83">I58/ H58</f>
        <v>0.2</v>
      </c>
      <c r="K58" s="116">
        <v>1</v>
      </c>
      <c r="L58" s="212">
        <f t="shared" ref="L58:L63" si="84">K58/H58*100</f>
        <v>20</v>
      </c>
      <c r="M58" s="47">
        <v>11</v>
      </c>
      <c r="N58" s="117">
        <f t="shared" ref="N58:N61" si="85">D58+I58</f>
        <v>20</v>
      </c>
      <c r="O58" s="171">
        <f t="shared" si="78"/>
        <v>1.8181818181818181</v>
      </c>
      <c r="P58" s="116">
        <f t="shared" si="79"/>
        <v>7</v>
      </c>
      <c r="Q58" s="126">
        <f t="shared" si="80"/>
        <v>63.636363636363633</v>
      </c>
      <c r="R58" s="230"/>
      <c r="S58" s="117"/>
      <c r="T58" s="162"/>
      <c r="U58" s="116"/>
      <c r="V58" s="117"/>
      <c r="W58" s="116"/>
      <c r="X58" s="117"/>
      <c r="Y58" s="162"/>
      <c r="Z58" s="116"/>
      <c r="AA58" s="116"/>
      <c r="AB58" s="47"/>
      <c r="AC58" s="117"/>
      <c r="AD58" s="162"/>
      <c r="AE58" s="116"/>
      <c r="AF58" s="133"/>
    </row>
    <row r="59" spans="1:32" ht="18" customHeight="1" thickBot="1" x14ac:dyDescent="0.45">
      <c r="A59" s="340"/>
      <c r="B59" s="106" t="s">
        <v>26</v>
      </c>
      <c r="C59" s="88">
        <f>SUM(C55:C58)</f>
        <v>67</v>
      </c>
      <c r="D59" s="86">
        <f>SUM(D55:D58)</f>
        <v>117</v>
      </c>
      <c r="E59" s="172">
        <f t="shared" si="81"/>
        <v>1.7462686567164178</v>
      </c>
      <c r="F59" s="85">
        <f>SUM(F55:F58)</f>
        <v>42</v>
      </c>
      <c r="G59" s="89">
        <f t="shared" si="82"/>
        <v>62.68656716417911</v>
      </c>
      <c r="H59" s="85">
        <f t="shared" ref="H59:I59" si="86">SUM(H55:H58)</f>
        <v>23</v>
      </c>
      <c r="I59" s="86">
        <f t="shared" si="86"/>
        <v>40</v>
      </c>
      <c r="J59" s="172">
        <f t="shared" si="83"/>
        <v>1.7391304347826086</v>
      </c>
      <c r="K59" s="85">
        <f>SUM(K55:K58)</f>
        <v>14</v>
      </c>
      <c r="L59" s="213">
        <f t="shared" si="84"/>
        <v>60.869565217391312</v>
      </c>
      <c r="M59" s="87">
        <f t="shared" ref="M59:N59" si="87">SUM(M55:M58)</f>
        <v>67</v>
      </c>
      <c r="N59" s="86">
        <f t="shared" si="87"/>
        <v>157</v>
      </c>
      <c r="O59" s="172">
        <f t="shared" si="78"/>
        <v>2.3432835820895521</v>
      </c>
      <c r="P59" s="85">
        <f>SUM(P55:P58)</f>
        <v>56</v>
      </c>
      <c r="Q59" s="127">
        <f t="shared" si="80"/>
        <v>83.582089552238799</v>
      </c>
      <c r="R59" s="231"/>
      <c r="S59" s="86"/>
      <c r="T59" s="165"/>
      <c r="U59" s="85"/>
      <c r="V59" s="86"/>
      <c r="W59" s="85"/>
      <c r="X59" s="86"/>
      <c r="Y59" s="165"/>
      <c r="Z59" s="85"/>
      <c r="AA59" s="85"/>
      <c r="AB59" s="87"/>
      <c r="AC59" s="86"/>
      <c r="AD59" s="165"/>
      <c r="AE59" s="85"/>
      <c r="AF59" s="134"/>
    </row>
    <row r="60" spans="1:32" ht="18" customHeight="1" x14ac:dyDescent="0.4">
      <c r="A60" s="340"/>
      <c r="B60" s="98">
        <v>6</v>
      </c>
      <c r="C60" s="97">
        <v>10</v>
      </c>
      <c r="D60" s="98">
        <v>5</v>
      </c>
      <c r="E60" s="173">
        <f t="shared" si="81"/>
        <v>0.5</v>
      </c>
      <c r="F60" s="17">
        <v>4</v>
      </c>
      <c r="G60" s="71">
        <f t="shared" si="82"/>
        <v>40</v>
      </c>
      <c r="H60" s="17">
        <v>6</v>
      </c>
      <c r="I60" s="98">
        <v>6</v>
      </c>
      <c r="J60" s="173">
        <f t="shared" si="83"/>
        <v>1</v>
      </c>
      <c r="K60" s="17">
        <v>3</v>
      </c>
      <c r="L60" s="225">
        <f t="shared" si="84"/>
        <v>50</v>
      </c>
      <c r="M60" s="12">
        <v>10</v>
      </c>
      <c r="N60" s="191">
        <f t="shared" si="85"/>
        <v>11</v>
      </c>
      <c r="O60" s="173">
        <f t="shared" si="78"/>
        <v>1.1000000000000001</v>
      </c>
      <c r="P60" s="67">
        <f t="shared" si="79"/>
        <v>7</v>
      </c>
      <c r="Q60" s="128">
        <f t="shared" si="80"/>
        <v>70</v>
      </c>
      <c r="R60" s="235"/>
      <c r="S60" s="98"/>
      <c r="T60" s="183"/>
      <c r="U60" s="17"/>
      <c r="V60" s="98"/>
      <c r="W60" s="17"/>
      <c r="X60" s="98"/>
      <c r="Y60" s="183"/>
      <c r="Z60" s="17"/>
      <c r="AA60" s="17"/>
      <c r="AB60" s="12"/>
      <c r="AC60" s="98"/>
      <c r="AD60" s="183"/>
      <c r="AE60" s="17"/>
      <c r="AF60" s="135"/>
    </row>
    <row r="61" spans="1:32" ht="18" customHeight="1" x14ac:dyDescent="0.4">
      <c r="A61" s="294"/>
      <c r="B61" s="19">
        <v>8</v>
      </c>
      <c r="C61" s="95">
        <v>2</v>
      </c>
      <c r="D61" s="1">
        <v>3</v>
      </c>
      <c r="E61" s="171">
        <f t="shared" si="81"/>
        <v>1.5</v>
      </c>
      <c r="F61" s="4">
        <v>1</v>
      </c>
      <c r="G61" s="33">
        <f t="shared" si="82"/>
        <v>50</v>
      </c>
      <c r="H61" s="4">
        <v>1</v>
      </c>
      <c r="I61" s="19">
        <v>0</v>
      </c>
      <c r="J61" s="171">
        <f t="shared" si="83"/>
        <v>0</v>
      </c>
      <c r="K61" s="4">
        <v>0</v>
      </c>
      <c r="L61" s="212">
        <f t="shared" si="84"/>
        <v>0</v>
      </c>
      <c r="M61" s="16">
        <v>2</v>
      </c>
      <c r="N61" s="112">
        <f t="shared" si="85"/>
        <v>3</v>
      </c>
      <c r="O61" s="170">
        <f t="shared" si="78"/>
        <v>1.5</v>
      </c>
      <c r="P61" s="114">
        <f t="shared" si="79"/>
        <v>1</v>
      </c>
      <c r="Q61" s="266" t="s">
        <v>21</v>
      </c>
      <c r="R61" s="238"/>
      <c r="S61" s="19"/>
      <c r="T61" s="186"/>
      <c r="U61" s="4"/>
      <c r="V61" s="19"/>
      <c r="W61" s="4"/>
      <c r="X61" s="19"/>
      <c r="Y61" s="186"/>
      <c r="Z61" s="4"/>
      <c r="AA61" s="4"/>
      <c r="AB61" s="16"/>
      <c r="AC61" s="19"/>
      <c r="AD61" s="186"/>
      <c r="AE61" s="4"/>
      <c r="AF61" s="206"/>
    </row>
    <row r="62" spans="1:32" ht="18" customHeight="1" thickBot="1" x14ac:dyDescent="0.45">
      <c r="A62" s="294"/>
      <c r="B62" s="98">
        <v>12</v>
      </c>
      <c r="C62" s="97">
        <v>1</v>
      </c>
      <c r="D62" s="1">
        <v>7</v>
      </c>
      <c r="E62" s="171">
        <f t="shared" si="81"/>
        <v>7</v>
      </c>
      <c r="F62" s="17">
        <v>1</v>
      </c>
      <c r="G62" s="33">
        <f t="shared" si="82"/>
        <v>100</v>
      </c>
      <c r="H62" s="20" t="s">
        <v>21</v>
      </c>
      <c r="I62" s="150" t="s">
        <v>21</v>
      </c>
      <c r="J62" s="196" t="s">
        <v>21</v>
      </c>
      <c r="K62" s="20" t="s">
        <v>21</v>
      </c>
      <c r="L62" s="226" t="s">
        <v>21</v>
      </c>
      <c r="M62" s="12">
        <v>1</v>
      </c>
      <c r="N62" s="117">
        <v>7</v>
      </c>
      <c r="O62" s="171">
        <f t="shared" si="78"/>
        <v>7</v>
      </c>
      <c r="P62" s="54">
        <v>1</v>
      </c>
      <c r="Q62" s="268" t="s">
        <v>21</v>
      </c>
      <c r="R62" s="235"/>
      <c r="S62" s="98"/>
      <c r="T62" s="183"/>
      <c r="U62" s="17"/>
      <c r="V62" s="98"/>
      <c r="W62" s="17"/>
      <c r="X62" s="98"/>
      <c r="Y62" s="183"/>
      <c r="Z62" s="17"/>
      <c r="AA62" s="17"/>
      <c r="AB62" s="12"/>
      <c r="AC62" s="98"/>
      <c r="AD62" s="183"/>
      <c r="AE62" s="17"/>
      <c r="AF62" s="135"/>
    </row>
    <row r="63" spans="1:32" ht="18" customHeight="1" thickTop="1" thickBot="1" x14ac:dyDescent="0.45">
      <c r="A63" s="345"/>
      <c r="B63" s="13" t="s">
        <v>22</v>
      </c>
      <c r="C63" s="91">
        <f>SUM(C59:C62)</f>
        <v>80</v>
      </c>
      <c r="D63" s="13">
        <f>SUM(D59:D62)</f>
        <v>132</v>
      </c>
      <c r="E63" s="174">
        <f t="shared" si="81"/>
        <v>1.65</v>
      </c>
      <c r="F63" s="10">
        <f>SUM(F59:F62)</f>
        <v>48</v>
      </c>
      <c r="G63" s="40">
        <f t="shared" si="82"/>
        <v>60</v>
      </c>
      <c r="H63" s="10">
        <f t="shared" ref="H63:I63" si="88">SUM(H59:H62)</f>
        <v>30</v>
      </c>
      <c r="I63" s="13">
        <f t="shared" si="88"/>
        <v>46</v>
      </c>
      <c r="J63" s="174">
        <f t="shared" ref="J63" si="89">I63/ H63</f>
        <v>1.5333333333333334</v>
      </c>
      <c r="K63" s="10">
        <f>SUM(K59:K62)</f>
        <v>17</v>
      </c>
      <c r="L63" s="222">
        <f t="shared" si="84"/>
        <v>56.666666666666664</v>
      </c>
      <c r="M63" s="15">
        <f t="shared" ref="M63:N63" si="90">SUM(M59:M62)</f>
        <v>80</v>
      </c>
      <c r="N63" s="13">
        <f t="shared" si="90"/>
        <v>178</v>
      </c>
      <c r="O63" s="174">
        <f t="shared" si="78"/>
        <v>2.2250000000000001</v>
      </c>
      <c r="P63" s="10">
        <f>SUM(P59:P62)</f>
        <v>65</v>
      </c>
      <c r="Q63" s="130">
        <f t="shared" ref="Q63" si="91">P63/M63*100</f>
        <v>81.25</v>
      </c>
      <c r="R63" s="236"/>
      <c r="S63" s="13"/>
      <c r="T63" s="184"/>
      <c r="U63" s="10"/>
      <c r="V63" s="13"/>
      <c r="W63" s="10"/>
      <c r="X63" s="13"/>
      <c r="Y63" s="184"/>
      <c r="Z63" s="10"/>
      <c r="AA63" s="10"/>
      <c r="AB63" s="15"/>
      <c r="AC63" s="13"/>
      <c r="AD63" s="184"/>
      <c r="AE63" s="10"/>
      <c r="AF63" s="136"/>
    </row>
    <row r="64" spans="1:32" ht="18" customHeight="1" x14ac:dyDescent="0.4">
      <c r="A64" s="344" t="s">
        <v>3</v>
      </c>
      <c r="B64" s="93">
        <v>1</v>
      </c>
      <c r="C64" s="269"/>
      <c r="D64" s="22"/>
      <c r="E64" s="195"/>
      <c r="F64" s="7"/>
      <c r="G64" s="22"/>
      <c r="H64" s="7"/>
      <c r="I64" s="22"/>
      <c r="J64" s="195"/>
      <c r="K64" s="7"/>
      <c r="L64" s="7"/>
      <c r="M64" s="23"/>
      <c r="N64" s="22"/>
      <c r="O64" s="195"/>
      <c r="P64" s="7"/>
      <c r="Q64" s="270"/>
      <c r="R64" s="237">
        <v>8</v>
      </c>
      <c r="S64" s="93">
        <v>57</v>
      </c>
      <c r="T64" s="169">
        <f>S64/R64</f>
        <v>7.125</v>
      </c>
      <c r="U64" s="6">
        <v>8</v>
      </c>
      <c r="V64" s="30">
        <f>U64/R64*100</f>
        <v>100</v>
      </c>
      <c r="W64" s="6" t="s">
        <v>21</v>
      </c>
      <c r="X64" s="93" t="s">
        <v>21</v>
      </c>
      <c r="Y64" s="185" t="s">
        <v>21</v>
      </c>
      <c r="Z64" s="6" t="s">
        <v>21</v>
      </c>
      <c r="AA64" s="6" t="s">
        <v>21</v>
      </c>
      <c r="AB64" s="31">
        <v>8</v>
      </c>
      <c r="AC64" s="80">
        <v>57</v>
      </c>
      <c r="AD64" s="181">
        <f>AC64/AB64</f>
        <v>7.125</v>
      </c>
      <c r="AE64" s="52">
        <v>8</v>
      </c>
      <c r="AF64" s="124">
        <f>AE64/AB64*100</f>
        <v>100</v>
      </c>
    </row>
    <row r="65" spans="1:33" ht="18" customHeight="1" x14ac:dyDescent="0.4">
      <c r="A65" s="340"/>
      <c r="B65" s="19">
        <v>2</v>
      </c>
      <c r="C65" s="95"/>
      <c r="D65" s="19"/>
      <c r="E65" s="186"/>
      <c r="F65" s="4"/>
      <c r="G65" s="19"/>
      <c r="H65" s="4"/>
      <c r="I65" s="19"/>
      <c r="J65" s="186"/>
      <c r="K65" s="5"/>
      <c r="L65" s="4"/>
      <c r="M65" s="16"/>
      <c r="N65" s="157"/>
      <c r="O65" s="186"/>
      <c r="P65" s="4"/>
      <c r="Q65" s="138"/>
      <c r="R65" s="238">
        <v>56</v>
      </c>
      <c r="S65" s="19">
        <v>149</v>
      </c>
      <c r="T65" s="170">
        <f>S65/ R65</f>
        <v>2.6607142857142856</v>
      </c>
      <c r="U65" s="4">
        <v>43</v>
      </c>
      <c r="V65" s="24">
        <f t="shared" ref="V65:V70" si="92">U65/R65*100</f>
        <v>76.785714285714292</v>
      </c>
      <c r="W65" s="4">
        <v>6</v>
      </c>
      <c r="X65" s="19">
        <v>77</v>
      </c>
      <c r="Y65" s="170">
        <f>X65/ W65</f>
        <v>12.833333333333334</v>
      </c>
      <c r="Z65" s="55">
        <v>6</v>
      </c>
      <c r="AA65" s="123">
        <f t="shared" ref="AA65:AA70" si="93">Z65/W65*100</f>
        <v>100</v>
      </c>
      <c r="AB65" s="113">
        <v>56</v>
      </c>
      <c r="AC65" s="112">
        <f>S65+X65</f>
        <v>226</v>
      </c>
      <c r="AD65" s="170">
        <f t="shared" ref="AD65:AD70" si="94">AC65/AB65</f>
        <v>4.0357142857142856</v>
      </c>
      <c r="AE65" s="114">
        <f t="shared" ref="AE65" si="95">U65+Z65</f>
        <v>49</v>
      </c>
      <c r="AF65" s="125">
        <f t="shared" ref="AF65:AF70" si="96">AE65/AB65*100</f>
        <v>87.5</v>
      </c>
    </row>
    <row r="66" spans="1:33" ht="18" customHeight="1" x14ac:dyDescent="0.4">
      <c r="A66" s="340"/>
      <c r="B66" s="19">
        <v>3</v>
      </c>
      <c r="C66" s="95"/>
      <c r="D66" s="19"/>
      <c r="E66" s="186"/>
      <c r="F66" s="4"/>
      <c r="G66" s="19"/>
      <c r="H66" s="4"/>
      <c r="I66" s="19"/>
      <c r="J66" s="186"/>
      <c r="K66" s="5"/>
      <c r="L66" s="4"/>
      <c r="M66" s="16"/>
      <c r="N66" s="157"/>
      <c r="O66" s="186"/>
      <c r="P66" s="4"/>
      <c r="Q66" s="138"/>
      <c r="R66" s="238" t="s">
        <v>21</v>
      </c>
      <c r="S66" s="19" t="s">
        <v>21</v>
      </c>
      <c r="T66" s="170" t="s">
        <v>21</v>
      </c>
      <c r="U66" s="4" t="s">
        <v>21</v>
      </c>
      <c r="V66" s="24" t="s">
        <v>21</v>
      </c>
      <c r="W66" s="4" t="s">
        <v>21</v>
      </c>
      <c r="X66" s="19" t="s">
        <v>21</v>
      </c>
      <c r="Y66" s="186" t="s">
        <v>21</v>
      </c>
      <c r="Z66" s="55" t="s">
        <v>21</v>
      </c>
      <c r="AA66" s="4" t="s">
        <v>21</v>
      </c>
      <c r="AB66" s="16" t="s">
        <v>21</v>
      </c>
      <c r="AC66" s="112" t="s">
        <v>21</v>
      </c>
      <c r="AD66" s="186" t="s">
        <v>21</v>
      </c>
      <c r="AE66" s="4" t="s">
        <v>21</v>
      </c>
      <c r="AF66" s="138" t="s">
        <v>21</v>
      </c>
    </row>
    <row r="67" spans="1:33" ht="18" customHeight="1" thickBot="1" x14ac:dyDescent="0.45">
      <c r="A67" s="340"/>
      <c r="B67" s="1">
        <v>4</v>
      </c>
      <c r="C67" s="90"/>
      <c r="D67" s="1"/>
      <c r="E67" s="187"/>
      <c r="F67" s="8"/>
      <c r="G67" s="1"/>
      <c r="H67" s="8"/>
      <c r="I67" s="1"/>
      <c r="J67" s="187"/>
      <c r="K67" s="9"/>
      <c r="L67" s="8"/>
      <c r="M67" s="14"/>
      <c r="N67" s="158"/>
      <c r="O67" s="187"/>
      <c r="P67" s="8"/>
      <c r="Q67" s="139"/>
      <c r="R67" s="239">
        <v>17</v>
      </c>
      <c r="S67" s="1">
        <v>47</v>
      </c>
      <c r="T67" s="171">
        <f t="shared" ref="T67:T70" si="97">S67/ R67</f>
        <v>2.7647058823529411</v>
      </c>
      <c r="U67" s="8">
        <v>15</v>
      </c>
      <c r="V67" s="33">
        <f t="shared" si="92"/>
        <v>88.235294117647058</v>
      </c>
      <c r="W67" s="8">
        <v>1</v>
      </c>
      <c r="X67" s="1">
        <v>11</v>
      </c>
      <c r="Y67" s="171">
        <f>X67/ W67</f>
        <v>11</v>
      </c>
      <c r="Z67" s="21">
        <v>1</v>
      </c>
      <c r="AA67" s="212">
        <f t="shared" si="93"/>
        <v>100</v>
      </c>
      <c r="AB67" s="14">
        <v>17</v>
      </c>
      <c r="AC67" s="117">
        <f t="shared" ref="AC67" si="98">S67+X67</f>
        <v>58</v>
      </c>
      <c r="AD67" s="171">
        <f t="shared" si="94"/>
        <v>3.4117647058823528</v>
      </c>
      <c r="AE67" s="8">
        <v>16</v>
      </c>
      <c r="AF67" s="126">
        <f t="shared" si="96"/>
        <v>94.117647058823522</v>
      </c>
    </row>
    <row r="68" spans="1:33" ht="18" customHeight="1" thickBot="1" x14ac:dyDescent="0.45">
      <c r="A68" s="340"/>
      <c r="B68" s="106" t="s">
        <v>26</v>
      </c>
      <c r="C68" s="110"/>
      <c r="D68" s="106"/>
      <c r="E68" s="188"/>
      <c r="F68" s="84"/>
      <c r="G68" s="106"/>
      <c r="H68" s="84"/>
      <c r="I68" s="106"/>
      <c r="J68" s="188"/>
      <c r="K68" s="107"/>
      <c r="L68" s="84"/>
      <c r="M68" s="105"/>
      <c r="N68" s="159"/>
      <c r="O68" s="188"/>
      <c r="P68" s="84"/>
      <c r="Q68" s="140"/>
      <c r="R68" s="240">
        <f>SUM(R64:R67)</f>
        <v>81</v>
      </c>
      <c r="S68" s="106">
        <f>SUM(S64:S67)</f>
        <v>253</v>
      </c>
      <c r="T68" s="172">
        <f t="shared" si="97"/>
        <v>3.1234567901234569</v>
      </c>
      <c r="U68" s="84">
        <f>SUM(U64:U67)</f>
        <v>66</v>
      </c>
      <c r="V68" s="89">
        <f t="shared" si="92"/>
        <v>81.481481481481481</v>
      </c>
      <c r="W68" s="84">
        <f t="shared" ref="W68:X68" si="99">SUM(W64:W67)</f>
        <v>7</v>
      </c>
      <c r="X68" s="106">
        <f t="shared" si="99"/>
        <v>88</v>
      </c>
      <c r="Y68" s="172">
        <f>X68/ W68</f>
        <v>12.571428571428571</v>
      </c>
      <c r="Z68" s="84">
        <f>SUM(Z64:Z67)</f>
        <v>7</v>
      </c>
      <c r="AA68" s="213">
        <f t="shared" si="93"/>
        <v>100</v>
      </c>
      <c r="AB68" s="105">
        <f t="shared" ref="AB68:AC68" si="100">SUM(AB64:AB67)</f>
        <v>81</v>
      </c>
      <c r="AC68" s="106">
        <f t="shared" si="100"/>
        <v>341</v>
      </c>
      <c r="AD68" s="172">
        <f t="shared" si="94"/>
        <v>4.2098765432098766</v>
      </c>
      <c r="AE68" s="84">
        <f>SUM(AE64:AE67)</f>
        <v>73</v>
      </c>
      <c r="AF68" s="127">
        <f t="shared" si="96"/>
        <v>90.123456790123456</v>
      </c>
    </row>
    <row r="69" spans="1:33" ht="18" customHeight="1" thickBot="1" x14ac:dyDescent="0.45">
      <c r="A69" s="340"/>
      <c r="B69" s="98">
        <v>6</v>
      </c>
      <c r="C69" s="97"/>
      <c r="D69" s="98"/>
      <c r="E69" s="183"/>
      <c r="F69" s="17"/>
      <c r="G69" s="98"/>
      <c r="H69" s="17"/>
      <c r="I69" s="98"/>
      <c r="J69" s="183"/>
      <c r="K69" s="108"/>
      <c r="L69" s="17"/>
      <c r="M69" s="12"/>
      <c r="N69" s="160"/>
      <c r="O69" s="183"/>
      <c r="P69" s="17"/>
      <c r="Q69" s="141"/>
      <c r="R69" s="235">
        <v>1</v>
      </c>
      <c r="S69" s="98">
        <v>8</v>
      </c>
      <c r="T69" s="173">
        <f t="shared" si="97"/>
        <v>8</v>
      </c>
      <c r="U69" s="17">
        <v>1</v>
      </c>
      <c r="V69" s="65">
        <f t="shared" si="92"/>
        <v>100</v>
      </c>
      <c r="W69" s="17" t="s">
        <v>21</v>
      </c>
      <c r="X69" s="98" t="s">
        <v>21</v>
      </c>
      <c r="Y69" s="183" t="s">
        <v>21</v>
      </c>
      <c r="Z69" s="104" t="s">
        <v>21</v>
      </c>
      <c r="AA69" s="17" t="s">
        <v>21</v>
      </c>
      <c r="AB69" s="12">
        <v>1</v>
      </c>
      <c r="AC69" s="83">
        <v>8</v>
      </c>
      <c r="AD69" s="173">
        <f t="shared" si="94"/>
        <v>8</v>
      </c>
      <c r="AE69" s="17">
        <v>1</v>
      </c>
      <c r="AF69" s="128">
        <f t="shared" si="96"/>
        <v>100</v>
      </c>
    </row>
    <row r="70" spans="1:33" ht="18" customHeight="1" thickTop="1" thickBot="1" x14ac:dyDescent="0.45">
      <c r="A70" s="345"/>
      <c r="B70" s="13" t="s">
        <v>22</v>
      </c>
      <c r="C70" s="91"/>
      <c r="D70" s="13"/>
      <c r="E70" s="184"/>
      <c r="F70" s="10"/>
      <c r="G70" s="13"/>
      <c r="H70" s="10"/>
      <c r="I70" s="13"/>
      <c r="J70" s="184"/>
      <c r="K70" s="11"/>
      <c r="L70" s="10"/>
      <c r="M70" s="15"/>
      <c r="N70" s="161"/>
      <c r="O70" s="184"/>
      <c r="P70" s="10"/>
      <c r="Q70" s="136"/>
      <c r="R70" s="236">
        <f>SUM(R68:R69)</f>
        <v>82</v>
      </c>
      <c r="S70" s="13">
        <f>SUM(S68:S69)</f>
        <v>261</v>
      </c>
      <c r="T70" s="174">
        <f t="shared" si="97"/>
        <v>3.1829268292682928</v>
      </c>
      <c r="U70" s="10">
        <f>SUM(U68:U69)</f>
        <v>67</v>
      </c>
      <c r="V70" s="40">
        <f t="shared" si="92"/>
        <v>81.707317073170728</v>
      </c>
      <c r="W70" s="10">
        <f t="shared" ref="W70:X70" si="101">SUM(W68:W69)</f>
        <v>7</v>
      </c>
      <c r="X70" s="13">
        <f t="shared" si="101"/>
        <v>88</v>
      </c>
      <c r="Y70" s="174">
        <f>X70/ W70</f>
        <v>12.571428571428571</v>
      </c>
      <c r="Z70" s="10">
        <f>SUM(Z68:Z69)</f>
        <v>7</v>
      </c>
      <c r="AA70" s="222">
        <f t="shared" si="93"/>
        <v>100</v>
      </c>
      <c r="AB70" s="15">
        <f t="shared" ref="AB70:AC70" si="102">SUM(AB68:AB69)</f>
        <v>82</v>
      </c>
      <c r="AC70" s="13">
        <f t="shared" si="102"/>
        <v>349</v>
      </c>
      <c r="AD70" s="174">
        <f t="shared" si="94"/>
        <v>4.2560975609756095</v>
      </c>
      <c r="AE70" s="10">
        <f>SUM(AE68:AE69)</f>
        <v>74</v>
      </c>
      <c r="AF70" s="130">
        <f t="shared" si="96"/>
        <v>90.243902439024396</v>
      </c>
    </row>
    <row r="71" spans="1:33" ht="18" customHeight="1" x14ac:dyDescent="0.4">
      <c r="A71" s="339" t="s">
        <v>1</v>
      </c>
      <c r="B71" s="22">
        <v>1</v>
      </c>
      <c r="C71" s="262">
        <f>C46+C55</f>
        <v>83</v>
      </c>
      <c r="D71" s="152">
        <f>D46+D55</f>
        <v>148</v>
      </c>
      <c r="E71" s="169">
        <f>D71/C71</f>
        <v>1.7831325301204819</v>
      </c>
      <c r="F71" s="62">
        <f>F46+F55</f>
        <v>53</v>
      </c>
      <c r="G71" s="30">
        <f>F71/C71*100</f>
        <v>63.855421686746979</v>
      </c>
      <c r="H71" s="52">
        <f>H46+H55</f>
        <v>27</v>
      </c>
      <c r="I71" s="190">
        <f>I46+I55</f>
        <v>64</v>
      </c>
      <c r="J71" s="169">
        <f>I71/H71</f>
        <v>2.3703703703703702</v>
      </c>
      <c r="K71" s="52">
        <f>K46+K55</f>
        <v>23</v>
      </c>
      <c r="L71" s="42">
        <f>K71/H71*100</f>
        <v>85.18518518518519</v>
      </c>
      <c r="M71" s="210">
        <f>M46+M55</f>
        <v>83</v>
      </c>
      <c r="N71" s="152">
        <f>N46+N55</f>
        <v>212</v>
      </c>
      <c r="O71" s="169">
        <f>N71/M71</f>
        <v>2.5542168674698793</v>
      </c>
      <c r="P71" s="62">
        <f>P46+P55</f>
        <v>76</v>
      </c>
      <c r="Q71" s="124">
        <f>P71/M71*100</f>
        <v>91.566265060240966</v>
      </c>
      <c r="R71" s="244">
        <f>R46+R64</f>
        <v>58</v>
      </c>
      <c r="S71" s="190">
        <f>S46+S64</f>
        <v>149</v>
      </c>
      <c r="T71" s="169">
        <f>S71/R71</f>
        <v>2.5689655172413794</v>
      </c>
      <c r="U71" s="52">
        <f>U46+U64</f>
        <v>38</v>
      </c>
      <c r="V71" s="30">
        <f>U71/R71*100</f>
        <v>65.517241379310349</v>
      </c>
      <c r="W71" s="29">
        <f>W46</f>
        <v>13</v>
      </c>
      <c r="X71" s="80">
        <f>X46</f>
        <v>36</v>
      </c>
      <c r="Y71" s="169">
        <f>X71/W71</f>
        <v>2.7692307692307692</v>
      </c>
      <c r="Z71" s="29">
        <f>Z46</f>
        <v>13</v>
      </c>
      <c r="AA71" s="42">
        <f>Z71/W71*100</f>
        <v>100</v>
      </c>
      <c r="AB71" s="31">
        <f>AB46+AB64</f>
        <v>58</v>
      </c>
      <c r="AC71" s="80">
        <f>AC46+AC64</f>
        <v>185</v>
      </c>
      <c r="AD71" s="169">
        <f>AC71/AB71</f>
        <v>3.1896551724137931</v>
      </c>
      <c r="AE71" s="29">
        <f>AE46+AE64</f>
        <v>51</v>
      </c>
      <c r="AF71" s="124">
        <f>AE71/AB71*100</f>
        <v>87.931034482758619</v>
      </c>
    </row>
    <row r="72" spans="1:33" ht="18" customHeight="1" x14ac:dyDescent="0.4">
      <c r="A72" s="340"/>
      <c r="B72" s="19">
        <v>2</v>
      </c>
      <c r="C72" s="95">
        <f>C47+C56</f>
        <v>61</v>
      </c>
      <c r="D72" s="19">
        <f t="shared" ref="D72" si="103">D47+D56</f>
        <v>59</v>
      </c>
      <c r="E72" s="170">
        <f>D72/ C72</f>
        <v>0.96721311475409832</v>
      </c>
      <c r="F72" s="4">
        <f>F47+F56</f>
        <v>28</v>
      </c>
      <c r="G72" s="24">
        <f t="shared" ref="G72:G78" si="104">F72/C72*100</f>
        <v>45.901639344262293</v>
      </c>
      <c r="H72" s="114">
        <f>H47+H56</f>
        <v>33</v>
      </c>
      <c r="I72" s="112">
        <f>I47+I56</f>
        <v>20</v>
      </c>
      <c r="J72" s="170">
        <f>I72/ H72</f>
        <v>0.60606060606060608</v>
      </c>
      <c r="K72" s="114">
        <f>K47+K56</f>
        <v>8</v>
      </c>
      <c r="L72" s="123">
        <f t="shared" ref="L72:L79" si="105">K72/H72*100</f>
        <v>24.242424242424242</v>
      </c>
      <c r="M72" s="16">
        <f>M47+M56</f>
        <v>61</v>
      </c>
      <c r="N72" s="19">
        <f>N47+N56</f>
        <v>79</v>
      </c>
      <c r="O72" s="170">
        <f>N72/ M72</f>
        <v>1.2950819672131149</v>
      </c>
      <c r="P72" s="4">
        <f>P47+P56</f>
        <v>36</v>
      </c>
      <c r="Q72" s="125">
        <f t="shared" ref="Q72:Q78" si="106">P72/M72*100</f>
        <v>59.016393442622949</v>
      </c>
      <c r="R72" s="229">
        <f>R47+R65</f>
        <v>81</v>
      </c>
      <c r="S72" s="112">
        <f>S47+S65</f>
        <v>174</v>
      </c>
      <c r="T72" s="170">
        <f>S72/ R72</f>
        <v>2.1481481481481484</v>
      </c>
      <c r="U72" s="114">
        <f>U47+U65</f>
        <v>57</v>
      </c>
      <c r="V72" s="24">
        <f t="shared" ref="V72:V79" si="107">U72/R72*100</f>
        <v>70.370370370370367</v>
      </c>
      <c r="W72" s="114">
        <f>W47+W65</f>
        <v>14</v>
      </c>
      <c r="X72" s="112">
        <f>X47+X65</f>
        <v>90</v>
      </c>
      <c r="Y72" s="170">
        <f>X72/ W72</f>
        <v>6.4285714285714288</v>
      </c>
      <c r="Z72" s="69">
        <f>Z47+Z65</f>
        <v>12</v>
      </c>
      <c r="AA72" s="123">
        <f t="shared" ref="AA72:AA79" si="108">Z72/W72*100</f>
        <v>85.714285714285708</v>
      </c>
      <c r="AB72" s="113">
        <f>AB47+AB65</f>
        <v>81</v>
      </c>
      <c r="AC72" s="112">
        <f>AC47+AC65</f>
        <v>264</v>
      </c>
      <c r="AD72" s="170">
        <f>AC72/ AB72</f>
        <v>3.2592592592592591</v>
      </c>
      <c r="AE72" s="114">
        <f>AE47+AE65</f>
        <v>69</v>
      </c>
      <c r="AF72" s="125">
        <f t="shared" ref="AF72:AF79" si="109">AE72/AB72*100</f>
        <v>85.18518518518519</v>
      </c>
    </row>
    <row r="73" spans="1:33" ht="18" customHeight="1" x14ac:dyDescent="0.4">
      <c r="A73" s="340"/>
      <c r="B73" s="19">
        <v>3</v>
      </c>
      <c r="C73" s="95">
        <f>C48</f>
        <v>1</v>
      </c>
      <c r="D73" s="19">
        <f>D48</f>
        <v>0</v>
      </c>
      <c r="E73" s="170">
        <f>D73/ C73</f>
        <v>0</v>
      </c>
      <c r="F73" s="4">
        <f>F48</f>
        <v>0</v>
      </c>
      <c r="G73" s="24">
        <f t="shared" si="104"/>
        <v>0</v>
      </c>
      <c r="H73" s="114">
        <f>H48</f>
        <v>1</v>
      </c>
      <c r="I73" s="112">
        <f>I48</f>
        <v>0</v>
      </c>
      <c r="J73" s="170">
        <f>I73/ H73</f>
        <v>0</v>
      </c>
      <c r="K73" s="114">
        <f>K48</f>
        <v>0</v>
      </c>
      <c r="L73" s="123">
        <f t="shared" si="105"/>
        <v>0</v>
      </c>
      <c r="M73" s="16">
        <f>M48</f>
        <v>1</v>
      </c>
      <c r="N73" s="19">
        <f>N48</f>
        <v>0</v>
      </c>
      <c r="O73" s="170">
        <f t="shared" ref="O73:O78" si="110">N73/ M73</f>
        <v>0</v>
      </c>
      <c r="P73" s="4">
        <f>P48</f>
        <v>0</v>
      </c>
      <c r="Q73" s="125">
        <f t="shared" si="106"/>
        <v>0</v>
      </c>
      <c r="R73" s="229">
        <f>R48</f>
        <v>2</v>
      </c>
      <c r="S73" s="112">
        <f>S48</f>
        <v>1</v>
      </c>
      <c r="T73" s="170">
        <f t="shared" ref="T73:T79" si="111">S73/ R73</f>
        <v>0.5</v>
      </c>
      <c r="U73" s="114">
        <f>U48</f>
        <v>1</v>
      </c>
      <c r="V73" s="24">
        <f t="shared" si="107"/>
        <v>50</v>
      </c>
      <c r="W73" s="114">
        <f>W48</f>
        <v>1</v>
      </c>
      <c r="X73" s="112">
        <f>X48</f>
        <v>2</v>
      </c>
      <c r="Y73" s="170">
        <f t="shared" ref="Y73:Y79" si="112">X73/ W73</f>
        <v>2</v>
      </c>
      <c r="Z73" s="114">
        <f>Z48</f>
        <v>1</v>
      </c>
      <c r="AA73" s="123">
        <f t="shared" si="108"/>
        <v>100</v>
      </c>
      <c r="AB73" s="113">
        <f>AB48</f>
        <v>2</v>
      </c>
      <c r="AC73" s="112">
        <f>AC48</f>
        <v>3</v>
      </c>
      <c r="AD73" s="170">
        <f t="shared" ref="AD73:AD79" si="113">AC73/ AB73</f>
        <v>1.5</v>
      </c>
      <c r="AE73" s="114">
        <f>AE48</f>
        <v>2</v>
      </c>
      <c r="AF73" s="125">
        <f t="shared" si="109"/>
        <v>100</v>
      </c>
    </row>
    <row r="74" spans="1:33" ht="18" customHeight="1" thickBot="1" x14ac:dyDescent="0.45">
      <c r="A74" s="340"/>
      <c r="B74" s="1">
        <v>4</v>
      </c>
      <c r="C74" s="90">
        <f>C49+C58</f>
        <v>32</v>
      </c>
      <c r="D74" s="1">
        <f t="shared" ref="D74" si="114">D49+D58</f>
        <v>44</v>
      </c>
      <c r="E74" s="171">
        <f t="shared" ref="E74:E78" si="115">D74/ C74</f>
        <v>1.375</v>
      </c>
      <c r="F74" s="8">
        <f>F49+F58</f>
        <v>18</v>
      </c>
      <c r="G74" s="33">
        <f t="shared" si="104"/>
        <v>56.25</v>
      </c>
      <c r="H74" s="116">
        <f>H49+H58</f>
        <v>14</v>
      </c>
      <c r="I74" s="117">
        <f t="shared" ref="I74" si="116">I49+I58</f>
        <v>3</v>
      </c>
      <c r="J74" s="171">
        <f t="shared" ref="J74:J79" si="117">I74/ H74</f>
        <v>0.21428571428571427</v>
      </c>
      <c r="K74" s="116">
        <f>K49+K58</f>
        <v>3</v>
      </c>
      <c r="L74" s="212">
        <f t="shared" si="105"/>
        <v>21.428571428571427</v>
      </c>
      <c r="M74" s="14">
        <f>M49+M58</f>
        <v>32</v>
      </c>
      <c r="N74" s="1">
        <f t="shared" ref="N74" si="118">N49+N58</f>
        <v>47</v>
      </c>
      <c r="O74" s="171">
        <f t="shared" si="110"/>
        <v>1.46875</v>
      </c>
      <c r="P74" s="8">
        <f>P49+P58</f>
        <v>21</v>
      </c>
      <c r="Q74" s="126">
        <f t="shared" si="106"/>
        <v>65.625</v>
      </c>
      <c r="R74" s="230">
        <f>R49+R67</f>
        <v>25</v>
      </c>
      <c r="S74" s="117">
        <f>S49+S67</f>
        <v>49</v>
      </c>
      <c r="T74" s="171">
        <f t="shared" si="111"/>
        <v>1.96</v>
      </c>
      <c r="U74" s="116">
        <f>U49+U67</f>
        <v>17</v>
      </c>
      <c r="V74" s="33">
        <f t="shared" si="107"/>
        <v>68</v>
      </c>
      <c r="W74" s="116">
        <f>W49+W67</f>
        <v>7</v>
      </c>
      <c r="X74" s="117">
        <f>X49+X67</f>
        <v>11</v>
      </c>
      <c r="Y74" s="171">
        <f t="shared" si="112"/>
        <v>1.5714285714285714</v>
      </c>
      <c r="Z74" s="73">
        <f>Z49+Z67</f>
        <v>1</v>
      </c>
      <c r="AA74" s="212">
        <f t="shared" si="108"/>
        <v>14.285714285714285</v>
      </c>
      <c r="AB74" s="47">
        <f>AB49+AB67</f>
        <v>25</v>
      </c>
      <c r="AC74" s="117">
        <f>AC49+AC67</f>
        <v>60</v>
      </c>
      <c r="AD74" s="171">
        <f t="shared" si="113"/>
        <v>2.4</v>
      </c>
      <c r="AE74" s="116">
        <f>AE49+AE67</f>
        <v>18</v>
      </c>
      <c r="AF74" s="126">
        <f t="shared" si="109"/>
        <v>72</v>
      </c>
    </row>
    <row r="75" spans="1:33" ht="18" customHeight="1" thickBot="1" x14ac:dyDescent="0.45">
      <c r="A75" s="341"/>
      <c r="B75" s="264" t="s">
        <v>25</v>
      </c>
      <c r="C75" s="77">
        <f>SUM(C71:C74)</f>
        <v>177</v>
      </c>
      <c r="D75" s="153">
        <f>SUM(D71:D74)</f>
        <v>251</v>
      </c>
      <c r="E75" s="178">
        <f t="shared" si="115"/>
        <v>1.4180790960451977</v>
      </c>
      <c r="F75" s="76">
        <f>SUM(F71:F74)</f>
        <v>99</v>
      </c>
      <c r="G75" s="78">
        <f t="shared" si="104"/>
        <v>55.932203389830505</v>
      </c>
      <c r="H75" s="75">
        <f>SUM(H71:H74)</f>
        <v>75</v>
      </c>
      <c r="I75" s="155">
        <f>SUM(I71:I74)</f>
        <v>87</v>
      </c>
      <c r="J75" s="178">
        <f t="shared" si="117"/>
        <v>1.1599999999999999</v>
      </c>
      <c r="K75" s="75">
        <f>SUM(K71:K74)</f>
        <v>34</v>
      </c>
      <c r="L75" s="216">
        <f t="shared" si="105"/>
        <v>45.333333333333329</v>
      </c>
      <c r="M75" s="105">
        <f>SUM(M71:M74)</f>
        <v>177</v>
      </c>
      <c r="N75" s="106">
        <f>SUM(N71:N74)</f>
        <v>338</v>
      </c>
      <c r="O75" s="172">
        <f t="shared" si="110"/>
        <v>1.9096045197740112</v>
      </c>
      <c r="P75" s="84">
        <f>SUM(P71:P74)</f>
        <v>133</v>
      </c>
      <c r="Q75" s="142">
        <f t="shared" si="106"/>
        <v>75.141242937853107</v>
      </c>
      <c r="R75" s="241">
        <f>SUM(R71:R74)</f>
        <v>166</v>
      </c>
      <c r="S75" s="155">
        <f>SUM(S71:S74)</f>
        <v>373</v>
      </c>
      <c r="T75" s="178">
        <f t="shared" si="111"/>
        <v>2.2469879518072289</v>
      </c>
      <c r="U75" s="75">
        <f>SUM(U71:U74)</f>
        <v>113</v>
      </c>
      <c r="V75" s="78">
        <f t="shared" si="107"/>
        <v>68.07228915662651</v>
      </c>
      <c r="W75" s="75">
        <f>SUM(W71:W74)</f>
        <v>35</v>
      </c>
      <c r="X75" s="155">
        <f>SUM(X71:X74)</f>
        <v>139</v>
      </c>
      <c r="Y75" s="178">
        <f t="shared" si="112"/>
        <v>3.9714285714285715</v>
      </c>
      <c r="Z75" s="79">
        <f>SUM(Z70:Z74)</f>
        <v>34</v>
      </c>
      <c r="AA75" s="216">
        <f t="shared" si="108"/>
        <v>97.142857142857139</v>
      </c>
      <c r="AB75" s="87">
        <f>SUM(AB71:AB74)</f>
        <v>166</v>
      </c>
      <c r="AC75" s="86">
        <f>SUM(AC71:AC74)</f>
        <v>512</v>
      </c>
      <c r="AD75" s="172">
        <f t="shared" si="113"/>
        <v>3.0843373493975905</v>
      </c>
      <c r="AE75" s="85">
        <f>SUM(AE71:AE74)</f>
        <v>140</v>
      </c>
      <c r="AF75" s="142">
        <f t="shared" si="109"/>
        <v>84.337349397590373</v>
      </c>
    </row>
    <row r="76" spans="1:33" ht="18" customHeight="1" x14ac:dyDescent="0.4">
      <c r="A76" s="340"/>
      <c r="B76" s="93">
        <v>6</v>
      </c>
      <c r="C76" s="92">
        <f>C51+C60</f>
        <v>11</v>
      </c>
      <c r="D76" s="93">
        <f>D51+D60</f>
        <v>5</v>
      </c>
      <c r="E76" s="179">
        <f t="shared" si="115"/>
        <v>0.45454545454545453</v>
      </c>
      <c r="F76" s="6">
        <f>F51+F60</f>
        <v>4</v>
      </c>
      <c r="G76" s="71">
        <f t="shared" si="104"/>
        <v>36.363636363636367</v>
      </c>
      <c r="H76" s="67">
        <f>H51+H60</f>
        <v>7</v>
      </c>
      <c r="I76" s="83">
        <f>I51+I60</f>
        <v>6</v>
      </c>
      <c r="J76" s="179">
        <f t="shared" si="117"/>
        <v>0.8571428571428571</v>
      </c>
      <c r="K76" s="67">
        <f>K51+K60</f>
        <v>3</v>
      </c>
      <c r="L76" s="225">
        <f t="shared" si="105"/>
        <v>42.857142857142854</v>
      </c>
      <c r="M76" s="94">
        <f>M51+M60</f>
        <v>11</v>
      </c>
      <c r="N76" s="93">
        <f>N51+N60</f>
        <v>11</v>
      </c>
      <c r="O76" s="179">
        <f t="shared" si="110"/>
        <v>1</v>
      </c>
      <c r="P76" s="6">
        <f>P51+P60</f>
        <v>7</v>
      </c>
      <c r="Q76" s="202">
        <f t="shared" si="106"/>
        <v>63.636363636363633</v>
      </c>
      <c r="R76" s="232">
        <f>R51+R69</f>
        <v>4</v>
      </c>
      <c r="S76" s="83">
        <f>S51+S69</f>
        <v>8</v>
      </c>
      <c r="T76" s="173">
        <f t="shared" si="111"/>
        <v>2</v>
      </c>
      <c r="U76" s="67">
        <f>U51+U69</f>
        <v>1</v>
      </c>
      <c r="V76" s="65">
        <f t="shared" si="107"/>
        <v>25</v>
      </c>
      <c r="W76" s="67">
        <f>W51</f>
        <v>3</v>
      </c>
      <c r="X76" s="83">
        <f>X51</f>
        <v>1</v>
      </c>
      <c r="Y76" s="173">
        <f t="shared" si="112"/>
        <v>0.33333333333333331</v>
      </c>
      <c r="Z76" s="67">
        <f>Z51</f>
        <v>1</v>
      </c>
      <c r="AA76" s="220">
        <f t="shared" si="108"/>
        <v>33.333333333333329</v>
      </c>
      <c r="AB76" s="72">
        <f>AB51+AB69</f>
        <v>4</v>
      </c>
      <c r="AC76" s="83">
        <f>AC51+AC69</f>
        <v>9</v>
      </c>
      <c r="AD76" s="173">
        <f t="shared" si="113"/>
        <v>2.25</v>
      </c>
      <c r="AE76" s="67">
        <f>AE51+AE69</f>
        <v>2</v>
      </c>
      <c r="AF76" s="128">
        <f t="shared" si="109"/>
        <v>50</v>
      </c>
    </row>
    <row r="77" spans="1:33" ht="18" customHeight="1" x14ac:dyDescent="0.4">
      <c r="A77" s="294"/>
      <c r="B77" s="98">
        <v>8</v>
      </c>
      <c r="C77" s="97">
        <f>C61</f>
        <v>2</v>
      </c>
      <c r="D77" s="98">
        <f>D61</f>
        <v>3</v>
      </c>
      <c r="E77" s="170">
        <f t="shared" si="115"/>
        <v>1.5</v>
      </c>
      <c r="F77" s="4">
        <f>F61</f>
        <v>1</v>
      </c>
      <c r="G77" s="24">
        <f t="shared" si="104"/>
        <v>50</v>
      </c>
      <c r="H77" s="114">
        <f>H61</f>
        <v>1</v>
      </c>
      <c r="I77" s="112">
        <f>I61</f>
        <v>0</v>
      </c>
      <c r="J77" s="170">
        <f t="shared" si="117"/>
        <v>0</v>
      </c>
      <c r="K77" s="114">
        <f>K61</f>
        <v>0</v>
      </c>
      <c r="L77" s="123">
        <f t="shared" si="105"/>
        <v>0</v>
      </c>
      <c r="M77" s="16">
        <f>M61</f>
        <v>2</v>
      </c>
      <c r="N77" s="19">
        <f>N61</f>
        <v>3</v>
      </c>
      <c r="O77" s="170">
        <f t="shared" si="110"/>
        <v>1.5</v>
      </c>
      <c r="P77" s="4">
        <f>P61</f>
        <v>1</v>
      </c>
      <c r="Q77" s="125">
        <f t="shared" si="106"/>
        <v>50</v>
      </c>
      <c r="R77" s="229">
        <f>R52</f>
        <v>2</v>
      </c>
      <c r="S77" s="117">
        <f>S52</f>
        <v>0</v>
      </c>
      <c r="T77" s="171">
        <f t="shared" si="111"/>
        <v>0</v>
      </c>
      <c r="U77" s="116">
        <f>U52</f>
        <v>0</v>
      </c>
      <c r="V77" s="33">
        <f t="shared" si="107"/>
        <v>0</v>
      </c>
      <c r="W77" s="116">
        <f>W52</f>
        <v>2</v>
      </c>
      <c r="X77" s="117">
        <f>X52</f>
        <v>0</v>
      </c>
      <c r="Y77" s="171">
        <f t="shared" si="112"/>
        <v>0</v>
      </c>
      <c r="Z77" s="116">
        <f>Z52</f>
        <v>0</v>
      </c>
      <c r="AA77" s="212">
        <f t="shared" si="108"/>
        <v>0</v>
      </c>
      <c r="AB77" s="47">
        <f>AB52</f>
        <v>2</v>
      </c>
      <c r="AC77" s="117">
        <f>AC52</f>
        <v>0</v>
      </c>
      <c r="AD77" s="171">
        <f t="shared" si="113"/>
        <v>0</v>
      </c>
      <c r="AE77" s="116">
        <f>AE52</f>
        <v>0</v>
      </c>
      <c r="AF77" s="126">
        <f t="shared" si="109"/>
        <v>0</v>
      </c>
      <c r="AG77" s="289" t="s">
        <v>39</v>
      </c>
    </row>
    <row r="78" spans="1:33" ht="18" customHeight="1" thickBot="1" x14ac:dyDescent="0.45">
      <c r="A78" s="294"/>
      <c r="B78" s="189">
        <v>12</v>
      </c>
      <c r="C78" s="271">
        <f>C62</f>
        <v>1</v>
      </c>
      <c r="D78" s="189">
        <f>D62</f>
        <v>7</v>
      </c>
      <c r="E78" s="170">
        <f t="shared" si="115"/>
        <v>7</v>
      </c>
      <c r="F78" s="17">
        <f>F62</f>
        <v>1</v>
      </c>
      <c r="G78" s="24">
        <f t="shared" si="104"/>
        <v>100</v>
      </c>
      <c r="H78" s="67" t="s">
        <v>24</v>
      </c>
      <c r="I78" s="83" t="s">
        <v>24</v>
      </c>
      <c r="J78" s="197" t="s">
        <v>24</v>
      </c>
      <c r="K78" s="67" t="s">
        <v>24</v>
      </c>
      <c r="L78" s="218" t="s">
        <v>24</v>
      </c>
      <c r="M78" s="12">
        <f>M62</f>
        <v>1</v>
      </c>
      <c r="N78" s="98">
        <f>N62</f>
        <v>7</v>
      </c>
      <c r="O78" s="170">
        <f t="shared" si="110"/>
        <v>7</v>
      </c>
      <c r="P78" s="17">
        <f>P62</f>
        <v>1</v>
      </c>
      <c r="Q78" s="125">
        <f t="shared" si="106"/>
        <v>100</v>
      </c>
      <c r="R78" s="232">
        <f>R53</f>
        <v>2</v>
      </c>
      <c r="S78" s="81">
        <f>S53</f>
        <v>2</v>
      </c>
      <c r="T78" s="171">
        <f t="shared" si="111"/>
        <v>1</v>
      </c>
      <c r="U78" s="35">
        <f>U53</f>
        <v>2</v>
      </c>
      <c r="V78" s="33">
        <f t="shared" si="107"/>
        <v>100</v>
      </c>
      <c r="W78" s="35" t="s">
        <v>24</v>
      </c>
      <c r="X78" s="81" t="s">
        <v>24</v>
      </c>
      <c r="Y78" s="171" t="s">
        <v>24</v>
      </c>
      <c r="Z78" s="35" t="s">
        <v>24</v>
      </c>
      <c r="AA78" s="212" t="s">
        <v>24</v>
      </c>
      <c r="AB78" s="37">
        <f>AB53</f>
        <v>2</v>
      </c>
      <c r="AC78" s="81">
        <f>AC53</f>
        <v>2</v>
      </c>
      <c r="AD78" s="171">
        <f t="shared" si="113"/>
        <v>1</v>
      </c>
      <c r="AE78" s="35">
        <f>AE53</f>
        <v>2</v>
      </c>
      <c r="AF78" s="126">
        <f t="shared" si="109"/>
        <v>100</v>
      </c>
      <c r="AG78" s="289"/>
    </row>
    <row r="79" spans="1:33" ht="18" customHeight="1" thickTop="1" thickBot="1" x14ac:dyDescent="0.45">
      <c r="A79" s="342"/>
      <c r="B79" s="154" t="s">
        <v>22</v>
      </c>
      <c r="C79" s="263">
        <f>SUM(C71,C72,C73,C74,C76,C77,C78)</f>
        <v>191</v>
      </c>
      <c r="D79" s="154">
        <f>SUM(D71,D72,D73,D74,D76,D77,D78)</f>
        <v>266</v>
      </c>
      <c r="E79" s="180">
        <f t="shared" ref="E79" si="119">D79/ C79</f>
        <v>1.3926701570680629</v>
      </c>
      <c r="F79" s="143">
        <f>SUM(F71,F72,F73,F74,F76,F77,F78)</f>
        <v>105</v>
      </c>
      <c r="G79" s="145">
        <f t="shared" ref="G79" si="120">F79/C79*100</f>
        <v>54.973821989528794</v>
      </c>
      <c r="H79" s="143">
        <f>SUM(H71,H72,H73,H74,H76,H78)</f>
        <v>82</v>
      </c>
      <c r="I79" s="154">
        <f>SUM(I71,I72,I73,I74,I76,I77)</f>
        <v>93</v>
      </c>
      <c r="J79" s="205">
        <f t="shared" si="117"/>
        <v>1.1341463414634145</v>
      </c>
      <c r="K79" s="143">
        <f>SUM(K71,K72,K73,K74,K76)</f>
        <v>37</v>
      </c>
      <c r="L79" s="227">
        <f t="shared" si="105"/>
        <v>45.121951219512198</v>
      </c>
      <c r="M79" s="211">
        <f>SUM(M71,M72,M73,M74,M76,M77,M78)</f>
        <v>191</v>
      </c>
      <c r="N79" s="154">
        <f>SUM(N71,N72,N73,N74,N76,N77,N78)</f>
        <v>359</v>
      </c>
      <c r="O79" s="180">
        <f t="shared" ref="O79" si="121">N79/ M79</f>
        <v>1.8795811518324608</v>
      </c>
      <c r="P79" s="143">
        <f>SUM(P71,P72,P73,P74,P76,P77,P78)</f>
        <v>142</v>
      </c>
      <c r="Q79" s="148">
        <f t="shared" ref="Q79" si="122">P79/M79*100</f>
        <v>74.345549738219901</v>
      </c>
      <c r="R79" s="242">
        <f>SUM(R71,R72,R73,R74,R76,R77,R78)</f>
        <v>174</v>
      </c>
      <c r="S79" s="156">
        <f>SUM(S71,S72,S73,S74,S76,S77,S78)</f>
        <v>383</v>
      </c>
      <c r="T79" s="180">
        <f t="shared" si="111"/>
        <v>2.2011494252873565</v>
      </c>
      <c r="U79" s="146">
        <f>SUM(U71,U72,U73,U74,U76,U77,U78)</f>
        <v>116</v>
      </c>
      <c r="V79" s="145">
        <f t="shared" si="107"/>
        <v>66.666666666666657</v>
      </c>
      <c r="W79" s="146">
        <f>SUM(W71,W72,W73,W74,W76,W77)</f>
        <v>40</v>
      </c>
      <c r="X79" s="156">
        <f>SUM(X71,X72,X73,X74,X76,X77)</f>
        <v>140</v>
      </c>
      <c r="Y79" s="180">
        <f t="shared" si="112"/>
        <v>3.5</v>
      </c>
      <c r="Z79" s="146">
        <f>SUM(Z71,Z72,Z73,Z74,Z76)</f>
        <v>28</v>
      </c>
      <c r="AA79" s="223">
        <f t="shared" si="108"/>
        <v>70</v>
      </c>
      <c r="AB79" s="147">
        <f>SUM(AB71,AB72,AB73,AB74,AB76,AB77,AB78)</f>
        <v>174</v>
      </c>
      <c r="AC79" s="156">
        <f>SUM(AC71,AC72,AC73,AC74,AC77,AC76,AC78)</f>
        <v>523</v>
      </c>
      <c r="AD79" s="180">
        <f t="shared" si="113"/>
        <v>3.0057471264367814</v>
      </c>
      <c r="AE79" s="146">
        <f>SUM(AE71,AE72,AE73,AE74,AE76,AE77,AE78)</f>
        <v>144</v>
      </c>
      <c r="AF79" s="148">
        <f t="shared" si="109"/>
        <v>82.758620689655174</v>
      </c>
      <c r="AG79" s="289"/>
    </row>
    <row r="80" spans="1:33" ht="18" customHeight="1" thickTop="1" x14ac:dyDescent="0.4">
      <c r="A80" s="343" t="s">
        <v>23</v>
      </c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3"/>
      <c r="AA80" s="2"/>
      <c r="AB80" s="2"/>
      <c r="AC80" s="3"/>
      <c r="AD80" s="2"/>
      <c r="AE80" s="2"/>
      <c r="AF80" s="2"/>
      <c r="AG80" s="289"/>
    </row>
    <row r="81" spans="1:33" ht="18" customHeight="1" x14ac:dyDescent="0.4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2"/>
      <c r="AB81" s="2"/>
      <c r="AC81" s="3"/>
      <c r="AD81" s="2"/>
      <c r="AE81" s="2"/>
      <c r="AF81" s="2"/>
      <c r="AG81" s="289"/>
    </row>
    <row r="82" spans="1:33" ht="18" customHeight="1" x14ac:dyDescent="0.4">
      <c r="A82" s="26" t="s">
        <v>43</v>
      </c>
    </row>
    <row r="83" spans="1:33" ht="10.5" customHeight="1" thickBot="1" x14ac:dyDescent="0.45">
      <c r="A83" s="56"/>
      <c r="B83" s="2"/>
      <c r="C83" s="2"/>
      <c r="D83" s="2"/>
      <c r="E83" s="2"/>
      <c r="F83" s="2"/>
      <c r="G83" s="2"/>
      <c r="H83" s="2"/>
      <c r="I83" s="2"/>
      <c r="J83" s="2"/>
      <c r="K83" s="3"/>
      <c r="L83" s="2"/>
      <c r="M83" s="2"/>
      <c r="N83" s="3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3"/>
      <c r="AA83" s="2"/>
      <c r="AB83" s="2"/>
      <c r="AC83" s="3"/>
      <c r="AD83" s="2"/>
      <c r="AE83" s="2"/>
      <c r="AF83" s="2"/>
    </row>
    <row r="84" spans="1:33" ht="18" customHeight="1" thickTop="1" x14ac:dyDescent="0.4">
      <c r="A84" s="290"/>
      <c r="B84" s="291"/>
      <c r="C84" s="358" t="s">
        <v>16</v>
      </c>
      <c r="D84" s="359"/>
      <c r="E84" s="359"/>
      <c r="F84" s="359"/>
      <c r="G84" s="359"/>
      <c r="H84" s="359"/>
      <c r="I84" s="359"/>
      <c r="J84" s="359"/>
      <c r="K84" s="359"/>
      <c r="L84" s="359"/>
      <c r="M84" s="359"/>
      <c r="N84" s="359"/>
      <c r="O84" s="359"/>
      <c r="P84" s="359"/>
      <c r="Q84" s="360"/>
      <c r="R84" s="2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</row>
    <row r="85" spans="1:33" ht="18" customHeight="1" x14ac:dyDescent="0.4">
      <c r="A85" s="296"/>
      <c r="B85" s="297"/>
      <c r="C85" s="361" t="s">
        <v>8</v>
      </c>
      <c r="D85" s="362"/>
      <c r="E85" s="362"/>
      <c r="F85" s="362"/>
      <c r="G85" s="362"/>
      <c r="H85" s="353" t="s">
        <v>9</v>
      </c>
      <c r="I85" s="362"/>
      <c r="J85" s="362"/>
      <c r="K85" s="362"/>
      <c r="L85" s="363"/>
      <c r="M85" s="364" t="s">
        <v>1</v>
      </c>
      <c r="N85" s="364"/>
      <c r="O85" s="364"/>
      <c r="P85" s="364"/>
      <c r="Q85" s="365"/>
      <c r="R85" s="2"/>
      <c r="S85" s="122"/>
      <c r="T85" s="121"/>
      <c r="U85" s="122" t="s">
        <v>36</v>
      </c>
    </row>
    <row r="86" spans="1:33" ht="18" customHeight="1" thickBot="1" x14ac:dyDescent="0.45">
      <c r="A86" s="294" t="s">
        <v>38</v>
      </c>
      <c r="B86" s="366" t="s">
        <v>11</v>
      </c>
      <c r="C86" s="368" t="s">
        <v>10</v>
      </c>
      <c r="D86" s="329" t="s">
        <v>4</v>
      </c>
      <c r="E86" s="330"/>
      <c r="F86" s="370" t="s">
        <v>7</v>
      </c>
      <c r="G86" s="376" t="s">
        <v>17</v>
      </c>
      <c r="H86" s="378" t="s">
        <v>20</v>
      </c>
      <c r="I86" s="329" t="s">
        <v>4</v>
      </c>
      <c r="J86" s="330"/>
      <c r="K86" s="370" t="s">
        <v>7</v>
      </c>
      <c r="L86" s="370" t="s">
        <v>17</v>
      </c>
      <c r="M86" s="372" t="s">
        <v>20</v>
      </c>
      <c r="N86" s="329" t="s">
        <v>4</v>
      </c>
      <c r="O86" s="330"/>
      <c r="P86" s="370" t="s">
        <v>7</v>
      </c>
      <c r="Q86" s="374" t="s">
        <v>17</v>
      </c>
      <c r="R86" s="2"/>
    </row>
    <row r="87" spans="1:33" ht="18" customHeight="1" thickTop="1" thickBot="1" x14ac:dyDescent="0.45">
      <c r="A87" s="295"/>
      <c r="B87" s="367"/>
      <c r="C87" s="369"/>
      <c r="D87" s="115" t="s">
        <v>5</v>
      </c>
      <c r="E87" s="192" t="s">
        <v>6</v>
      </c>
      <c r="F87" s="371"/>
      <c r="G87" s="377"/>
      <c r="H87" s="379"/>
      <c r="I87" s="115" t="s">
        <v>5</v>
      </c>
      <c r="J87" s="192" t="s">
        <v>6</v>
      </c>
      <c r="K87" s="371"/>
      <c r="L87" s="380"/>
      <c r="M87" s="373"/>
      <c r="N87" s="115" t="s">
        <v>5</v>
      </c>
      <c r="O87" s="192" t="s">
        <v>6</v>
      </c>
      <c r="P87" s="371"/>
      <c r="Q87" s="375"/>
      <c r="R87" s="2"/>
      <c r="S87" s="298"/>
      <c r="T87" s="299"/>
      <c r="U87" s="355"/>
      <c r="V87" s="325"/>
      <c r="W87" s="356" t="s">
        <v>27</v>
      </c>
      <c r="X87" s="326"/>
      <c r="Y87" s="325" t="s">
        <v>28</v>
      </c>
      <c r="Z87" s="326"/>
      <c r="AA87" s="315" t="s">
        <v>37</v>
      </c>
      <c r="AB87" s="316"/>
    </row>
    <row r="88" spans="1:33" ht="18" customHeight="1" x14ac:dyDescent="0.4">
      <c r="A88" s="344" t="s">
        <v>0</v>
      </c>
      <c r="B88" s="93">
        <v>1</v>
      </c>
      <c r="C88" s="68">
        <v>19</v>
      </c>
      <c r="D88" s="83">
        <v>63</v>
      </c>
      <c r="E88" s="179">
        <f>D88/C88</f>
        <v>3.3157894736842106</v>
      </c>
      <c r="F88" s="67">
        <v>18</v>
      </c>
      <c r="G88" s="65">
        <f>F88/C88*100</f>
        <v>94.73684210526315</v>
      </c>
      <c r="H88" s="67">
        <v>1</v>
      </c>
      <c r="I88" s="83">
        <v>31</v>
      </c>
      <c r="J88" s="179">
        <f>I88/H88</f>
        <v>31</v>
      </c>
      <c r="K88" s="67">
        <v>1</v>
      </c>
      <c r="L88" s="280">
        <f>K88/H88*100</f>
        <v>100</v>
      </c>
      <c r="M88" s="29">
        <v>19</v>
      </c>
      <c r="N88" s="83">
        <f>SUM(D88,I88)</f>
        <v>94</v>
      </c>
      <c r="O88" s="179">
        <f>N88/M88</f>
        <v>4.9473684210526319</v>
      </c>
      <c r="P88" s="67">
        <f>SUM(F88,K88)</f>
        <v>19</v>
      </c>
      <c r="Q88" s="283">
        <f>P88/M88*100</f>
        <v>100</v>
      </c>
      <c r="R88" s="2"/>
      <c r="S88" s="298"/>
      <c r="T88" s="299"/>
      <c r="U88" s="333" t="s">
        <v>29</v>
      </c>
      <c r="V88" s="327"/>
      <c r="W88" s="336">
        <f>M33</f>
        <v>183</v>
      </c>
      <c r="X88" s="328"/>
      <c r="Y88" s="327">
        <f>P33</f>
        <v>171</v>
      </c>
      <c r="Z88" s="328"/>
      <c r="AA88" s="317">
        <f t="shared" ref="AA88:AA93" si="123">Y88/W88</f>
        <v>0.93442622950819676</v>
      </c>
      <c r="AB88" s="318"/>
    </row>
    <row r="89" spans="1:33" ht="18" customHeight="1" x14ac:dyDescent="0.4">
      <c r="A89" s="340"/>
      <c r="B89" s="19">
        <v>2</v>
      </c>
      <c r="C89" s="32">
        <v>5</v>
      </c>
      <c r="D89" s="112">
        <v>11</v>
      </c>
      <c r="E89" s="170">
        <f>D89/ C89</f>
        <v>2.2000000000000002</v>
      </c>
      <c r="F89" s="114">
        <v>4</v>
      </c>
      <c r="G89" s="24">
        <f t="shared" ref="G89:G91" si="124">F89/C89*100</f>
        <v>80</v>
      </c>
      <c r="H89" s="114">
        <v>1</v>
      </c>
      <c r="I89" s="112">
        <v>9</v>
      </c>
      <c r="J89" s="179">
        <f t="shared" ref="J89:J120" si="125">I89/H89</f>
        <v>9</v>
      </c>
      <c r="K89" s="114">
        <v>1</v>
      </c>
      <c r="L89" s="24">
        <f t="shared" ref="L89:L102" si="126">K89/H89*100</f>
        <v>100</v>
      </c>
      <c r="M89" s="273">
        <v>5</v>
      </c>
      <c r="N89" s="83">
        <f t="shared" ref="N89:N120" si="127">SUM(D89,I89)</f>
        <v>20</v>
      </c>
      <c r="O89" s="179">
        <f t="shared" ref="O89:O120" si="128">N89/M89</f>
        <v>4</v>
      </c>
      <c r="P89" s="67">
        <f t="shared" ref="P89:P120" si="129">SUM(F89,K89)</f>
        <v>5</v>
      </c>
      <c r="Q89" s="125">
        <f t="shared" ref="Q89:Q102" si="130">P89/M89*100</f>
        <v>100</v>
      </c>
      <c r="R89" s="2"/>
      <c r="S89" s="298"/>
      <c r="T89" s="299"/>
      <c r="U89" s="334" t="s">
        <v>30</v>
      </c>
      <c r="V89" s="329"/>
      <c r="W89" s="337">
        <f>AB33</f>
        <v>197</v>
      </c>
      <c r="X89" s="330"/>
      <c r="Y89" s="329">
        <f>AE33</f>
        <v>147</v>
      </c>
      <c r="Z89" s="330"/>
      <c r="AA89" s="319">
        <f t="shared" si="123"/>
        <v>0.74619289340101524</v>
      </c>
      <c r="AB89" s="320"/>
    </row>
    <row r="90" spans="1:33" ht="18" customHeight="1" thickBot="1" x14ac:dyDescent="0.45">
      <c r="A90" s="340"/>
      <c r="B90" s="1">
        <v>4</v>
      </c>
      <c r="C90" s="46">
        <v>6</v>
      </c>
      <c r="D90" s="117">
        <v>5</v>
      </c>
      <c r="E90" s="171">
        <f>D90/ C90</f>
        <v>0.83333333333333337</v>
      </c>
      <c r="F90" s="116">
        <v>3</v>
      </c>
      <c r="G90" s="33">
        <f t="shared" si="124"/>
        <v>50</v>
      </c>
      <c r="H90" s="116">
        <v>3</v>
      </c>
      <c r="I90" s="117">
        <v>4</v>
      </c>
      <c r="J90" s="173">
        <f t="shared" si="125"/>
        <v>1.3333333333333333</v>
      </c>
      <c r="K90" s="116">
        <v>2</v>
      </c>
      <c r="L90" s="279">
        <f t="shared" si="126"/>
        <v>66.666666666666657</v>
      </c>
      <c r="M90" s="274">
        <v>6</v>
      </c>
      <c r="N90" s="278">
        <f t="shared" si="127"/>
        <v>9</v>
      </c>
      <c r="O90" s="173">
        <f t="shared" si="128"/>
        <v>1.5</v>
      </c>
      <c r="P90" s="102">
        <f t="shared" si="129"/>
        <v>5</v>
      </c>
      <c r="Q90" s="284">
        <f t="shared" si="130"/>
        <v>83.333333333333343</v>
      </c>
      <c r="R90" s="2"/>
      <c r="S90" s="298"/>
      <c r="T90" s="299"/>
      <c r="U90" s="334" t="s">
        <v>31</v>
      </c>
      <c r="V90" s="329"/>
      <c r="W90" s="337">
        <f>M75</f>
        <v>177</v>
      </c>
      <c r="X90" s="330"/>
      <c r="Y90" s="329">
        <f>P75</f>
        <v>133</v>
      </c>
      <c r="Z90" s="330"/>
      <c r="AA90" s="319">
        <f t="shared" si="123"/>
        <v>0.75141242937853103</v>
      </c>
      <c r="AB90" s="320"/>
    </row>
    <row r="91" spans="1:33" ht="18" customHeight="1" thickBot="1" x14ac:dyDescent="0.45">
      <c r="A91" s="340"/>
      <c r="B91" s="106" t="s">
        <v>26</v>
      </c>
      <c r="C91" s="88">
        <f>SUM(C88:C90)</f>
        <v>30</v>
      </c>
      <c r="D91" s="86">
        <f>SUM(D88:D90)</f>
        <v>79</v>
      </c>
      <c r="E91" s="172">
        <f>D91/ C91</f>
        <v>2.6333333333333333</v>
      </c>
      <c r="F91" s="85">
        <f>SUM(F88:F90)</f>
        <v>25</v>
      </c>
      <c r="G91" s="89">
        <f t="shared" si="124"/>
        <v>83.333333333333343</v>
      </c>
      <c r="H91" s="85">
        <f>SUM(H88:H90)</f>
        <v>5</v>
      </c>
      <c r="I91" s="86">
        <v>44</v>
      </c>
      <c r="J91" s="172">
        <f t="shared" si="125"/>
        <v>8.8000000000000007</v>
      </c>
      <c r="K91" s="85">
        <v>4</v>
      </c>
      <c r="L91" s="65">
        <f t="shared" si="126"/>
        <v>80</v>
      </c>
      <c r="M91" s="85">
        <f>SUM(M88:M90)</f>
        <v>30</v>
      </c>
      <c r="N91" s="286">
        <f t="shared" si="127"/>
        <v>123</v>
      </c>
      <c r="O91" s="172">
        <f t="shared" si="128"/>
        <v>4.0999999999999996</v>
      </c>
      <c r="P91" s="85">
        <f t="shared" si="129"/>
        <v>29</v>
      </c>
      <c r="Q91" s="128">
        <f t="shared" si="130"/>
        <v>96.666666666666671</v>
      </c>
      <c r="R91" s="2"/>
      <c r="S91" s="298"/>
      <c r="T91" s="299"/>
      <c r="U91" s="334" t="s">
        <v>32</v>
      </c>
      <c r="V91" s="329"/>
      <c r="W91" s="337">
        <f>AB75</f>
        <v>166</v>
      </c>
      <c r="X91" s="330"/>
      <c r="Y91" s="329">
        <f>AE75</f>
        <v>140</v>
      </c>
      <c r="Z91" s="330"/>
      <c r="AA91" s="319">
        <f t="shared" si="123"/>
        <v>0.84337349397590367</v>
      </c>
      <c r="AB91" s="320"/>
    </row>
    <row r="92" spans="1:33" ht="18" customHeight="1" thickBot="1" x14ac:dyDescent="0.45">
      <c r="A92" s="340"/>
      <c r="B92" s="98">
        <v>6</v>
      </c>
      <c r="C92" s="111">
        <v>2</v>
      </c>
      <c r="D92" s="191">
        <v>0</v>
      </c>
      <c r="E92" s="179">
        <f t="shared" ref="E92:E97" si="131">D92/ C92</f>
        <v>0</v>
      </c>
      <c r="F92" s="102">
        <v>0</v>
      </c>
      <c r="G92" s="71">
        <f t="shared" ref="G92:G97" si="132">F92/C92*100</f>
        <v>0</v>
      </c>
      <c r="H92" s="102">
        <v>2</v>
      </c>
      <c r="I92" s="191">
        <v>1</v>
      </c>
      <c r="J92" s="179">
        <f t="shared" si="125"/>
        <v>0.5</v>
      </c>
      <c r="K92" s="102">
        <v>0</v>
      </c>
      <c r="L92" s="280">
        <f t="shared" si="126"/>
        <v>0</v>
      </c>
      <c r="M92" s="102">
        <v>2</v>
      </c>
      <c r="N92" s="83">
        <f t="shared" si="127"/>
        <v>1</v>
      </c>
      <c r="O92" s="179">
        <f t="shared" si="128"/>
        <v>0.5</v>
      </c>
      <c r="P92" s="67">
        <f t="shared" si="129"/>
        <v>0</v>
      </c>
      <c r="Q92" s="283">
        <f t="shared" si="130"/>
        <v>0</v>
      </c>
      <c r="R92" s="2"/>
      <c r="S92" s="298"/>
      <c r="T92" s="299"/>
      <c r="U92" s="335" t="s">
        <v>33</v>
      </c>
      <c r="V92" s="331"/>
      <c r="W92" s="338">
        <f>C113</f>
        <v>96</v>
      </c>
      <c r="X92" s="332"/>
      <c r="Y92" s="331">
        <f>P113</f>
        <v>87</v>
      </c>
      <c r="Z92" s="332"/>
      <c r="AA92" s="321">
        <f t="shared" si="123"/>
        <v>0.90625</v>
      </c>
      <c r="AB92" s="322"/>
    </row>
    <row r="93" spans="1:33" ht="18" customHeight="1" thickTop="1" thickBot="1" x14ac:dyDescent="0.45">
      <c r="A93" s="340"/>
      <c r="B93" s="1">
        <v>8</v>
      </c>
      <c r="C93" s="46">
        <v>2</v>
      </c>
      <c r="D93" s="117">
        <v>0</v>
      </c>
      <c r="E93" s="171">
        <f t="shared" si="131"/>
        <v>0</v>
      </c>
      <c r="F93" s="116">
        <v>0</v>
      </c>
      <c r="G93" s="24">
        <f t="shared" si="132"/>
        <v>0</v>
      </c>
      <c r="H93" s="116">
        <v>2</v>
      </c>
      <c r="I93" s="117">
        <v>0</v>
      </c>
      <c r="J93" s="179">
        <f t="shared" si="125"/>
        <v>0</v>
      </c>
      <c r="K93" s="116">
        <v>0</v>
      </c>
      <c r="L93" s="24">
        <f t="shared" si="126"/>
        <v>0</v>
      </c>
      <c r="M93" s="274">
        <v>2</v>
      </c>
      <c r="N93" s="83">
        <f t="shared" si="127"/>
        <v>0</v>
      </c>
      <c r="O93" s="179">
        <f t="shared" si="128"/>
        <v>0</v>
      </c>
      <c r="P93" s="67">
        <f t="shared" si="129"/>
        <v>0</v>
      </c>
      <c r="Q93" s="125">
        <f t="shared" si="130"/>
        <v>0</v>
      </c>
      <c r="R93" s="2"/>
      <c r="S93" s="298"/>
      <c r="T93" s="299"/>
      <c r="U93" s="300" t="s">
        <v>35</v>
      </c>
      <c r="V93" s="301"/>
      <c r="W93" s="302">
        <f>SUM(W88:X92)</f>
        <v>819</v>
      </c>
      <c r="X93" s="303"/>
      <c r="Y93" s="301">
        <f>SUM(Y88:Z92)</f>
        <v>678</v>
      </c>
      <c r="Z93" s="303"/>
      <c r="AA93" s="323">
        <f t="shared" si="123"/>
        <v>0.82783882783882778</v>
      </c>
      <c r="AB93" s="324"/>
    </row>
    <row r="94" spans="1:33" ht="18" customHeight="1" thickTop="1" x14ac:dyDescent="0.4">
      <c r="A94" s="340"/>
      <c r="B94" s="1">
        <v>12</v>
      </c>
      <c r="C94" s="46">
        <v>1</v>
      </c>
      <c r="D94" s="117">
        <v>0</v>
      </c>
      <c r="E94" s="171">
        <f t="shared" si="131"/>
        <v>0</v>
      </c>
      <c r="F94" s="116">
        <v>0</v>
      </c>
      <c r="G94" s="24">
        <f t="shared" si="132"/>
        <v>0</v>
      </c>
      <c r="H94" s="116">
        <v>1</v>
      </c>
      <c r="I94" s="117">
        <v>0</v>
      </c>
      <c r="J94" s="179">
        <f t="shared" si="125"/>
        <v>0</v>
      </c>
      <c r="K94" s="116">
        <v>0</v>
      </c>
      <c r="L94" s="24">
        <f t="shared" si="126"/>
        <v>0</v>
      </c>
      <c r="M94" s="274">
        <v>1</v>
      </c>
      <c r="N94" s="83">
        <f t="shared" si="127"/>
        <v>0</v>
      </c>
      <c r="O94" s="179">
        <f t="shared" si="128"/>
        <v>0</v>
      </c>
      <c r="P94" s="67">
        <f t="shared" si="129"/>
        <v>0</v>
      </c>
      <c r="Q94" s="125">
        <f t="shared" si="130"/>
        <v>0</v>
      </c>
      <c r="R94" s="2"/>
      <c r="S94" s="121"/>
      <c r="U94" s="121" t="s">
        <v>34</v>
      </c>
    </row>
    <row r="95" spans="1:33" ht="18" customHeight="1" x14ac:dyDescent="0.4">
      <c r="A95" s="294"/>
      <c r="B95" s="19">
        <v>16</v>
      </c>
      <c r="C95" s="32">
        <v>1</v>
      </c>
      <c r="D95" s="112">
        <v>0</v>
      </c>
      <c r="E95" s="170">
        <f t="shared" si="131"/>
        <v>0</v>
      </c>
      <c r="F95" s="114">
        <v>0</v>
      </c>
      <c r="G95" s="24">
        <f t="shared" si="132"/>
        <v>0</v>
      </c>
      <c r="H95" s="114">
        <v>1</v>
      </c>
      <c r="I95" s="112">
        <v>1</v>
      </c>
      <c r="J95" s="179">
        <f t="shared" si="125"/>
        <v>1</v>
      </c>
      <c r="K95" s="114">
        <v>1</v>
      </c>
      <c r="L95" s="24">
        <f t="shared" si="126"/>
        <v>100</v>
      </c>
      <c r="M95" s="273">
        <v>1</v>
      </c>
      <c r="N95" s="83">
        <f t="shared" si="127"/>
        <v>1</v>
      </c>
      <c r="O95" s="179">
        <f t="shared" si="128"/>
        <v>1</v>
      </c>
      <c r="P95" s="67">
        <f t="shared" si="129"/>
        <v>1</v>
      </c>
      <c r="Q95" s="125">
        <f t="shared" si="130"/>
        <v>100</v>
      </c>
      <c r="R95" s="2"/>
    </row>
    <row r="96" spans="1:33" ht="18" customHeight="1" thickBot="1" x14ac:dyDescent="0.45">
      <c r="A96" s="294"/>
      <c r="B96" s="189">
        <v>30</v>
      </c>
      <c r="C96" s="34">
        <v>1</v>
      </c>
      <c r="D96" s="81">
        <v>0</v>
      </c>
      <c r="E96" s="197">
        <f t="shared" si="131"/>
        <v>0</v>
      </c>
      <c r="F96" s="35">
        <v>0</v>
      </c>
      <c r="G96" s="33">
        <f t="shared" si="132"/>
        <v>0</v>
      </c>
      <c r="H96" s="35">
        <v>1</v>
      </c>
      <c r="I96" s="81">
        <v>0</v>
      </c>
      <c r="J96" s="173">
        <f t="shared" si="125"/>
        <v>0</v>
      </c>
      <c r="K96" s="35">
        <v>0</v>
      </c>
      <c r="L96" s="33">
        <f t="shared" si="126"/>
        <v>0</v>
      </c>
      <c r="M96" s="35">
        <v>1</v>
      </c>
      <c r="N96" s="278">
        <f t="shared" si="127"/>
        <v>0</v>
      </c>
      <c r="O96" s="173">
        <f t="shared" si="128"/>
        <v>0</v>
      </c>
      <c r="P96" s="102">
        <f t="shared" si="129"/>
        <v>0</v>
      </c>
      <c r="Q96" s="126">
        <f t="shared" si="130"/>
        <v>0</v>
      </c>
      <c r="R96" s="2"/>
    </row>
    <row r="97" spans="1:32" ht="18" customHeight="1" thickTop="1" thickBot="1" x14ac:dyDescent="0.45">
      <c r="A97" s="345"/>
      <c r="B97" s="13" t="s">
        <v>22</v>
      </c>
      <c r="C97" s="38">
        <f>SUM(C91:C96)</f>
        <v>37</v>
      </c>
      <c r="D97" s="82">
        <f>SUM(D91:D96)</f>
        <v>79</v>
      </c>
      <c r="E97" s="174">
        <f t="shared" si="131"/>
        <v>2.1351351351351351</v>
      </c>
      <c r="F97" s="39">
        <f>SUM(F91:F96)</f>
        <v>25</v>
      </c>
      <c r="G97" s="40">
        <f t="shared" si="132"/>
        <v>67.567567567567565</v>
      </c>
      <c r="H97" s="39">
        <v>12</v>
      </c>
      <c r="I97" s="82">
        <v>46</v>
      </c>
      <c r="J97" s="174">
        <f t="shared" si="125"/>
        <v>3.8333333333333335</v>
      </c>
      <c r="K97" s="39">
        <v>5</v>
      </c>
      <c r="L97" s="40">
        <f t="shared" si="126"/>
        <v>41.666666666666671</v>
      </c>
      <c r="M97" s="39">
        <f>SUM(M91:M96)</f>
        <v>37</v>
      </c>
      <c r="N97" s="287">
        <f t="shared" si="127"/>
        <v>125</v>
      </c>
      <c r="O97" s="174">
        <f t="shared" si="128"/>
        <v>3.3783783783783785</v>
      </c>
      <c r="P97" s="39">
        <f t="shared" si="129"/>
        <v>30</v>
      </c>
      <c r="Q97" s="130">
        <f t="shared" si="130"/>
        <v>81.081081081081081</v>
      </c>
      <c r="R97" s="2"/>
    </row>
    <row r="98" spans="1:32" ht="18" customHeight="1" x14ac:dyDescent="0.4">
      <c r="A98" s="339" t="s">
        <v>2</v>
      </c>
      <c r="B98" s="22">
        <v>1</v>
      </c>
      <c r="C98" s="28">
        <v>15</v>
      </c>
      <c r="D98" s="80">
        <v>44</v>
      </c>
      <c r="E98" s="169">
        <f>D98/C98</f>
        <v>2.9333333333333331</v>
      </c>
      <c r="F98" s="29">
        <v>12</v>
      </c>
      <c r="G98" s="30">
        <f>F98/C98*100</f>
        <v>80</v>
      </c>
      <c r="H98" s="29">
        <v>3</v>
      </c>
      <c r="I98" s="80">
        <v>24</v>
      </c>
      <c r="J98" s="179">
        <f t="shared" si="125"/>
        <v>8</v>
      </c>
      <c r="K98" s="29">
        <v>3</v>
      </c>
      <c r="L98" s="71">
        <f t="shared" si="126"/>
        <v>100</v>
      </c>
      <c r="M98" s="29">
        <v>15</v>
      </c>
      <c r="N98" s="83">
        <f t="shared" si="127"/>
        <v>68</v>
      </c>
      <c r="O98" s="179">
        <f t="shared" si="128"/>
        <v>4.5333333333333332</v>
      </c>
      <c r="P98" s="67">
        <f t="shared" si="129"/>
        <v>15</v>
      </c>
      <c r="Q98" s="202">
        <f t="shared" si="130"/>
        <v>100</v>
      </c>
      <c r="R98" s="2"/>
    </row>
    <row r="99" spans="1:32" ht="18" customHeight="1" x14ac:dyDescent="0.4">
      <c r="A99" s="340"/>
      <c r="B99" s="19">
        <v>2</v>
      </c>
      <c r="C99" s="32">
        <v>13</v>
      </c>
      <c r="D99" s="112">
        <v>22</v>
      </c>
      <c r="E99" s="170">
        <f>D99/ C99</f>
        <v>1.6923076923076923</v>
      </c>
      <c r="F99" s="114">
        <v>8</v>
      </c>
      <c r="G99" s="24">
        <f t="shared" ref="G99:G108" si="133">F99/C99*100</f>
        <v>61.53846153846154</v>
      </c>
      <c r="H99" s="114">
        <v>4</v>
      </c>
      <c r="I99" s="112">
        <v>13</v>
      </c>
      <c r="J99" s="179">
        <f t="shared" si="125"/>
        <v>3.25</v>
      </c>
      <c r="K99" s="114">
        <v>2</v>
      </c>
      <c r="L99" s="24">
        <f t="shared" si="126"/>
        <v>50</v>
      </c>
      <c r="M99" s="273">
        <v>13</v>
      </c>
      <c r="N99" s="83">
        <f t="shared" si="127"/>
        <v>35</v>
      </c>
      <c r="O99" s="179">
        <f t="shared" si="128"/>
        <v>2.6923076923076925</v>
      </c>
      <c r="P99" s="67">
        <f t="shared" si="129"/>
        <v>10</v>
      </c>
      <c r="Q99" s="125">
        <f t="shared" si="130"/>
        <v>76.923076923076934</v>
      </c>
      <c r="R99" s="2"/>
    </row>
    <row r="100" spans="1:32" ht="18" customHeight="1" x14ac:dyDescent="0.4">
      <c r="A100" s="340"/>
      <c r="B100" s="19">
        <v>3</v>
      </c>
      <c r="C100" s="32">
        <v>13</v>
      </c>
      <c r="D100" s="112">
        <v>20</v>
      </c>
      <c r="E100" s="170">
        <f>D100/ C100</f>
        <v>1.5384615384615385</v>
      </c>
      <c r="F100" s="114">
        <v>7</v>
      </c>
      <c r="G100" s="24">
        <f t="shared" si="133"/>
        <v>53.846153846153847</v>
      </c>
      <c r="H100" s="114">
        <v>6</v>
      </c>
      <c r="I100" s="112">
        <v>16</v>
      </c>
      <c r="J100" s="179">
        <f t="shared" si="125"/>
        <v>2.6666666666666665</v>
      </c>
      <c r="K100" s="114">
        <v>5</v>
      </c>
      <c r="L100" s="24">
        <f t="shared" si="126"/>
        <v>83.333333333333343</v>
      </c>
      <c r="M100" s="273">
        <v>13</v>
      </c>
      <c r="N100" s="83">
        <f t="shared" si="127"/>
        <v>36</v>
      </c>
      <c r="O100" s="179">
        <f t="shared" si="128"/>
        <v>2.7692307692307692</v>
      </c>
      <c r="P100" s="67">
        <f t="shared" si="129"/>
        <v>12</v>
      </c>
      <c r="Q100" s="125">
        <f t="shared" si="130"/>
        <v>92.307692307692307</v>
      </c>
      <c r="R100" s="2"/>
    </row>
    <row r="101" spans="1:32" ht="18" customHeight="1" thickBot="1" x14ac:dyDescent="0.45">
      <c r="A101" s="340"/>
      <c r="B101" s="1">
        <v>4</v>
      </c>
      <c r="C101" s="46">
        <v>25</v>
      </c>
      <c r="D101" s="117">
        <v>31</v>
      </c>
      <c r="E101" s="171">
        <f t="shared" ref="E101:E108" si="134">D101/ C101</f>
        <v>1.24</v>
      </c>
      <c r="F101" s="116">
        <v>17</v>
      </c>
      <c r="G101" s="33">
        <f t="shared" si="133"/>
        <v>68</v>
      </c>
      <c r="H101" s="116">
        <v>8</v>
      </c>
      <c r="I101" s="117">
        <v>14</v>
      </c>
      <c r="J101" s="173">
        <f t="shared" si="125"/>
        <v>1.75</v>
      </c>
      <c r="K101" s="116">
        <v>4</v>
      </c>
      <c r="L101" s="33">
        <f t="shared" si="126"/>
        <v>50</v>
      </c>
      <c r="M101" s="274">
        <v>25</v>
      </c>
      <c r="N101" s="278">
        <f t="shared" si="127"/>
        <v>45</v>
      </c>
      <c r="O101" s="173">
        <f t="shared" si="128"/>
        <v>1.8</v>
      </c>
      <c r="P101" s="102">
        <f t="shared" si="129"/>
        <v>21</v>
      </c>
      <c r="Q101" s="126">
        <f t="shared" si="130"/>
        <v>84</v>
      </c>
      <c r="R101" s="2"/>
    </row>
    <row r="102" spans="1:32" ht="18" customHeight="1" thickBot="1" x14ac:dyDescent="0.45">
      <c r="A102" s="340"/>
      <c r="B102" s="106" t="s">
        <v>26</v>
      </c>
      <c r="C102" s="88">
        <f>SUM(C98:C101)</f>
        <v>66</v>
      </c>
      <c r="D102" s="86">
        <f>SUM(D98:D101)</f>
        <v>117</v>
      </c>
      <c r="E102" s="172">
        <f t="shared" si="134"/>
        <v>1.7727272727272727</v>
      </c>
      <c r="F102" s="85">
        <f>SUM(F98:F101)</f>
        <v>44</v>
      </c>
      <c r="G102" s="89">
        <f t="shared" si="133"/>
        <v>66.666666666666657</v>
      </c>
      <c r="H102" s="85">
        <f>SUM(H98:H101)</f>
        <v>21</v>
      </c>
      <c r="I102" s="86">
        <v>67</v>
      </c>
      <c r="J102" s="172">
        <f t="shared" si="125"/>
        <v>3.1904761904761907</v>
      </c>
      <c r="K102" s="85">
        <f>SUM(K98:K101)</f>
        <v>14</v>
      </c>
      <c r="L102" s="213">
        <f t="shared" si="126"/>
        <v>66.666666666666657</v>
      </c>
      <c r="M102" s="85">
        <f>SUM(M98:M101)</f>
        <v>66</v>
      </c>
      <c r="N102" s="286">
        <f t="shared" si="127"/>
        <v>184</v>
      </c>
      <c r="O102" s="172">
        <f t="shared" si="128"/>
        <v>2.7878787878787881</v>
      </c>
      <c r="P102" s="85">
        <f t="shared" si="129"/>
        <v>58</v>
      </c>
      <c r="Q102" s="127">
        <f t="shared" si="130"/>
        <v>87.878787878787875</v>
      </c>
      <c r="R102" s="2"/>
    </row>
    <row r="103" spans="1:32" ht="18" customHeight="1" x14ac:dyDescent="0.4">
      <c r="A103" s="340"/>
      <c r="B103" s="98">
        <v>8</v>
      </c>
      <c r="C103" s="111">
        <v>1</v>
      </c>
      <c r="D103" s="191">
        <v>0</v>
      </c>
      <c r="E103" s="173">
        <f t="shared" si="134"/>
        <v>0</v>
      </c>
      <c r="F103" s="102">
        <v>0</v>
      </c>
      <c r="G103" s="71">
        <f t="shared" si="133"/>
        <v>0</v>
      </c>
      <c r="H103" s="102">
        <v>1</v>
      </c>
      <c r="I103" s="191">
        <v>3</v>
      </c>
      <c r="J103" s="179">
        <f t="shared" si="125"/>
        <v>3</v>
      </c>
      <c r="K103" s="102">
        <v>1</v>
      </c>
      <c r="L103" s="71">
        <f>K103/H103*100</f>
        <v>100</v>
      </c>
      <c r="M103" s="102">
        <v>1</v>
      </c>
      <c r="N103" s="83">
        <f t="shared" si="127"/>
        <v>3</v>
      </c>
      <c r="O103" s="179">
        <f t="shared" si="128"/>
        <v>3</v>
      </c>
      <c r="P103" s="67">
        <f t="shared" si="129"/>
        <v>1</v>
      </c>
      <c r="Q103" s="202">
        <f>P103/M103*100</f>
        <v>100</v>
      </c>
      <c r="R103" s="2"/>
    </row>
    <row r="104" spans="1:32" ht="18" customHeight="1" x14ac:dyDescent="0.4">
      <c r="A104" s="340"/>
      <c r="B104" s="1">
        <v>12</v>
      </c>
      <c r="C104" s="46">
        <v>1</v>
      </c>
      <c r="D104" s="117">
        <v>0</v>
      </c>
      <c r="E104" s="171">
        <f t="shared" si="134"/>
        <v>0</v>
      </c>
      <c r="F104" s="116">
        <v>0</v>
      </c>
      <c r="G104" s="24">
        <f t="shared" si="133"/>
        <v>0</v>
      </c>
      <c r="H104" s="116">
        <v>1</v>
      </c>
      <c r="I104" s="117">
        <v>0</v>
      </c>
      <c r="J104" s="179">
        <f t="shared" si="125"/>
        <v>0</v>
      </c>
      <c r="K104" s="116">
        <v>0</v>
      </c>
      <c r="L104" s="33">
        <f>K104/H104*100</f>
        <v>0</v>
      </c>
      <c r="M104" s="274">
        <v>1</v>
      </c>
      <c r="N104" s="83">
        <f t="shared" si="127"/>
        <v>0</v>
      </c>
      <c r="O104" s="179">
        <f t="shared" si="128"/>
        <v>0</v>
      </c>
      <c r="P104" s="67">
        <f t="shared" si="129"/>
        <v>0</v>
      </c>
      <c r="Q104" s="126">
        <f>P104/M104*100</f>
        <v>0</v>
      </c>
      <c r="R104" s="2"/>
    </row>
    <row r="105" spans="1:32" ht="18" customHeight="1" x14ac:dyDescent="0.4">
      <c r="A105" s="340"/>
      <c r="B105" s="1">
        <v>16</v>
      </c>
      <c r="C105" s="46">
        <v>1</v>
      </c>
      <c r="D105" s="117">
        <v>1</v>
      </c>
      <c r="E105" s="170">
        <f t="shared" si="134"/>
        <v>1</v>
      </c>
      <c r="F105" s="116">
        <v>1</v>
      </c>
      <c r="G105" s="24">
        <f t="shared" si="133"/>
        <v>100</v>
      </c>
      <c r="H105" s="116" t="s">
        <v>40</v>
      </c>
      <c r="I105" s="117" t="s">
        <v>40</v>
      </c>
      <c r="J105" s="179" t="s">
        <v>40</v>
      </c>
      <c r="K105" s="116" t="s">
        <v>40</v>
      </c>
      <c r="L105" s="275" t="s">
        <v>40</v>
      </c>
      <c r="M105" s="274">
        <v>1</v>
      </c>
      <c r="N105" s="83">
        <f t="shared" si="127"/>
        <v>1</v>
      </c>
      <c r="O105" s="179" t="s">
        <v>40</v>
      </c>
      <c r="P105" s="67">
        <f t="shared" si="129"/>
        <v>1</v>
      </c>
      <c r="Q105" s="276" t="s">
        <v>40</v>
      </c>
      <c r="R105" s="2"/>
    </row>
    <row r="106" spans="1:32" ht="18" customHeight="1" x14ac:dyDescent="0.4">
      <c r="A106" s="340"/>
      <c r="B106" s="1">
        <v>24</v>
      </c>
      <c r="C106" s="90">
        <v>2</v>
      </c>
      <c r="D106" s="1">
        <v>5</v>
      </c>
      <c r="E106" s="171">
        <f t="shared" si="134"/>
        <v>2.5</v>
      </c>
      <c r="F106" s="8">
        <v>1</v>
      </c>
      <c r="G106" s="24">
        <f t="shared" si="133"/>
        <v>50</v>
      </c>
      <c r="H106" s="8">
        <v>1</v>
      </c>
      <c r="I106" s="1">
        <v>0</v>
      </c>
      <c r="J106" s="179">
        <f t="shared" si="125"/>
        <v>0</v>
      </c>
      <c r="K106" s="8">
        <v>0</v>
      </c>
      <c r="L106" s="33">
        <f>K106/H106*100</f>
        <v>0</v>
      </c>
      <c r="M106" s="8">
        <v>2</v>
      </c>
      <c r="N106" s="83">
        <f t="shared" si="127"/>
        <v>5</v>
      </c>
      <c r="O106" s="179">
        <f t="shared" si="128"/>
        <v>2.5</v>
      </c>
      <c r="P106" s="67">
        <f t="shared" si="129"/>
        <v>1</v>
      </c>
      <c r="Q106" s="126">
        <f>P106/M106*100</f>
        <v>50</v>
      </c>
      <c r="R106" s="2"/>
    </row>
    <row r="107" spans="1:32" ht="18" customHeight="1" thickBot="1" x14ac:dyDescent="0.45">
      <c r="A107" s="294"/>
      <c r="B107" s="189">
        <v>30</v>
      </c>
      <c r="C107" s="271">
        <v>1</v>
      </c>
      <c r="D107" s="189">
        <v>0</v>
      </c>
      <c r="E107" s="171">
        <f t="shared" si="134"/>
        <v>0</v>
      </c>
      <c r="F107" s="18">
        <v>0</v>
      </c>
      <c r="G107" s="33">
        <f t="shared" si="133"/>
        <v>0</v>
      </c>
      <c r="H107" s="18">
        <v>1</v>
      </c>
      <c r="I107" s="189">
        <v>0</v>
      </c>
      <c r="J107" s="173">
        <f t="shared" si="125"/>
        <v>0</v>
      </c>
      <c r="K107" s="18">
        <v>0</v>
      </c>
      <c r="L107" s="33">
        <f>K107/H107*100</f>
        <v>0</v>
      </c>
      <c r="M107" s="18">
        <v>1</v>
      </c>
      <c r="N107" s="278">
        <f t="shared" si="127"/>
        <v>0</v>
      </c>
      <c r="O107" s="173">
        <f t="shared" si="128"/>
        <v>0</v>
      </c>
      <c r="P107" s="102">
        <f t="shared" si="129"/>
        <v>0</v>
      </c>
      <c r="Q107" s="126">
        <f>P107/M107*100</f>
        <v>0</v>
      </c>
      <c r="R107" s="2"/>
    </row>
    <row r="108" spans="1:32" ht="18" customHeight="1" thickTop="1" thickBot="1" x14ac:dyDescent="0.45">
      <c r="A108" s="345"/>
      <c r="B108" s="13" t="s">
        <v>22</v>
      </c>
      <c r="C108" s="91">
        <f>SUM(C102:C107)</f>
        <v>72</v>
      </c>
      <c r="D108" s="13">
        <f>SUM(D102:D107)</f>
        <v>123</v>
      </c>
      <c r="E108" s="174">
        <f t="shared" si="134"/>
        <v>1.7083333333333333</v>
      </c>
      <c r="F108" s="10">
        <f>SUM(F102:F107)</f>
        <v>46</v>
      </c>
      <c r="G108" s="40">
        <f t="shared" si="133"/>
        <v>63.888888888888886</v>
      </c>
      <c r="H108" s="10">
        <f>SUM(H98:H107)</f>
        <v>46</v>
      </c>
      <c r="I108" s="13">
        <v>70</v>
      </c>
      <c r="J108" s="177">
        <f t="shared" si="125"/>
        <v>1.5217391304347827</v>
      </c>
      <c r="K108" s="10">
        <v>15</v>
      </c>
      <c r="L108" s="281">
        <f>K108/H108*100</f>
        <v>32.608695652173914</v>
      </c>
      <c r="M108" s="10">
        <f>SUM(M102:M107)</f>
        <v>72</v>
      </c>
      <c r="N108" s="287">
        <f t="shared" si="127"/>
        <v>193</v>
      </c>
      <c r="O108" s="177">
        <f t="shared" si="128"/>
        <v>2.6805555555555554</v>
      </c>
      <c r="P108" s="39">
        <f t="shared" si="129"/>
        <v>61</v>
      </c>
      <c r="Q108" s="261">
        <f>P108/M108*100</f>
        <v>84.722222222222214</v>
      </c>
      <c r="R108" s="2"/>
    </row>
    <row r="109" spans="1:32" ht="18" customHeight="1" x14ac:dyDescent="0.4">
      <c r="A109" s="339" t="s">
        <v>1</v>
      </c>
      <c r="B109" s="22">
        <v>1</v>
      </c>
      <c r="C109" s="262">
        <f>C88+C98</f>
        <v>34</v>
      </c>
      <c r="D109" s="152">
        <f>D88+D98</f>
        <v>107</v>
      </c>
      <c r="E109" s="169">
        <f>D109/C109</f>
        <v>3.1470588235294117</v>
      </c>
      <c r="F109" s="62">
        <f>F88+F98</f>
        <v>30</v>
      </c>
      <c r="G109" s="30">
        <f>F109/C109*100</f>
        <v>88.235294117647058</v>
      </c>
      <c r="H109" s="52">
        <f>H88+H98</f>
        <v>4</v>
      </c>
      <c r="I109" s="190">
        <f>SUM(I88,I98)</f>
        <v>55</v>
      </c>
      <c r="J109" s="169">
        <f t="shared" si="125"/>
        <v>13.75</v>
      </c>
      <c r="K109" s="190">
        <f>SUM(K88,K98)</f>
        <v>4</v>
      </c>
      <c r="L109" s="42">
        <f t="shared" ref="L109:L120" si="135">K109/H109*100</f>
        <v>100</v>
      </c>
      <c r="M109" s="62">
        <f>M88+M98</f>
        <v>34</v>
      </c>
      <c r="N109" s="83">
        <f t="shared" si="127"/>
        <v>162</v>
      </c>
      <c r="O109" s="169">
        <f t="shared" si="128"/>
        <v>4.7647058823529411</v>
      </c>
      <c r="P109" s="67">
        <f t="shared" si="129"/>
        <v>34</v>
      </c>
      <c r="Q109" s="124">
        <f t="shared" ref="Q109:Q120" si="136">P109/M109*100</f>
        <v>100</v>
      </c>
      <c r="R109" s="45"/>
      <c r="S109" s="45"/>
      <c r="T109" s="57"/>
      <c r="U109" s="45"/>
      <c r="V109" s="58"/>
      <c r="W109" s="45"/>
      <c r="X109" s="45"/>
      <c r="Y109" s="57"/>
      <c r="Z109" s="45"/>
      <c r="AA109" s="58"/>
      <c r="AB109" s="45"/>
      <c r="AC109" s="45"/>
      <c r="AD109" s="57"/>
      <c r="AE109" s="45"/>
      <c r="AF109" s="58"/>
    </row>
    <row r="110" spans="1:32" ht="18" customHeight="1" x14ac:dyDescent="0.4">
      <c r="A110" s="340"/>
      <c r="B110" s="19">
        <v>2</v>
      </c>
      <c r="C110" s="95">
        <f>C89+C99</f>
        <v>18</v>
      </c>
      <c r="D110" s="19">
        <f>D89+D99</f>
        <v>33</v>
      </c>
      <c r="E110" s="170">
        <f>D110/ C110</f>
        <v>1.8333333333333333</v>
      </c>
      <c r="F110" s="4">
        <f>F89+F99</f>
        <v>12</v>
      </c>
      <c r="G110" s="24">
        <f t="shared" ref="G110:G120" si="137">F110/C110*100</f>
        <v>66.666666666666657</v>
      </c>
      <c r="H110" s="114">
        <f>H89+H99</f>
        <v>5</v>
      </c>
      <c r="I110" s="112">
        <f>SUM(I89,I99)</f>
        <v>22</v>
      </c>
      <c r="J110" s="179">
        <f t="shared" si="125"/>
        <v>4.4000000000000004</v>
      </c>
      <c r="K110" s="277">
        <f>SUM(K89,K99)</f>
        <v>3</v>
      </c>
      <c r="L110" s="123">
        <f t="shared" si="135"/>
        <v>60</v>
      </c>
      <c r="M110" s="4">
        <f>M89+M99</f>
        <v>18</v>
      </c>
      <c r="N110" s="83">
        <f t="shared" si="127"/>
        <v>55</v>
      </c>
      <c r="O110" s="179">
        <f t="shared" si="128"/>
        <v>3.0555555555555554</v>
      </c>
      <c r="P110" s="67">
        <f t="shared" si="129"/>
        <v>15</v>
      </c>
      <c r="Q110" s="125">
        <f t="shared" si="136"/>
        <v>83.333333333333343</v>
      </c>
      <c r="R110" s="45"/>
      <c r="S110" s="45"/>
      <c r="T110" s="57"/>
      <c r="U110" s="45"/>
      <c r="V110" s="58"/>
      <c r="W110" s="45"/>
      <c r="X110" s="45"/>
      <c r="Y110" s="57"/>
      <c r="Z110" s="70"/>
      <c r="AA110" s="58"/>
      <c r="AB110" s="45"/>
      <c r="AC110" s="45"/>
      <c r="AD110" s="57"/>
      <c r="AE110" s="45"/>
      <c r="AF110" s="58"/>
    </row>
    <row r="111" spans="1:32" ht="18" customHeight="1" x14ac:dyDescent="0.4">
      <c r="A111" s="340"/>
      <c r="B111" s="19">
        <v>3</v>
      </c>
      <c r="C111" s="95">
        <f>C100</f>
        <v>13</v>
      </c>
      <c r="D111" s="19">
        <f>D94</f>
        <v>0</v>
      </c>
      <c r="E111" s="170">
        <f>D111/ C111</f>
        <v>0</v>
      </c>
      <c r="F111" s="4">
        <f>F100</f>
        <v>7</v>
      </c>
      <c r="G111" s="24">
        <f t="shared" si="137"/>
        <v>53.846153846153847</v>
      </c>
      <c r="H111" s="114">
        <f>H100</f>
        <v>6</v>
      </c>
      <c r="I111" s="112">
        <f>SUM(I100)</f>
        <v>16</v>
      </c>
      <c r="J111" s="179">
        <f t="shared" si="125"/>
        <v>2.6666666666666665</v>
      </c>
      <c r="K111" s="277">
        <f>SUM(K100)</f>
        <v>5</v>
      </c>
      <c r="L111" s="123">
        <f t="shared" si="135"/>
        <v>83.333333333333343</v>
      </c>
      <c r="M111" s="4">
        <f>M100</f>
        <v>13</v>
      </c>
      <c r="N111" s="83">
        <f t="shared" si="127"/>
        <v>16</v>
      </c>
      <c r="O111" s="179">
        <f t="shared" si="128"/>
        <v>1.2307692307692308</v>
      </c>
      <c r="P111" s="67">
        <f t="shared" si="129"/>
        <v>12</v>
      </c>
      <c r="Q111" s="125">
        <f t="shared" si="136"/>
        <v>92.307692307692307</v>
      </c>
      <c r="R111" s="45"/>
      <c r="S111" s="45"/>
      <c r="T111" s="57"/>
      <c r="U111" s="45"/>
      <c r="V111" s="58"/>
      <c r="W111" s="45"/>
      <c r="X111" s="45"/>
      <c r="Y111" s="57"/>
      <c r="Z111" s="45"/>
      <c r="AA111" s="58"/>
      <c r="AB111" s="45"/>
      <c r="AC111" s="45"/>
      <c r="AD111" s="57"/>
      <c r="AE111" s="45"/>
      <c r="AF111" s="58"/>
    </row>
    <row r="112" spans="1:32" ht="18" customHeight="1" thickBot="1" x14ac:dyDescent="0.45">
      <c r="A112" s="340"/>
      <c r="B112" s="1">
        <v>4</v>
      </c>
      <c r="C112" s="90">
        <f>C90+C101</f>
        <v>31</v>
      </c>
      <c r="D112" s="1">
        <f>D90+D101</f>
        <v>36</v>
      </c>
      <c r="E112" s="171">
        <f t="shared" ref="E112:E120" si="138">D112/ C112</f>
        <v>1.1612903225806452</v>
      </c>
      <c r="F112" s="8">
        <f>F90+F101</f>
        <v>20</v>
      </c>
      <c r="G112" s="33">
        <f t="shared" si="137"/>
        <v>64.516129032258064</v>
      </c>
      <c r="H112" s="116">
        <f>H90+H101</f>
        <v>11</v>
      </c>
      <c r="I112" s="117">
        <f>SUM(I90,I101)</f>
        <v>18</v>
      </c>
      <c r="J112" s="173">
        <f t="shared" si="125"/>
        <v>1.6363636363636365</v>
      </c>
      <c r="K112" s="275">
        <f>SUM(K90,K101)</f>
        <v>6</v>
      </c>
      <c r="L112" s="220">
        <f t="shared" si="135"/>
        <v>54.54545454545454</v>
      </c>
      <c r="M112" s="8">
        <f>M90+M101</f>
        <v>31</v>
      </c>
      <c r="N112" s="278">
        <f t="shared" si="127"/>
        <v>54</v>
      </c>
      <c r="O112" s="173">
        <f t="shared" si="128"/>
        <v>1.7419354838709677</v>
      </c>
      <c r="P112" s="102">
        <f t="shared" si="129"/>
        <v>26</v>
      </c>
      <c r="Q112" s="128">
        <f t="shared" si="136"/>
        <v>83.870967741935488</v>
      </c>
      <c r="R112" s="45"/>
      <c r="S112" s="45"/>
      <c r="T112" s="57"/>
      <c r="U112" s="45"/>
      <c r="V112" s="58"/>
      <c r="W112" s="45"/>
      <c r="X112" s="45"/>
      <c r="Y112" s="57"/>
      <c r="Z112" s="70"/>
      <c r="AA112" s="58"/>
      <c r="AB112" s="45"/>
      <c r="AC112" s="45"/>
      <c r="AD112" s="57"/>
      <c r="AE112" s="45"/>
      <c r="AF112" s="58"/>
    </row>
    <row r="113" spans="1:33" ht="18" customHeight="1" thickBot="1" x14ac:dyDescent="0.45">
      <c r="A113" s="341"/>
      <c r="B113" s="106" t="s">
        <v>25</v>
      </c>
      <c r="C113" s="110">
        <f>SUM(C109:C112)</f>
        <v>96</v>
      </c>
      <c r="D113" s="106">
        <f>SUM(D109:D112)</f>
        <v>176</v>
      </c>
      <c r="E113" s="172">
        <f>D113/ C113</f>
        <v>1.8333333333333333</v>
      </c>
      <c r="F113" s="84">
        <f>SUM(F109:F112)</f>
        <v>69</v>
      </c>
      <c r="G113" s="89">
        <f t="shared" si="137"/>
        <v>71.875</v>
      </c>
      <c r="H113" s="75">
        <f>SUM(H109:H112)</f>
        <v>26</v>
      </c>
      <c r="I113" s="155">
        <f>SUM(I109:I112)</f>
        <v>111</v>
      </c>
      <c r="J113" s="172">
        <f t="shared" si="125"/>
        <v>4.2692307692307692</v>
      </c>
      <c r="K113" s="155">
        <f>SUM(K109:K112)</f>
        <v>18</v>
      </c>
      <c r="L113" s="213">
        <f t="shared" si="135"/>
        <v>69.230769230769226</v>
      </c>
      <c r="M113" s="84">
        <f>SUM(M109:M112)</f>
        <v>96</v>
      </c>
      <c r="N113" s="286">
        <f t="shared" si="127"/>
        <v>287</v>
      </c>
      <c r="O113" s="172">
        <f t="shared" si="128"/>
        <v>2.9895833333333335</v>
      </c>
      <c r="P113" s="85">
        <f t="shared" si="129"/>
        <v>87</v>
      </c>
      <c r="Q113" s="142">
        <f t="shared" si="136"/>
        <v>90.625</v>
      </c>
      <c r="R113" s="45"/>
      <c r="S113" s="45"/>
      <c r="T113" s="57"/>
      <c r="U113" s="45"/>
      <c r="V113" s="58"/>
      <c r="W113" s="45"/>
      <c r="X113" s="45"/>
      <c r="Y113" s="57"/>
      <c r="Z113" s="70"/>
      <c r="AA113" s="58"/>
      <c r="AB113" s="45"/>
      <c r="AC113" s="45"/>
      <c r="AD113" s="57"/>
      <c r="AE113" s="45"/>
      <c r="AF113" s="58"/>
    </row>
    <row r="114" spans="1:33" ht="18" customHeight="1" x14ac:dyDescent="0.4">
      <c r="A114" s="340"/>
      <c r="B114" s="93">
        <v>6</v>
      </c>
      <c r="C114" s="92">
        <f>C92</f>
        <v>2</v>
      </c>
      <c r="D114" s="93">
        <f>D92</f>
        <v>0</v>
      </c>
      <c r="E114" s="179">
        <f t="shared" si="138"/>
        <v>0</v>
      </c>
      <c r="F114" s="6">
        <f>F92</f>
        <v>0</v>
      </c>
      <c r="G114" s="71">
        <f t="shared" si="137"/>
        <v>0</v>
      </c>
      <c r="H114" s="67">
        <f>H92</f>
        <v>2</v>
      </c>
      <c r="I114" s="83">
        <f>SUM(I92)</f>
        <v>1</v>
      </c>
      <c r="J114" s="179">
        <f t="shared" si="125"/>
        <v>0.5</v>
      </c>
      <c r="K114" s="83">
        <f>SUM(K92)</f>
        <v>0</v>
      </c>
      <c r="L114" s="220">
        <f t="shared" si="135"/>
        <v>0</v>
      </c>
      <c r="M114" s="6">
        <f>M92</f>
        <v>2</v>
      </c>
      <c r="N114" s="83">
        <f t="shared" si="127"/>
        <v>1</v>
      </c>
      <c r="O114" s="179">
        <f t="shared" si="128"/>
        <v>0.5</v>
      </c>
      <c r="P114" s="67">
        <f t="shared" si="129"/>
        <v>0</v>
      </c>
      <c r="Q114" s="128">
        <f t="shared" si="136"/>
        <v>0</v>
      </c>
      <c r="R114" s="45"/>
      <c r="S114" s="45"/>
      <c r="T114" s="57"/>
      <c r="U114" s="45"/>
      <c r="V114" s="58"/>
      <c r="W114" s="45"/>
      <c r="X114" s="45"/>
      <c r="Y114" s="57"/>
      <c r="Z114" s="45"/>
      <c r="AA114" s="58"/>
      <c r="AB114" s="45"/>
      <c r="AC114" s="45"/>
      <c r="AD114" s="57"/>
      <c r="AE114" s="45"/>
      <c r="AF114" s="58"/>
    </row>
    <row r="115" spans="1:33" ht="18" customHeight="1" x14ac:dyDescent="0.4">
      <c r="A115" s="294"/>
      <c r="B115" s="98">
        <v>8</v>
      </c>
      <c r="C115" s="97">
        <f t="shared" ref="C115:D117" si="139">C93+C103</f>
        <v>3</v>
      </c>
      <c r="D115" s="98">
        <f t="shared" si="139"/>
        <v>0</v>
      </c>
      <c r="E115" s="170">
        <f t="shared" si="138"/>
        <v>0</v>
      </c>
      <c r="F115" s="4">
        <f>F93+F103</f>
        <v>0</v>
      </c>
      <c r="G115" s="24">
        <f t="shared" si="137"/>
        <v>0</v>
      </c>
      <c r="H115" s="114">
        <f>H93+H103</f>
        <v>3</v>
      </c>
      <c r="I115" s="112">
        <f>SUM(I93,I103)</f>
        <v>3</v>
      </c>
      <c r="J115" s="179">
        <f t="shared" si="125"/>
        <v>1</v>
      </c>
      <c r="K115" s="277">
        <f>SUM(K93,K103)</f>
        <v>1</v>
      </c>
      <c r="L115" s="123">
        <f t="shared" si="135"/>
        <v>33.333333333333329</v>
      </c>
      <c r="M115" s="17">
        <f t="shared" ref="M115" si="140">M93+M103</f>
        <v>3</v>
      </c>
      <c r="N115" s="83">
        <f t="shared" si="127"/>
        <v>3</v>
      </c>
      <c r="O115" s="179">
        <f t="shared" si="128"/>
        <v>1</v>
      </c>
      <c r="P115" s="67">
        <f t="shared" si="129"/>
        <v>1</v>
      </c>
      <c r="Q115" s="125">
        <f t="shared" si="136"/>
        <v>33.333333333333329</v>
      </c>
      <c r="R115" s="45"/>
      <c r="S115" s="45"/>
      <c r="T115" s="57"/>
      <c r="U115" s="45"/>
      <c r="V115" s="58"/>
      <c r="W115" s="45"/>
      <c r="X115" s="45"/>
      <c r="Y115" s="57"/>
      <c r="Z115" s="45"/>
      <c r="AA115" s="58"/>
      <c r="AB115" s="45"/>
      <c r="AC115" s="45"/>
      <c r="AD115" s="57"/>
      <c r="AE115" s="45"/>
      <c r="AF115" s="58"/>
    </row>
    <row r="116" spans="1:33" ht="18" customHeight="1" x14ac:dyDescent="0.4">
      <c r="A116" s="294"/>
      <c r="B116" s="19">
        <v>12</v>
      </c>
      <c r="C116" s="95">
        <f t="shared" si="139"/>
        <v>2</v>
      </c>
      <c r="D116" s="19">
        <f t="shared" si="139"/>
        <v>0</v>
      </c>
      <c r="E116" s="170">
        <f t="shared" si="138"/>
        <v>0</v>
      </c>
      <c r="F116" s="4">
        <f>F94+F104</f>
        <v>0</v>
      </c>
      <c r="G116" s="24">
        <f t="shared" si="137"/>
        <v>0</v>
      </c>
      <c r="H116" s="114">
        <f>H94+H104</f>
        <v>2</v>
      </c>
      <c r="I116" s="112">
        <f>SUM(I94,I104)</f>
        <v>0</v>
      </c>
      <c r="J116" s="179">
        <f t="shared" si="125"/>
        <v>0</v>
      </c>
      <c r="K116" s="277">
        <f>SUM(K94,K104)</f>
        <v>0</v>
      </c>
      <c r="L116" s="123">
        <f t="shared" si="135"/>
        <v>0</v>
      </c>
      <c r="M116" s="4">
        <f t="shared" ref="M116" si="141">M94+M104</f>
        <v>2</v>
      </c>
      <c r="N116" s="83">
        <f t="shared" si="127"/>
        <v>0</v>
      </c>
      <c r="O116" s="179">
        <f t="shared" si="128"/>
        <v>0</v>
      </c>
      <c r="P116" s="67">
        <f t="shared" si="129"/>
        <v>0</v>
      </c>
      <c r="Q116" s="125">
        <f t="shared" si="136"/>
        <v>0</v>
      </c>
      <c r="R116" s="45"/>
      <c r="S116" s="45"/>
      <c r="T116" s="57"/>
      <c r="U116" s="45"/>
      <c r="V116" s="58"/>
      <c r="W116" s="45"/>
      <c r="X116" s="45"/>
      <c r="Y116" s="57"/>
      <c r="Z116" s="45"/>
      <c r="AA116" s="58"/>
      <c r="AB116" s="45"/>
      <c r="AC116" s="45"/>
      <c r="AD116" s="57"/>
      <c r="AE116" s="45"/>
      <c r="AF116" s="58"/>
    </row>
    <row r="117" spans="1:33" ht="18" customHeight="1" x14ac:dyDescent="0.4">
      <c r="A117" s="294"/>
      <c r="B117" s="19">
        <v>16</v>
      </c>
      <c r="C117" s="95">
        <f t="shared" si="139"/>
        <v>2</v>
      </c>
      <c r="D117" s="19">
        <f t="shared" si="139"/>
        <v>1</v>
      </c>
      <c r="E117" s="170">
        <f t="shared" si="138"/>
        <v>0.5</v>
      </c>
      <c r="F117" s="4">
        <f>F95+F105</f>
        <v>1</v>
      </c>
      <c r="G117" s="24">
        <f t="shared" si="137"/>
        <v>50</v>
      </c>
      <c r="H117" s="114">
        <v>1</v>
      </c>
      <c r="I117" s="112">
        <f>SUM(I95)</f>
        <v>1</v>
      </c>
      <c r="J117" s="179">
        <f t="shared" si="125"/>
        <v>1</v>
      </c>
      <c r="K117" s="277">
        <f>SUM(K95)</f>
        <v>1</v>
      </c>
      <c r="L117" s="123">
        <f t="shared" si="135"/>
        <v>100</v>
      </c>
      <c r="M117" s="4">
        <f t="shared" ref="M117" si="142">M95+M105</f>
        <v>2</v>
      </c>
      <c r="N117" s="83">
        <f t="shared" si="127"/>
        <v>2</v>
      </c>
      <c r="O117" s="179">
        <f t="shared" si="128"/>
        <v>1</v>
      </c>
      <c r="P117" s="67">
        <f t="shared" si="129"/>
        <v>2</v>
      </c>
      <c r="Q117" s="125">
        <f t="shared" si="136"/>
        <v>100</v>
      </c>
      <c r="R117" s="45"/>
      <c r="S117" s="45"/>
      <c r="T117" s="57"/>
      <c r="U117" s="45"/>
      <c r="V117" s="58"/>
      <c r="W117" s="45"/>
      <c r="X117" s="45"/>
      <c r="Y117" s="57"/>
      <c r="Z117" s="45"/>
      <c r="AA117" s="58"/>
      <c r="AB117" s="45"/>
      <c r="AC117" s="45"/>
      <c r="AD117" s="57"/>
      <c r="AE117" s="45"/>
      <c r="AF117" s="58"/>
    </row>
    <row r="118" spans="1:33" ht="18" customHeight="1" x14ac:dyDescent="0.4">
      <c r="A118" s="294"/>
      <c r="B118" s="19">
        <v>24</v>
      </c>
      <c r="C118" s="95">
        <f>C106</f>
        <v>2</v>
      </c>
      <c r="D118" s="19">
        <f>D106</f>
        <v>5</v>
      </c>
      <c r="E118" s="170">
        <f t="shared" si="138"/>
        <v>2.5</v>
      </c>
      <c r="F118" s="4">
        <f>F106</f>
        <v>1</v>
      </c>
      <c r="G118" s="24">
        <f t="shared" si="137"/>
        <v>50</v>
      </c>
      <c r="H118" s="114">
        <f>H106</f>
        <v>1</v>
      </c>
      <c r="I118" s="112">
        <f>SUM(I106)</f>
        <v>0</v>
      </c>
      <c r="J118" s="179">
        <f t="shared" si="125"/>
        <v>0</v>
      </c>
      <c r="K118" s="277">
        <f>SUM(K106)</f>
        <v>0</v>
      </c>
      <c r="L118" s="123">
        <f t="shared" si="135"/>
        <v>0</v>
      </c>
      <c r="M118" s="4">
        <f>M106</f>
        <v>2</v>
      </c>
      <c r="N118" s="83">
        <f t="shared" si="127"/>
        <v>5</v>
      </c>
      <c r="O118" s="179">
        <f t="shared" si="128"/>
        <v>2.5</v>
      </c>
      <c r="P118" s="67">
        <f t="shared" si="129"/>
        <v>1</v>
      </c>
      <c r="Q118" s="125">
        <f t="shared" si="136"/>
        <v>50</v>
      </c>
      <c r="R118" s="45"/>
      <c r="S118" s="45"/>
      <c r="T118" s="57"/>
      <c r="U118" s="45"/>
      <c r="V118" s="58"/>
      <c r="W118" s="45"/>
      <c r="X118" s="45"/>
      <c r="Y118" s="57"/>
      <c r="Z118" s="45"/>
      <c r="AA118" s="58"/>
      <c r="AB118" s="45"/>
      <c r="AC118" s="45"/>
      <c r="AD118" s="57"/>
      <c r="AE118" s="45"/>
      <c r="AG118" s="289" t="s">
        <v>39</v>
      </c>
    </row>
    <row r="119" spans="1:33" ht="18" customHeight="1" thickBot="1" x14ac:dyDescent="0.45">
      <c r="A119" s="294"/>
      <c r="B119" s="189">
        <v>30</v>
      </c>
      <c r="C119" s="271">
        <f>C96+C107</f>
        <v>2</v>
      </c>
      <c r="D119" s="189">
        <f>D96+D107</f>
        <v>0</v>
      </c>
      <c r="E119" s="171">
        <f t="shared" si="138"/>
        <v>0</v>
      </c>
      <c r="F119" s="8">
        <f>F96+F107</f>
        <v>0</v>
      </c>
      <c r="G119" s="33">
        <f t="shared" si="137"/>
        <v>0</v>
      </c>
      <c r="H119" s="35">
        <f>H96+H107</f>
        <v>2</v>
      </c>
      <c r="I119" s="81">
        <f>SUM(I96,I107)</f>
        <v>0</v>
      </c>
      <c r="J119" s="182">
        <f t="shared" si="125"/>
        <v>0</v>
      </c>
      <c r="K119" s="81">
        <f>SUM(K96,K107)</f>
        <v>0</v>
      </c>
      <c r="L119" s="282">
        <f t="shared" si="135"/>
        <v>0</v>
      </c>
      <c r="M119" s="18">
        <f>M96+M107</f>
        <v>2</v>
      </c>
      <c r="N119" s="278">
        <f t="shared" si="127"/>
        <v>0</v>
      </c>
      <c r="O119" s="182">
        <f t="shared" si="128"/>
        <v>0</v>
      </c>
      <c r="P119" s="102">
        <f t="shared" si="129"/>
        <v>0</v>
      </c>
      <c r="Q119" s="285">
        <f t="shared" si="136"/>
        <v>0</v>
      </c>
      <c r="R119" s="45"/>
      <c r="S119" s="45"/>
      <c r="T119" s="57"/>
      <c r="U119" s="45"/>
      <c r="V119" s="58"/>
      <c r="W119" s="45"/>
      <c r="X119" s="45"/>
      <c r="Y119" s="57"/>
      <c r="Z119" s="45"/>
      <c r="AA119" s="58"/>
      <c r="AB119" s="45"/>
      <c r="AC119" s="45"/>
      <c r="AD119" s="57"/>
      <c r="AE119" s="45"/>
      <c r="AG119" s="289"/>
    </row>
    <row r="120" spans="1:33" ht="18" customHeight="1" thickTop="1" thickBot="1" x14ac:dyDescent="0.45">
      <c r="A120" s="342"/>
      <c r="B120" s="204" t="s">
        <v>22</v>
      </c>
      <c r="C120" s="272">
        <f>SUM(C109,C110,C111,C112,C114,C115,C116,C117,C118,C119)</f>
        <v>109</v>
      </c>
      <c r="D120" s="204">
        <f>SUM(D109,D110,D111,D112,D114,D115,D116,D117,D118,D119)</f>
        <v>182</v>
      </c>
      <c r="E120" s="180">
        <f t="shared" si="138"/>
        <v>1.6697247706422018</v>
      </c>
      <c r="F120" s="143">
        <f>SUM(F109,F110,F111,F112,F114,F115,F116,F117,F118,F119)</f>
        <v>71</v>
      </c>
      <c r="G120" s="145">
        <f t="shared" si="137"/>
        <v>65.137614678899084</v>
      </c>
      <c r="H120" s="203">
        <f>SUM(H109,H110,H111,H112,H114,H115,H117,H116,H118,H119)</f>
        <v>37</v>
      </c>
      <c r="I120" s="204">
        <v>116</v>
      </c>
      <c r="J120" s="180">
        <f t="shared" si="125"/>
        <v>3.1351351351351351</v>
      </c>
      <c r="K120" s="204">
        <v>20</v>
      </c>
      <c r="L120" s="223">
        <f t="shared" si="135"/>
        <v>54.054054054054056</v>
      </c>
      <c r="M120" s="203">
        <f>SUM(M109,M110,M111,M112,M114,M115,M116,M117,M118,M119)</f>
        <v>109</v>
      </c>
      <c r="N120" s="288">
        <f t="shared" si="127"/>
        <v>298</v>
      </c>
      <c r="O120" s="180">
        <f t="shared" si="128"/>
        <v>2.7339449541284404</v>
      </c>
      <c r="P120" s="146">
        <f t="shared" si="129"/>
        <v>91</v>
      </c>
      <c r="Q120" s="148">
        <f t="shared" si="136"/>
        <v>83.486238532110093</v>
      </c>
      <c r="R120" s="45"/>
      <c r="S120" s="45"/>
      <c r="T120" s="57"/>
      <c r="U120" s="45"/>
      <c r="V120" s="58"/>
      <c r="W120" s="45"/>
      <c r="X120" s="45"/>
      <c r="Y120" s="57"/>
      <c r="Z120" s="45"/>
      <c r="AA120" s="58"/>
      <c r="AB120" s="45"/>
      <c r="AC120" s="45"/>
      <c r="AD120" s="57"/>
      <c r="AE120" s="45"/>
      <c r="AG120" s="289"/>
    </row>
    <row r="121" spans="1:33" ht="18" customHeight="1" thickTop="1" x14ac:dyDescent="0.4">
      <c r="A121" s="343" t="s">
        <v>23</v>
      </c>
      <c r="B121" s="343"/>
      <c r="C121" s="343"/>
      <c r="D121" s="343"/>
      <c r="E121" s="343"/>
      <c r="F121" s="343"/>
      <c r="G121" s="343"/>
      <c r="H121" s="343"/>
      <c r="I121" s="343"/>
      <c r="J121" s="343"/>
      <c r="K121" s="343"/>
      <c r="L121" s="343"/>
      <c r="M121" s="343"/>
      <c r="N121" s="343"/>
      <c r="O121" s="343"/>
      <c r="P121" s="343"/>
      <c r="Q121" s="343"/>
      <c r="R121" s="343"/>
      <c r="S121" s="343"/>
      <c r="T121" s="343"/>
      <c r="U121" s="343"/>
      <c r="V121" s="343"/>
      <c r="W121" s="343"/>
      <c r="X121" s="343"/>
      <c r="Y121" s="343"/>
      <c r="Z121" s="343"/>
      <c r="AA121" s="2"/>
      <c r="AB121" s="2"/>
      <c r="AC121" s="3"/>
      <c r="AD121" s="2"/>
      <c r="AE121" s="2"/>
      <c r="AG121" s="289"/>
    </row>
    <row r="122" spans="1:33" ht="18" customHeight="1" x14ac:dyDescent="0.4">
      <c r="A122" s="56"/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2"/>
      <c r="M122" s="2"/>
      <c r="N122" s="3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3"/>
      <c r="AA122" s="2"/>
      <c r="AB122" s="2"/>
      <c r="AC122" s="3"/>
      <c r="AD122" s="2"/>
      <c r="AE122" s="2"/>
      <c r="AG122" s="289"/>
    </row>
    <row r="123" spans="1:33" ht="18" customHeight="1" x14ac:dyDescent="0.4">
      <c r="A123" s="56"/>
      <c r="B123" s="2"/>
      <c r="C123" s="2"/>
      <c r="D123" s="2"/>
      <c r="E123" s="2"/>
      <c r="F123" s="2"/>
      <c r="G123" s="2"/>
      <c r="H123" s="2"/>
      <c r="I123" s="2"/>
      <c r="J123" s="2"/>
      <c r="K123" s="3"/>
      <c r="L123" s="2"/>
      <c r="M123" s="2"/>
      <c r="N123" s="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3"/>
      <c r="AA123" s="2"/>
      <c r="AB123" s="2"/>
      <c r="AC123" s="3"/>
      <c r="AD123" s="2"/>
      <c r="AE123" s="2"/>
      <c r="AF123" s="2"/>
    </row>
    <row r="124" spans="1:33" ht="18" customHeight="1" x14ac:dyDescent="0.4">
      <c r="A124" s="56"/>
      <c r="B124" s="2"/>
      <c r="C124" s="2"/>
      <c r="D124" s="2"/>
      <c r="E124" s="2"/>
      <c r="F124" s="2"/>
      <c r="G124" s="2"/>
      <c r="H124" s="2"/>
      <c r="I124" s="2"/>
      <c r="J124" s="2"/>
      <c r="K124" s="3"/>
      <c r="L124" s="2"/>
      <c r="M124" s="2"/>
      <c r="N124" s="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3"/>
      <c r="AA124" s="2"/>
      <c r="AB124" s="2"/>
      <c r="AC124" s="3"/>
      <c r="AD124" s="2"/>
      <c r="AE124" s="2"/>
      <c r="AF124" s="2"/>
    </row>
    <row r="125" spans="1:33" ht="18" customHeight="1" x14ac:dyDescent="0.4">
      <c r="A125" s="56"/>
      <c r="B125" s="2"/>
      <c r="C125" s="2"/>
      <c r="D125" s="2"/>
      <c r="E125" s="2"/>
      <c r="F125" s="2"/>
      <c r="G125" s="2"/>
      <c r="H125" s="2"/>
      <c r="I125" s="2"/>
      <c r="J125" s="2"/>
      <c r="K125" s="3"/>
      <c r="L125" s="2"/>
      <c r="M125" s="2"/>
      <c r="N125" s="3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3"/>
      <c r="AA125" s="2"/>
      <c r="AB125" s="2"/>
      <c r="AC125" s="3"/>
      <c r="AD125" s="2"/>
      <c r="AE125" s="2"/>
      <c r="AF125" s="2"/>
    </row>
    <row r="126" spans="1:33" ht="18" customHeight="1" x14ac:dyDescent="0.4">
      <c r="A126" s="56"/>
      <c r="B126" s="2"/>
      <c r="C126" s="2"/>
      <c r="D126" s="2"/>
      <c r="E126" s="2"/>
      <c r="F126" s="2"/>
      <c r="G126" s="2"/>
      <c r="H126" s="2"/>
      <c r="I126" s="2"/>
      <c r="J126" s="2"/>
      <c r="K126" s="3"/>
      <c r="L126" s="2"/>
      <c r="M126" s="2"/>
      <c r="N126" s="3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3"/>
      <c r="AA126" s="2"/>
      <c r="AB126" s="2"/>
      <c r="AC126" s="3"/>
      <c r="AD126" s="2"/>
      <c r="AE126" s="2"/>
      <c r="AF126" s="2"/>
    </row>
    <row r="127" spans="1:33" ht="18" customHeight="1" x14ac:dyDescent="0.4">
      <c r="A127" s="56"/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2"/>
      <c r="M127" s="2"/>
      <c r="N127" s="3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3"/>
      <c r="AA127" s="2"/>
      <c r="AB127" s="2"/>
      <c r="AC127" s="3"/>
      <c r="AD127" s="2"/>
      <c r="AE127" s="2"/>
      <c r="AF127" s="2"/>
    </row>
    <row r="128" spans="1:33" ht="18" customHeight="1" x14ac:dyDescent="0.4">
      <c r="A128" s="56"/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2"/>
      <c r="M128" s="2"/>
      <c r="N128" s="3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3"/>
      <c r="AA128" s="2"/>
      <c r="AB128" s="2"/>
      <c r="AC128" s="3"/>
      <c r="AD128" s="2"/>
      <c r="AE128" s="2"/>
      <c r="AF128" s="2"/>
    </row>
  </sheetData>
  <mergeCells count="141">
    <mergeCell ref="A7:A14"/>
    <mergeCell ref="A15:A21"/>
    <mergeCell ref="A22:A28"/>
    <mergeCell ref="B5:B6"/>
    <mergeCell ref="C5:C6"/>
    <mergeCell ref="D5:E5"/>
    <mergeCell ref="F5:F6"/>
    <mergeCell ref="G5:G6"/>
    <mergeCell ref="AE44:AE45"/>
    <mergeCell ref="X44:Y44"/>
    <mergeCell ref="Z44:Z45"/>
    <mergeCell ref="L44:L45"/>
    <mergeCell ref="M44:M45"/>
    <mergeCell ref="N44:O44"/>
    <mergeCell ref="P44:P45"/>
    <mergeCell ref="Q44:Q45"/>
    <mergeCell ref="R42:AF42"/>
    <mergeCell ref="AB43:AF43"/>
    <mergeCell ref="R43:V43"/>
    <mergeCell ref="W43:AA43"/>
    <mergeCell ref="AA44:AA45"/>
    <mergeCell ref="AB44:AB45"/>
    <mergeCell ref="AC44:AD44"/>
    <mergeCell ref="R44:R45"/>
    <mergeCell ref="AC5:AD5"/>
    <mergeCell ref="AE5:AE6"/>
    <mergeCell ref="C4:G4"/>
    <mergeCell ref="H4:L4"/>
    <mergeCell ref="M4:Q4"/>
    <mergeCell ref="R4:V4"/>
    <mergeCell ref="W4:AA4"/>
    <mergeCell ref="AB4:AF4"/>
    <mergeCell ref="Q5:Q6"/>
    <mergeCell ref="R5:R6"/>
    <mergeCell ref="S5:T5"/>
    <mergeCell ref="U5:U6"/>
    <mergeCell ref="V5:V6"/>
    <mergeCell ref="W5:W6"/>
    <mergeCell ref="H5:H6"/>
    <mergeCell ref="I5:J5"/>
    <mergeCell ref="K5:K6"/>
    <mergeCell ref="X5:Y5"/>
    <mergeCell ref="Z5:Z6"/>
    <mergeCell ref="AA5:AA6"/>
    <mergeCell ref="AF44:AF45"/>
    <mergeCell ref="A46:A54"/>
    <mergeCell ref="A55:A63"/>
    <mergeCell ref="A64:A70"/>
    <mergeCell ref="C84:Q84"/>
    <mergeCell ref="C85:G85"/>
    <mergeCell ref="H85:L85"/>
    <mergeCell ref="M85:Q85"/>
    <mergeCell ref="B86:B87"/>
    <mergeCell ref="C86:C87"/>
    <mergeCell ref="D86:E86"/>
    <mergeCell ref="F86:F87"/>
    <mergeCell ref="M86:M87"/>
    <mergeCell ref="N86:O86"/>
    <mergeCell ref="P86:P87"/>
    <mergeCell ref="Q86:Q87"/>
    <mergeCell ref="G86:G87"/>
    <mergeCell ref="H86:H87"/>
    <mergeCell ref="I86:J86"/>
    <mergeCell ref="K86:K87"/>
    <mergeCell ref="L86:L87"/>
    <mergeCell ref="B44:B45"/>
    <mergeCell ref="C44:C45"/>
    <mergeCell ref="D44:E44"/>
    <mergeCell ref="S87:T87"/>
    <mergeCell ref="A29:A36"/>
    <mergeCell ref="A37:Z37"/>
    <mergeCell ref="A71:A79"/>
    <mergeCell ref="A109:A120"/>
    <mergeCell ref="A80:Z80"/>
    <mergeCell ref="A121:Z121"/>
    <mergeCell ref="A88:A97"/>
    <mergeCell ref="A98:A108"/>
    <mergeCell ref="C42:Q42"/>
    <mergeCell ref="F44:F45"/>
    <mergeCell ref="G44:G45"/>
    <mergeCell ref="H44:H45"/>
    <mergeCell ref="I44:J44"/>
    <mergeCell ref="K44:K45"/>
    <mergeCell ref="C43:G43"/>
    <mergeCell ref="H43:L43"/>
    <mergeCell ref="M43:Q43"/>
    <mergeCell ref="S44:T44"/>
    <mergeCell ref="U44:U45"/>
    <mergeCell ref="V44:V45"/>
    <mergeCell ref="W44:W45"/>
    <mergeCell ref="U87:V87"/>
    <mergeCell ref="W87:X87"/>
    <mergeCell ref="U88:V88"/>
    <mergeCell ref="U89:V89"/>
    <mergeCell ref="U90:V90"/>
    <mergeCell ref="U91:V91"/>
    <mergeCell ref="U92:V92"/>
    <mergeCell ref="W88:X88"/>
    <mergeCell ref="W89:X89"/>
    <mergeCell ref="W90:X90"/>
    <mergeCell ref="W91:X91"/>
    <mergeCell ref="W92:X92"/>
    <mergeCell ref="Y93:Z93"/>
    <mergeCell ref="AA87:AB87"/>
    <mergeCell ref="AA88:AB88"/>
    <mergeCell ref="AA89:AB89"/>
    <mergeCell ref="AA90:AB90"/>
    <mergeCell ref="AA91:AB91"/>
    <mergeCell ref="AA92:AB92"/>
    <mergeCell ref="AA93:AB93"/>
    <mergeCell ref="AB5:AB6"/>
    <mergeCell ref="Y87:Z87"/>
    <mergeCell ref="Y88:Z88"/>
    <mergeCell ref="Y89:Z89"/>
    <mergeCell ref="Y90:Z90"/>
    <mergeCell ref="Y91:Z91"/>
    <mergeCell ref="Y92:Z92"/>
    <mergeCell ref="AG118:AG122"/>
    <mergeCell ref="AG77:AG81"/>
    <mergeCell ref="AG35:AG39"/>
    <mergeCell ref="A42:B43"/>
    <mergeCell ref="A44:A45"/>
    <mergeCell ref="A3:B4"/>
    <mergeCell ref="A5:A6"/>
    <mergeCell ref="A84:B85"/>
    <mergeCell ref="A86:A87"/>
    <mergeCell ref="S93:T93"/>
    <mergeCell ref="U93:V93"/>
    <mergeCell ref="W93:X93"/>
    <mergeCell ref="S88:T88"/>
    <mergeCell ref="S89:T89"/>
    <mergeCell ref="S90:T90"/>
    <mergeCell ref="S91:T91"/>
    <mergeCell ref="S92:T92"/>
    <mergeCell ref="C3:Q3"/>
    <mergeCell ref="R3:AF3"/>
    <mergeCell ref="L5:L6"/>
    <mergeCell ref="M5:M6"/>
    <mergeCell ref="N5:O5"/>
    <mergeCell ref="P5:P6"/>
    <mergeCell ref="AF5:AF6"/>
  </mergeCells>
  <phoneticPr fontId="1"/>
  <printOptions horizontalCentered="1" verticalCentered="1"/>
  <pageMargins left="0.19685039370078741" right="0.19685039370078741" top="0.59055118110236227" bottom="0.59055118110236227" header="0.59055118110236227" footer="0.31496062992125984"/>
  <pageSetup paperSize="9" scale="70" orientation="landscape" r:id="rId1"/>
  <rowBreaks count="2" manualBreakCount="2">
    <brk id="39" max="16383" man="1"/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2022-05-24T02:43:05Z</dcterms:created>
  <dcterms:modified xsi:type="dcterms:W3CDTF">2022-05-24T08:52:47Z</dcterms:modified>
</cp:coreProperties>
</file>