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直近５年var" sheetId="1" r:id="rId1"/>
  </sheets>
  <definedNames>
    <definedName name="_xlnm.Print_Area" localSheetId="0">直近５年var!$A$1:$AJ$162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F18" i="1"/>
  <c r="E18" i="1"/>
  <c r="R129" i="1"/>
  <c r="P129" i="1" s="1"/>
  <c r="N129" i="1" s="1"/>
  <c r="L129" i="1" s="1"/>
  <c r="J129" i="1" s="1"/>
  <c r="R127" i="1"/>
  <c r="P127" i="1" s="1"/>
  <c r="N127" i="1" s="1"/>
  <c r="L127" i="1" s="1"/>
  <c r="J127" i="1" s="1"/>
  <c r="R125" i="1"/>
  <c r="R121" i="1"/>
  <c r="R117" i="1"/>
  <c r="P117" i="1" s="1"/>
  <c r="N117" i="1" s="1"/>
  <c r="L117" i="1" s="1"/>
  <c r="J117" i="1" s="1"/>
  <c r="P125" i="1"/>
  <c r="N125" i="1" s="1"/>
  <c r="L125" i="1" s="1"/>
  <c r="J125" i="1" s="1"/>
  <c r="P121" i="1"/>
  <c r="N121" i="1" s="1"/>
  <c r="L121" i="1" s="1"/>
  <c r="J121" i="1" s="1"/>
  <c r="T130" i="1"/>
  <c r="R130" i="1" s="1"/>
  <c r="P130" i="1" s="1"/>
  <c r="N130" i="1" s="1"/>
  <c r="L130" i="1" s="1"/>
  <c r="J130" i="1" s="1"/>
  <c r="S130" i="1"/>
  <c r="Q130" i="1" s="1"/>
  <c r="O130" i="1" s="1"/>
  <c r="M130" i="1" s="1"/>
  <c r="K130" i="1" s="1"/>
  <c r="I130" i="1" s="1"/>
  <c r="T129" i="1"/>
  <c r="S129" i="1"/>
  <c r="Q129" i="1" s="1"/>
  <c r="O129" i="1" s="1"/>
  <c r="M129" i="1" s="1"/>
  <c r="K129" i="1" s="1"/>
  <c r="I129" i="1" s="1"/>
  <c r="T128" i="1"/>
  <c r="R128" i="1" s="1"/>
  <c r="P128" i="1" s="1"/>
  <c r="N128" i="1" s="1"/>
  <c r="L128" i="1" s="1"/>
  <c r="J128" i="1" s="1"/>
  <c r="S128" i="1"/>
  <c r="Q128" i="1" s="1"/>
  <c r="O128" i="1" s="1"/>
  <c r="M128" i="1" s="1"/>
  <c r="K128" i="1" s="1"/>
  <c r="I128" i="1" s="1"/>
  <c r="T127" i="1"/>
  <c r="S127" i="1"/>
  <c r="Q127" i="1" s="1"/>
  <c r="O127" i="1" s="1"/>
  <c r="M127" i="1" s="1"/>
  <c r="K127" i="1" s="1"/>
  <c r="I127" i="1" s="1"/>
  <c r="T126" i="1"/>
  <c r="R126" i="1" s="1"/>
  <c r="P126" i="1" s="1"/>
  <c r="N126" i="1" s="1"/>
  <c r="L126" i="1" s="1"/>
  <c r="J126" i="1" s="1"/>
  <c r="S126" i="1"/>
  <c r="Q126" i="1" s="1"/>
  <c r="O126" i="1" s="1"/>
  <c r="M126" i="1" s="1"/>
  <c r="K126" i="1" s="1"/>
  <c r="I126" i="1" s="1"/>
  <c r="T125" i="1"/>
  <c r="S125" i="1"/>
  <c r="Q125" i="1" s="1"/>
  <c r="O125" i="1" s="1"/>
  <c r="M125" i="1" s="1"/>
  <c r="K125" i="1" s="1"/>
  <c r="I125" i="1" s="1"/>
  <c r="T124" i="1"/>
  <c r="R124" i="1" s="1"/>
  <c r="P124" i="1" s="1"/>
  <c r="N124" i="1" s="1"/>
  <c r="L124" i="1" s="1"/>
  <c r="J124" i="1" s="1"/>
  <c r="S124" i="1"/>
  <c r="Q124" i="1" s="1"/>
  <c r="O124" i="1" s="1"/>
  <c r="M124" i="1" s="1"/>
  <c r="K124" i="1" s="1"/>
  <c r="I124" i="1" s="1"/>
  <c r="S122" i="1"/>
  <c r="Q122" i="1" s="1"/>
  <c r="O122" i="1" s="1"/>
  <c r="M122" i="1" s="1"/>
  <c r="K122" i="1" s="1"/>
  <c r="I122" i="1" s="1"/>
  <c r="S121" i="1"/>
  <c r="Q121" i="1" s="1"/>
  <c r="O121" i="1" s="1"/>
  <c r="M121" i="1" s="1"/>
  <c r="K121" i="1" s="1"/>
  <c r="I121" i="1" s="1"/>
  <c r="S120" i="1"/>
  <c r="Q120" i="1" s="1"/>
  <c r="O120" i="1" s="1"/>
  <c r="M120" i="1" s="1"/>
  <c r="K120" i="1" s="1"/>
  <c r="I120" i="1" s="1"/>
  <c r="S119" i="1"/>
  <c r="Q119" i="1" s="1"/>
  <c r="O119" i="1" s="1"/>
  <c r="M119" i="1" s="1"/>
  <c r="K119" i="1" s="1"/>
  <c r="I119" i="1" s="1"/>
  <c r="S118" i="1"/>
  <c r="Q118" i="1" s="1"/>
  <c r="O118" i="1" s="1"/>
  <c r="M118" i="1" s="1"/>
  <c r="K118" i="1" s="1"/>
  <c r="I118" i="1" s="1"/>
  <c r="S117" i="1"/>
  <c r="Q117" i="1" s="1"/>
  <c r="O117" i="1" s="1"/>
  <c r="M117" i="1" s="1"/>
  <c r="K117" i="1" s="1"/>
  <c r="I117" i="1" s="1"/>
  <c r="S116" i="1"/>
  <c r="Q116" i="1" s="1"/>
  <c r="T122" i="1"/>
  <c r="R122" i="1" s="1"/>
  <c r="P122" i="1" s="1"/>
  <c r="N122" i="1" s="1"/>
  <c r="L122" i="1" s="1"/>
  <c r="J122" i="1" s="1"/>
  <c r="T121" i="1"/>
  <c r="T120" i="1"/>
  <c r="R120" i="1" s="1"/>
  <c r="P120" i="1" s="1"/>
  <c r="N120" i="1" s="1"/>
  <c r="L120" i="1" s="1"/>
  <c r="J120" i="1" s="1"/>
  <c r="T119" i="1"/>
  <c r="R119" i="1" s="1"/>
  <c r="P119" i="1" s="1"/>
  <c r="N119" i="1" s="1"/>
  <c r="L119" i="1" s="1"/>
  <c r="J119" i="1" s="1"/>
  <c r="T118" i="1"/>
  <c r="R118" i="1" s="1"/>
  <c r="P118" i="1" s="1"/>
  <c r="N118" i="1" s="1"/>
  <c r="L118" i="1" s="1"/>
  <c r="J118" i="1" s="1"/>
  <c r="T117" i="1"/>
  <c r="T116" i="1"/>
  <c r="R116" i="1" s="1"/>
  <c r="P116" i="1" s="1"/>
  <c r="N116" i="1" s="1"/>
  <c r="L116" i="1" s="1"/>
  <c r="J116" i="1" s="1"/>
  <c r="P48" i="1"/>
  <c r="O48" i="1"/>
  <c r="P39" i="1"/>
  <c r="O39" i="1"/>
  <c r="O116" i="1" l="1"/>
  <c r="M116" i="1" s="1"/>
  <c r="Q123" i="1"/>
  <c r="V110" i="1"/>
  <c r="U110" i="1"/>
  <c r="T110" i="1"/>
  <c r="S110" i="1"/>
  <c r="R110" i="1"/>
  <c r="Q110" i="1"/>
  <c r="P110" i="1"/>
  <c r="O110" i="1"/>
  <c r="L110" i="1"/>
  <c r="K110" i="1"/>
  <c r="H110" i="1"/>
  <c r="G110" i="1"/>
  <c r="V109" i="1"/>
  <c r="U109" i="1"/>
  <c r="T109" i="1"/>
  <c r="S109" i="1"/>
  <c r="R109" i="1"/>
  <c r="Q109" i="1"/>
  <c r="P109" i="1"/>
  <c r="O109" i="1"/>
  <c r="L109" i="1"/>
  <c r="K109" i="1"/>
  <c r="H109" i="1"/>
  <c r="G109" i="1"/>
  <c r="V108" i="1"/>
  <c r="U108" i="1"/>
  <c r="T108" i="1"/>
  <c r="S108" i="1"/>
  <c r="R108" i="1"/>
  <c r="Q108" i="1"/>
  <c r="P108" i="1"/>
  <c r="O108" i="1"/>
  <c r="L108" i="1"/>
  <c r="K108" i="1"/>
  <c r="H108" i="1"/>
  <c r="G108" i="1"/>
  <c r="V107" i="1"/>
  <c r="U107" i="1"/>
  <c r="T107" i="1"/>
  <c r="S107" i="1"/>
  <c r="R107" i="1"/>
  <c r="Q107" i="1"/>
  <c r="P107" i="1"/>
  <c r="O107" i="1"/>
  <c r="L107" i="1"/>
  <c r="K107" i="1"/>
  <c r="H107" i="1"/>
  <c r="G107" i="1"/>
  <c r="V106" i="1"/>
  <c r="U106" i="1"/>
  <c r="T106" i="1"/>
  <c r="S106" i="1"/>
  <c r="R106" i="1"/>
  <c r="Q106" i="1"/>
  <c r="P106" i="1"/>
  <c r="O106" i="1"/>
  <c r="L106" i="1"/>
  <c r="K106" i="1"/>
  <c r="H106" i="1"/>
  <c r="G106" i="1"/>
  <c r="V105" i="1"/>
  <c r="U105" i="1"/>
  <c r="T105" i="1"/>
  <c r="S105" i="1"/>
  <c r="R105" i="1"/>
  <c r="Q105" i="1"/>
  <c r="P105" i="1"/>
  <c r="O105" i="1"/>
  <c r="L105" i="1"/>
  <c r="K105" i="1"/>
  <c r="H105" i="1"/>
  <c r="G105" i="1"/>
  <c r="V104" i="1"/>
  <c r="V111" i="1" s="1"/>
  <c r="U104" i="1"/>
  <c r="U111" i="1" s="1"/>
  <c r="T104" i="1"/>
  <c r="T111" i="1" s="1"/>
  <c r="S104" i="1"/>
  <c r="S111" i="1" s="1"/>
  <c r="R104" i="1"/>
  <c r="R111" i="1" s="1"/>
  <c r="Q104" i="1"/>
  <c r="Q111" i="1" s="1"/>
  <c r="P104" i="1"/>
  <c r="P111" i="1" s="1"/>
  <c r="O104" i="1"/>
  <c r="L104" i="1"/>
  <c r="L111" i="1" s="1"/>
  <c r="K104" i="1"/>
  <c r="K111" i="1" s="1"/>
  <c r="H104" i="1"/>
  <c r="G104" i="1"/>
  <c r="T103" i="1"/>
  <c r="S103" i="1"/>
  <c r="P103" i="1"/>
  <c r="O103" i="1"/>
  <c r="L103" i="1"/>
  <c r="K103" i="1"/>
  <c r="H103" i="1"/>
  <c r="G103" i="1"/>
  <c r="X102" i="1"/>
  <c r="W102" i="1"/>
  <c r="X101" i="1"/>
  <c r="W101" i="1"/>
  <c r="X100" i="1"/>
  <c r="W100" i="1"/>
  <c r="X99" i="1"/>
  <c r="W99" i="1"/>
  <c r="X98" i="1"/>
  <c r="W98" i="1"/>
  <c r="X97" i="1"/>
  <c r="W97" i="1"/>
  <c r="X96" i="1"/>
  <c r="X103" i="1" s="1"/>
  <c r="W96" i="1"/>
  <c r="W103" i="1" s="1"/>
  <c r="V95" i="1"/>
  <c r="U95" i="1"/>
  <c r="T95" i="1"/>
  <c r="S95" i="1"/>
  <c r="R95" i="1"/>
  <c r="Q95" i="1"/>
  <c r="L95" i="1"/>
  <c r="K95" i="1"/>
  <c r="H95" i="1"/>
  <c r="G95" i="1"/>
  <c r="X94" i="1"/>
  <c r="W94" i="1"/>
  <c r="X93" i="1"/>
  <c r="W93" i="1"/>
  <c r="X92" i="1"/>
  <c r="W92" i="1"/>
  <c r="X91" i="1"/>
  <c r="W91" i="1"/>
  <c r="X90" i="1"/>
  <c r="W90" i="1"/>
  <c r="X89" i="1"/>
  <c r="W89" i="1"/>
  <c r="X88" i="1"/>
  <c r="X95" i="1" s="1"/>
  <c r="W88" i="1"/>
  <c r="W95" i="1" s="1"/>
  <c r="V82" i="1"/>
  <c r="U82" i="1"/>
  <c r="T82" i="1"/>
  <c r="S82" i="1"/>
  <c r="R82" i="1"/>
  <c r="Q82" i="1"/>
  <c r="P82" i="1"/>
  <c r="O82" i="1"/>
  <c r="V81" i="1"/>
  <c r="U81" i="1"/>
  <c r="T81" i="1"/>
  <c r="S81" i="1"/>
  <c r="R81" i="1"/>
  <c r="Q81" i="1"/>
  <c r="P81" i="1"/>
  <c r="O81" i="1"/>
  <c r="V80" i="1"/>
  <c r="U80" i="1"/>
  <c r="T80" i="1"/>
  <c r="S80" i="1"/>
  <c r="R80" i="1"/>
  <c r="Q80" i="1"/>
  <c r="P80" i="1"/>
  <c r="O80" i="1"/>
  <c r="V79" i="1"/>
  <c r="U79" i="1"/>
  <c r="T79" i="1"/>
  <c r="S79" i="1"/>
  <c r="R79" i="1"/>
  <c r="Q79" i="1"/>
  <c r="P79" i="1"/>
  <c r="O79" i="1"/>
  <c r="V78" i="1"/>
  <c r="U78" i="1"/>
  <c r="T78" i="1"/>
  <c r="S78" i="1"/>
  <c r="R78" i="1"/>
  <c r="Q78" i="1"/>
  <c r="P78" i="1"/>
  <c r="O78" i="1"/>
  <c r="V77" i="1"/>
  <c r="U77" i="1"/>
  <c r="T77" i="1"/>
  <c r="S77" i="1"/>
  <c r="R77" i="1"/>
  <c r="Q77" i="1"/>
  <c r="P77" i="1"/>
  <c r="O77" i="1"/>
  <c r="V76" i="1"/>
  <c r="U76" i="1"/>
  <c r="T76" i="1"/>
  <c r="S76" i="1"/>
  <c r="R76" i="1"/>
  <c r="Q76" i="1"/>
  <c r="P76" i="1"/>
  <c r="P83" i="1" s="1"/>
  <c r="O76" i="1"/>
  <c r="T75" i="1"/>
  <c r="S75" i="1"/>
  <c r="P75" i="1"/>
  <c r="O75" i="1"/>
  <c r="X74" i="1"/>
  <c r="W74" i="1"/>
  <c r="X73" i="1"/>
  <c r="W73" i="1"/>
  <c r="X72" i="1"/>
  <c r="W72" i="1"/>
  <c r="X71" i="1"/>
  <c r="W71" i="1"/>
  <c r="X70" i="1"/>
  <c r="W70" i="1"/>
  <c r="X69" i="1"/>
  <c r="W69" i="1"/>
  <c r="X68" i="1"/>
  <c r="W68" i="1"/>
  <c r="V67" i="1"/>
  <c r="U67" i="1"/>
  <c r="T67" i="1"/>
  <c r="S67" i="1"/>
  <c r="R67" i="1"/>
  <c r="Q67" i="1"/>
  <c r="X66" i="1"/>
  <c r="W66" i="1"/>
  <c r="X65" i="1"/>
  <c r="W65" i="1"/>
  <c r="X64" i="1"/>
  <c r="W64" i="1"/>
  <c r="X63" i="1"/>
  <c r="W63" i="1"/>
  <c r="X62" i="1"/>
  <c r="W62" i="1"/>
  <c r="X61" i="1"/>
  <c r="W61" i="1"/>
  <c r="X60" i="1"/>
  <c r="W60" i="1"/>
  <c r="X75" i="1" l="1"/>
  <c r="M123" i="1"/>
  <c r="K116" i="1"/>
  <c r="I116" i="1" s="1"/>
  <c r="W75" i="1"/>
  <c r="O83" i="1"/>
  <c r="V83" i="1"/>
  <c r="U83" i="1"/>
  <c r="S83" i="1"/>
  <c r="T83" i="1"/>
  <c r="Q83" i="1"/>
  <c r="R83" i="1"/>
  <c r="W67" i="1"/>
  <c r="O111" i="1"/>
  <c r="X77" i="1"/>
  <c r="X78" i="1"/>
  <c r="X79" i="1"/>
  <c r="X80" i="1"/>
  <c r="X81" i="1"/>
  <c r="X82" i="1"/>
  <c r="X67" i="1"/>
  <c r="W104" i="1"/>
  <c r="W105" i="1"/>
  <c r="W106" i="1"/>
  <c r="W107" i="1"/>
  <c r="W108" i="1"/>
  <c r="W109" i="1"/>
  <c r="W110" i="1"/>
  <c r="G111" i="1"/>
  <c r="X104" i="1"/>
  <c r="X105" i="1"/>
  <c r="X106" i="1"/>
  <c r="X107" i="1"/>
  <c r="X108" i="1"/>
  <c r="X109" i="1"/>
  <c r="X110" i="1"/>
  <c r="H111" i="1"/>
  <c r="W76" i="1"/>
  <c r="W77" i="1"/>
  <c r="W79" i="1"/>
  <c r="W80" i="1"/>
  <c r="W81" i="1"/>
  <c r="W82" i="1"/>
  <c r="X76" i="1"/>
  <c r="W78" i="1"/>
  <c r="O132" i="1"/>
  <c r="X83" i="1" l="1"/>
  <c r="X111" i="1"/>
  <c r="W111" i="1"/>
  <c r="W83" i="1"/>
  <c r="T133" i="1"/>
  <c r="T132" i="1"/>
  <c r="S132" i="1"/>
  <c r="X38" i="1"/>
  <c r="W38" i="1"/>
  <c r="X37" i="1"/>
  <c r="W37" i="1"/>
  <c r="X36" i="1"/>
  <c r="W36" i="1"/>
  <c r="X35" i="1"/>
  <c r="W35" i="1"/>
  <c r="X34" i="1"/>
  <c r="W34" i="1"/>
  <c r="X33" i="1"/>
  <c r="W33" i="1"/>
  <c r="X32" i="1"/>
  <c r="W32" i="1"/>
  <c r="AH7" i="1"/>
  <c r="AG7" i="1"/>
  <c r="U133" i="1" l="1"/>
  <c r="V133" i="1"/>
  <c r="U134" i="1"/>
  <c r="V134" i="1"/>
  <c r="U135" i="1"/>
  <c r="V135" i="1"/>
  <c r="U136" i="1"/>
  <c r="V136" i="1"/>
  <c r="U137" i="1"/>
  <c r="V137" i="1"/>
  <c r="U138" i="1"/>
  <c r="V138" i="1"/>
  <c r="V132" i="1"/>
  <c r="U132" i="1"/>
  <c r="S133" i="1"/>
  <c r="S134" i="1"/>
  <c r="T134" i="1"/>
  <c r="S135" i="1"/>
  <c r="T135" i="1"/>
  <c r="S136" i="1"/>
  <c r="T136" i="1"/>
  <c r="T137" i="1"/>
  <c r="S138" i="1"/>
  <c r="T138" i="1"/>
  <c r="Q133" i="1"/>
  <c r="R133" i="1"/>
  <c r="Q134" i="1"/>
  <c r="R134" i="1"/>
  <c r="Q135" i="1"/>
  <c r="R135" i="1"/>
  <c r="Q136" i="1"/>
  <c r="R136" i="1"/>
  <c r="Q137" i="1"/>
  <c r="R137" i="1"/>
  <c r="Q138" i="1"/>
  <c r="R138" i="1"/>
  <c r="R132" i="1"/>
  <c r="Q132" i="1"/>
  <c r="O133" i="1"/>
  <c r="P133" i="1"/>
  <c r="O134" i="1"/>
  <c r="P134" i="1"/>
  <c r="O135" i="1"/>
  <c r="P135" i="1"/>
  <c r="O136" i="1"/>
  <c r="P136" i="1"/>
  <c r="O137" i="1"/>
  <c r="P137" i="1"/>
  <c r="O138" i="1"/>
  <c r="P138" i="1"/>
  <c r="P132" i="1"/>
  <c r="M133" i="1"/>
  <c r="N133" i="1"/>
  <c r="M134" i="1"/>
  <c r="N134" i="1"/>
  <c r="M135" i="1"/>
  <c r="N135" i="1"/>
  <c r="M136" i="1"/>
  <c r="N136" i="1"/>
  <c r="M137" i="1"/>
  <c r="N137" i="1"/>
  <c r="M138" i="1"/>
  <c r="N138" i="1"/>
  <c r="N132" i="1"/>
  <c r="M132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P54" i="1"/>
  <c r="O54" i="1"/>
  <c r="P53" i="1"/>
  <c r="O53" i="1"/>
  <c r="P52" i="1"/>
  <c r="O52" i="1"/>
  <c r="P51" i="1"/>
  <c r="O51" i="1"/>
  <c r="P50" i="1"/>
  <c r="O50" i="1"/>
  <c r="P49" i="1"/>
  <c r="P55" i="1" s="1"/>
  <c r="O49" i="1"/>
  <c r="U21" i="1"/>
  <c r="V21" i="1"/>
  <c r="U22" i="1"/>
  <c r="V22" i="1"/>
  <c r="U23" i="1"/>
  <c r="V23" i="1"/>
  <c r="U24" i="1"/>
  <c r="V24" i="1"/>
  <c r="U25" i="1"/>
  <c r="V25" i="1"/>
  <c r="U26" i="1"/>
  <c r="V26" i="1"/>
  <c r="V20" i="1"/>
  <c r="U20" i="1"/>
  <c r="S21" i="1"/>
  <c r="T21" i="1"/>
  <c r="S22" i="1"/>
  <c r="T22" i="1"/>
  <c r="S23" i="1"/>
  <c r="T23" i="1"/>
  <c r="S24" i="1"/>
  <c r="T24" i="1"/>
  <c r="S25" i="1"/>
  <c r="T25" i="1"/>
  <c r="S26" i="1"/>
  <c r="T26" i="1"/>
  <c r="T20" i="1"/>
  <c r="S20" i="1"/>
  <c r="Q21" i="1"/>
  <c r="R21" i="1"/>
  <c r="Q22" i="1"/>
  <c r="R22" i="1"/>
  <c r="Q23" i="1"/>
  <c r="R23" i="1"/>
  <c r="Q24" i="1"/>
  <c r="R24" i="1"/>
  <c r="Q25" i="1"/>
  <c r="R25" i="1"/>
  <c r="Q26" i="1"/>
  <c r="R26" i="1"/>
  <c r="R20" i="1"/>
  <c r="Q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0" i="1"/>
  <c r="M21" i="1"/>
  <c r="N21" i="1"/>
  <c r="M22" i="1"/>
  <c r="N22" i="1"/>
  <c r="M23" i="1"/>
  <c r="N23" i="1"/>
  <c r="M24" i="1"/>
  <c r="N24" i="1"/>
  <c r="M25" i="1"/>
  <c r="N25" i="1"/>
  <c r="M26" i="1"/>
  <c r="N26" i="1"/>
  <c r="N20" i="1"/>
  <c r="M20" i="1"/>
  <c r="K21" i="1"/>
  <c r="L21" i="1"/>
  <c r="K22" i="1"/>
  <c r="L22" i="1"/>
  <c r="K23" i="1"/>
  <c r="L23" i="1"/>
  <c r="K24" i="1"/>
  <c r="L24" i="1"/>
  <c r="K25" i="1"/>
  <c r="L25" i="1"/>
  <c r="K26" i="1"/>
  <c r="L26" i="1"/>
  <c r="L20" i="1"/>
  <c r="K20" i="1"/>
  <c r="I22" i="1"/>
  <c r="J22" i="1"/>
  <c r="I23" i="1"/>
  <c r="J23" i="1"/>
  <c r="I24" i="1"/>
  <c r="J24" i="1"/>
  <c r="I25" i="1"/>
  <c r="J25" i="1"/>
  <c r="I26" i="1"/>
  <c r="J26" i="1"/>
  <c r="J21" i="1"/>
  <c r="I21" i="1"/>
  <c r="J20" i="1"/>
  <c r="I20" i="1"/>
  <c r="G21" i="1"/>
  <c r="H21" i="1"/>
  <c r="G22" i="1"/>
  <c r="H22" i="1"/>
  <c r="G23" i="1"/>
  <c r="H23" i="1"/>
  <c r="G24" i="1"/>
  <c r="H24" i="1"/>
  <c r="G25" i="1"/>
  <c r="H25" i="1"/>
  <c r="G26" i="1"/>
  <c r="H26" i="1"/>
  <c r="H20" i="1"/>
  <c r="G20" i="1"/>
  <c r="E21" i="1"/>
  <c r="F21" i="1"/>
  <c r="E22" i="1"/>
  <c r="F22" i="1"/>
  <c r="E23" i="1"/>
  <c r="F23" i="1"/>
  <c r="E24" i="1"/>
  <c r="F24" i="1"/>
  <c r="E25" i="1"/>
  <c r="F25" i="1"/>
  <c r="E26" i="1"/>
  <c r="F26" i="1"/>
  <c r="F20" i="1"/>
  <c r="E20" i="1"/>
  <c r="D20" i="1"/>
  <c r="D21" i="1"/>
  <c r="D22" i="1"/>
  <c r="D23" i="1"/>
  <c r="D24" i="1"/>
  <c r="D25" i="1"/>
  <c r="D26" i="1"/>
  <c r="C26" i="1"/>
  <c r="C25" i="1"/>
  <c r="C24" i="1"/>
  <c r="C23" i="1"/>
  <c r="C22" i="1"/>
  <c r="C21" i="1"/>
  <c r="C20" i="1"/>
  <c r="U139" i="1" l="1"/>
  <c r="T55" i="1"/>
  <c r="V55" i="1"/>
  <c r="Y132" i="1"/>
  <c r="AE132" i="1" s="1"/>
  <c r="Z25" i="1"/>
  <c r="O27" i="1"/>
  <c r="Y136" i="1"/>
  <c r="AE136" i="1" s="1"/>
  <c r="O139" i="1"/>
  <c r="Z24" i="1"/>
  <c r="H27" i="1"/>
  <c r="L27" i="1"/>
  <c r="T27" i="1"/>
  <c r="F27" i="1"/>
  <c r="J27" i="1"/>
  <c r="N27" i="1"/>
  <c r="R27" i="1"/>
  <c r="V27" i="1"/>
  <c r="X53" i="1"/>
  <c r="X51" i="1"/>
  <c r="X49" i="1"/>
  <c r="M139" i="1"/>
  <c r="Q139" i="1"/>
  <c r="X54" i="1"/>
  <c r="Y21" i="1"/>
  <c r="Y25" i="1"/>
  <c r="D27" i="1"/>
  <c r="G27" i="1"/>
  <c r="K27" i="1"/>
  <c r="S27" i="1"/>
  <c r="E27" i="1"/>
  <c r="W48" i="1"/>
  <c r="Y22" i="1"/>
  <c r="Z23" i="1"/>
  <c r="P27" i="1"/>
  <c r="C27" i="1"/>
  <c r="Y20" i="1"/>
  <c r="W24" i="1"/>
  <c r="Y24" i="1"/>
  <c r="X21" i="1"/>
  <c r="Z21" i="1"/>
  <c r="Y26" i="1"/>
  <c r="W21" i="1"/>
  <c r="W25" i="1"/>
  <c r="Y23" i="1"/>
  <c r="Z26" i="1"/>
  <c r="Z22" i="1"/>
  <c r="I27" i="1"/>
  <c r="M27" i="1"/>
  <c r="Q27" i="1"/>
  <c r="U27" i="1"/>
  <c r="P139" i="1"/>
  <c r="T139" i="1"/>
  <c r="V139" i="1"/>
  <c r="W53" i="1"/>
  <c r="W51" i="1"/>
  <c r="W49" i="1"/>
  <c r="Z20" i="1"/>
  <c r="O55" i="1"/>
  <c r="S55" i="1"/>
  <c r="U55" i="1"/>
  <c r="N139" i="1"/>
  <c r="R139" i="1"/>
  <c r="W52" i="1"/>
  <c r="W50" i="1"/>
  <c r="X50" i="1"/>
  <c r="X20" i="1"/>
  <c r="W54" i="1"/>
  <c r="X52" i="1"/>
  <c r="W22" i="1"/>
  <c r="W26" i="1"/>
  <c r="X48" i="1"/>
  <c r="W23" i="1"/>
  <c r="X25" i="1"/>
  <c r="W20" i="1"/>
  <c r="X23" i="1"/>
  <c r="X26" i="1"/>
  <c r="X24" i="1"/>
  <c r="X22" i="1"/>
  <c r="G125" i="1"/>
  <c r="H125" i="1"/>
  <c r="G126" i="1"/>
  <c r="H126" i="1"/>
  <c r="G127" i="1"/>
  <c r="H127" i="1"/>
  <c r="G128" i="1"/>
  <c r="H128" i="1"/>
  <c r="G129" i="1"/>
  <c r="H129" i="1"/>
  <c r="G130" i="1"/>
  <c r="E130" i="1" s="1"/>
  <c r="C130" i="1" s="1"/>
  <c r="H130" i="1"/>
  <c r="F130" i="1" s="1"/>
  <c r="D130" i="1" s="1"/>
  <c r="K133" i="1"/>
  <c r="N123" i="1"/>
  <c r="O123" i="1"/>
  <c r="P123" i="1"/>
  <c r="R123" i="1"/>
  <c r="E129" i="1" l="1"/>
  <c r="C129" i="1" s="1"/>
  <c r="E125" i="1"/>
  <c r="C125" i="1" s="1"/>
  <c r="E126" i="1"/>
  <c r="C126" i="1" s="1"/>
  <c r="F129" i="1"/>
  <c r="D129" i="1" s="1"/>
  <c r="F127" i="1"/>
  <c r="D127" i="1" s="1"/>
  <c r="F125" i="1"/>
  <c r="D125" i="1" s="1"/>
  <c r="F128" i="1"/>
  <c r="D128" i="1" s="1"/>
  <c r="F126" i="1"/>
  <c r="D126" i="1" s="1"/>
  <c r="E127" i="1"/>
  <c r="C127" i="1" s="1"/>
  <c r="E128" i="1"/>
  <c r="C128" i="1" s="1"/>
  <c r="AE139" i="1"/>
  <c r="Y139" i="1"/>
  <c r="AG27" i="1"/>
  <c r="G124" i="1"/>
  <c r="H124" i="1"/>
  <c r="L136" i="1"/>
  <c r="H119" i="1"/>
  <c r="L135" i="1"/>
  <c r="K123" i="1"/>
  <c r="K132" i="1"/>
  <c r="G118" i="1"/>
  <c r="K134" i="1"/>
  <c r="G120" i="1"/>
  <c r="K136" i="1"/>
  <c r="G122" i="1"/>
  <c r="E122" i="1" s="1"/>
  <c r="C122" i="1" s="1"/>
  <c r="K138" i="1"/>
  <c r="G117" i="1"/>
  <c r="H117" i="1"/>
  <c r="L133" i="1"/>
  <c r="L132" i="1"/>
  <c r="H118" i="1"/>
  <c r="L134" i="1"/>
  <c r="H122" i="1"/>
  <c r="L138" i="1"/>
  <c r="W27" i="1"/>
  <c r="W55" i="1"/>
  <c r="AI27" i="1"/>
  <c r="AC27" i="1"/>
  <c r="AE27" i="1"/>
  <c r="Z27" i="1"/>
  <c r="G119" i="1"/>
  <c r="K135" i="1"/>
  <c r="G121" i="1"/>
  <c r="K137" i="1"/>
  <c r="X27" i="1"/>
  <c r="Y27" i="1"/>
  <c r="AB27" i="1"/>
  <c r="AD27" i="1"/>
  <c r="AJ27" i="1"/>
  <c r="H121" i="1"/>
  <c r="L137" i="1"/>
  <c r="AH27" i="1"/>
  <c r="X55" i="1"/>
  <c r="L123" i="1"/>
  <c r="G116" i="1"/>
  <c r="H120" i="1"/>
  <c r="S137" i="1"/>
  <c r="S139" i="1" s="1"/>
  <c r="E121" i="1" l="1"/>
  <c r="C121" i="1" s="1"/>
  <c r="E117" i="1"/>
  <c r="C117" i="1" s="1"/>
  <c r="F124" i="1"/>
  <c r="D124" i="1" s="1"/>
  <c r="F121" i="1"/>
  <c r="D121" i="1" s="1"/>
  <c r="E124" i="1"/>
  <c r="C124" i="1" s="1"/>
  <c r="F120" i="1"/>
  <c r="D120" i="1" s="1"/>
  <c r="F117" i="1"/>
  <c r="D117" i="1" s="1"/>
  <c r="E116" i="1"/>
  <c r="C116" i="1" s="1"/>
  <c r="F118" i="1"/>
  <c r="D118" i="1" s="1"/>
  <c r="E120" i="1"/>
  <c r="C120" i="1" s="1"/>
  <c r="E119" i="1"/>
  <c r="C119" i="1" s="1"/>
  <c r="F122" i="1"/>
  <c r="D122" i="1" s="1"/>
  <c r="E118" i="1"/>
  <c r="C118" i="1" s="1"/>
  <c r="F119" i="1"/>
  <c r="D119" i="1" s="1"/>
  <c r="J132" i="1"/>
  <c r="H116" i="1"/>
  <c r="J134" i="1"/>
  <c r="J133" i="1"/>
  <c r="K139" i="1"/>
  <c r="G123" i="1"/>
  <c r="I132" i="1"/>
  <c r="J137" i="1"/>
  <c r="I137" i="1"/>
  <c r="I133" i="1"/>
  <c r="I136" i="1"/>
  <c r="J138" i="1"/>
  <c r="J136" i="1"/>
  <c r="I135" i="1"/>
  <c r="L139" i="1"/>
  <c r="I138" i="1"/>
  <c r="I134" i="1"/>
  <c r="J135" i="1"/>
  <c r="J123" i="1"/>
  <c r="I123" i="1"/>
  <c r="AJ18" i="1"/>
  <c r="AI18" i="1"/>
  <c r="AJ17" i="1"/>
  <c r="AI17" i="1"/>
  <c r="AJ16" i="1"/>
  <c r="AI16" i="1"/>
  <c r="AJ15" i="1"/>
  <c r="AI15" i="1"/>
  <c r="AJ14" i="1"/>
  <c r="AI14" i="1"/>
  <c r="AJ13" i="1"/>
  <c r="AI13" i="1"/>
  <c r="AJ12" i="1"/>
  <c r="AI12" i="1"/>
  <c r="AH18" i="1"/>
  <c r="AG18" i="1"/>
  <c r="AH17" i="1"/>
  <c r="AG17" i="1"/>
  <c r="AH16" i="1"/>
  <c r="AG16" i="1"/>
  <c r="AH15" i="1"/>
  <c r="AH23" i="1" s="1"/>
  <c r="AG15" i="1"/>
  <c r="AG23" i="1" s="1"/>
  <c r="AH14" i="1"/>
  <c r="AG14" i="1"/>
  <c r="AH13" i="1"/>
  <c r="AG13" i="1"/>
  <c r="AH12" i="1"/>
  <c r="AG12" i="1"/>
  <c r="AI5" i="1"/>
  <c r="AJ5" i="1"/>
  <c r="AI6" i="1"/>
  <c r="AJ6" i="1"/>
  <c r="AI7" i="1"/>
  <c r="AJ7" i="1"/>
  <c r="AI8" i="1"/>
  <c r="AJ8" i="1"/>
  <c r="AI9" i="1"/>
  <c r="AJ9" i="1"/>
  <c r="AI10" i="1"/>
  <c r="AJ10" i="1"/>
  <c r="AJ4" i="1"/>
  <c r="AJ20" i="1" s="1"/>
  <c r="AI4" i="1"/>
  <c r="AI20" i="1" s="1"/>
  <c r="AG5" i="1"/>
  <c r="AH5" i="1"/>
  <c r="AG6" i="1"/>
  <c r="AH6" i="1"/>
  <c r="AG8" i="1"/>
  <c r="AH8" i="1"/>
  <c r="AH24" i="1" s="1"/>
  <c r="AG9" i="1"/>
  <c r="AH9" i="1"/>
  <c r="AH25" i="1" s="1"/>
  <c r="AG10" i="1"/>
  <c r="AH10" i="1"/>
  <c r="AH26" i="1" s="1"/>
  <c r="AH4" i="1"/>
  <c r="AG4" i="1"/>
  <c r="AE18" i="1"/>
  <c r="AD18" i="1"/>
  <c r="AC18" i="1"/>
  <c r="AB18" i="1"/>
  <c r="AE17" i="1"/>
  <c r="AD17" i="1"/>
  <c r="AC17" i="1"/>
  <c r="AB17" i="1"/>
  <c r="AE16" i="1"/>
  <c r="AD16" i="1"/>
  <c r="AC16" i="1"/>
  <c r="AB16" i="1"/>
  <c r="AE15" i="1"/>
  <c r="AD15" i="1"/>
  <c r="AC15" i="1"/>
  <c r="AB15" i="1"/>
  <c r="AE14" i="1"/>
  <c r="AD14" i="1"/>
  <c r="AC14" i="1"/>
  <c r="AB14" i="1"/>
  <c r="AE13" i="1"/>
  <c r="AD13" i="1"/>
  <c r="AC13" i="1"/>
  <c r="AB13" i="1"/>
  <c r="AE12" i="1"/>
  <c r="AD12" i="1"/>
  <c r="AC12" i="1"/>
  <c r="AC19" i="1" s="1"/>
  <c r="AB12" i="1"/>
  <c r="AB19" i="1" s="1"/>
  <c r="AD5" i="1"/>
  <c r="AE5" i="1"/>
  <c r="AE21" i="1" s="1"/>
  <c r="AD6" i="1"/>
  <c r="AE6" i="1"/>
  <c r="AD7" i="1"/>
  <c r="AE7" i="1"/>
  <c r="AE23" i="1" s="1"/>
  <c r="AD8" i="1"/>
  <c r="AE8" i="1"/>
  <c r="AD9" i="1"/>
  <c r="AE9" i="1"/>
  <c r="AE25" i="1" s="1"/>
  <c r="AD10" i="1"/>
  <c r="AE10" i="1"/>
  <c r="AE4" i="1"/>
  <c r="AE20" i="1" s="1"/>
  <c r="AD4" i="1"/>
  <c r="AD20" i="1" s="1"/>
  <c r="AB5" i="1"/>
  <c r="AC5" i="1"/>
  <c r="AC21" i="1" s="1"/>
  <c r="AB6" i="1"/>
  <c r="AC6" i="1"/>
  <c r="AB7" i="1"/>
  <c r="AC7" i="1"/>
  <c r="AC23" i="1" s="1"/>
  <c r="AB8" i="1"/>
  <c r="AC8" i="1"/>
  <c r="AB9" i="1"/>
  <c r="AC9" i="1"/>
  <c r="AC25" i="1" s="1"/>
  <c r="AB10" i="1"/>
  <c r="AC10" i="1"/>
  <c r="AC4" i="1"/>
  <c r="AC20" i="1" s="1"/>
  <c r="AB4" i="1"/>
  <c r="AB20" i="1" s="1"/>
  <c r="Z18" i="1"/>
  <c r="Y18" i="1"/>
  <c r="Z17" i="1"/>
  <c r="Y17" i="1"/>
  <c r="Z16" i="1"/>
  <c r="Y16" i="1"/>
  <c r="Z15" i="1"/>
  <c r="Y15" i="1"/>
  <c r="Z14" i="1"/>
  <c r="Y14" i="1"/>
  <c r="Z13" i="1"/>
  <c r="Y13" i="1"/>
  <c r="Z12" i="1"/>
  <c r="Y12" i="1"/>
  <c r="Y5" i="1"/>
  <c r="Z5" i="1"/>
  <c r="Y6" i="1"/>
  <c r="Z6" i="1"/>
  <c r="Y7" i="1"/>
  <c r="Z7" i="1"/>
  <c r="Y8" i="1"/>
  <c r="Z8" i="1"/>
  <c r="Y9" i="1"/>
  <c r="Z9" i="1"/>
  <c r="Y10" i="1"/>
  <c r="Z10" i="1"/>
  <c r="Z4" i="1"/>
  <c r="Y4" i="1"/>
  <c r="X18" i="1"/>
  <c r="W18" i="1"/>
  <c r="X17" i="1"/>
  <c r="W17" i="1"/>
  <c r="X16" i="1"/>
  <c r="W16" i="1"/>
  <c r="X15" i="1"/>
  <c r="W15" i="1"/>
  <c r="X14" i="1"/>
  <c r="W14" i="1"/>
  <c r="X13" i="1"/>
  <c r="W13" i="1"/>
  <c r="X12" i="1"/>
  <c r="W12" i="1"/>
  <c r="W5" i="1"/>
  <c r="X5" i="1"/>
  <c r="W6" i="1"/>
  <c r="X6" i="1"/>
  <c r="W7" i="1"/>
  <c r="X7" i="1"/>
  <c r="W8" i="1"/>
  <c r="X8" i="1"/>
  <c r="W9" i="1"/>
  <c r="X9" i="1"/>
  <c r="W10" i="1"/>
  <c r="X10" i="1"/>
  <c r="X4" i="1"/>
  <c r="W4" i="1"/>
  <c r="K131" i="1"/>
  <c r="P131" i="1"/>
  <c r="N131" i="1"/>
  <c r="M131" i="1"/>
  <c r="R131" i="1"/>
  <c r="Q131" i="1"/>
  <c r="S123" i="1"/>
  <c r="T131" i="1"/>
  <c r="T123" i="1"/>
  <c r="J11" i="1"/>
  <c r="AC26" i="1" l="1"/>
  <c r="AC24" i="1"/>
  <c r="AC22" i="1"/>
  <c r="F116" i="1"/>
  <c r="D116" i="1" s="1"/>
  <c r="AH21" i="1"/>
  <c r="AJ26" i="1"/>
  <c r="AJ24" i="1"/>
  <c r="AJ22" i="1"/>
  <c r="AB26" i="1"/>
  <c r="AB24" i="1"/>
  <c r="AB22" i="1"/>
  <c r="AG21" i="1"/>
  <c r="AI26" i="1"/>
  <c r="AI24" i="1"/>
  <c r="AI22" i="1"/>
  <c r="H132" i="1"/>
  <c r="AJ25" i="1"/>
  <c r="AB25" i="1"/>
  <c r="AB23" i="1"/>
  <c r="AB21" i="1"/>
  <c r="AG25" i="1"/>
  <c r="AD25" i="1"/>
  <c r="AD23" i="1"/>
  <c r="AD21" i="1"/>
  <c r="AG26" i="1"/>
  <c r="AG24" i="1"/>
  <c r="AE26" i="1"/>
  <c r="AE24" i="1"/>
  <c r="AE22" i="1"/>
  <c r="AG20" i="1"/>
  <c r="AH22" i="1"/>
  <c r="AJ23" i="1"/>
  <c r="AJ21" i="1"/>
  <c r="AD26" i="1"/>
  <c r="AD24" i="1"/>
  <c r="AD22" i="1"/>
  <c r="AH20" i="1"/>
  <c r="AG22" i="1"/>
  <c r="AI25" i="1"/>
  <c r="AI23" i="1"/>
  <c r="AI21" i="1"/>
  <c r="H123" i="1"/>
  <c r="H136" i="1"/>
  <c r="H138" i="1"/>
  <c r="G136" i="1"/>
  <c r="G137" i="1"/>
  <c r="G132" i="1"/>
  <c r="J139" i="1"/>
  <c r="G134" i="1"/>
  <c r="H134" i="1"/>
  <c r="G135" i="1"/>
  <c r="G133" i="1"/>
  <c r="H137" i="1"/>
  <c r="H135" i="1"/>
  <c r="G138" i="1"/>
  <c r="I139" i="1"/>
  <c r="H133" i="1"/>
  <c r="W39" i="1"/>
  <c r="X39" i="1"/>
  <c r="AB11" i="1"/>
  <c r="W19" i="1"/>
  <c r="X11" i="1"/>
  <c r="X19" i="1"/>
  <c r="AG11" i="1"/>
  <c r="AC11" i="1"/>
  <c r="AG19" i="1"/>
  <c r="AH19" i="1"/>
  <c r="AH11" i="1"/>
  <c r="W11" i="1"/>
  <c r="J131" i="1"/>
  <c r="I131" i="1"/>
  <c r="L131" i="1"/>
  <c r="V131" i="1"/>
  <c r="U131" i="1"/>
  <c r="V123" i="1"/>
  <c r="U123" i="1"/>
  <c r="V39" i="1"/>
  <c r="U39" i="1"/>
  <c r="T39" i="1"/>
  <c r="S39" i="1"/>
  <c r="H19" i="1"/>
  <c r="V19" i="1"/>
  <c r="U19" i="1"/>
  <c r="T19" i="1"/>
  <c r="S19" i="1"/>
  <c r="R19" i="1"/>
  <c r="Q19" i="1"/>
  <c r="P19" i="1"/>
  <c r="O19" i="1"/>
  <c r="O131" i="1" s="1"/>
  <c r="N19" i="1"/>
  <c r="M19" i="1"/>
  <c r="L19" i="1"/>
  <c r="K19" i="1"/>
  <c r="J19" i="1"/>
  <c r="I19" i="1"/>
  <c r="G19" i="1"/>
  <c r="E19" i="1"/>
  <c r="F19" i="1"/>
  <c r="D19" i="1"/>
  <c r="C19" i="1"/>
  <c r="V11" i="1"/>
  <c r="U11" i="1"/>
  <c r="T11" i="1"/>
  <c r="S11" i="1"/>
  <c r="R11" i="1"/>
  <c r="Q11" i="1"/>
  <c r="P11" i="1"/>
  <c r="O11" i="1"/>
  <c r="N11" i="1"/>
  <c r="M11" i="1"/>
  <c r="L11" i="1"/>
  <c r="K11" i="1"/>
  <c r="I11" i="1"/>
  <c r="H11" i="1"/>
  <c r="G11" i="1"/>
  <c r="F11" i="1"/>
  <c r="E11" i="1"/>
  <c r="D11" i="1"/>
  <c r="C11" i="1"/>
  <c r="S131" i="1" l="1"/>
  <c r="F132" i="1"/>
  <c r="D132" i="1"/>
  <c r="C133" i="1"/>
  <c r="E133" i="1"/>
  <c r="H139" i="1"/>
  <c r="C137" i="1"/>
  <c r="E137" i="1"/>
  <c r="D138" i="1"/>
  <c r="F138" i="1"/>
  <c r="D135" i="1"/>
  <c r="F135" i="1"/>
  <c r="D134" i="1"/>
  <c r="F134" i="1"/>
  <c r="G139" i="1"/>
  <c r="E132" i="1"/>
  <c r="E123" i="1"/>
  <c r="C136" i="1"/>
  <c r="E136" i="1"/>
  <c r="D136" i="1"/>
  <c r="F136" i="1"/>
  <c r="F133" i="1"/>
  <c r="F123" i="1"/>
  <c r="C138" i="1"/>
  <c r="E138" i="1"/>
  <c r="D137" i="1"/>
  <c r="F137" i="1"/>
  <c r="C135" i="1"/>
  <c r="E135" i="1"/>
  <c r="C134" i="1"/>
  <c r="E134" i="1"/>
  <c r="AD19" i="1"/>
  <c r="Y19" i="1"/>
  <c r="Y11" i="1"/>
  <c r="AD11" i="1"/>
  <c r="AE19" i="1"/>
  <c r="Z19" i="1"/>
  <c r="AI19" i="1"/>
  <c r="AE11" i="1"/>
  <c r="Z11" i="1"/>
  <c r="AI11" i="1"/>
  <c r="AJ19" i="1"/>
  <c r="AJ11" i="1"/>
  <c r="H131" i="1"/>
  <c r="G131" i="1"/>
  <c r="E131" i="1"/>
  <c r="C131" i="1"/>
  <c r="C123" i="1" l="1"/>
  <c r="C132" i="1"/>
  <c r="C139" i="1" s="1"/>
  <c r="F139" i="1"/>
  <c r="D133" i="1"/>
  <c r="D139" i="1" s="1"/>
  <c r="D123" i="1"/>
  <c r="E139" i="1"/>
  <c r="D131" i="1"/>
  <c r="F131" i="1"/>
</calcChain>
</file>

<file path=xl/comments1.xml><?xml version="1.0" encoding="utf-8"?>
<comments xmlns="http://schemas.openxmlformats.org/spreadsheetml/2006/main">
  <authors>
    <author>作成者</author>
  </authors>
  <commentList>
    <comment ref="C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調整（▲５）</t>
        </r>
      </text>
    </comment>
    <comment ref="D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調整（▲86）</t>
        </r>
      </text>
    </comment>
    <comment ref="E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調整（▲２）</t>
        </r>
      </text>
    </comment>
    <comment ref="F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調整(▲16）</t>
        </r>
      </text>
    </comment>
  </commentList>
</comments>
</file>

<file path=xl/sharedStrings.xml><?xml version="1.0" encoding="utf-8"?>
<sst xmlns="http://schemas.openxmlformats.org/spreadsheetml/2006/main" count="1303" uniqueCount="43">
  <si>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</si>
  <si>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</si>
  <si>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</si>
  <si>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</si>
  <si>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</si>
  <si>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</si>
  <si>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</si>
  <si>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</si>
  <si>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</si>
  <si>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令和２年度</t>
    <rPh sb="0" eb="2">
      <t>レイワ</t>
    </rPh>
    <rPh sb="3" eb="5">
      <t>ネンド</t>
    </rPh>
    <rPh sb="4" eb="5">
      <t>ド</t>
    </rPh>
    <phoneticPr fontId="1"/>
  </si>
  <si>
    <t>２霊地</t>
    <rPh sb="1" eb="3">
      <t>レイチ</t>
    </rPh>
    <phoneticPr fontId="1"/>
  </si>
  <si>
    <t>３霊地</t>
    <rPh sb="1" eb="3">
      <t>レイチ</t>
    </rPh>
    <phoneticPr fontId="1"/>
  </si>
  <si>
    <t>４霊地</t>
    <rPh sb="1" eb="3">
      <t>レイチ</t>
    </rPh>
    <phoneticPr fontId="1"/>
  </si>
  <si>
    <t>１霊地</t>
    <rPh sb="1" eb="3">
      <t>レイチ</t>
    </rPh>
    <phoneticPr fontId="1"/>
  </si>
  <si>
    <t>瓜破</t>
    <rPh sb="0" eb="2">
      <t>ウリワリ</t>
    </rPh>
    <phoneticPr fontId="1"/>
  </si>
  <si>
    <t>服部</t>
    <rPh sb="0" eb="2">
      <t>ハットリ</t>
    </rPh>
    <phoneticPr fontId="1"/>
  </si>
  <si>
    <t>区画数</t>
    <rPh sb="0" eb="2">
      <t>クカク</t>
    </rPh>
    <rPh sb="2" eb="3">
      <t>スウ</t>
    </rPh>
    <phoneticPr fontId="1"/>
  </si>
  <si>
    <t>霊地数</t>
    <rPh sb="0" eb="2">
      <t>レイチ</t>
    </rPh>
    <rPh sb="2" eb="3">
      <t>スウ</t>
    </rPh>
    <phoneticPr fontId="1"/>
  </si>
  <si>
    <t>－</t>
    <phoneticPr fontId="1"/>
  </si>
  <si>
    <t>計</t>
    <rPh sb="0" eb="1">
      <t>ケイ</t>
    </rPh>
    <phoneticPr fontId="1"/>
  </si>
  <si>
    <t>８～10霊地</t>
    <rPh sb="4" eb="6">
      <t>レイチ</t>
    </rPh>
    <phoneticPr fontId="1"/>
  </si>
  <si>
    <t>５～７霊地</t>
    <rPh sb="3" eb="5">
      <t>レイチ</t>
    </rPh>
    <phoneticPr fontId="1"/>
  </si>
  <si>
    <t>11霊地以上</t>
    <rPh sb="2" eb="4">
      <t>レイチ</t>
    </rPh>
    <rPh sb="4" eb="6">
      <t>イジョウ</t>
    </rPh>
    <phoneticPr fontId="1"/>
  </si>
  <si>
    <t>合　計</t>
    <rPh sb="0" eb="1">
      <t>ゴウ</t>
    </rPh>
    <rPh sb="2" eb="3">
      <t>ケイ</t>
    </rPh>
    <phoneticPr fontId="1"/>
  </si>
  <si>
    <t>合計（Ｈ23～27）</t>
    <rPh sb="0" eb="1">
      <t>ゴウ</t>
    </rPh>
    <rPh sb="1" eb="2">
      <t>ケイ</t>
    </rPh>
    <phoneticPr fontId="1"/>
  </si>
  <si>
    <t>合計（Ｈ28～Ｒ2）</t>
    <rPh sb="0" eb="1">
      <t>ゴウ</t>
    </rPh>
    <rPh sb="1" eb="2">
      <t>ケイ</t>
    </rPh>
    <phoneticPr fontId="1"/>
  </si>
  <si>
    <t>霊地数</t>
    <rPh sb="0" eb="2">
      <t>レイチ</t>
    </rPh>
    <rPh sb="2" eb="3">
      <t>スウ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</si>
  <si>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</si>
  <si>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</si>
  <si>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瓜破・服部　合計</t>
    <rPh sb="0" eb="2">
      <t>ウリワリ</t>
    </rPh>
    <rPh sb="3" eb="5">
      <t>ハットリ</t>
    </rPh>
    <rPh sb="6" eb="8">
      <t>ゴウケイ</t>
    </rPh>
    <phoneticPr fontId="1"/>
  </si>
  <si>
    <t>瓜破・服部　合計</t>
    <rPh sb="0" eb="2">
      <t>ウリワリ</t>
    </rPh>
    <rPh sb="3" eb="5">
      <t>ハットリ</t>
    </rPh>
    <rPh sb="6" eb="7">
      <t>ゴウ</t>
    </rPh>
    <rPh sb="7" eb="8">
      <t>ケイ</t>
    </rPh>
    <phoneticPr fontId="1"/>
  </si>
  <si>
    <t>合計</t>
    <rPh sb="0" eb="2">
      <t>ゴウケイ</t>
    </rPh>
    <phoneticPr fontId="1"/>
  </si>
  <si>
    <t>１～４
霊地</t>
    <rPh sb="4" eb="6">
      <t>レイチ</t>
    </rPh>
    <phoneticPr fontId="1"/>
  </si>
  <si>
    <t>５霊地
以上</t>
    <rPh sb="1" eb="3">
      <t>レイチ</t>
    </rPh>
    <rPh sb="4" eb="6">
      <t>イジョウ</t>
    </rPh>
    <phoneticPr fontId="1"/>
  </si>
  <si>
    <t>（平均）(10年)</t>
    <rPh sb="1" eb="3">
      <t>ヘイキン</t>
    </rPh>
    <rPh sb="7" eb="8">
      <t>ネン</t>
    </rPh>
    <phoneticPr fontId="1"/>
  </si>
  <si>
    <t>（平均）(５年)</t>
    <rPh sb="1" eb="3">
      <t>ヘイキン</t>
    </rPh>
    <rPh sb="6" eb="7">
      <t>ネン</t>
    </rPh>
    <phoneticPr fontId="1"/>
  </si>
  <si>
    <t>①返還区画数</t>
    <rPh sb="1" eb="3">
      <t>ヘンカン</t>
    </rPh>
    <rPh sb="3" eb="5">
      <t>クカク</t>
    </rPh>
    <rPh sb="5" eb="6">
      <t>スウ</t>
    </rPh>
    <phoneticPr fontId="1"/>
  </si>
  <si>
    <t>②無縁改葬に伴う霊地数の増</t>
    <rPh sb="1" eb="3">
      <t>ムエン</t>
    </rPh>
    <rPh sb="3" eb="5">
      <t>カイソウ</t>
    </rPh>
    <rPh sb="6" eb="7">
      <t>トモナ</t>
    </rPh>
    <rPh sb="8" eb="11">
      <t>レイチスウ</t>
    </rPh>
    <rPh sb="12" eb="13">
      <t>ゾウ</t>
    </rPh>
    <phoneticPr fontId="1"/>
  </si>
  <si>
    <t>③区画変更による霊地数の増減</t>
    <rPh sb="1" eb="3">
      <t>クカク</t>
    </rPh>
    <rPh sb="3" eb="5">
      <t>ヘンコウ</t>
    </rPh>
    <rPh sb="8" eb="10">
      <t>レイチ</t>
    </rPh>
    <rPh sb="10" eb="11">
      <t>スウ</t>
    </rPh>
    <rPh sb="12" eb="14">
      <t>ゾウゲン</t>
    </rPh>
    <phoneticPr fontId="1"/>
  </si>
  <si>
    <t>④新規供用数</t>
    <rPh sb="1" eb="3">
      <t>シンキ</t>
    </rPh>
    <rPh sb="3" eb="5">
      <t>キョウヨウ</t>
    </rPh>
    <rPh sb="5" eb="6">
      <t>スウ</t>
    </rPh>
    <phoneticPr fontId="1"/>
  </si>
  <si>
    <t>⑤保有霊地数（年度末時点）（⑤＝前年度⑤＋①＋②＋③－④）</t>
    <rPh sb="1" eb="3">
      <t>ホユウ</t>
    </rPh>
    <rPh sb="3" eb="5">
      <t>レイチ</t>
    </rPh>
    <rPh sb="5" eb="6">
      <t>スウ</t>
    </rPh>
    <rPh sb="7" eb="10">
      <t>ネンドマツ</t>
    </rPh>
    <rPh sb="10" eb="12">
      <t>ジテン</t>
    </rPh>
    <rPh sb="16" eb="18">
      <t>ゼンネン</t>
    </rPh>
    <rPh sb="18" eb="19">
      <t>ド</t>
    </rPh>
    <phoneticPr fontId="1"/>
  </si>
  <si>
    <t>（資料６）</t>
    <rPh sb="1" eb="3">
      <t>シリョウ</t>
    </rPh>
    <phoneticPr fontId="1"/>
  </si>
  <si>
    <r>
      <t xml:space="preserve">１～４
霊地
</t>
    </r>
    <r>
      <rPr>
        <sz val="6"/>
        <color theme="1"/>
        <rFont val="ＭＳ ゴシック"/>
        <family val="3"/>
        <charset val="128"/>
      </rPr>
      <t xml:space="preserve">
</t>
    </r>
    <rPh sb="4" eb="6">
      <t>レイチ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</si>
</sst>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.0;[Red]\-#,##0.0"/>
    <numFmt numFmtId="178" formatCode="#,##0_ ;[Red]\-#,##0\ 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37">
    <xf numFmtId="0" fontId="0" fillId="0" borderId="0" xfId="0">
      <alignment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 shrinkToFit="1"/>
    </xf>
    <xf numFmtId="38" fontId="6" fillId="0" borderId="21" xfId="1" applyFont="1" applyBorder="1" applyAlignment="1">
      <alignment horizontal="right" vertical="center"/>
    </xf>
    <xf numFmtId="38" fontId="6" fillId="0" borderId="25" xfId="1" applyFont="1" applyBorder="1" applyAlignment="1">
      <alignment horizontal="right" vertical="center"/>
    </xf>
    <xf numFmtId="38" fontId="6" fillId="0" borderId="26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6" fillId="0" borderId="6" xfId="1" applyFont="1" applyBorder="1" applyAlignment="1">
      <alignment horizontal="center" vertical="center"/>
    </xf>
    <xf numFmtId="38" fontId="6" fillId="0" borderId="22" xfId="1" applyFont="1" applyBorder="1" applyAlignment="1">
      <alignment horizontal="right" vertical="center"/>
    </xf>
    <xf numFmtId="38" fontId="6" fillId="0" borderId="29" xfId="1" applyFont="1" applyBorder="1" applyAlignment="1">
      <alignment horizontal="right" vertical="center"/>
    </xf>
    <xf numFmtId="38" fontId="6" fillId="0" borderId="30" xfId="1" applyFont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6" fillId="0" borderId="3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6" fillId="0" borderId="17" xfId="1" applyFont="1" applyBorder="1" applyAlignment="1">
      <alignment horizontal="right" vertical="center"/>
    </xf>
    <xf numFmtId="38" fontId="7" fillId="0" borderId="20" xfId="1" applyFont="1" applyBorder="1" applyAlignment="1">
      <alignment horizontal="center" vertical="center"/>
    </xf>
    <xf numFmtId="38" fontId="7" fillId="0" borderId="23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34" xfId="1" applyFont="1" applyBorder="1" applyAlignment="1">
      <alignment horizontal="right" vertical="center"/>
    </xf>
    <xf numFmtId="38" fontId="7" fillId="0" borderId="4" xfId="1" applyFont="1" applyBorder="1" applyAlignment="1">
      <alignment horizontal="center" vertical="center"/>
    </xf>
    <xf numFmtId="38" fontId="7" fillId="0" borderId="24" xfId="1" applyFont="1" applyBorder="1" applyAlignment="1">
      <alignment horizontal="center" vertical="center"/>
    </xf>
    <xf numFmtId="38" fontId="6" fillId="0" borderId="35" xfId="1" applyFont="1" applyBorder="1" applyAlignment="1">
      <alignment horizontal="right" vertical="center"/>
    </xf>
    <xf numFmtId="38" fontId="6" fillId="0" borderId="3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37" xfId="1" applyFont="1" applyBorder="1" applyAlignment="1">
      <alignment horizontal="right" vertical="center"/>
    </xf>
    <xf numFmtId="38" fontId="6" fillId="0" borderId="38" xfId="1" applyFont="1" applyBorder="1" applyAlignment="1">
      <alignment horizontal="right" vertical="center"/>
    </xf>
    <xf numFmtId="38" fontId="7" fillId="0" borderId="38" xfId="1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6" fillId="0" borderId="23" xfId="1" applyFont="1" applyBorder="1" applyAlignment="1">
      <alignment horizontal="right" vertical="center"/>
    </xf>
    <xf numFmtId="38" fontId="6" fillId="0" borderId="22" xfId="1" applyFont="1" applyFill="1" applyBorder="1" applyAlignment="1">
      <alignment horizontal="right" vertical="center"/>
    </xf>
    <xf numFmtId="38" fontId="6" fillId="0" borderId="29" xfId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horizontal="right" vertical="center"/>
    </xf>
    <xf numFmtId="38" fontId="6" fillId="0" borderId="25" xfId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right" vertical="center"/>
    </xf>
    <xf numFmtId="38" fontId="6" fillId="0" borderId="26" xfId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38" fontId="6" fillId="0" borderId="0" xfId="1" applyFont="1" applyBorder="1" applyAlignment="1">
      <alignment horizontal="left" vertical="center"/>
    </xf>
    <xf numFmtId="38" fontId="6" fillId="0" borderId="39" xfId="1" applyFont="1" applyBorder="1" applyAlignment="1">
      <alignment horizontal="right" vertical="center"/>
    </xf>
    <xf numFmtId="38" fontId="6" fillId="0" borderId="40" xfId="1" applyFont="1" applyBorder="1" applyAlignment="1">
      <alignment horizontal="right" vertical="center"/>
    </xf>
    <xf numFmtId="38" fontId="6" fillId="0" borderId="42" xfId="1" applyFont="1" applyBorder="1" applyAlignment="1">
      <alignment horizontal="right" vertical="center"/>
    </xf>
    <xf numFmtId="38" fontId="6" fillId="0" borderId="43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44" xfId="1" applyFont="1" applyBorder="1" applyAlignment="1">
      <alignment horizontal="right" vertical="center"/>
    </xf>
    <xf numFmtId="38" fontId="6" fillId="0" borderId="45" xfId="1" applyFont="1" applyBorder="1" applyAlignment="1">
      <alignment horizontal="right" vertical="center"/>
    </xf>
    <xf numFmtId="38" fontId="6" fillId="0" borderId="49" xfId="1" applyFont="1" applyBorder="1" applyAlignment="1">
      <alignment horizontal="right" vertical="center"/>
    </xf>
    <xf numFmtId="38" fontId="6" fillId="0" borderId="50" xfId="1" applyFont="1" applyBorder="1" applyAlignment="1">
      <alignment horizontal="right" vertical="center"/>
    </xf>
    <xf numFmtId="38" fontId="6" fillId="0" borderId="51" xfId="1" applyFont="1" applyBorder="1" applyAlignment="1">
      <alignment horizontal="right" vertical="center"/>
    </xf>
    <xf numFmtId="38" fontId="6" fillId="0" borderId="48" xfId="1" applyFont="1" applyBorder="1" applyAlignment="1">
      <alignment horizontal="right" vertical="center"/>
    </xf>
    <xf numFmtId="38" fontId="6" fillId="0" borderId="52" xfId="1" applyFont="1" applyBorder="1" applyAlignment="1">
      <alignment horizontal="right" vertical="center"/>
    </xf>
    <xf numFmtId="38" fontId="6" fillId="0" borderId="37" xfId="1" applyFont="1" applyFill="1" applyBorder="1" applyAlignment="1">
      <alignment horizontal="right" vertical="center"/>
    </xf>
    <xf numFmtId="38" fontId="7" fillId="0" borderId="55" xfId="1" applyFont="1" applyBorder="1" applyAlignment="1">
      <alignment horizontal="center" vertical="center"/>
    </xf>
    <xf numFmtId="38" fontId="6" fillId="0" borderId="56" xfId="1" applyFont="1" applyBorder="1" applyAlignment="1">
      <alignment horizontal="right" vertical="center"/>
    </xf>
    <xf numFmtId="38" fontId="6" fillId="0" borderId="56" xfId="1" applyFont="1" applyFill="1" applyBorder="1" applyAlignment="1">
      <alignment horizontal="right" vertical="center"/>
    </xf>
    <xf numFmtId="38" fontId="6" fillId="0" borderId="59" xfId="1" applyFont="1" applyBorder="1" applyAlignment="1">
      <alignment horizontal="right" vertical="center"/>
    </xf>
    <xf numFmtId="38" fontId="6" fillId="0" borderId="61" xfId="1" applyFont="1" applyBorder="1" applyAlignment="1">
      <alignment horizontal="right" vertical="center"/>
    </xf>
    <xf numFmtId="38" fontId="7" fillId="0" borderId="62" xfId="1" applyFont="1" applyBorder="1" applyAlignment="1">
      <alignment horizontal="center" vertical="center"/>
    </xf>
    <xf numFmtId="38" fontId="6" fillId="0" borderId="60" xfId="1" applyFont="1" applyBorder="1" applyAlignment="1">
      <alignment horizontal="right" vertical="center"/>
    </xf>
    <xf numFmtId="38" fontId="6" fillId="0" borderId="66" xfId="1" applyFont="1" applyBorder="1" applyAlignment="1">
      <alignment horizontal="right" vertical="center"/>
    </xf>
    <xf numFmtId="38" fontId="6" fillId="0" borderId="63" xfId="1" applyFont="1" applyBorder="1" applyAlignment="1">
      <alignment horizontal="right" vertical="center"/>
    </xf>
    <xf numFmtId="38" fontId="7" fillId="0" borderId="0" xfId="1" applyFont="1" applyAlignment="1">
      <alignment horizontal="center" vertical="center"/>
    </xf>
    <xf numFmtId="38" fontId="7" fillId="0" borderId="0" xfId="1" applyFont="1" applyBorder="1" applyAlignment="1">
      <alignment horizontal="right" vertical="center"/>
    </xf>
    <xf numFmtId="38" fontId="7" fillId="0" borderId="0" xfId="1" applyFont="1" applyBorder="1" applyAlignment="1">
      <alignment horizontal="center" vertical="center"/>
    </xf>
    <xf numFmtId="38" fontId="6" fillId="0" borderId="36" xfId="1" applyNumberFormat="1" applyFont="1" applyBorder="1" applyAlignment="1">
      <alignment horizontal="right" vertical="center"/>
    </xf>
    <xf numFmtId="38" fontId="6" fillId="0" borderId="67" xfId="1" applyNumberFormat="1" applyFont="1" applyBorder="1" applyAlignment="1">
      <alignment horizontal="right" vertical="center"/>
    </xf>
    <xf numFmtId="38" fontId="6" fillId="0" borderId="34" xfId="1" applyNumberFormat="1" applyFont="1" applyBorder="1" applyAlignment="1">
      <alignment horizontal="right" vertical="center"/>
    </xf>
    <xf numFmtId="38" fontId="6" fillId="0" borderId="21" xfId="1" applyNumberFormat="1" applyFont="1" applyBorder="1" applyAlignment="1">
      <alignment horizontal="right" vertical="center"/>
    </xf>
    <xf numFmtId="177" fontId="7" fillId="0" borderId="26" xfId="1" applyNumberFormat="1" applyFont="1" applyBorder="1" applyAlignment="1">
      <alignment horizontal="center" vertical="center"/>
    </xf>
    <xf numFmtId="177" fontId="7" fillId="0" borderId="66" xfId="1" applyNumberFormat="1" applyFont="1" applyBorder="1" applyAlignment="1">
      <alignment horizontal="center" vertical="center"/>
    </xf>
    <xf numFmtId="177" fontId="7" fillId="0" borderId="36" xfId="1" applyNumberFormat="1" applyFont="1" applyBorder="1" applyAlignment="1">
      <alignment horizontal="center" vertical="center"/>
    </xf>
    <xf numFmtId="177" fontId="7" fillId="0" borderId="63" xfId="1" applyNumberFormat="1" applyFont="1" applyBorder="1" applyAlignment="1">
      <alignment horizontal="center" vertical="center"/>
    </xf>
    <xf numFmtId="177" fontId="7" fillId="0" borderId="42" xfId="1" applyNumberFormat="1" applyFont="1" applyBorder="1" applyAlignment="1">
      <alignment horizontal="center" vertical="center"/>
    </xf>
    <xf numFmtId="177" fontId="7" fillId="0" borderId="68" xfId="1" applyNumberFormat="1" applyFont="1" applyBorder="1" applyAlignment="1">
      <alignment horizontal="center" vertical="center"/>
    </xf>
    <xf numFmtId="177" fontId="7" fillId="0" borderId="30" xfId="1" applyNumberFormat="1" applyFont="1" applyBorder="1" applyAlignment="1">
      <alignment horizontal="center" vertical="center"/>
    </xf>
    <xf numFmtId="177" fontId="7" fillId="0" borderId="69" xfId="1" applyNumberFormat="1" applyFont="1" applyBorder="1" applyAlignment="1">
      <alignment horizontal="center" vertical="center"/>
    </xf>
    <xf numFmtId="38" fontId="6" fillId="0" borderId="70" xfId="1" applyNumberFormat="1" applyFont="1" applyBorder="1" applyAlignment="1">
      <alignment horizontal="right" vertical="center"/>
    </xf>
    <xf numFmtId="38" fontId="6" fillId="0" borderId="17" xfId="1" applyNumberFormat="1" applyFont="1" applyBorder="1" applyAlignment="1">
      <alignment horizontal="right" vertical="center"/>
    </xf>
    <xf numFmtId="38" fontId="6" fillId="0" borderId="13" xfId="1" applyNumberFormat="1" applyFont="1" applyBorder="1" applyAlignment="1">
      <alignment horizontal="right" vertical="center"/>
    </xf>
    <xf numFmtId="177" fontId="7" fillId="0" borderId="0" xfId="1" applyNumberFormat="1" applyFont="1" applyBorder="1" applyAlignment="1">
      <alignment horizontal="center" vertical="center"/>
    </xf>
    <xf numFmtId="177" fontId="7" fillId="0" borderId="50" xfId="1" applyNumberFormat="1" applyFont="1" applyBorder="1" applyAlignment="1">
      <alignment horizontal="center" vertical="center"/>
    </xf>
    <xf numFmtId="177" fontId="7" fillId="0" borderId="71" xfId="1" applyNumberFormat="1" applyFont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72" xfId="1" applyFont="1" applyBorder="1" applyAlignment="1">
      <alignment horizontal="right" vertical="center"/>
    </xf>
    <xf numFmtId="38" fontId="6" fillId="0" borderId="58" xfId="1" applyFont="1" applyBorder="1" applyAlignment="1">
      <alignment horizontal="right" vertical="center"/>
    </xf>
    <xf numFmtId="38" fontId="6" fillId="0" borderId="46" xfId="1" applyFont="1" applyBorder="1" applyAlignment="1">
      <alignment horizontal="right" vertical="center"/>
    </xf>
    <xf numFmtId="38" fontId="7" fillId="0" borderId="57" xfId="1" applyFont="1" applyBorder="1" applyAlignment="1">
      <alignment horizontal="center" vertical="center"/>
    </xf>
    <xf numFmtId="38" fontId="6" fillId="0" borderId="80" xfId="1" applyFont="1" applyBorder="1" applyAlignment="1">
      <alignment horizontal="right" vertical="center"/>
    </xf>
    <xf numFmtId="38" fontId="6" fillId="0" borderId="81" xfId="1" applyFont="1" applyBorder="1" applyAlignment="1">
      <alignment horizontal="right" vertical="center"/>
    </xf>
    <xf numFmtId="38" fontId="6" fillId="0" borderId="71" xfId="1" applyFont="1" applyBorder="1" applyAlignment="1">
      <alignment horizontal="right" vertical="center"/>
    </xf>
    <xf numFmtId="38" fontId="6" fillId="0" borderId="52" xfId="1" applyFont="1" applyFill="1" applyBorder="1" applyAlignment="1">
      <alignment horizontal="right" vertical="center"/>
    </xf>
    <xf numFmtId="38" fontId="6" fillId="0" borderId="45" xfId="1" applyFont="1" applyFill="1" applyBorder="1" applyAlignment="1">
      <alignment horizontal="right" vertical="center"/>
    </xf>
    <xf numFmtId="38" fontId="3" fillId="0" borderId="83" xfId="1" applyFont="1" applyBorder="1" applyAlignment="1">
      <alignment horizontal="center" vertical="center"/>
    </xf>
    <xf numFmtId="38" fontId="7" fillId="0" borderId="47" xfId="1" applyFont="1" applyBorder="1" applyAlignment="1">
      <alignment horizontal="center" vertical="center"/>
    </xf>
    <xf numFmtId="38" fontId="7" fillId="0" borderId="62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59" xfId="1" applyFont="1" applyBorder="1" applyAlignment="1">
      <alignment horizontal="center" vertical="center"/>
    </xf>
    <xf numFmtId="177" fontId="7" fillId="0" borderId="28" xfId="1" applyNumberFormat="1" applyFont="1" applyBorder="1" applyAlignment="1">
      <alignment horizontal="center" vertical="center"/>
    </xf>
    <xf numFmtId="177" fontId="7" fillId="0" borderId="64" xfId="1" applyNumberFormat="1" applyFont="1" applyBorder="1" applyAlignment="1">
      <alignment horizontal="center" vertical="center"/>
    </xf>
    <xf numFmtId="38" fontId="6" fillId="0" borderId="90" xfId="1" applyFont="1" applyFill="1" applyBorder="1" applyAlignment="1">
      <alignment horizontal="right" vertical="center"/>
    </xf>
    <xf numFmtId="177" fontId="7" fillId="0" borderId="91" xfId="1" applyNumberFormat="1" applyFont="1" applyBorder="1" applyAlignment="1">
      <alignment horizontal="center" vertical="center"/>
    </xf>
    <xf numFmtId="177" fontId="7" fillId="0" borderId="92" xfId="1" applyNumberFormat="1" applyFont="1" applyBorder="1" applyAlignment="1">
      <alignment horizontal="center" vertical="center"/>
    </xf>
    <xf numFmtId="38" fontId="6" fillId="0" borderId="50" xfId="1" applyNumberFormat="1" applyFont="1" applyBorder="1" applyAlignment="1">
      <alignment horizontal="right" vertical="center"/>
    </xf>
    <xf numFmtId="38" fontId="6" fillId="0" borderId="0" xfId="1" applyNumberFormat="1" applyFont="1" applyBorder="1" applyAlignment="1">
      <alignment horizontal="right" vertical="center"/>
    </xf>
    <xf numFmtId="38" fontId="6" fillId="0" borderId="94" xfId="1" applyNumberFormat="1" applyFont="1" applyBorder="1" applyAlignment="1">
      <alignment horizontal="right" vertical="center"/>
    </xf>
    <xf numFmtId="177" fontId="7" fillId="0" borderId="56" xfId="1" applyNumberFormat="1" applyFont="1" applyBorder="1" applyAlignment="1">
      <alignment horizontal="center" vertical="center"/>
    </xf>
    <xf numFmtId="38" fontId="6" fillId="0" borderId="25" xfId="1" applyFont="1" applyFill="1" applyBorder="1" applyAlignment="1">
      <alignment horizontal="center" vertical="center"/>
    </xf>
    <xf numFmtId="38" fontId="6" fillId="0" borderId="26" xfId="1" applyFont="1" applyFill="1" applyBorder="1" applyAlignment="1">
      <alignment horizontal="center" vertical="center"/>
    </xf>
    <xf numFmtId="38" fontId="6" fillId="0" borderId="14" xfId="1" applyNumberFormat="1" applyFont="1" applyBorder="1" applyAlignment="1">
      <alignment horizontal="right" vertical="center"/>
    </xf>
    <xf numFmtId="38" fontId="6" fillId="0" borderId="72" xfId="1" applyFont="1" applyFill="1" applyBorder="1" applyAlignment="1">
      <alignment horizontal="center" vertical="center"/>
    </xf>
    <xf numFmtId="38" fontId="6" fillId="0" borderId="88" xfId="1" applyFont="1" applyFill="1" applyBorder="1" applyAlignment="1">
      <alignment horizontal="center" vertical="center"/>
    </xf>
    <xf numFmtId="38" fontId="6" fillId="0" borderId="78" xfId="1" applyFont="1" applyBorder="1" applyAlignment="1">
      <alignment horizontal="right" vertical="center"/>
    </xf>
    <xf numFmtId="38" fontId="6" fillId="0" borderId="96" xfId="1" applyFont="1" applyBorder="1" applyAlignment="1">
      <alignment horizontal="right" vertical="center"/>
    </xf>
    <xf numFmtId="38" fontId="6" fillId="0" borderId="97" xfId="1" applyFont="1" applyBorder="1" applyAlignment="1">
      <alignment horizontal="right" vertical="center"/>
    </xf>
    <xf numFmtId="177" fontId="7" fillId="0" borderId="76" xfId="1" applyNumberFormat="1" applyFont="1" applyBorder="1" applyAlignment="1">
      <alignment horizontal="center" vertical="center"/>
    </xf>
    <xf numFmtId="177" fontId="7" fillId="0" borderId="33" xfId="1" applyNumberFormat="1" applyFont="1" applyBorder="1" applyAlignment="1">
      <alignment horizontal="center" vertical="center"/>
    </xf>
    <xf numFmtId="177" fontId="7" fillId="0" borderId="86" xfId="1" applyNumberFormat="1" applyFont="1" applyBorder="1" applyAlignment="1">
      <alignment horizontal="center" vertical="center"/>
    </xf>
    <xf numFmtId="38" fontId="6" fillId="0" borderId="39" xfId="1" applyNumberFormat="1" applyFont="1" applyBorder="1" applyAlignment="1">
      <alignment horizontal="right" vertical="center"/>
    </xf>
    <xf numFmtId="38" fontId="6" fillId="0" borderId="99" xfId="1" applyFont="1" applyBorder="1" applyAlignment="1">
      <alignment vertical="center"/>
    </xf>
    <xf numFmtId="38" fontId="6" fillId="0" borderId="40" xfId="1" applyFont="1" applyBorder="1" applyAlignment="1">
      <alignment vertical="center"/>
    </xf>
    <xf numFmtId="38" fontId="6" fillId="0" borderId="40" xfId="1" applyFont="1" applyFill="1" applyBorder="1" applyAlignment="1">
      <alignment horizontal="center" vertical="center"/>
    </xf>
    <xf numFmtId="38" fontId="6" fillId="0" borderId="42" xfId="1" applyFont="1" applyFill="1" applyBorder="1" applyAlignment="1">
      <alignment horizontal="center" vertical="center"/>
    </xf>
    <xf numFmtId="38" fontId="6" fillId="0" borderId="77" xfId="1" applyFont="1" applyBorder="1" applyAlignment="1">
      <alignment horizontal="right" vertical="center"/>
    </xf>
    <xf numFmtId="38" fontId="6" fillId="0" borderId="102" xfId="1" applyFont="1" applyBorder="1" applyAlignment="1">
      <alignment horizontal="right" vertical="center"/>
    </xf>
    <xf numFmtId="38" fontId="6" fillId="0" borderId="1" xfId="1" applyFont="1" applyFill="1" applyBorder="1" applyAlignment="1">
      <alignment horizontal="center" vertical="center"/>
    </xf>
    <xf numFmtId="38" fontId="6" fillId="0" borderId="35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29" xfId="1" applyFont="1" applyFill="1" applyBorder="1" applyAlignment="1">
      <alignment horizontal="center" vertical="center"/>
    </xf>
    <xf numFmtId="38" fontId="6" fillId="0" borderId="51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/>
    </xf>
    <xf numFmtId="38" fontId="6" fillId="0" borderId="30" xfId="1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horizontal="center" vertical="center"/>
    </xf>
    <xf numFmtId="38" fontId="6" fillId="0" borderId="36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18" xfId="1" applyFont="1" applyFill="1" applyBorder="1" applyAlignment="1">
      <alignment horizontal="center" vertical="center"/>
    </xf>
    <xf numFmtId="38" fontId="6" fillId="0" borderId="48" xfId="1" applyFont="1" applyFill="1" applyBorder="1" applyAlignment="1">
      <alignment horizontal="center" vertical="center"/>
    </xf>
    <xf numFmtId="38" fontId="6" fillId="0" borderId="49" xfId="1" applyFont="1" applyFill="1" applyBorder="1" applyAlignment="1">
      <alignment horizontal="center" vertical="center"/>
    </xf>
    <xf numFmtId="38" fontId="7" fillId="0" borderId="0" xfId="1" applyFont="1" applyBorder="1" applyAlignment="1">
      <alignment vertical="center" wrapText="1"/>
    </xf>
    <xf numFmtId="38" fontId="7" fillId="0" borderId="0" xfId="1" applyFont="1" applyBorder="1" applyAlignment="1">
      <alignment vertical="center"/>
    </xf>
    <xf numFmtId="38" fontId="7" fillId="0" borderId="103" xfId="1" applyFont="1" applyBorder="1" applyAlignment="1">
      <alignment horizontal="center" vertical="center"/>
    </xf>
    <xf numFmtId="38" fontId="7" fillId="0" borderId="104" xfId="1" applyFont="1" applyBorder="1" applyAlignment="1">
      <alignment horizontal="center" vertical="center"/>
    </xf>
    <xf numFmtId="38" fontId="7" fillId="0" borderId="101" xfId="1" applyFont="1" applyBorder="1" applyAlignment="1">
      <alignment horizontal="center" vertical="center"/>
    </xf>
    <xf numFmtId="38" fontId="7" fillId="0" borderId="76" xfId="1" applyFont="1" applyBorder="1" applyAlignment="1">
      <alignment horizontal="center" vertical="center"/>
    </xf>
    <xf numFmtId="38" fontId="7" fillId="0" borderId="107" xfId="1" applyFont="1" applyBorder="1" applyAlignment="1">
      <alignment horizontal="center" vertical="center"/>
    </xf>
    <xf numFmtId="38" fontId="7" fillId="2" borderId="75" xfId="1" applyFont="1" applyFill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6" fillId="0" borderId="17" xfId="1" applyFont="1" applyFill="1" applyBorder="1" applyAlignment="1">
      <alignment horizontal="center" vertical="center"/>
    </xf>
    <xf numFmtId="38" fontId="6" fillId="0" borderId="50" xfId="1" applyFont="1" applyFill="1" applyBorder="1" applyAlignment="1">
      <alignment horizontal="center" vertical="center"/>
    </xf>
    <xf numFmtId="38" fontId="6" fillId="0" borderId="48" xfId="1" applyFont="1" applyBorder="1" applyAlignment="1">
      <alignment horizontal="center" vertical="center"/>
    </xf>
    <xf numFmtId="38" fontId="6" fillId="0" borderId="59" xfId="1" applyFont="1" applyFill="1" applyBorder="1" applyAlignment="1">
      <alignment horizontal="center" vertical="center"/>
    </xf>
    <xf numFmtId="38" fontId="6" fillId="0" borderId="61" xfId="1" applyFont="1" applyFill="1" applyBorder="1" applyAlignment="1">
      <alignment horizontal="center" vertical="center"/>
    </xf>
    <xf numFmtId="38" fontId="6" fillId="0" borderId="96" xfId="1" applyFont="1" applyFill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6" fillId="0" borderId="79" xfId="1" applyNumberFormat="1" applyFont="1" applyBorder="1" applyAlignment="1">
      <alignment horizontal="right" vertical="center"/>
    </xf>
    <xf numFmtId="38" fontId="6" fillId="0" borderId="81" xfId="1" applyNumberFormat="1" applyFont="1" applyBorder="1" applyAlignment="1">
      <alignment horizontal="right" vertical="center"/>
    </xf>
    <xf numFmtId="38" fontId="6" fillId="0" borderId="44" xfId="1" applyNumberFormat="1" applyFont="1" applyBorder="1" applyAlignment="1">
      <alignment horizontal="right" vertical="center"/>
    </xf>
    <xf numFmtId="38" fontId="6" fillId="0" borderId="44" xfId="1" applyFont="1" applyFill="1" applyBorder="1" applyAlignment="1">
      <alignment horizontal="right" vertical="center"/>
    </xf>
    <xf numFmtId="38" fontId="6" fillId="0" borderId="80" xfId="1" applyFont="1" applyFill="1" applyBorder="1" applyAlignment="1">
      <alignment horizontal="right" vertical="center"/>
    </xf>
    <xf numFmtId="38" fontId="6" fillId="0" borderId="81" xfId="1" applyFont="1" applyFill="1" applyBorder="1" applyAlignment="1">
      <alignment horizontal="right" vertical="center"/>
    </xf>
    <xf numFmtId="38" fontId="6" fillId="0" borderId="68" xfId="1" applyFont="1" applyBorder="1" applyAlignment="1">
      <alignment horizontal="right" vertical="center"/>
    </xf>
    <xf numFmtId="38" fontId="6" fillId="0" borderId="87" xfId="1" applyFont="1" applyBorder="1" applyAlignment="1">
      <alignment horizontal="right" vertical="center"/>
    </xf>
    <xf numFmtId="38" fontId="6" fillId="0" borderId="69" xfId="1" applyFont="1" applyBorder="1" applyAlignment="1">
      <alignment horizontal="right" vertical="center"/>
    </xf>
    <xf numFmtId="38" fontId="6" fillId="0" borderId="80" xfId="1" applyNumberFormat="1" applyFont="1" applyBorder="1" applyAlignment="1">
      <alignment horizontal="right" vertical="center"/>
    </xf>
    <xf numFmtId="38" fontId="3" fillId="0" borderId="31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8" fontId="6" fillId="0" borderId="95" xfId="1" applyFont="1" applyBorder="1" applyAlignment="1">
      <alignment horizontal="right" vertical="center"/>
    </xf>
    <xf numFmtId="38" fontId="6" fillId="0" borderId="85" xfId="1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38" fontId="6" fillId="0" borderId="68" xfId="1" applyFont="1" applyFill="1" applyBorder="1" applyAlignment="1">
      <alignment horizontal="center" vertical="center"/>
    </xf>
    <xf numFmtId="38" fontId="6" fillId="0" borderId="66" xfId="1" applyFont="1" applyFill="1" applyBorder="1" applyAlignment="1">
      <alignment horizontal="center" vertical="center"/>
    </xf>
    <xf numFmtId="38" fontId="6" fillId="0" borderId="59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177" fontId="7" fillId="0" borderId="65" xfId="1" applyNumberFormat="1" applyFont="1" applyBorder="1" applyAlignment="1">
      <alignment horizontal="center" vertical="center"/>
    </xf>
    <xf numFmtId="177" fontId="7" fillId="2" borderId="75" xfId="1" applyNumberFormat="1" applyFont="1" applyFill="1" applyBorder="1" applyAlignment="1">
      <alignment horizontal="center" vertical="center"/>
    </xf>
    <xf numFmtId="38" fontId="7" fillId="0" borderId="55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6" fillId="0" borderId="59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176" fontId="6" fillId="0" borderId="32" xfId="1" applyNumberFormat="1" applyFont="1" applyFill="1" applyBorder="1" applyAlignment="1">
      <alignment horizontal="right" vertical="center"/>
    </xf>
    <xf numFmtId="176" fontId="6" fillId="0" borderId="3" xfId="1" applyNumberFormat="1" applyFont="1" applyFill="1" applyBorder="1" applyAlignment="1">
      <alignment horizontal="right" vertical="center"/>
    </xf>
    <xf numFmtId="176" fontId="6" fillId="0" borderId="33" xfId="1" applyNumberFormat="1" applyFont="1" applyFill="1" applyBorder="1" applyAlignment="1">
      <alignment horizontal="right" vertical="center"/>
    </xf>
    <xf numFmtId="176" fontId="6" fillId="0" borderId="16" xfId="1" applyNumberFormat="1" applyFont="1" applyFill="1" applyBorder="1" applyAlignment="1">
      <alignment horizontal="right" vertical="center"/>
    </xf>
    <xf numFmtId="176" fontId="6" fillId="0" borderId="41" xfId="1" applyNumberFormat="1" applyFont="1" applyFill="1" applyBorder="1" applyAlignment="1">
      <alignment horizontal="right" vertical="center"/>
    </xf>
    <xf numFmtId="176" fontId="6" fillId="0" borderId="100" xfId="1" applyNumberFormat="1" applyFont="1" applyFill="1" applyBorder="1" applyAlignment="1">
      <alignment horizontal="right" vertical="center"/>
    </xf>
    <xf numFmtId="38" fontId="6" fillId="0" borderId="46" xfId="1" applyFont="1" applyFill="1" applyBorder="1" applyAlignment="1">
      <alignment horizontal="right" vertical="center"/>
    </xf>
    <xf numFmtId="38" fontId="6" fillId="0" borderId="69" xfId="1" applyFont="1" applyFill="1" applyBorder="1" applyAlignment="1">
      <alignment horizontal="right" vertical="center"/>
    </xf>
    <xf numFmtId="38" fontId="6" fillId="0" borderId="116" xfId="1" applyFont="1" applyBorder="1" applyAlignment="1">
      <alignment horizontal="right" vertical="center"/>
    </xf>
    <xf numFmtId="177" fontId="7" fillId="0" borderId="6" xfId="1" applyNumberFormat="1" applyFont="1" applyBorder="1" applyAlignment="1">
      <alignment horizontal="center" vertical="center"/>
    </xf>
    <xf numFmtId="177" fontId="7" fillId="3" borderId="69" xfId="1" applyNumberFormat="1" applyFont="1" applyFill="1" applyBorder="1" applyAlignment="1">
      <alignment horizontal="center" vertical="center"/>
    </xf>
    <xf numFmtId="38" fontId="6" fillId="0" borderId="74" xfId="1" applyFont="1" applyBorder="1" applyAlignment="1">
      <alignment horizontal="right" vertical="center"/>
    </xf>
    <xf numFmtId="38" fontId="6" fillId="0" borderId="85" xfId="1" applyFont="1" applyBorder="1" applyAlignment="1">
      <alignment horizontal="right" vertical="center"/>
    </xf>
    <xf numFmtId="38" fontId="6" fillId="0" borderId="73" xfId="1" applyFont="1" applyBorder="1" applyAlignment="1">
      <alignment horizontal="right" vertical="center"/>
    </xf>
    <xf numFmtId="38" fontId="6" fillId="0" borderId="57" xfId="1" applyFont="1" applyFill="1" applyBorder="1" applyAlignment="1">
      <alignment horizontal="right" vertical="center"/>
    </xf>
    <xf numFmtId="176" fontId="6" fillId="0" borderId="117" xfId="1" applyNumberFormat="1" applyFont="1" applyFill="1" applyBorder="1" applyAlignment="1">
      <alignment horizontal="right" vertical="center"/>
    </xf>
    <xf numFmtId="38" fontId="6" fillId="0" borderId="85" xfId="1" applyFont="1" applyFill="1" applyBorder="1" applyAlignment="1">
      <alignment horizontal="right" vertical="center"/>
    </xf>
    <xf numFmtId="38" fontId="6" fillId="0" borderId="99" xfId="1" applyFont="1" applyBorder="1" applyAlignment="1">
      <alignment horizontal="right" vertical="center"/>
    </xf>
    <xf numFmtId="38" fontId="6" fillId="0" borderId="57" xfId="1" applyFont="1" applyBorder="1" applyAlignment="1">
      <alignment horizontal="right" vertical="center"/>
    </xf>
    <xf numFmtId="38" fontId="6" fillId="0" borderId="43" xfId="1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45" xfId="1" applyFont="1" applyFill="1" applyBorder="1" applyAlignment="1">
      <alignment horizontal="center" vertical="center"/>
    </xf>
    <xf numFmtId="38" fontId="6" fillId="0" borderId="52" xfId="1" applyFont="1" applyFill="1" applyBorder="1" applyAlignment="1">
      <alignment horizontal="center" vertical="center"/>
    </xf>
    <xf numFmtId="38" fontId="6" fillId="0" borderId="46" xfId="1" applyFont="1" applyFill="1" applyBorder="1" applyAlignment="1">
      <alignment horizontal="center" vertical="center"/>
    </xf>
    <xf numFmtId="38" fontId="6" fillId="0" borderId="36" xfId="1" applyFont="1" applyFill="1" applyBorder="1" applyAlignment="1">
      <alignment vertical="center"/>
    </xf>
    <xf numFmtId="38" fontId="6" fillId="0" borderId="17" xfId="1" applyFont="1" applyFill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50" xfId="1" applyFont="1" applyFill="1" applyBorder="1" applyAlignment="1">
      <alignment vertical="center"/>
    </xf>
    <xf numFmtId="38" fontId="6" fillId="0" borderId="51" xfId="1" applyFont="1" applyFill="1" applyBorder="1" applyAlignment="1">
      <alignment vertical="center"/>
    </xf>
    <xf numFmtId="38" fontId="6" fillId="0" borderId="7" xfId="1" applyFont="1" applyFill="1" applyBorder="1" applyAlignment="1">
      <alignment horizontal="center" vertical="center"/>
    </xf>
    <xf numFmtId="38" fontId="6" fillId="0" borderId="44" xfId="1" applyFont="1" applyFill="1" applyBorder="1" applyAlignment="1">
      <alignment horizontal="center" vertical="center"/>
    </xf>
    <xf numFmtId="38" fontId="6" fillId="0" borderId="39" xfId="1" applyFont="1" applyFill="1" applyBorder="1" applyAlignment="1">
      <alignment horizontal="center" vertical="center"/>
    </xf>
    <xf numFmtId="38" fontId="6" fillId="0" borderId="80" xfId="1" applyFont="1" applyFill="1" applyBorder="1" applyAlignment="1">
      <alignment horizontal="center" vertical="center"/>
    </xf>
    <xf numFmtId="38" fontId="6" fillId="0" borderId="71" xfId="1" applyFont="1" applyFill="1" applyBorder="1" applyAlignment="1">
      <alignment horizontal="center" vertical="center"/>
    </xf>
    <xf numFmtId="176" fontId="6" fillId="0" borderId="35" xfId="1" applyNumberFormat="1" applyFont="1" applyFill="1" applyBorder="1" applyAlignment="1">
      <alignment horizontal="center" vertical="center"/>
    </xf>
    <xf numFmtId="176" fontId="6" fillId="0" borderId="36" xfId="1" applyNumberFormat="1" applyFont="1" applyFill="1" applyBorder="1" applyAlignment="1">
      <alignment horizontal="center" vertical="center"/>
    </xf>
    <xf numFmtId="176" fontId="6" fillId="0" borderId="17" xfId="1" applyNumberFormat="1" applyFont="1" applyFill="1" applyBorder="1" applyAlignment="1">
      <alignment horizontal="center" vertical="center"/>
    </xf>
    <xf numFmtId="176" fontId="6" fillId="0" borderId="7" xfId="1" applyNumberFormat="1" applyFont="1" applyBorder="1" applyAlignment="1">
      <alignment horizontal="right" vertical="center"/>
    </xf>
    <xf numFmtId="176" fontId="6" fillId="0" borderId="35" xfId="1" applyNumberFormat="1" applyFont="1" applyBorder="1" applyAlignment="1">
      <alignment horizontal="right" vertical="center"/>
    </xf>
    <xf numFmtId="176" fontId="6" fillId="0" borderId="36" xfId="1" applyNumberFormat="1" applyFont="1" applyBorder="1" applyAlignment="1">
      <alignment horizontal="right" vertical="center"/>
    </xf>
    <xf numFmtId="176" fontId="6" fillId="0" borderId="17" xfId="1" applyNumberFormat="1" applyFont="1" applyBorder="1" applyAlignment="1">
      <alignment horizontal="right" vertical="center"/>
    </xf>
    <xf numFmtId="176" fontId="6" fillId="0" borderId="63" xfId="1" applyNumberFormat="1" applyFont="1" applyBorder="1" applyAlignment="1">
      <alignment horizontal="right" vertical="center"/>
    </xf>
    <xf numFmtId="176" fontId="6" fillId="0" borderId="79" xfId="1" applyNumberFormat="1" applyFont="1" applyBorder="1" applyAlignment="1">
      <alignment horizontal="right" vertical="center"/>
    </xf>
    <xf numFmtId="176" fontId="6" fillId="0" borderId="34" xfId="1" applyNumberFormat="1" applyFont="1" applyBorder="1" applyAlignment="1">
      <alignment horizontal="right" vertical="center"/>
    </xf>
    <xf numFmtId="176" fontId="6" fillId="0" borderId="25" xfId="1" applyNumberFormat="1" applyFont="1" applyFill="1" applyBorder="1" applyAlignment="1">
      <alignment horizontal="center" vertical="center"/>
    </xf>
    <xf numFmtId="176" fontId="6" fillId="0" borderId="26" xfId="1" applyNumberFormat="1" applyFont="1" applyFill="1" applyBorder="1" applyAlignment="1">
      <alignment horizontal="center" vertical="center"/>
    </xf>
    <xf numFmtId="176" fontId="6" fillId="0" borderId="13" xfId="1" applyNumberFormat="1" applyFont="1" applyFill="1" applyBorder="1" applyAlignment="1">
      <alignment horizontal="center" vertical="center"/>
    </xf>
    <xf numFmtId="176" fontId="6" fillId="0" borderId="1" xfId="1" applyNumberFormat="1" applyFont="1" applyBorder="1" applyAlignment="1">
      <alignment horizontal="right" vertical="center"/>
    </xf>
    <xf numFmtId="176" fontId="6" fillId="0" borderId="25" xfId="1" applyNumberFormat="1" applyFont="1" applyBorder="1" applyAlignment="1">
      <alignment horizontal="right" vertical="center"/>
    </xf>
    <xf numFmtId="176" fontId="6" fillId="0" borderId="26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176" fontId="6" fillId="0" borderId="66" xfId="1" applyNumberFormat="1" applyFont="1" applyBorder="1" applyAlignment="1">
      <alignment horizontal="right" vertical="center"/>
    </xf>
    <xf numFmtId="176" fontId="6" fillId="0" borderId="80" xfId="1" applyNumberFormat="1" applyFont="1" applyBorder="1" applyAlignment="1">
      <alignment horizontal="right" vertical="center"/>
    </xf>
    <xf numFmtId="176" fontId="6" fillId="0" borderId="21" xfId="1" applyNumberFormat="1" applyFont="1" applyBorder="1" applyAlignment="1">
      <alignment horizontal="right" vertical="center"/>
    </xf>
    <xf numFmtId="176" fontId="6" fillId="0" borderId="21" xfId="1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176" fontId="6" fillId="0" borderId="56" xfId="1" applyNumberFormat="1" applyFont="1" applyBorder="1" applyAlignment="1">
      <alignment horizontal="right" vertical="center"/>
    </xf>
    <xf numFmtId="176" fontId="6" fillId="0" borderId="49" xfId="1" applyNumberFormat="1" applyFont="1" applyFill="1" applyBorder="1" applyAlignment="1">
      <alignment horizontal="center" vertical="center"/>
    </xf>
    <xf numFmtId="176" fontId="6" fillId="0" borderId="5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48" xfId="1" applyNumberFormat="1" applyFont="1" applyFill="1" applyBorder="1" applyAlignment="1">
      <alignment horizontal="center" vertical="center"/>
    </xf>
    <xf numFmtId="176" fontId="6" fillId="0" borderId="51" xfId="1" applyNumberFormat="1" applyFont="1" applyFill="1" applyBorder="1" applyAlignment="1">
      <alignment horizontal="center" vertical="center"/>
    </xf>
    <xf numFmtId="176" fontId="6" fillId="0" borderId="50" xfId="1" applyNumberFormat="1" applyFont="1" applyBorder="1" applyAlignment="1">
      <alignment horizontal="right" vertical="center"/>
    </xf>
    <xf numFmtId="176" fontId="6" fillId="0" borderId="51" xfId="1" applyNumberFormat="1" applyFont="1" applyBorder="1" applyAlignment="1">
      <alignment horizontal="right" vertical="center"/>
    </xf>
    <xf numFmtId="176" fontId="6" fillId="0" borderId="48" xfId="1" applyNumberFormat="1" applyFont="1" applyBorder="1" applyAlignment="1">
      <alignment horizontal="right" vertical="center"/>
    </xf>
    <xf numFmtId="176" fontId="6" fillId="0" borderId="49" xfId="1" applyNumberFormat="1" applyFont="1" applyBorder="1" applyAlignment="1">
      <alignment horizontal="right" vertical="center"/>
    </xf>
    <xf numFmtId="176" fontId="6" fillId="0" borderId="60" xfId="1" applyNumberFormat="1" applyFont="1" applyBorder="1" applyAlignment="1">
      <alignment horizontal="right" vertical="center"/>
    </xf>
    <xf numFmtId="176" fontId="6" fillId="0" borderId="81" xfId="1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40" xfId="1" applyNumberFormat="1" applyFont="1" applyFill="1" applyBorder="1" applyAlignment="1">
      <alignment horizontal="center" vertical="center"/>
    </xf>
    <xf numFmtId="176" fontId="6" fillId="0" borderId="42" xfId="1" applyNumberFormat="1" applyFont="1" applyFill="1" applyBorder="1" applyAlignment="1">
      <alignment horizontal="center" vertical="center"/>
    </xf>
    <xf numFmtId="176" fontId="6" fillId="0" borderId="43" xfId="1" applyNumberFormat="1" applyFont="1" applyFill="1" applyBorder="1" applyAlignment="1">
      <alignment horizontal="center" vertical="center"/>
    </xf>
    <xf numFmtId="176" fontId="6" fillId="0" borderId="42" xfId="1" applyNumberFormat="1" applyFont="1" applyBorder="1" applyAlignment="1">
      <alignment horizontal="right" vertical="center"/>
    </xf>
    <xf numFmtId="176" fontId="6" fillId="0" borderId="43" xfId="1" applyNumberFormat="1" applyFont="1" applyBorder="1" applyAlignment="1">
      <alignment horizontal="right" vertical="center"/>
    </xf>
    <xf numFmtId="176" fontId="6" fillId="0" borderId="10" xfId="1" applyNumberFormat="1" applyFont="1" applyFill="1" applyBorder="1" applyAlignment="1">
      <alignment horizontal="center" vertical="center"/>
    </xf>
    <xf numFmtId="176" fontId="6" fillId="0" borderId="44" xfId="1" applyNumberFormat="1" applyFont="1" applyBorder="1" applyAlignment="1">
      <alignment horizontal="right" vertical="center"/>
    </xf>
    <xf numFmtId="176" fontId="6" fillId="0" borderId="39" xfId="1" applyNumberFormat="1" applyFont="1" applyBorder="1" applyAlignment="1">
      <alignment horizontal="right" vertical="center"/>
    </xf>
    <xf numFmtId="176" fontId="6" fillId="0" borderId="61" xfId="1" applyNumberFormat="1" applyFont="1" applyFill="1" applyBorder="1" applyAlignment="1">
      <alignment horizontal="center" vertical="center"/>
    </xf>
    <xf numFmtId="176" fontId="6" fillId="0" borderId="96" xfId="1" applyNumberFormat="1" applyFont="1" applyFill="1" applyBorder="1" applyAlignment="1">
      <alignment horizontal="center" vertical="center"/>
    </xf>
    <xf numFmtId="176" fontId="6" fillId="0" borderId="97" xfId="1" applyNumberFormat="1" applyFont="1" applyFill="1" applyBorder="1" applyAlignment="1">
      <alignment horizontal="center" vertical="center"/>
    </xf>
    <xf numFmtId="176" fontId="6" fillId="0" borderId="96" xfId="1" applyNumberFormat="1" applyFont="1" applyBorder="1" applyAlignment="1">
      <alignment horizontal="right" vertical="center"/>
    </xf>
    <xf numFmtId="176" fontId="6" fillId="0" borderId="97" xfId="1" applyNumberFormat="1" applyFont="1" applyBorder="1" applyAlignment="1">
      <alignment horizontal="right" vertical="center"/>
    </xf>
    <xf numFmtId="176" fontId="6" fillId="0" borderId="59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52" xfId="1" applyNumberFormat="1" applyFont="1" applyFill="1" applyBorder="1" applyAlignment="1">
      <alignment horizontal="right" vertical="center"/>
    </xf>
    <xf numFmtId="176" fontId="6" fillId="0" borderId="45" xfId="1" applyNumberFormat="1" applyFont="1" applyFill="1" applyBorder="1" applyAlignment="1">
      <alignment horizontal="center" vertical="center"/>
    </xf>
    <xf numFmtId="176" fontId="6" fillId="0" borderId="45" xfId="1" applyNumberFormat="1" applyFont="1" applyBorder="1" applyAlignment="1">
      <alignment horizontal="right" vertical="center"/>
    </xf>
    <xf numFmtId="176" fontId="6" fillId="0" borderId="68" xfId="1" applyNumberFormat="1" applyFont="1" applyBorder="1" applyAlignment="1">
      <alignment horizontal="right" vertical="center"/>
    </xf>
    <xf numFmtId="176" fontId="6" fillId="0" borderId="44" xfId="1" applyNumberFormat="1" applyFont="1" applyFill="1" applyBorder="1" applyAlignment="1">
      <alignment horizontal="right" vertical="center"/>
    </xf>
    <xf numFmtId="176" fontId="6" fillId="0" borderId="45" xfId="1" applyNumberFormat="1" applyFont="1" applyFill="1" applyBorder="1" applyAlignment="1">
      <alignment horizontal="right" vertical="center"/>
    </xf>
    <xf numFmtId="176" fontId="6" fillId="0" borderId="80" xfId="1" applyNumberFormat="1" applyFont="1" applyFill="1" applyBorder="1" applyAlignment="1">
      <alignment horizontal="right" vertical="center"/>
    </xf>
    <xf numFmtId="176" fontId="6" fillId="0" borderId="72" xfId="1" applyNumberFormat="1" applyFont="1" applyFill="1" applyBorder="1" applyAlignment="1">
      <alignment horizontal="center" vertical="center"/>
    </xf>
    <xf numFmtId="176" fontId="6" fillId="0" borderId="88" xfId="1" applyNumberFormat="1" applyFont="1" applyFill="1" applyBorder="1" applyAlignment="1">
      <alignment horizontal="center" vertical="center"/>
    </xf>
    <xf numFmtId="176" fontId="6" fillId="0" borderId="52" xfId="1" applyNumberFormat="1" applyFont="1" applyFill="1" applyBorder="1" applyAlignment="1">
      <alignment horizontal="center" vertical="center"/>
    </xf>
    <xf numFmtId="176" fontId="6" fillId="0" borderId="18" xfId="1" applyNumberFormat="1" applyFont="1" applyFill="1" applyBorder="1" applyAlignment="1">
      <alignment horizontal="center" vertical="center"/>
    </xf>
    <xf numFmtId="176" fontId="6" fillId="0" borderId="52" xfId="1" applyNumberFormat="1" applyFont="1" applyBorder="1" applyAlignment="1">
      <alignment horizontal="right" vertical="center"/>
    </xf>
    <xf numFmtId="176" fontId="6" fillId="0" borderId="87" xfId="1" applyNumberFormat="1" applyFont="1" applyBorder="1" applyAlignment="1">
      <alignment horizontal="right" vertical="center"/>
    </xf>
    <xf numFmtId="176" fontId="6" fillId="0" borderId="81" xfId="1" applyNumberFormat="1" applyFont="1" applyFill="1" applyBorder="1" applyAlignment="1">
      <alignment horizontal="right" vertical="center"/>
    </xf>
    <xf numFmtId="176" fontId="6" fillId="0" borderId="29" xfId="1" applyNumberFormat="1" applyFont="1" applyFill="1" applyBorder="1" applyAlignment="1">
      <alignment horizontal="center" vertical="center"/>
    </xf>
    <xf numFmtId="176" fontId="6" fillId="0" borderId="30" xfId="1" applyNumberFormat="1" applyFont="1" applyFill="1" applyBorder="1" applyAlignment="1">
      <alignment horizontal="center" vertical="center"/>
    </xf>
    <xf numFmtId="176" fontId="6" fillId="0" borderId="15" xfId="1" applyNumberFormat="1" applyFont="1" applyFill="1" applyBorder="1" applyAlignment="1">
      <alignment horizontal="center" vertical="center"/>
    </xf>
    <xf numFmtId="176" fontId="6" fillId="0" borderId="6" xfId="1" applyNumberFormat="1" applyFont="1" applyFill="1" applyBorder="1" applyAlignment="1">
      <alignment horizontal="center" vertical="center"/>
    </xf>
    <xf numFmtId="176" fontId="6" fillId="0" borderId="46" xfId="1" applyNumberFormat="1" applyFont="1" applyFill="1" applyBorder="1" applyAlignment="1">
      <alignment horizontal="center" vertical="center"/>
    </xf>
    <xf numFmtId="176" fontId="6" fillId="0" borderId="6" xfId="1" applyNumberFormat="1" applyFont="1" applyBorder="1" applyAlignment="1">
      <alignment horizontal="right" vertical="center"/>
    </xf>
    <xf numFmtId="176" fontId="6" fillId="0" borderId="46" xfId="1" applyNumberFormat="1" applyFont="1" applyBorder="1" applyAlignment="1">
      <alignment horizontal="right" vertical="center"/>
    </xf>
    <xf numFmtId="176" fontId="6" fillId="0" borderId="69" xfId="1" applyNumberFormat="1" applyFont="1" applyBorder="1" applyAlignment="1">
      <alignment horizontal="right" vertical="center"/>
    </xf>
    <xf numFmtId="176" fontId="6" fillId="0" borderId="22" xfId="1" applyNumberFormat="1" applyFont="1" applyBorder="1" applyAlignment="1">
      <alignment horizontal="right" vertical="center"/>
    </xf>
    <xf numFmtId="38" fontId="6" fillId="0" borderId="10" xfId="1" applyNumberFormat="1" applyFont="1" applyFill="1" applyBorder="1" applyAlignment="1">
      <alignment horizontal="center" vertical="center"/>
    </xf>
    <xf numFmtId="38" fontId="6" fillId="0" borderId="68" xfId="1" applyNumberFormat="1" applyFont="1" applyFill="1" applyBorder="1" applyAlignment="1">
      <alignment horizontal="center" vertical="center"/>
    </xf>
    <xf numFmtId="38" fontId="6" fillId="0" borderId="1" xfId="1" applyNumberFormat="1" applyFont="1" applyFill="1" applyBorder="1" applyAlignment="1">
      <alignment horizontal="center" vertical="center"/>
    </xf>
    <xf numFmtId="38" fontId="6" fillId="0" borderId="66" xfId="1" applyNumberFormat="1" applyFont="1" applyFill="1" applyBorder="1" applyAlignment="1">
      <alignment horizontal="center" vertical="center"/>
    </xf>
    <xf numFmtId="38" fontId="6" fillId="0" borderId="59" xfId="1" applyNumberFormat="1" applyFont="1" applyFill="1" applyBorder="1" applyAlignment="1">
      <alignment horizontal="center" vertical="center"/>
    </xf>
    <xf numFmtId="38" fontId="6" fillId="0" borderId="98" xfId="1" applyNumberFormat="1" applyFont="1" applyFill="1" applyBorder="1" applyAlignment="1">
      <alignment horizontal="center" vertical="center"/>
    </xf>
    <xf numFmtId="178" fontId="6" fillId="0" borderId="10" xfId="1" applyNumberFormat="1" applyFont="1" applyFill="1" applyBorder="1" applyAlignment="1">
      <alignment horizontal="center" vertical="center"/>
    </xf>
    <xf numFmtId="178" fontId="6" fillId="0" borderId="68" xfId="1" applyNumberFormat="1" applyFont="1" applyFill="1" applyBorder="1" applyAlignment="1">
      <alignment horizontal="center" vertical="center"/>
    </xf>
    <xf numFmtId="178" fontId="6" fillId="0" borderId="1" xfId="1" applyNumberFormat="1" applyFont="1" applyFill="1" applyBorder="1" applyAlignment="1">
      <alignment horizontal="center" vertical="center"/>
    </xf>
    <xf numFmtId="178" fontId="6" fillId="0" borderId="66" xfId="1" applyNumberFormat="1" applyFont="1" applyFill="1" applyBorder="1" applyAlignment="1">
      <alignment horizontal="center" vertical="center"/>
    </xf>
    <xf numFmtId="178" fontId="6" fillId="0" borderId="59" xfId="1" applyNumberFormat="1" applyFont="1" applyFill="1" applyBorder="1" applyAlignment="1">
      <alignment horizontal="center" vertical="center"/>
    </xf>
    <xf numFmtId="178" fontId="6" fillId="0" borderId="98" xfId="1" applyNumberFormat="1" applyFont="1" applyFill="1" applyBorder="1" applyAlignment="1">
      <alignment horizontal="center" vertical="center"/>
    </xf>
    <xf numFmtId="38" fontId="6" fillId="0" borderId="113" xfId="1" applyFont="1" applyBorder="1" applyAlignment="1">
      <alignment horizontal="center" vertical="center"/>
    </xf>
    <xf numFmtId="38" fontId="6" fillId="0" borderId="74" xfId="1" applyFont="1" applyFill="1" applyBorder="1" applyAlignment="1">
      <alignment horizontal="center" vertical="center"/>
    </xf>
    <xf numFmtId="38" fontId="6" fillId="0" borderId="85" xfId="1" applyFont="1" applyFill="1" applyBorder="1" applyAlignment="1">
      <alignment horizontal="center" vertical="center"/>
    </xf>
    <xf numFmtId="38" fontId="6" fillId="0" borderId="73" xfId="1" applyFont="1" applyFill="1" applyBorder="1" applyAlignment="1">
      <alignment horizontal="center" vertical="center"/>
    </xf>
    <xf numFmtId="38" fontId="6" fillId="0" borderId="99" xfId="1" applyFont="1" applyFill="1" applyBorder="1" applyAlignment="1">
      <alignment horizontal="center" vertical="center"/>
    </xf>
    <xf numFmtId="38" fontId="6" fillId="0" borderId="77" xfId="1" applyFont="1" applyFill="1" applyBorder="1" applyAlignment="1">
      <alignment horizontal="center" vertical="center"/>
    </xf>
    <xf numFmtId="38" fontId="6" fillId="0" borderId="57" xfId="1" applyFont="1" applyFill="1" applyBorder="1" applyAlignment="1">
      <alignment horizontal="center" vertical="center"/>
    </xf>
    <xf numFmtId="176" fontId="6" fillId="0" borderId="74" xfId="1" applyNumberFormat="1" applyFont="1" applyFill="1" applyBorder="1" applyAlignment="1">
      <alignment horizontal="center" vertical="center"/>
    </xf>
    <xf numFmtId="176" fontId="6" fillId="0" borderId="85" xfId="1" applyNumberFormat="1" applyFont="1" applyFill="1" applyBorder="1" applyAlignment="1">
      <alignment horizontal="center" vertical="center"/>
    </xf>
    <xf numFmtId="176" fontId="6" fillId="0" borderId="73" xfId="1" applyNumberFormat="1" applyFont="1" applyFill="1" applyBorder="1" applyAlignment="1">
      <alignment horizontal="center" vertical="center"/>
    </xf>
    <xf numFmtId="176" fontId="6" fillId="0" borderId="99" xfId="1" applyNumberFormat="1" applyFont="1" applyFill="1" applyBorder="1" applyAlignment="1">
      <alignment horizontal="center" vertical="center"/>
    </xf>
    <xf numFmtId="176" fontId="6" fillId="0" borderId="77" xfId="1" applyNumberFormat="1" applyFont="1" applyFill="1" applyBorder="1" applyAlignment="1">
      <alignment horizontal="center" vertical="center"/>
    </xf>
    <xf numFmtId="176" fontId="6" fillId="0" borderId="57" xfId="1" applyNumberFormat="1" applyFont="1" applyFill="1" applyBorder="1" applyAlignment="1">
      <alignment horizontal="center" vertical="center"/>
    </xf>
    <xf numFmtId="38" fontId="6" fillId="0" borderId="119" xfId="1" applyFont="1" applyFill="1" applyBorder="1" applyAlignment="1">
      <alignment horizontal="right" vertical="center"/>
    </xf>
    <xf numFmtId="38" fontId="3" fillId="0" borderId="34" xfId="1" applyFont="1" applyBorder="1" applyAlignment="1">
      <alignment horizontal="center" vertical="center"/>
    </xf>
    <xf numFmtId="38" fontId="6" fillId="0" borderId="120" xfId="1" applyNumberFormat="1" applyFont="1" applyBorder="1" applyAlignment="1">
      <alignment horizontal="right" vertical="center"/>
    </xf>
    <xf numFmtId="38" fontId="6" fillId="0" borderId="51" xfId="1" applyNumberFormat="1" applyFont="1" applyBorder="1" applyAlignment="1">
      <alignment horizontal="right" vertical="center"/>
    </xf>
    <xf numFmtId="38" fontId="6" fillId="0" borderId="118" xfId="1" applyFont="1" applyBorder="1" applyAlignment="1">
      <alignment vertical="center"/>
    </xf>
    <xf numFmtId="38" fontId="6" fillId="0" borderId="27" xfId="1" applyFont="1" applyBorder="1" applyAlignment="1">
      <alignment vertical="center"/>
    </xf>
    <xf numFmtId="177" fontId="7" fillId="0" borderId="115" xfId="1" applyNumberFormat="1" applyFont="1" applyBorder="1" applyAlignment="1">
      <alignment horizontal="center" vertical="center"/>
    </xf>
    <xf numFmtId="177" fontId="7" fillId="3" borderId="121" xfId="1" applyNumberFormat="1" applyFont="1" applyFill="1" applyBorder="1" applyAlignment="1">
      <alignment horizontal="center" vertical="center"/>
    </xf>
    <xf numFmtId="38" fontId="6" fillId="0" borderId="30" xfId="1" applyFont="1" applyFill="1" applyBorder="1" applyAlignment="1">
      <alignment vertical="center"/>
    </xf>
    <xf numFmtId="38" fontId="6" fillId="0" borderId="15" xfId="1" applyFont="1" applyFill="1" applyBorder="1" applyAlignment="1">
      <alignment vertical="center"/>
    </xf>
    <xf numFmtId="38" fontId="6" fillId="0" borderId="81" xfId="1" applyFont="1" applyFill="1" applyBorder="1" applyAlignment="1">
      <alignment horizontal="center" vertical="center"/>
    </xf>
    <xf numFmtId="38" fontId="6" fillId="0" borderId="69" xfId="1" applyFont="1" applyFill="1" applyBorder="1" applyAlignment="1">
      <alignment horizontal="center" vertical="center"/>
    </xf>
    <xf numFmtId="38" fontId="6" fillId="0" borderId="34" xfId="1" applyFont="1" applyFill="1" applyBorder="1" applyAlignment="1">
      <alignment horizontal="center" vertical="center"/>
    </xf>
    <xf numFmtId="38" fontId="6" fillId="0" borderId="58" xfId="1" applyFont="1" applyFill="1" applyBorder="1" applyAlignment="1">
      <alignment horizontal="center" vertical="center"/>
    </xf>
    <xf numFmtId="176" fontId="6" fillId="0" borderId="34" xfId="1" applyNumberFormat="1" applyFont="1" applyFill="1" applyBorder="1" applyAlignment="1">
      <alignment horizontal="right" vertical="center"/>
    </xf>
    <xf numFmtId="176" fontId="6" fillId="0" borderId="58" xfId="1" applyNumberFormat="1" applyFont="1" applyFill="1" applyBorder="1" applyAlignment="1">
      <alignment horizontal="right" vertical="center"/>
    </xf>
    <xf numFmtId="176" fontId="6" fillId="0" borderId="95" xfId="1" applyNumberFormat="1" applyFont="1" applyFill="1" applyBorder="1" applyAlignment="1">
      <alignment horizontal="center" vertical="center"/>
    </xf>
    <xf numFmtId="176" fontId="6" fillId="0" borderId="19" xfId="1" applyNumberFormat="1" applyFont="1" applyFill="1" applyBorder="1" applyAlignment="1">
      <alignment horizontal="center" vertical="center"/>
    </xf>
    <xf numFmtId="176" fontId="6" fillId="0" borderId="18" xfId="1" applyNumberFormat="1" applyFont="1" applyBorder="1" applyAlignment="1">
      <alignment horizontal="right" vertical="center"/>
    </xf>
    <xf numFmtId="176" fontId="6" fillId="0" borderId="72" xfId="1" applyNumberFormat="1" applyFont="1" applyBorder="1" applyAlignment="1">
      <alignment horizontal="right" vertical="center"/>
    </xf>
    <xf numFmtId="38" fontId="6" fillId="0" borderId="18" xfId="1" applyNumberFormat="1" applyFont="1" applyFill="1" applyBorder="1" applyAlignment="1">
      <alignment horizontal="center" vertical="center"/>
    </xf>
    <xf numFmtId="38" fontId="6" fillId="0" borderId="87" xfId="1" applyNumberFormat="1" applyFont="1" applyFill="1" applyBorder="1" applyAlignment="1">
      <alignment horizontal="center" vertical="center"/>
    </xf>
    <xf numFmtId="176" fontId="6" fillId="0" borderId="122" xfId="1" applyNumberFormat="1" applyFont="1" applyBorder="1" applyAlignment="1">
      <alignment horizontal="right" vertical="center"/>
    </xf>
    <xf numFmtId="176" fontId="6" fillId="0" borderId="19" xfId="1" applyNumberFormat="1" applyFont="1" applyBorder="1" applyAlignment="1">
      <alignment horizontal="right" vertical="center"/>
    </xf>
    <xf numFmtId="38" fontId="6" fillId="0" borderId="114" xfId="1" applyFont="1" applyBorder="1" applyAlignment="1">
      <alignment horizontal="center" vertical="center"/>
    </xf>
    <xf numFmtId="38" fontId="6" fillId="0" borderId="34" xfId="1" applyFont="1" applyFill="1" applyBorder="1" applyAlignment="1">
      <alignment horizontal="right" vertical="center"/>
    </xf>
    <xf numFmtId="38" fontId="6" fillId="0" borderId="58" xfId="1" applyFont="1" applyFill="1" applyBorder="1" applyAlignment="1">
      <alignment horizontal="right" vertical="center"/>
    </xf>
    <xf numFmtId="38" fontId="6" fillId="0" borderId="95" xfId="1" applyFont="1" applyFill="1" applyBorder="1" applyAlignment="1">
      <alignment horizontal="center" vertical="center"/>
    </xf>
    <xf numFmtId="38" fontId="6" fillId="0" borderId="19" xfId="1" applyFont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178" fontId="6" fillId="0" borderId="18" xfId="1" applyNumberFormat="1" applyFont="1" applyFill="1" applyBorder="1" applyAlignment="1">
      <alignment horizontal="center" vertical="center"/>
    </xf>
    <xf numFmtId="178" fontId="6" fillId="0" borderId="87" xfId="1" applyNumberFormat="1" applyFont="1" applyFill="1" applyBorder="1" applyAlignment="1">
      <alignment horizontal="center" vertical="center"/>
    </xf>
    <xf numFmtId="38" fontId="6" fillId="0" borderId="122" xfId="1" applyNumberFormat="1" applyFont="1" applyBorder="1" applyAlignment="1">
      <alignment horizontal="right" vertical="center"/>
    </xf>
    <xf numFmtId="38" fontId="6" fillId="0" borderId="19" xfId="1" applyNumberFormat="1" applyFont="1" applyBorder="1" applyAlignment="1">
      <alignment horizontal="right" vertical="center"/>
    </xf>
    <xf numFmtId="38" fontId="6" fillId="0" borderId="123" xfId="1" applyFont="1" applyBorder="1" applyAlignment="1">
      <alignment horizontal="right" vertical="center"/>
    </xf>
    <xf numFmtId="38" fontId="6" fillId="0" borderId="2" xfId="1" applyFont="1" applyBorder="1" applyAlignment="1">
      <alignment horizontal="center" vertical="center"/>
    </xf>
    <xf numFmtId="38" fontId="6" fillId="0" borderId="55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38" fontId="7" fillId="0" borderId="73" xfId="1" applyFont="1" applyBorder="1" applyAlignment="1">
      <alignment horizontal="center" vertical="center"/>
    </xf>
    <xf numFmtId="177" fontId="7" fillId="0" borderId="73" xfId="1" applyNumberFormat="1" applyFont="1" applyBorder="1" applyAlignment="1">
      <alignment horizontal="center" vertical="center"/>
    </xf>
    <xf numFmtId="176" fontId="6" fillId="0" borderId="37" xfId="1" applyNumberFormat="1" applyFont="1" applyFill="1" applyBorder="1" applyAlignment="1">
      <alignment horizontal="right" vertical="center"/>
    </xf>
    <xf numFmtId="176" fontId="7" fillId="0" borderId="73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vertical="center"/>
    </xf>
    <xf numFmtId="38" fontId="7" fillId="0" borderId="126" xfId="1" applyFont="1" applyBorder="1" applyAlignment="1">
      <alignment horizontal="center" vertical="center"/>
    </xf>
    <xf numFmtId="38" fontId="7" fillId="0" borderId="127" xfId="1" applyFont="1" applyBorder="1" applyAlignment="1">
      <alignment horizontal="center" vertical="center"/>
    </xf>
    <xf numFmtId="38" fontId="6" fillId="0" borderId="128" xfId="1" applyFont="1" applyBorder="1" applyAlignment="1">
      <alignment horizontal="right" vertical="center"/>
    </xf>
    <xf numFmtId="38" fontId="6" fillId="0" borderId="129" xfId="1" applyFont="1" applyBorder="1" applyAlignment="1">
      <alignment horizontal="right" vertical="center"/>
    </xf>
    <xf numFmtId="38" fontId="6" fillId="0" borderId="130" xfId="1" applyFont="1" applyBorder="1" applyAlignment="1">
      <alignment horizontal="right" vertical="center"/>
    </xf>
    <xf numFmtId="38" fontId="6" fillId="0" borderId="131" xfId="1" applyFont="1" applyBorder="1" applyAlignment="1">
      <alignment horizontal="right" vertical="center"/>
    </xf>
    <xf numFmtId="38" fontId="6" fillId="0" borderId="132" xfId="1" applyFont="1" applyBorder="1" applyAlignment="1">
      <alignment horizontal="right" vertical="center"/>
    </xf>
    <xf numFmtId="38" fontId="6" fillId="0" borderId="133" xfId="1" applyFont="1" applyBorder="1" applyAlignment="1">
      <alignment horizontal="right" vertical="center"/>
    </xf>
    <xf numFmtId="38" fontId="6" fillId="0" borderId="134" xfId="1" applyFont="1" applyBorder="1" applyAlignment="1">
      <alignment horizontal="right" vertical="center"/>
    </xf>
    <xf numFmtId="38" fontId="6" fillId="0" borderId="135" xfId="1" applyFont="1" applyBorder="1" applyAlignment="1">
      <alignment horizontal="right" vertical="center"/>
    </xf>
    <xf numFmtId="38" fontId="6" fillId="0" borderId="136" xfId="1" applyFont="1" applyBorder="1" applyAlignment="1">
      <alignment horizontal="right" vertical="center"/>
    </xf>
    <xf numFmtId="38" fontId="6" fillId="0" borderId="137" xfId="1" applyFont="1" applyBorder="1" applyAlignment="1">
      <alignment horizontal="right" vertical="center"/>
    </xf>
    <xf numFmtId="38" fontId="6" fillId="0" borderId="138" xfId="1" applyFont="1" applyBorder="1" applyAlignment="1">
      <alignment horizontal="right" vertical="center"/>
    </xf>
    <xf numFmtId="38" fontId="6" fillId="0" borderId="139" xfId="1" applyFont="1" applyBorder="1" applyAlignment="1">
      <alignment horizontal="right" vertical="center"/>
    </xf>
    <xf numFmtId="38" fontId="6" fillId="0" borderId="140" xfId="1" applyFont="1" applyBorder="1" applyAlignment="1">
      <alignment horizontal="right" vertical="center"/>
    </xf>
    <xf numFmtId="38" fontId="6" fillId="0" borderId="141" xfId="1" applyFont="1" applyBorder="1" applyAlignment="1">
      <alignment horizontal="right" vertical="center"/>
    </xf>
    <xf numFmtId="38" fontId="6" fillId="0" borderId="142" xfId="1" applyFont="1" applyBorder="1" applyAlignment="1">
      <alignment horizontal="right" vertical="center"/>
    </xf>
    <xf numFmtId="38" fontId="6" fillId="0" borderId="143" xfId="1" applyFont="1" applyBorder="1" applyAlignment="1">
      <alignment horizontal="right" vertical="center"/>
    </xf>
    <xf numFmtId="38" fontId="6" fillId="0" borderId="144" xfId="1" applyFont="1" applyBorder="1" applyAlignment="1">
      <alignment horizontal="right" vertical="center"/>
    </xf>
    <xf numFmtId="38" fontId="6" fillId="0" borderId="145" xfId="1" applyFont="1" applyBorder="1" applyAlignment="1">
      <alignment horizontal="right" vertical="center"/>
    </xf>
    <xf numFmtId="38" fontId="6" fillId="0" borderId="146" xfId="1" applyFont="1" applyBorder="1" applyAlignment="1">
      <alignment horizontal="right" vertical="center"/>
    </xf>
    <xf numFmtId="38" fontId="6" fillId="0" borderId="147" xfId="1" applyFont="1" applyBorder="1" applyAlignment="1">
      <alignment horizontal="right" vertical="center"/>
    </xf>
    <xf numFmtId="38" fontId="10" fillId="0" borderId="0" xfId="1" applyFont="1" applyAlignment="1">
      <alignment vertical="center" textRotation="180"/>
    </xf>
    <xf numFmtId="38" fontId="9" fillId="0" borderId="0" xfId="1" applyFont="1" applyAlignment="1">
      <alignment horizontal="center" vertical="center" textRotation="180"/>
    </xf>
    <xf numFmtId="38" fontId="6" fillId="0" borderId="74" xfId="1" applyFont="1" applyBorder="1" applyAlignment="1">
      <alignment horizontal="center" vertical="center" textRotation="255"/>
    </xf>
    <xf numFmtId="38" fontId="6" fillId="0" borderId="73" xfId="1" applyFont="1" applyBorder="1" applyAlignment="1">
      <alignment horizontal="center" vertical="center" textRotation="255"/>
    </xf>
    <xf numFmtId="38" fontId="6" fillId="0" borderId="77" xfId="1" applyFont="1" applyBorder="1" applyAlignment="1">
      <alignment horizontal="center" vertical="center" textRotation="255"/>
    </xf>
    <xf numFmtId="38" fontId="6" fillId="0" borderId="99" xfId="1" applyFont="1" applyBorder="1" applyAlignment="1">
      <alignment horizontal="center" vertical="center" textRotation="255"/>
    </xf>
    <xf numFmtId="0" fontId="0" fillId="0" borderId="77" xfId="0" applyBorder="1" applyAlignment="1">
      <alignment vertical="center"/>
    </xf>
    <xf numFmtId="38" fontId="6" fillId="0" borderId="10" xfId="1" applyFont="1" applyBorder="1" applyAlignment="1">
      <alignment horizontal="center" vertical="center"/>
    </xf>
    <xf numFmtId="38" fontId="6" fillId="0" borderId="43" xfId="1" applyFont="1" applyBorder="1" applyAlignment="1">
      <alignment horizontal="center" vertical="center"/>
    </xf>
    <xf numFmtId="38" fontId="7" fillId="0" borderId="85" xfId="1" applyFont="1" applyBorder="1" applyAlignment="1">
      <alignment horizontal="center" vertical="center" wrapText="1"/>
    </xf>
    <xf numFmtId="38" fontId="7" fillId="0" borderId="85" xfId="1" applyFont="1" applyBorder="1" applyAlignment="1">
      <alignment horizontal="center" vertical="center"/>
    </xf>
    <xf numFmtId="38" fontId="7" fillId="0" borderId="55" xfId="1" applyFont="1" applyBorder="1" applyAlignment="1">
      <alignment horizontal="center" vertical="center"/>
    </xf>
    <xf numFmtId="38" fontId="7" fillId="0" borderId="105" xfId="1" applyFont="1" applyBorder="1" applyAlignment="1">
      <alignment horizontal="center" vertical="center"/>
    </xf>
    <xf numFmtId="38" fontId="7" fillId="0" borderId="106" xfId="1" applyFont="1" applyBorder="1" applyAlignment="1">
      <alignment horizontal="center" vertical="center"/>
    </xf>
    <xf numFmtId="38" fontId="7" fillId="3" borderId="106" xfId="1" applyFont="1" applyFill="1" applyBorder="1" applyAlignment="1">
      <alignment horizontal="center" vertical="center"/>
    </xf>
    <xf numFmtId="38" fontId="7" fillId="3" borderId="93" xfId="1" applyFont="1" applyFill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84" xfId="1" applyFont="1" applyBorder="1" applyAlignment="1">
      <alignment horizontal="center" vertical="center" wrapText="1"/>
    </xf>
    <xf numFmtId="38" fontId="6" fillId="0" borderId="11" xfId="1" applyFont="1" applyBorder="1" applyAlignment="1">
      <alignment horizontal="center" vertical="center"/>
    </xf>
    <xf numFmtId="38" fontId="6" fillId="0" borderId="73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39" xfId="1" applyFont="1" applyBorder="1" applyAlignment="1">
      <alignment horizontal="center" vertical="center"/>
    </xf>
    <xf numFmtId="38" fontId="6" fillId="0" borderId="124" xfId="1" applyFont="1" applyBorder="1" applyAlignment="1">
      <alignment horizontal="center" vertical="center"/>
    </xf>
    <xf numFmtId="38" fontId="6" fillId="0" borderId="125" xfId="1" applyFont="1" applyBorder="1" applyAlignment="1">
      <alignment horizontal="center" vertical="center"/>
    </xf>
    <xf numFmtId="38" fontId="7" fillId="0" borderId="108" xfId="1" applyFont="1" applyBorder="1" applyAlignment="1">
      <alignment horizontal="center" vertical="center" wrapText="1"/>
    </xf>
    <xf numFmtId="38" fontId="7" fillId="0" borderId="109" xfId="1" applyFont="1" applyBorder="1" applyAlignment="1">
      <alignment horizontal="center" vertical="center" wrapText="1"/>
    </xf>
    <xf numFmtId="38" fontId="6" fillId="0" borderId="76" xfId="1" applyFont="1" applyBorder="1" applyAlignment="1">
      <alignment horizontal="center" vertical="center"/>
    </xf>
    <xf numFmtId="38" fontId="6" fillId="0" borderId="53" xfId="1" applyFont="1" applyBorder="1" applyAlignment="1">
      <alignment horizontal="center" vertical="center" shrinkToFit="1"/>
    </xf>
    <xf numFmtId="38" fontId="6" fillId="0" borderId="12" xfId="1" applyFont="1" applyBorder="1" applyAlignment="1">
      <alignment horizontal="center" vertical="center" shrinkToFit="1"/>
    </xf>
    <xf numFmtId="38" fontId="6" fillId="0" borderId="8" xfId="1" applyFont="1" applyBorder="1" applyAlignment="1">
      <alignment horizontal="center" vertical="center" shrinkToFit="1"/>
    </xf>
    <xf numFmtId="38" fontId="6" fillId="0" borderId="54" xfId="1" applyFont="1" applyBorder="1" applyAlignment="1">
      <alignment horizontal="center" vertical="center" shrinkToFit="1"/>
    </xf>
    <xf numFmtId="38" fontId="7" fillId="0" borderId="102" xfId="1" applyFont="1" applyBorder="1" applyAlignment="1">
      <alignment horizontal="center" vertical="center"/>
    </xf>
    <xf numFmtId="38" fontId="7" fillId="0" borderId="60" xfId="1" applyFont="1" applyBorder="1" applyAlignment="1">
      <alignment horizontal="center" vertical="center"/>
    </xf>
    <xf numFmtId="38" fontId="7" fillId="0" borderId="100" xfId="1" applyFont="1" applyBorder="1" applyAlignment="1">
      <alignment horizontal="center" vertical="center"/>
    </xf>
    <xf numFmtId="38" fontId="7" fillId="3" borderId="65" xfId="1" applyFont="1" applyFill="1" applyBorder="1" applyAlignment="1">
      <alignment horizontal="center" vertical="center"/>
    </xf>
    <xf numFmtId="38" fontId="7" fillId="3" borderId="60" xfId="1" applyFont="1" applyFill="1" applyBorder="1" applyAlignment="1">
      <alignment horizontal="center" vertical="center"/>
    </xf>
    <xf numFmtId="38" fontId="7" fillId="3" borderId="89" xfId="1" applyFont="1" applyFill="1" applyBorder="1" applyAlignment="1">
      <alignment horizontal="center" vertical="center"/>
    </xf>
    <xf numFmtId="38" fontId="7" fillId="0" borderId="109" xfId="1" applyFont="1" applyBorder="1" applyAlignment="1">
      <alignment horizontal="center" vertical="center"/>
    </xf>
    <xf numFmtId="38" fontId="7" fillId="0" borderId="110" xfId="1" applyFont="1" applyBorder="1" applyAlignment="1">
      <alignment horizontal="center" vertical="center"/>
    </xf>
    <xf numFmtId="38" fontId="6" fillId="0" borderId="111" xfId="1" applyFont="1" applyBorder="1" applyAlignment="1">
      <alignment horizontal="center" vertical="center" textRotation="255"/>
    </xf>
    <xf numFmtId="38" fontId="6" fillId="0" borderId="112" xfId="1" applyFont="1" applyBorder="1" applyAlignment="1">
      <alignment horizontal="center" vertical="center" textRotation="255"/>
    </xf>
    <xf numFmtId="38" fontId="6" fillId="0" borderId="82" xfId="1" applyFont="1" applyBorder="1" applyAlignment="1">
      <alignment horizontal="center" vertical="center" textRotation="255"/>
    </xf>
    <xf numFmtId="38" fontId="6" fillId="0" borderId="53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6" fillId="0" borderId="54" xfId="1" applyFont="1" applyBorder="1" applyAlignment="1">
      <alignment horizontal="center" vertical="center"/>
    </xf>
    <xf numFmtId="38" fontId="6" fillId="0" borderId="99" xfId="1" applyFont="1" applyBorder="1" applyAlignment="1">
      <alignment horizontal="center" vertical="center"/>
    </xf>
    <xf numFmtId="38" fontId="6" fillId="0" borderId="95" xfId="1" applyFont="1" applyBorder="1" applyAlignment="1">
      <alignment horizontal="center" vertical="center"/>
    </xf>
    <xf numFmtId="38" fontId="6" fillId="0" borderId="19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231913</xdr:colOff>
      <xdr:row>135</xdr:row>
      <xdr:rowOff>115957</xdr:rowOff>
    </xdr:from>
    <xdr:to>
      <xdr:col>28</xdr:col>
      <xdr:colOff>149087</xdr:colOff>
      <xdr:row>137</xdr:row>
      <xdr:rowOff>8282</xdr:rowOff>
    </xdr:to>
    <xdr:sp macro="" textlink="">
      <xdr:nvSpPr>
        <xdr:cNvPr id="2" name="右矢印 1"/>
        <xdr:cNvSpPr/>
      </xdr:nvSpPr>
      <xdr:spPr>
        <a:xfrm>
          <a:off x="9152283" y="29047109"/>
          <a:ext cx="662608" cy="323021"/>
        </a:xfrm>
        <a:prstGeom prst="rightArrow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endParaRPr kumimoji="1" lang="en-US" altLang="ja-JP" sz="700">
            <a:solidFill>
              <a:schemeClr val="tx1"/>
            </a:solidFill>
          </a:endParaRPr>
        </a:p>
        <a:p>
          <a:pPr algn="r"/>
          <a:endParaRPr kumimoji="1" lang="en-US" altLang="ja-JP" sz="700">
            <a:solidFill>
              <a:schemeClr val="tx1"/>
            </a:solidFill>
          </a:endParaRPr>
        </a:p>
        <a:p>
          <a:pPr algn="r"/>
          <a:endParaRPr kumimoji="1" lang="en-US" altLang="ja-JP" sz="900">
            <a:solidFill>
              <a:schemeClr val="tx1"/>
            </a:solidFill>
          </a:endParaRPr>
        </a:p>
        <a:p>
          <a:pPr algn="r"/>
          <a:r>
            <a:rPr kumimoji="1" lang="ja-JP" altLang="en-US" sz="900">
              <a:solidFill>
                <a:schemeClr val="tx1"/>
              </a:solidFill>
            </a:rPr>
            <a:t>ｋ</a:t>
          </a:r>
        </a:p>
      </xdr:txBody>
    </xdr:sp>
    <xdr:clientData/>
  </xdr:twoCellAnchor>
  <xdr:twoCellAnchor>
    <xdr:from>
      <xdr:col>24</xdr:col>
      <xdr:colOff>93870</xdr:colOff>
      <xdr:row>126</xdr:row>
      <xdr:rowOff>165653</xdr:rowOff>
    </xdr:from>
    <xdr:to>
      <xdr:col>29</xdr:col>
      <xdr:colOff>242956</xdr:colOff>
      <xdr:row>129</xdr:row>
      <xdr:rowOff>77304</xdr:rowOff>
    </xdr:to>
    <xdr:sp macro="" textlink="">
      <xdr:nvSpPr>
        <xdr:cNvPr id="3" name="テキスト ボックス 2"/>
        <xdr:cNvSpPr txBox="1"/>
      </xdr:nvSpPr>
      <xdr:spPr>
        <a:xfrm>
          <a:off x="8917609" y="16874436"/>
          <a:ext cx="1595782" cy="55769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>
              <a:latin typeface="+mn-ea"/>
              <a:ea typeface="+mn-ea"/>
            </a:rPr>
            <a:t>区割り後の保有数</a:t>
          </a:r>
          <a:endParaRPr kumimoji="1" lang="en-US" altLang="ja-JP" sz="1000">
            <a:latin typeface="+mn-ea"/>
            <a:ea typeface="+mn-ea"/>
          </a:endParaRPr>
        </a:p>
        <a:p>
          <a:pPr algn="ctr"/>
          <a:r>
            <a:rPr kumimoji="1" lang="ja-JP" altLang="en-US" sz="1000">
              <a:latin typeface="+mn-ea"/>
              <a:ea typeface="+mn-ea"/>
            </a:rPr>
            <a:t>（目減り分考慮）</a:t>
          </a:r>
          <a:endParaRPr kumimoji="1" lang="en-US" altLang="ja-JP" sz="1000">
            <a:latin typeface="+mn-ea"/>
            <a:ea typeface="+mn-ea"/>
          </a:endParaRPr>
        </a:p>
      </xdr:txBody>
    </xdr:sp>
    <xdr:clientData/>
  </xdr:twoCellAnchor>
  <xdr:twoCellAnchor>
    <xdr:from>
      <xdr:col>13</xdr:col>
      <xdr:colOff>165653</xdr:colOff>
      <xdr:row>53</xdr:row>
      <xdr:rowOff>193262</xdr:rowOff>
    </xdr:from>
    <xdr:to>
      <xdr:col>22</xdr:col>
      <xdr:colOff>27609</xdr:colOff>
      <xdr:row>55</xdr:row>
      <xdr:rowOff>93870</xdr:rowOff>
    </xdr:to>
    <xdr:sp macro="" textlink="">
      <xdr:nvSpPr>
        <xdr:cNvPr id="5" name="角丸四角形 4"/>
        <xdr:cNvSpPr/>
      </xdr:nvSpPr>
      <xdr:spPr>
        <a:xfrm>
          <a:off x="4886740" y="11545958"/>
          <a:ext cx="3042478" cy="331303"/>
        </a:xfrm>
        <a:prstGeom prst="roundRect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198784</xdr:colOff>
      <xdr:row>32</xdr:row>
      <xdr:rowOff>11042</xdr:rowOff>
    </xdr:from>
    <xdr:to>
      <xdr:col>34</xdr:col>
      <xdr:colOff>33131</xdr:colOff>
      <xdr:row>34</xdr:row>
      <xdr:rowOff>44172</xdr:rowOff>
    </xdr:to>
    <xdr:sp macro="" textlink="">
      <xdr:nvSpPr>
        <xdr:cNvPr id="6" name="角丸四角形 5"/>
        <xdr:cNvSpPr/>
      </xdr:nvSpPr>
      <xdr:spPr>
        <a:xfrm>
          <a:off x="9607827" y="6730999"/>
          <a:ext cx="2032000" cy="463825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墓じまいによる返還見込霊地</a:t>
          </a:r>
        </a:p>
      </xdr:txBody>
    </xdr:sp>
    <xdr:clientData/>
  </xdr:twoCellAnchor>
  <xdr:twoCellAnchor>
    <xdr:from>
      <xdr:col>30</xdr:col>
      <xdr:colOff>169795</xdr:colOff>
      <xdr:row>28</xdr:row>
      <xdr:rowOff>49702</xdr:rowOff>
    </xdr:from>
    <xdr:to>
      <xdr:col>30</xdr:col>
      <xdr:colOff>182217</xdr:colOff>
      <xdr:row>32</xdr:row>
      <xdr:rowOff>11042</xdr:rowOff>
    </xdr:to>
    <xdr:cxnSp macro="">
      <xdr:nvCxnSpPr>
        <xdr:cNvPr id="8" name="直線コネクタ 7"/>
        <xdr:cNvCxnSpPr>
          <a:stCxn id="9" idx="4"/>
          <a:endCxn id="6" idx="0"/>
        </xdr:cNvCxnSpPr>
      </xdr:nvCxnSpPr>
      <xdr:spPr>
        <a:xfrm flipH="1">
          <a:off x="10581034" y="6029745"/>
          <a:ext cx="12422" cy="80616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33131</xdr:colOff>
      <xdr:row>58</xdr:row>
      <xdr:rowOff>176697</xdr:rowOff>
    </xdr:from>
    <xdr:to>
      <xdr:col>35</xdr:col>
      <xdr:colOff>254000</xdr:colOff>
      <xdr:row>64</xdr:row>
      <xdr:rowOff>5523</xdr:rowOff>
    </xdr:to>
    <xdr:sp macro="" textlink="">
      <xdr:nvSpPr>
        <xdr:cNvPr id="12" name="角丸四角形 11"/>
        <xdr:cNvSpPr/>
      </xdr:nvSpPr>
      <xdr:spPr>
        <a:xfrm>
          <a:off x="9442174" y="12385262"/>
          <a:ext cx="2799522" cy="1098826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●過去３回の無縁改葬状況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</a:t>
          </a:r>
          <a:r>
            <a:rPr kumimoji="1" lang="en-US" altLang="ja-JP" sz="1000">
              <a:solidFill>
                <a:schemeClr val="tx1"/>
              </a:solidFill>
            </a:rPr>
            <a:t>401</a:t>
          </a:r>
          <a:r>
            <a:rPr kumimoji="1" lang="ja-JP" altLang="en-US" sz="1000">
              <a:solidFill>
                <a:schemeClr val="tx1"/>
              </a:solidFill>
            </a:rPr>
            <a:t>霊地、</a:t>
          </a:r>
          <a:r>
            <a:rPr kumimoji="1" lang="en-US" altLang="ja-JP" sz="1000">
              <a:solidFill>
                <a:schemeClr val="tx1"/>
              </a:solidFill>
            </a:rPr>
            <a:t>316</a:t>
          </a:r>
          <a:r>
            <a:rPr kumimoji="1" lang="ja-JP" altLang="en-US" sz="1000">
              <a:solidFill>
                <a:schemeClr val="tx1"/>
              </a:solidFill>
            </a:rPr>
            <a:t>霊地、</a:t>
          </a:r>
          <a:r>
            <a:rPr kumimoji="1" lang="en-US" altLang="ja-JP" sz="1000">
              <a:solidFill>
                <a:schemeClr val="tx1"/>
              </a:solidFill>
            </a:rPr>
            <a:t>275</a:t>
          </a:r>
          <a:r>
            <a:rPr kumimoji="1" lang="ja-JP" altLang="en-US" sz="1000">
              <a:solidFill>
                <a:schemeClr val="tx1"/>
              </a:solidFill>
            </a:rPr>
            <a:t>霊地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　　　　　　　↓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少なめに見積もり、</a:t>
          </a:r>
          <a:r>
            <a:rPr kumimoji="1" lang="en-US" altLang="ja-JP" sz="1000">
              <a:solidFill>
                <a:schemeClr val="tx1"/>
              </a:solidFill>
            </a:rPr>
            <a:t>200</a:t>
          </a:r>
          <a:r>
            <a:rPr kumimoji="1" lang="ja-JP" altLang="en-US" sz="1000">
              <a:solidFill>
                <a:schemeClr val="tx1"/>
              </a:solidFill>
            </a:rPr>
            <a:t>霊地</a:t>
          </a:r>
        </a:p>
      </xdr:txBody>
    </xdr:sp>
    <xdr:clientData/>
  </xdr:twoCellAnchor>
  <xdr:twoCellAnchor>
    <xdr:from>
      <xdr:col>22</xdr:col>
      <xdr:colOff>27609</xdr:colOff>
      <xdr:row>54</xdr:row>
      <xdr:rowOff>143567</xdr:rowOff>
    </xdr:from>
    <xdr:to>
      <xdr:col>31</xdr:col>
      <xdr:colOff>19326</xdr:colOff>
      <xdr:row>58</xdr:row>
      <xdr:rowOff>176697</xdr:rowOff>
    </xdr:to>
    <xdr:cxnSp macro="">
      <xdr:nvCxnSpPr>
        <xdr:cNvPr id="14" name="直線コネクタ 13"/>
        <xdr:cNvCxnSpPr>
          <a:stCxn id="5" idx="3"/>
          <a:endCxn id="12" idx="0"/>
        </xdr:cNvCxnSpPr>
      </xdr:nvCxnSpPr>
      <xdr:spPr>
        <a:xfrm>
          <a:off x="7929218" y="11711610"/>
          <a:ext cx="2912717" cy="9055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204304</xdr:colOff>
      <xdr:row>136</xdr:row>
      <xdr:rowOff>182217</xdr:rowOff>
    </xdr:from>
    <xdr:to>
      <xdr:col>32</xdr:col>
      <xdr:colOff>60739</xdr:colOff>
      <xdr:row>139</xdr:row>
      <xdr:rowOff>231913</xdr:rowOff>
    </xdr:to>
    <xdr:sp macro="" textlink="">
      <xdr:nvSpPr>
        <xdr:cNvPr id="16" name="楕円 15"/>
        <xdr:cNvSpPr/>
      </xdr:nvSpPr>
      <xdr:spPr>
        <a:xfrm>
          <a:off x="10474739" y="19044478"/>
          <a:ext cx="695739" cy="695739"/>
        </a:xfrm>
        <a:prstGeom prst="ellipse">
          <a:avLst/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25</xdr:col>
      <xdr:colOff>265043</xdr:colOff>
      <xdr:row>26</xdr:row>
      <xdr:rowOff>198783</xdr:rowOff>
    </xdr:from>
    <xdr:to>
      <xdr:col>30</xdr:col>
      <xdr:colOff>169795</xdr:colOff>
      <xdr:row>32</xdr:row>
      <xdr:rowOff>11042</xdr:rowOff>
    </xdr:to>
    <xdr:cxnSp macro="">
      <xdr:nvCxnSpPr>
        <xdr:cNvPr id="7" name="直線コネクタ 6"/>
        <xdr:cNvCxnSpPr>
          <a:endCxn id="6" idx="0"/>
        </xdr:cNvCxnSpPr>
      </xdr:nvCxnSpPr>
      <xdr:spPr>
        <a:xfrm>
          <a:off x="9185413" y="5756413"/>
          <a:ext cx="1395621" cy="107949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169795</xdr:colOff>
      <xdr:row>26</xdr:row>
      <xdr:rowOff>173935</xdr:rowOff>
    </xdr:from>
    <xdr:to>
      <xdr:col>35</xdr:col>
      <xdr:colOff>66261</xdr:colOff>
      <xdr:row>32</xdr:row>
      <xdr:rowOff>11042</xdr:rowOff>
    </xdr:to>
    <xdr:cxnSp macro="">
      <xdr:nvCxnSpPr>
        <xdr:cNvPr id="10" name="直線コネクタ 9"/>
        <xdr:cNvCxnSpPr>
          <a:endCxn id="6" idx="0"/>
        </xdr:cNvCxnSpPr>
      </xdr:nvCxnSpPr>
      <xdr:spPr>
        <a:xfrm flipH="1">
          <a:off x="10581034" y="5731565"/>
          <a:ext cx="1437031" cy="11043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66260</xdr:colOff>
      <xdr:row>137</xdr:row>
      <xdr:rowOff>41414</xdr:rowOff>
    </xdr:from>
    <xdr:to>
      <xdr:col>28</xdr:col>
      <xdr:colOff>331305</xdr:colOff>
      <xdr:row>138</xdr:row>
      <xdr:rowOff>33130</xdr:rowOff>
    </xdr:to>
    <xdr:sp macro="" textlink="">
      <xdr:nvSpPr>
        <xdr:cNvPr id="4" name="テキスト ボックス 3"/>
        <xdr:cNvSpPr txBox="1"/>
      </xdr:nvSpPr>
      <xdr:spPr>
        <a:xfrm>
          <a:off x="8986630" y="29403262"/>
          <a:ext cx="1010479" cy="2070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latin typeface="ＭＳ ゴシック" panose="020B0609070205080204" pitchFamily="49" charset="-128"/>
              <a:ea typeface="ＭＳ ゴシック" panose="020B0609070205080204" pitchFamily="49" charset="-128"/>
            </a:rPr>
            <a:t>区画変更（</a:t>
          </a:r>
          <a:r>
            <a:rPr kumimoji="1" lang="en-US" altLang="ja-JP" sz="700">
              <a:latin typeface="ＭＳ ゴシック" panose="020B0609070205080204" pitchFamily="49" charset="-128"/>
              <a:ea typeface="ＭＳ ゴシック" panose="020B0609070205080204" pitchFamily="49" charset="-128"/>
            </a:rPr>
            <a:t>×0.65</a:t>
          </a:r>
          <a:r>
            <a:rPr kumimoji="1" lang="ja-JP" altLang="en-US" sz="7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xdr:txBody>
    </xdr:sp>
    <xdr:clientData/>
  </xdr:twoCellAnchor>
  <xdr:twoCellAnchor>
    <xdr:from>
      <xdr:col>25</xdr:col>
      <xdr:colOff>157370</xdr:colOff>
      <xdr:row>69</xdr:row>
      <xdr:rowOff>0</xdr:rowOff>
    </xdr:from>
    <xdr:to>
      <xdr:col>35</xdr:col>
      <xdr:colOff>215348</xdr:colOff>
      <xdr:row>74</xdr:row>
      <xdr:rowOff>82827</xdr:rowOff>
    </xdr:to>
    <xdr:sp macro="" textlink="">
      <xdr:nvSpPr>
        <xdr:cNvPr id="15" name="角丸四角形 14"/>
        <xdr:cNvSpPr/>
      </xdr:nvSpPr>
      <xdr:spPr>
        <a:xfrm>
          <a:off x="9077740" y="14767891"/>
          <a:ext cx="3089412" cy="1159566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chemeClr val="tx1"/>
              </a:solidFill>
            </a:rPr>
            <a:t>11</a:t>
          </a:r>
          <a:r>
            <a:rPr kumimoji="1" lang="ja-JP" altLang="en-US" sz="1000">
              <a:solidFill>
                <a:schemeClr val="tx1"/>
              </a:solidFill>
            </a:rPr>
            <a:t>霊地以上区画　</a:t>
          </a:r>
          <a:r>
            <a:rPr kumimoji="1" lang="en-US" altLang="ja-JP" sz="1000">
              <a:solidFill>
                <a:schemeClr val="tx1"/>
              </a:solidFill>
            </a:rPr>
            <a:t>12</a:t>
          </a:r>
          <a:r>
            <a:rPr kumimoji="1" lang="ja-JP" altLang="en-US" sz="1000">
              <a:solidFill>
                <a:schemeClr val="tx1"/>
              </a:solidFill>
            </a:rPr>
            <a:t>区画（</a:t>
          </a:r>
          <a:r>
            <a:rPr kumimoji="1" lang="en-US" altLang="ja-JP" sz="1000">
              <a:solidFill>
                <a:schemeClr val="tx1"/>
              </a:solidFill>
            </a:rPr>
            <a:t>186</a:t>
          </a:r>
          <a:r>
            <a:rPr kumimoji="1" lang="ja-JP" altLang="en-US" sz="1000">
              <a:solidFill>
                <a:schemeClr val="tx1"/>
              </a:solidFill>
            </a:rPr>
            <a:t>霊地）を廃止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　　　　　　　　↓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細分化して</a:t>
          </a:r>
          <a:r>
            <a:rPr kumimoji="1" lang="en-US" altLang="ja-JP" sz="1000">
              <a:solidFill>
                <a:schemeClr val="tx1"/>
              </a:solidFill>
            </a:rPr>
            <a:t>1</a:t>
          </a:r>
          <a:r>
            <a:rPr kumimoji="1" lang="ja-JP" altLang="en-US" sz="1000">
              <a:solidFill>
                <a:schemeClr val="tx1"/>
              </a:solidFill>
            </a:rPr>
            <a:t>～</a:t>
          </a:r>
          <a:r>
            <a:rPr kumimoji="1" lang="en-US" altLang="ja-JP" sz="1000">
              <a:solidFill>
                <a:schemeClr val="tx1"/>
              </a:solidFill>
            </a:rPr>
            <a:t>3</a:t>
          </a:r>
          <a:r>
            <a:rPr kumimoji="1" lang="ja-JP" altLang="en-US" sz="1000">
              <a:solidFill>
                <a:schemeClr val="tx1"/>
              </a:solidFill>
            </a:rPr>
            <a:t>霊地区画　　</a:t>
          </a:r>
          <a:r>
            <a:rPr kumimoji="1" lang="en-US" altLang="ja-JP" sz="1000">
              <a:solidFill>
                <a:schemeClr val="tx1"/>
              </a:solidFill>
            </a:rPr>
            <a:t>71</a:t>
          </a:r>
          <a:r>
            <a:rPr kumimoji="1" lang="ja-JP" altLang="en-US" sz="1000">
              <a:solidFill>
                <a:schemeClr val="tx1"/>
              </a:solidFill>
            </a:rPr>
            <a:t>区画（</a:t>
          </a:r>
          <a:r>
            <a:rPr kumimoji="1" lang="en-US" altLang="ja-JP" sz="1000">
              <a:solidFill>
                <a:schemeClr val="tx1"/>
              </a:solidFill>
            </a:rPr>
            <a:t>130</a:t>
          </a:r>
          <a:r>
            <a:rPr kumimoji="1" lang="ja-JP" altLang="en-US" sz="1000">
              <a:solidFill>
                <a:schemeClr val="tx1"/>
              </a:solidFill>
            </a:rPr>
            <a:t>霊地）に再整備（霊地の減少部分は通路に充当）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107674</xdr:colOff>
      <xdr:row>72</xdr:row>
      <xdr:rowOff>49695</xdr:rowOff>
    </xdr:from>
    <xdr:to>
      <xdr:col>25</xdr:col>
      <xdr:colOff>99391</xdr:colOff>
      <xdr:row>76</xdr:row>
      <xdr:rowOff>49697</xdr:rowOff>
    </xdr:to>
    <xdr:cxnSp macro="">
      <xdr:nvCxnSpPr>
        <xdr:cNvPr id="18" name="直線コネクタ 17"/>
        <xdr:cNvCxnSpPr/>
      </xdr:nvCxnSpPr>
      <xdr:spPr>
        <a:xfrm flipV="1">
          <a:off x="5814391" y="15463630"/>
          <a:ext cx="3205370" cy="86139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298173</xdr:colOff>
      <xdr:row>75</xdr:row>
      <xdr:rowOff>24849</xdr:rowOff>
    </xdr:from>
    <xdr:to>
      <xdr:col>16</xdr:col>
      <xdr:colOff>91109</xdr:colOff>
      <xdr:row>83</xdr:row>
      <xdr:rowOff>8282</xdr:rowOff>
    </xdr:to>
    <xdr:sp macro="" textlink="">
      <xdr:nvSpPr>
        <xdr:cNvPr id="22" name="角丸四角形 21"/>
        <xdr:cNvSpPr/>
      </xdr:nvSpPr>
      <xdr:spPr>
        <a:xfrm>
          <a:off x="4986130" y="16084827"/>
          <a:ext cx="811696" cy="1706216"/>
        </a:xfrm>
        <a:prstGeom prst="roundRect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215344</xdr:colOff>
      <xdr:row>24</xdr:row>
      <xdr:rowOff>207064</xdr:rowOff>
    </xdr:from>
    <xdr:to>
      <xdr:col>32</xdr:col>
      <xdr:colOff>66264</xdr:colOff>
      <xdr:row>28</xdr:row>
      <xdr:rowOff>49702</xdr:rowOff>
    </xdr:to>
    <xdr:sp macro="" textlink="">
      <xdr:nvSpPr>
        <xdr:cNvPr id="9" name="楕円 8"/>
        <xdr:cNvSpPr/>
      </xdr:nvSpPr>
      <xdr:spPr>
        <a:xfrm>
          <a:off x="10245583" y="5333999"/>
          <a:ext cx="695746" cy="69574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21169</xdr:colOff>
      <xdr:row>136</xdr:row>
      <xdr:rowOff>95250</xdr:rowOff>
    </xdr:from>
    <xdr:to>
      <xdr:col>30</xdr:col>
      <xdr:colOff>1</xdr:colOff>
      <xdr:row>137</xdr:row>
      <xdr:rowOff>190501</xdr:rowOff>
    </xdr:to>
    <xdr:sp macro="" textlink="">
      <xdr:nvSpPr>
        <xdr:cNvPr id="13" name="大かっこ 12"/>
        <xdr:cNvSpPr/>
      </xdr:nvSpPr>
      <xdr:spPr>
        <a:xfrm>
          <a:off x="10064752" y="30035500"/>
          <a:ext cx="359832" cy="317501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700"/>
        </a:p>
      </xdr:txBody>
    </xdr:sp>
    <xdr:clientData/>
  </xdr:twoCellAnchor>
  <xdr:twoCellAnchor>
    <xdr:from>
      <xdr:col>28</xdr:col>
      <xdr:colOff>359832</xdr:colOff>
      <xdr:row>136</xdr:row>
      <xdr:rowOff>74083</xdr:rowOff>
    </xdr:from>
    <xdr:to>
      <xdr:col>30</xdr:col>
      <xdr:colOff>84666</xdr:colOff>
      <xdr:row>138</xdr:row>
      <xdr:rowOff>42334</xdr:rowOff>
    </xdr:to>
    <xdr:sp macro="" textlink="">
      <xdr:nvSpPr>
        <xdr:cNvPr id="17" name="正方形/長方形 16"/>
        <xdr:cNvSpPr/>
      </xdr:nvSpPr>
      <xdr:spPr>
        <a:xfrm>
          <a:off x="10043582" y="30014333"/>
          <a:ext cx="465667" cy="4127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600">
              <a:solidFill>
                <a:schemeClr val="tx1"/>
              </a:solidFill>
            </a:rPr>
            <a:t>区　画</a:t>
          </a:r>
          <a:endParaRPr kumimoji="1" lang="en-US" altLang="ja-JP" sz="600">
            <a:solidFill>
              <a:schemeClr val="tx1"/>
            </a:solidFill>
          </a:endParaRPr>
        </a:p>
        <a:p>
          <a:pPr algn="l"/>
          <a:r>
            <a:rPr kumimoji="1" lang="ja-JP" altLang="en-US" sz="600">
              <a:solidFill>
                <a:schemeClr val="tx1"/>
              </a:solidFill>
            </a:rPr>
            <a:t>変更後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62"/>
  <sheetViews>
    <sheetView tabSelected="1" view="pageBreakPreview" topLeftCell="A126" zoomScale="90" zoomScaleNormal="115" zoomScaleSheetLayoutView="90" workbookViewId="0">
      <selection activeCell="AB135" sqref="AB135"/>
    </sheetView>
  </sheetViews>
  <sheetFormatPr defaultColWidth="14.375" defaultRowHeight="19.5" customHeight="1"/>
  <cols>
    <col min="1" max="1" width="2.5" style="1" customWidth="1"/>
    <col min="2" max="2" width="10" style="1" customWidth="1"/>
    <col min="3" max="17" width="4.5" style="1" customWidth="1"/>
    <col min="18" max="18" width="5.125" style="1" customWidth="1"/>
    <col min="19" max="21" width="4.5" style="1" customWidth="1"/>
    <col min="22" max="22" width="5.25" style="1" customWidth="1"/>
    <col min="23" max="23" width="4.5" style="65" customWidth="1"/>
    <col min="24" max="24" width="5.125" style="65" customWidth="1"/>
    <col min="25" max="26" width="4.5" style="65" customWidth="1"/>
    <col min="27" max="27" width="1.25" style="65" customWidth="1"/>
    <col min="28" max="28" width="4.5" style="65" customWidth="1"/>
    <col min="29" max="29" width="4.75" style="65" customWidth="1"/>
    <col min="30" max="30" width="5" style="65" customWidth="1"/>
    <col min="31" max="31" width="4.75" style="65" customWidth="1"/>
    <col min="32" max="32" width="1.25" style="1" customWidth="1"/>
    <col min="33" max="33" width="4.5" style="1" customWidth="1"/>
    <col min="34" max="34" width="5.125" style="1" customWidth="1"/>
    <col min="35" max="35" width="5" style="1" customWidth="1"/>
    <col min="36" max="36" width="4.75" style="1" customWidth="1"/>
    <col min="37" max="16384" width="14.375" style="1"/>
  </cols>
  <sheetData>
    <row r="1" spans="1:36" ht="19.5" customHeight="1" thickBot="1">
      <c r="A1" s="157" t="s">
        <v>36</v>
      </c>
      <c r="B1" s="157"/>
      <c r="C1" s="157"/>
      <c r="D1" s="157"/>
      <c r="E1" s="157"/>
      <c r="F1" s="157"/>
      <c r="G1" s="157"/>
      <c r="H1" s="157"/>
      <c r="I1" s="157"/>
    </row>
    <row r="2" spans="1:36" ht="14.25" customHeight="1">
      <c r="A2" s="433"/>
      <c r="B2" s="408"/>
      <c r="C2" s="433" t="s">
        <v>0</v>
      </c>
      <c r="D2" s="395"/>
      <c r="E2" s="431" t="s">
        <v>1</v>
      </c>
      <c r="F2" s="430"/>
      <c r="G2" s="431" t="s">
        <v>2</v>
      </c>
      <c r="H2" s="430"/>
      <c r="I2" s="431" t="s">
        <v>3</v>
      </c>
      <c r="J2" s="430"/>
      <c r="K2" s="431" t="s">
        <v>4</v>
      </c>
      <c r="L2" s="405"/>
      <c r="M2" s="431" t="s">
        <v>5</v>
      </c>
      <c r="N2" s="430"/>
      <c r="O2" s="431" t="s">
        <v>6</v>
      </c>
      <c r="P2" s="430"/>
      <c r="Q2" s="431" t="s">
        <v>7</v>
      </c>
      <c r="R2" s="430"/>
      <c r="S2" s="431" t="s">
        <v>8</v>
      </c>
      <c r="T2" s="430"/>
      <c r="U2" s="431" t="s">
        <v>9</v>
      </c>
      <c r="V2" s="432"/>
      <c r="W2" s="429" t="s">
        <v>23</v>
      </c>
      <c r="X2" s="430"/>
      <c r="Y2" s="416" t="s">
        <v>34</v>
      </c>
      <c r="Z2" s="417"/>
      <c r="AB2" s="414" t="s">
        <v>24</v>
      </c>
      <c r="AC2" s="415"/>
      <c r="AD2" s="416" t="s">
        <v>35</v>
      </c>
      <c r="AE2" s="417"/>
      <c r="AG2" s="414" t="s">
        <v>25</v>
      </c>
      <c r="AH2" s="415"/>
      <c r="AI2" s="416" t="s">
        <v>35</v>
      </c>
      <c r="AJ2" s="417"/>
    </row>
    <row r="3" spans="1:36" ht="14.25" customHeight="1" thickBot="1">
      <c r="A3" s="434"/>
      <c r="B3" s="435"/>
      <c r="C3" s="179" t="s">
        <v>16</v>
      </c>
      <c r="D3" s="21" t="s">
        <v>17</v>
      </c>
      <c r="E3" s="20" t="s">
        <v>16</v>
      </c>
      <c r="F3" s="21" t="s">
        <v>17</v>
      </c>
      <c r="G3" s="20" t="s">
        <v>16</v>
      </c>
      <c r="H3" s="21" t="s">
        <v>17</v>
      </c>
      <c r="I3" s="20" t="s">
        <v>16</v>
      </c>
      <c r="J3" s="21" t="s">
        <v>17</v>
      </c>
      <c r="K3" s="20" t="s">
        <v>16</v>
      </c>
      <c r="L3" s="31" t="s">
        <v>17</v>
      </c>
      <c r="M3" s="32" t="s">
        <v>16</v>
      </c>
      <c r="N3" s="21" t="s">
        <v>17</v>
      </c>
      <c r="O3" s="20" t="s">
        <v>16</v>
      </c>
      <c r="P3" s="21" t="s">
        <v>17</v>
      </c>
      <c r="Q3" s="20" t="s">
        <v>16</v>
      </c>
      <c r="R3" s="21" t="s">
        <v>17</v>
      </c>
      <c r="S3" s="20" t="s">
        <v>16</v>
      </c>
      <c r="T3" s="21" t="s">
        <v>17</v>
      </c>
      <c r="U3" s="32" t="s">
        <v>16</v>
      </c>
      <c r="V3" s="98" t="s">
        <v>17</v>
      </c>
      <c r="W3" s="32" t="s">
        <v>16</v>
      </c>
      <c r="X3" s="31" t="s">
        <v>17</v>
      </c>
      <c r="Y3" s="32" t="s">
        <v>16</v>
      </c>
      <c r="Z3" s="61" t="s">
        <v>17</v>
      </c>
      <c r="AB3" s="56" t="s">
        <v>16</v>
      </c>
      <c r="AC3" s="21" t="s">
        <v>17</v>
      </c>
      <c r="AD3" s="32" t="s">
        <v>16</v>
      </c>
      <c r="AE3" s="61" t="s">
        <v>17</v>
      </c>
      <c r="AG3" s="56" t="s">
        <v>16</v>
      </c>
      <c r="AH3" s="21" t="s">
        <v>17</v>
      </c>
      <c r="AI3" s="32" t="s">
        <v>16</v>
      </c>
      <c r="AJ3" s="61" t="s">
        <v>17</v>
      </c>
    </row>
    <row r="4" spans="1:36" ht="17.25" customHeight="1" thickTop="1">
      <c r="A4" s="426" t="s">
        <v>14</v>
      </c>
      <c r="B4" s="17" t="s">
        <v>13</v>
      </c>
      <c r="C4" s="199">
        <v>0</v>
      </c>
      <c r="D4" s="26">
        <v>0</v>
      </c>
      <c r="E4" s="27">
        <v>0</v>
      </c>
      <c r="F4" s="19">
        <v>0</v>
      </c>
      <c r="G4" s="23">
        <v>1</v>
      </c>
      <c r="H4" s="26">
        <v>1</v>
      </c>
      <c r="I4" s="27">
        <v>2</v>
      </c>
      <c r="J4" s="19">
        <v>2</v>
      </c>
      <c r="K4" s="28">
        <v>1</v>
      </c>
      <c r="L4" s="88">
        <v>1</v>
      </c>
      <c r="M4" s="27">
        <v>2</v>
      </c>
      <c r="N4" s="19">
        <v>2</v>
      </c>
      <c r="O4" s="28">
        <v>1</v>
      </c>
      <c r="P4" s="26">
        <v>1</v>
      </c>
      <c r="Q4" s="27">
        <v>3</v>
      </c>
      <c r="R4" s="19">
        <v>3</v>
      </c>
      <c r="S4" s="28">
        <v>0</v>
      </c>
      <c r="T4" s="26">
        <v>0</v>
      </c>
      <c r="U4" s="27">
        <v>3</v>
      </c>
      <c r="V4" s="128">
        <v>3</v>
      </c>
      <c r="W4" s="68">
        <f>C4+E4+G4+I4+K4+M4+O4+Q4+S4+U4</f>
        <v>13</v>
      </c>
      <c r="X4" s="70">
        <f>V4+T4+R4+P4+N4+L4+J4+H4+F4+D4</f>
        <v>13</v>
      </c>
      <c r="Y4" s="74">
        <f>AVERAGE(C4,E4,G4,I4,K4,M4,O4,Q4,S4,U4)</f>
        <v>1.3</v>
      </c>
      <c r="Z4" s="75">
        <f>AVERAGE(D4,F4,H4,J4,L4,N4,P4,R4,T4,V4)</f>
        <v>1.3</v>
      </c>
      <c r="AB4" s="80">
        <f>C4+E4+G4+I4+K4</f>
        <v>4</v>
      </c>
      <c r="AC4" s="81">
        <f>D4+F4+H4+J4+L4</f>
        <v>4</v>
      </c>
      <c r="AD4" s="74">
        <f>AVERAGE(C4,E4,G4,I4,K4)</f>
        <v>0.8</v>
      </c>
      <c r="AE4" s="75">
        <f>AVERAGE(D4,F4,H4,J4,L4)</f>
        <v>0.8</v>
      </c>
      <c r="AG4" s="80">
        <f>M4+O4+Q4+S4+U4</f>
        <v>9</v>
      </c>
      <c r="AH4" s="81">
        <f>N4+P4+R4+V4+T4</f>
        <v>9</v>
      </c>
      <c r="AI4" s="74">
        <f>AVERAGE(M4,O4,Q4,S4,U4)</f>
        <v>1.8</v>
      </c>
      <c r="AJ4" s="75">
        <f>AVERAGE(N4,P4,R4,T4,V4)</f>
        <v>1.8</v>
      </c>
    </row>
    <row r="5" spans="1:36" ht="17.25" customHeight="1">
      <c r="A5" s="427"/>
      <c r="B5" s="187" t="s">
        <v>10</v>
      </c>
      <c r="C5" s="200">
        <v>0</v>
      </c>
      <c r="D5" s="6">
        <v>0</v>
      </c>
      <c r="E5" s="7">
        <v>0</v>
      </c>
      <c r="F5" s="8">
        <v>0</v>
      </c>
      <c r="G5" s="5">
        <v>2</v>
      </c>
      <c r="H5" s="6">
        <v>4</v>
      </c>
      <c r="I5" s="7">
        <v>4</v>
      </c>
      <c r="J5" s="8">
        <v>8</v>
      </c>
      <c r="K5" s="9">
        <v>1</v>
      </c>
      <c r="L5" s="29">
        <v>2</v>
      </c>
      <c r="M5" s="7">
        <v>1</v>
      </c>
      <c r="N5" s="8">
        <v>2</v>
      </c>
      <c r="O5" s="9">
        <v>1</v>
      </c>
      <c r="P5" s="6">
        <v>2</v>
      </c>
      <c r="Q5" s="7">
        <v>1</v>
      </c>
      <c r="R5" s="8">
        <v>2</v>
      </c>
      <c r="S5" s="9">
        <v>0</v>
      </c>
      <c r="T5" s="6">
        <v>0</v>
      </c>
      <c r="U5" s="7">
        <v>2</v>
      </c>
      <c r="V5" s="57">
        <v>4</v>
      </c>
      <c r="W5" s="69">
        <f t="shared" ref="W5:W10" si="0">C5+E5+G5+I5+K5+M5+O5+Q5+S5+U5</f>
        <v>12</v>
      </c>
      <c r="X5" s="71">
        <f t="shared" ref="X5:X10" si="1">V5+T5+R5+P5+N5+L5+J5+H5+F5+D5</f>
        <v>24</v>
      </c>
      <c r="Y5" s="72">
        <f t="shared" ref="Y5:Y10" si="2">AVERAGE(C5,E5,G5,I5,K5,M5,O5,Q5,S5,U5)</f>
        <v>1.2</v>
      </c>
      <c r="Z5" s="73">
        <f t="shared" ref="Z5:Z10" si="3">AVERAGE(D5,F5,H5,J5,L5,N5,P5,R5,T5,V5)</f>
        <v>2.4</v>
      </c>
      <c r="AB5" s="69">
        <f t="shared" ref="AB5:AB10" si="4">C5+E5+G5+I5+K5</f>
        <v>7</v>
      </c>
      <c r="AC5" s="82">
        <f t="shared" ref="AC5:AC10" si="5">D5+F5+H5+J5+L5</f>
        <v>14</v>
      </c>
      <c r="AD5" s="72">
        <f t="shared" ref="AD5:AD10" si="6">AVERAGE(C5,E5,G5,I5,K5)</f>
        <v>1.4</v>
      </c>
      <c r="AE5" s="73">
        <f t="shared" ref="AE5:AE10" si="7">AVERAGE(D5,F5,H5,J5,L5)</f>
        <v>2.8</v>
      </c>
      <c r="AG5" s="69">
        <f t="shared" ref="AG5:AG10" si="8">M5+O5+Q5+S5+U5</f>
        <v>5</v>
      </c>
      <c r="AH5" s="82">
        <f t="shared" ref="AH5:AH10" si="9">N5+P5+R5+V5+T5</f>
        <v>10</v>
      </c>
      <c r="AI5" s="72">
        <f t="shared" ref="AI5:AI10" si="10">AVERAGE(M5,O5,Q5,S5,U5)</f>
        <v>1</v>
      </c>
      <c r="AJ5" s="73">
        <f t="shared" ref="AJ5:AJ10" si="11">AVERAGE(N5,P5,R5,T5,V5)</f>
        <v>2</v>
      </c>
    </row>
    <row r="6" spans="1:36" ht="17.25" customHeight="1">
      <c r="A6" s="427"/>
      <c r="B6" s="187" t="s">
        <v>11</v>
      </c>
      <c r="C6" s="200">
        <v>0</v>
      </c>
      <c r="D6" s="6">
        <v>0</v>
      </c>
      <c r="E6" s="7">
        <v>0</v>
      </c>
      <c r="F6" s="8">
        <v>0</v>
      </c>
      <c r="G6" s="5">
        <v>2</v>
      </c>
      <c r="H6" s="6">
        <v>6</v>
      </c>
      <c r="I6" s="7">
        <v>1</v>
      </c>
      <c r="J6" s="8">
        <v>3</v>
      </c>
      <c r="K6" s="9">
        <v>4</v>
      </c>
      <c r="L6" s="29">
        <v>12</v>
      </c>
      <c r="M6" s="7">
        <v>1</v>
      </c>
      <c r="N6" s="8">
        <v>3</v>
      </c>
      <c r="O6" s="9">
        <v>1</v>
      </c>
      <c r="P6" s="6">
        <v>3</v>
      </c>
      <c r="Q6" s="7">
        <v>1</v>
      </c>
      <c r="R6" s="8">
        <v>3</v>
      </c>
      <c r="S6" s="9">
        <v>1</v>
      </c>
      <c r="T6" s="6">
        <v>3</v>
      </c>
      <c r="U6" s="7">
        <v>0</v>
      </c>
      <c r="V6" s="57">
        <v>0</v>
      </c>
      <c r="W6" s="69">
        <f t="shared" si="0"/>
        <v>11</v>
      </c>
      <c r="X6" s="71">
        <f t="shared" si="1"/>
        <v>33</v>
      </c>
      <c r="Y6" s="72">
        <f t="shared" si="2"/>
        <v>1.1000000000000001</v>
      </c>
      <c r="Z6" s="73">
        <f t="shared" si="3"/>
        <v>3.3</v>
      </c>
      <c r="AB6" s="69">
        <f t="shared" si="4"/>
        <v>7</v>
      </c>
      <c r="AC6" s="82">
        <f t="shared" si="5"/>
        <v>21</v>
      </c>
      <c r="AD6" s="72">
        <f t="shared" si="6"/>
        <v>1.4</v>
      </c>
      <c r="AE6" s="73">
        <f t="shared" si="7"/>
        <v>4.2</v>
      </c>
      <c r="AG6" s="69">
        <f t="shared" si="8"/>
        <v>4</v>
      </c>
      <c r="AH6" s="82">
        <f t="shared" si="9"/>
        <v>12</v>
      </c>
      <c r="AI6" s="72">
        <f t="shared" si="10"/>
        <v>0.8</v>
      </c>
      <c r="AJ6" s="73">
        <f t="shared" si="11"/>
        <v>2.4</v>
      </c>
    </row>
    <row r="7" spans="1:36" ht="17.25" customHeight="1">
      <c r="A7" s="427"/>
      <c r="B7" s="187" t="s">
        <v>12</v>
      </c>
      <c r="C7" s="200">
        <v>13</v>
      </c>
      <c r="D7" s="6">
        <v>52</v>
      </c>
      <c r="E7" s="7">
        <v>22</v>
      </c>
      <c r="F7" s="8">
        <v>88</v>
      </c>
      <c r="G7" s="5">
        <v>15</v>
      </c>
      <c r="H7" s="6">
        <v>60</v>
      </c>
      <c r="I7" s="7">
        <v>23</v>
      </c>
      <c r="J7" s="8">
        <v>92</v>
      </c>
      <c r="K7" s="9">
        <v>15</v>
      </c>
      <c r="L7" s="29">
        <v>60</v>
      </c>
      <c r="M7" s="7">
        <v>13</v>
      </c>
      <c r="N7" s="8">
        <v>52</v>
      </c>
      <c r="O7" s="9">
        <v>28</v>
      </c>
      <c r="P7" s="6">
        <v>112</v>
      </c>
      <c r="Q7" s="7">
        <v>37</v>
      </c>
      <c r="R7" s="8">
        <v>148</v>
      </c>
      <c r="S7" s="9">
        <v>41</v>
      </c>
      <c r="T7" s="6">
        <v>164</v>
      </c>
      <c r="U7" s="7">
        <v>55</v>
      </c>
      <c r="V7" s="57">
        <v>220</v>
      </c>
      <c r="W7" s="69">
        <f t="shared" si="0"/>
        <v>262</v>
      </c>
      <c r="X7" s="71">
        <f t="shared" si="1"/>
        <v>1048</v>
      </c>
      <c r="Y7" s="72">
        <f t="shared" si="2"/>
        <v>26.2</v>
      </c>
      <c r="Z7" s="73">
        <f t="shared" si="3"/>
        <v>104.8</v>
      </c>
      <c r="AB7" s="69">
        <f t="shared" si="4"/>
        <v>88</v>
      </c>
      <c r="AC7" s="82">
        <f t="shared" si="5"/>
        <v>352</v>
      </c>
      <c r="AD7" s="72">
        <f t="shared" si="6"/>
        <v>17.600000000000001</v>
      </c>
      <c r="AE7" s="73">
        <f t="shared" si="7"/>
        <v>70.400000000000006</v>
      </c>
      <c r="AG7" s="69">
        <f>M7+O7+Q7+S7+U7</f>
        <v>174</v>
      </c>
      <c r="AH7" s="82">
        <f>N7+P7+R7+V7+T7</f>
        <v>696</v>
      </c>
      <c r="AI7" s="72">
        <f t="shared" si="10"/>
        <v>34.799999999999997</v>
      </c>
      <c r="AJ7" s="73">
        <f t="shared" si="11"/>
        <v>139.19999999999999</v>
      </c>
    </row>
    <row r="8" spans="1:36" ht="17.25" customHeight="1">
      <c r="A8" s="427"/>
      <c r="B8" s="187" t="s">
        <v>21</v>
      </c>
      <c r="C8" s="200">
        <v>3</v>
      </c>
      <c r="D8" s="6">
        <v>18</v>
      </c>
      <c r="E8" s="7">
        <v>4</v>
      </c>
      <c r="F8" s="8">
        <v>23</v>
      </c>
      <c r="G8" s="5">
        <v>1</v>
      </c>
      <c r="H8" s="6">
        <v>6</v>
      </c>
      <c r="I8" s="7">
        <v>3</v>
      </c>
      <c r="J8" s="8">
        <v>17</v>
      </c>
      <c r="K8" s="9">
        <v>0</v>
      </c>
      <c r="L8" s="29">
        <v>0</v>
      </c>
      <c r="M8" s="7">
        <v>2</v>
      </c>
      <c r="N8" s="8">
        <v>12</v>
      </c>
      <c r="O8" s="9">
        <v>3</v>
      </c>
      <c r="P8" s="6">
        <v>18</v>
      </c>
      <c r="Q8" s="7">
        <v>3</v>
      </c>
      <c r="R8" s="8">
        <v>18</v>
      </c>
      <c r="S8" s="9">
        <v>4</v>
      </c>
      <c r="T8" s="6">
        <v>24</v>
      </c>
      <c r="U8" s="7">
        <v>4</v>
      </c>
      <c r="V8" s="57">
        <v>24</v>
      </c>
      <c r="W8" s="69">
        <f t="shared" si="0"/>
        <v>27</v>
      </c>
      <c r="X8" s="71">
        <f t="shared" si="1"/>
        <v>160</v>
      </c>
      <c r="Y8" s="72">
        <f t="shared" si="2"/>
        <v>2.7</v>
      </c>
      <c r="Z8" s="73">
        <f t="shared" si="3"/>
        <v>16</v>
      </c>
      <c r="AB8" s="69">
        <f t="shared" si="4"/>
        <v>11</v>
      </c>
      <c r="AC8" s="82">
        <f t="shared" si="5"/>
        <v>64</v>
      </c>
      <c r="AD8" s="72">
        <f t="shared" si="6"/>
        <v>2.2000000000000002</v>
      </c>
      <c r="AE8" s="73">
        <f t="shared" si="7"/>
        <v>12.8</v>
      </c>
      <c r="AG8" s="69">
        <f t="shared" si="8"/>
        <v>16</v>
      </c>
      <c r="AH8" s="82">
        <f t="shared" si="9"/>
        <v>96</v>
      </c>
      <c r="AI8" s="72">
        <f t="shared" si="10"/>
        <v>3.2</v>
      </c>
      <c r="AJ8" s="73">
        <f t="shared" si="11"/>
        <v>19.2</v>
      </c>
    </row>
    <row r="9" spans="1:36" ht="17.25" customHeight="1">
      <c r="A9" s="427"/>
      <c r="B9" s="187" t="s">
        <v>20</v>
      </c>
      <c r="C9" s="200">
        <v>2</v>
      </c>
      <c r="D9" s="6">
        <v>16</v>
      </c>
      <c r="E9" s="7">
        <v>1</v>
      </c>
      <c r="F9" s="8">
        <v>8</v>
      </c>
      <c r="G9" s="5">
        <v>2</v>
      </c>
      <c r="H9" s="6">
        <v>16</v>
      </c>
      <c r="I9" s="7">
        <v>3</v>
      </c>
      <c r="J9" s="8">
        <v>24</v>
      </c>
      <c r="K9" s="9">
        <v>0</v>
      </c>
      <c r="L9" s="29">
        <v>0</v>
      </c>
      <c r="M9" s="7">
        <v>5</v>
      </c>
      <c r="N9" s="8">
        <v>40</v>
      </c>
      <c r="O9" s="9">
        <v>5</v>
      </c>
      <c r="P9" s="6">
        <v>40</v>
      </c>
      <c r="Q9" s="7">
        <v>7</v>
      </c>
      <c r="R9" s="8">
        <v>56</v>
      </c>
      <c r="S9" s="9">
        <v>6</v>
      </c>
      <c r="T9" s="6">
        <v>48</v>
      </c>
      <c r="U9" s="7">
        <v>4</v>
      </c>
      <c r="V9" s="57">
        <v>32</v>
      </c>
      <c r="W9" s="69">
        <f t="shared" si="0"/>
        <v>35</v>
      </c>
      <c r="X9" s="71">
        <f t="shared" si="1"/>
        <v>280</v>
      </c>
      <c r="Y9" s="72">
        <f t="shared" si="2"/>
        <v>3.5</v>
      </c>
      <c r="Z9" s="73">
        <f t="shared" si="3"/>
        <v>28</v>
      </c>
      <c r="AB9" s="69">
        <f t="shared" si="4"/>
        <v>8</v>
      </c>
      <c r="AC9" s="82">
        <f t="shared" si="5"/>
        <v>64</v>
      </c>
      <c r="AD9" s="72">
        <f t="shared" si="6"/>
        <v>1.6</v>
      </c>
      <c r="AE9" s="73">
        <f t="shared" si="7"/>
        <v>12.8</v>
      </c>
      <c r="AG9" s="69">
        <f t="shared" si="8"/>
        <v>27</v>
      </c>
      <c r="AH9" s="82">
        <f t="shared" si="9"/>
        <v>216</v>
      </c>
      <c r="AI9" s="72">
        <f t="shared" si="10"/>
        <v>5.4</v>
      </c>
      <c r="AJ9" s="73">
        <f t="shared" si="11"/>
        <v>43.2</v>
      </c>
    </row>
    <row r="10" spans="1:36" ht="17.25" customHeight="1" thickBot="1">
      <c r="A10" s="427"/>
      <c r="B10" s="153" t="s">
        <v>22</v>
      </c>
      <c r="C10" s="201">
        <v>2</v>
      </c>
      <c r="D10" s="50">
        <v>28</v>
      </c>
      <c r="E10" s="51">
        <v>0</v>
      </c>
      <c r="F10" s="52">
        <v>0</v>
      </c>
      <c r="G10" s="41">
        <v>4</v>
      </c>
      <c r="H10" s="50">
        <v>52</v>
      </c>
      <c r="I10" s="51">
        <v>3</v>
      </c>
      <c r="J10" s="52">
        <v>44</v>
      </c>
      <c r="K10" s="53">
        <v>3</v>
      </c>
      <c r="L10" s="54">
        <v>64</v>
      </c>
      <c r="M10" s="51">
        <v>5</v>
      </c>
      <c r="N10" s="52">
        <v>100</v>
      </c>
      <c r="O10" s="53">
        <v>12</v>
      </c>
      <c r="P10" s="50">
        <v>152</v>
      </c>
      <c r="Q10" s="51">
        <v>6</v>
      </c>
      <c r="R10" s="52">
        <v>88</v>
      </c>
      <c r="S10" s="53">
        <v>13</v>
      </c>
      <c r="T10" s="50">
        <v>190</v>
      </c>
      <c r="U10" s="51">
        <v>10</v>
      </c>
      <c r="V10" s="62">
        <v>216</v>
      </c>
      <c r="W10" s="107">
        <f t="shared" si="0"/>
        <v>58</v>
      </c>
      <c r="X10" s="108">
        <f t="shared" si="1"/>
        <v>934</v>
      </c>
      <c r="Y10" s="84">
        <f t="shared" si="2"/>
        <v>5.8</v>
      </c>
      <c r="Z10" s="85">
        <f t="shared" si="3"/>
        <v>93.4</v>
      </c>
      <c r="AB10" s="109">
        <f t="shared" si="4"/>
        <v>12</v>
      </c>
      <c r="AC10" s="113">
        <f t="shared" si="5"/>
        <v>188</v>
      </c>
      <c r="AD10" s="102">
        <f t="shared" si="6"/>
        <v>2.4</v>
      </c>
      <c r="AE10" s="103">
        <f t="shared" si="7"/>
        <v>37.6</v>
      </c>
      <c r="AG10" s="109">
        <f t="shared" si="8"/>
        <v>46</v>
      </c>
      <c r="AH10" s="113">
        <f t="shared" si="9"/>
        <v>746</v>
      </c>
      <c r="AI10" s="102">
        <f t="shared" si="10"/>
        <v>9.1999999999999993</v>
      </c>
      <c r="AJ10" s="103">
        <f t="shared" si="11"/>
        <v>149.19999999999999</v>
      </c>
    </row>
    <row r="11" spans="1:36" ht="17.25" customHeight="1" thickTop="1" thickBot="1">
      <c r="A11" s="428"/>
      <c r="B11" s="10" t="s">
        <v>19</v>
      </c>
      <c r="C11" s="202">
        <f t="shared" ref="C11:L11" si="12">SUM(C4:C10)</f>
        <v>20</v>
      </c>
      <c r="D11" s="35">
        <f t="shared" si="12"/>
        <v>114</v>
      </c>
      <c r="E11" s="34">
        <f t="shared" si="12"/>
        <v>27</v>
      </c>
      <c r="F11" s="35">
        <f t="shared" si="12"/>
        <v>119</v>
      </c>
      <c r="G11" s="34">
        <f t="shared" si="12"/>
        <v>27</v>
      </c>
      <c r="H11" s="35">
        <f t="shared" si="12"/>
        <v>145</v>
      </c>
      <c r="I11" s="34">
        <f t="shared" si="12"/>
        <v>39</v>
      </c>
      <c r="J11" s="35">
        <f>SUM(J4:J10)</f>
        <v>190</v>
      </c>
      <c r="K11" s="34">
        <f t="shared" si="12"/>
        <v>24</v>
      </c>
      <c r="L11" s="194">
        <f t="shared" si="12"/>
        <v>139</v>
      </c>
      <c r="M11" s="36">
        <f t="shared" ref="M11:V11" si="13">SUM(M4:M10)</f>
        <v>29</v>
      </c>
      <c r="N11" s="35">
        <f t="shared" si="13"/>
        <v>211</v>
      </c>
      <c r="O11" s="34">
        <f t="shared" si="13"/>
        <v>51</v>
      </c>
      <c r="P11" s="35">
        <f t="shared" si="13"/>
        <v>328</v>
      </c>
      <c r="Q11" s="34">
        <f t="shared" si="13"/>
        <v>58</v>
      </c>
      <c r="R11" s="35">
        <f t="shared" si="13"/>
        <v>318</v>
      </c>
      <c r="S11" s="34">
        <f t="shared" si="13"/>
        <v>65</v>
      </c>
      <c r="T11" s="35">
        <f t="shared" si="13"/>
        <v>429</v>
      </c>
      <c r="U11" s="36">
        <f t="shared" si="13"/>
        <v>78</v>
      </c>
      <c r="V11" s="195">
        <f t="shared" si="13"/>
        <v>499</v>
      </c>
      <c r="W11" s="36">
        <f t="shared" ref="W11" si="14">SUM(W4:W10)</f>
        <v>418</v>
      </c>
      <c r="X11" s="194">
        <f>SUM(X4:X10)</f>
        <v>2492</v>
      </c>
      <c r="Y11" s="78">
        <f t="shared" ref="Y11" si="15">AVERAGE(C11,E11,G11,I11,K11,M11,O11,Q11,S11,U11)</f>
        <v>41.8</v>
      </c>
      <c r="Z11" s="79">
        <f t="shared" ref="Z11" si="16">AVERAGE(D11,F11,H11,J11,L11,N11,P11,R11,T11,V11)</f>
        <v>249.2</v>
      </c>
      <c r="AB11" s="322">
        <f>SUM(AB4:AB10)</f>
        <v>137</v>
      </c>
      <c r="AC11" s="104">
        <f>SUM(AC4:AC10)</f>
        <v>707</v>
      </c>
      <c r="AD11" s="105">
        <f>AVERAGE(C11,E11,G11,I11,K11)</f>
        <v>27.4</v>
      </c>
      <c r="AE11" s="106">
        <f>AVERAGE(D11,F11,H11,J11,L11)</f>
        <v>141.4</v>
      </c>
      <c r="AF11" s="323"/>
      <c r="AG11" s="322">
        <f>SUM(AG4:AG10)</f>
        <v>281</v>
      </c>
      <c r="AH11" s="104">
        <f>SUM(AH4:AH10)</f>
        <v>1785</v>
      </c>
      <c r="AI11" s="105">
        <f>AVERAGE(M11,O11,Q11,S11,U11)</f>
        <v>56.2</v>
      </c>
      <c r="AJ11" s="106">
        <f>AVERAGE(N11,P11,R11,T11,V11)</f>
        <v>357</v>
      </c>
    </row>
    <row r="12" spans="1:36" ht="17.25" customHeight="1" thickTop="1">
      <c r="A12" s="390" t="s">
        <v>15</v>
      </c>
      <c r="B12" s="16" t="s">
        <v>13</v>
      </c>
      <c r="C12" s="203">
        <v>2</v>
      </c>
      <c r="D12" s="188">
        <v>2</v>
      </c>
      <c r="E12" s="189">
        <v>2</v>
      </c>
      <c r="F12" s="188">
        <v>2</v>
      </c>
      <c r="G12" s="189">
        <v>2</v>
      </c>
      <c r="H12" s="188">
        <v>2</v>
      </c>
      <c r="I12" s="190">
        <v>2</v>
      </c>
      <c r="J12" s="191">
        <v>2</v>
      </c>
      <c r="K12" s="189">
        <v>2</v>
      </c>
      <c r="L12" s="192">
        <v>2</v>
      </c>
      <c r="M12" s="190">
        <v>1</v>
      </c>
      <c r="N12" s="191">
        <v>1</v>
      </c>
      <c r="O12" s="189">
        <v>4</v>
      </c>
      <c r="P12" s="188">
        <v>4</v>
      </c>
      <c r="Q12" s="190">
        <v>6</v>
      </c>
      <c r="R12" s="191">
        <v>6</v>
      </c>
      <c r="S12" s="189">
        <v>4</v>
      </c>
      <c r="T12" s="188">
        <v>4</v>
      </c>
      <c r="U12" s="190">
        <v>4</v>
      </c>
      <c r="V12" s="193">
        <v>4</v>
      </c>
      <c r="W12" s="107">
        <f>C12+E12+G12+I12+K12+M12+O12+Q12+S12+U12</f>
        <v>29</v>
      </c>
      <c r="X12" s="108">
        <f>V12+T12+R12+P12+N12+L12+J12+H12+F12+D12</f>
        <v>29</v>
      </c>
      <c r="Y12" s="120">
        <f>AVERAGE(C12,E12,G12,I12,K12,M12,O12,Q12,S12,U12)</f>
        <v>2.9</v>
      </c>
      <c r="Z12" s="121">
        <f>AVERAGE(D12,F12,H12,J12,L12,N12,P12,R12,T12,V12)</f>
        <v>2.9</v>
      </c>
      <c r="AB12" s="80">
        <f>C12+E12+G12+I12+K12</f>
        <v>10</v>
      </c>
      <c r="AC12" s="81">
        <f>D12+F12+H12+J12+L12</f>
        <v>10</v>
      </c>
      <c r="AD12" s="74">
        <f>AVERAGE(C12,E12,G12,I12,K12)</f>
        <v>2</v>
      </c>
      <c r="AE12" s="75">
        <f>AVERAGE(D12,F12,H12,J12,L12)</f>
        <v>2</v>
      </c>
      <c r="AG12" s="80">
        <f>M12+O12+Q12+S12+U12</f>
        <v>19</v>
      </c>
      <c r="AH12" s="81">
        <f>N12+P12+R12+V12+T12</f>
        <v>19</v>
      </c>
      <c r="AI12" s="74">
        <f>AVERAGE(M12,O12,Q12,S12,U12)</f>
        <v>3.8</v>
      </c>
      <c r="AJ12" s="75">
        <f>AVERAGE(N12,P12,R12,T12,V12)</f>
        <v>3.8</v>
      </c>
    </row>
    <row r="13" spans="1:36" ht="17.25" customHeight="1">
      <c r="A13" s="390"/>
      <c r="B13" s="187" t="s">
        <v>10</v>
      </c>
      <c r="C13" s="204">
        <v>1</v>
      </c>
      <c r="D13" s="37">
        <v>2</v>
      </c>
      <c r="E13" s="38">
        <v>0</v>
      </c>
      <c r="F13" s="37">
        <v>0</v>
      </c>
      <c r="G13" s="38">
        <v>1</v>
      </c>
      <c r="H13" s="37">
        <v>2</v>
      </c>
      <c r="I13" s="39">
        <v>0</v>
      </c>
      <c r="J13" s="40">
        <v>0</v>
      </c>
      <c r="K13" s="38">
        <v>0</v>
      </c>
      <c r="L13" s="55">
        <v>0</v>
      </c>
      <c r="M13" s="39">
        <v>1</v>
      </c>
      <c r="N13" s="40">
        <v>2</v>
      </c>
      <c r="O13" s="38">
        <v>0</v>
      </c>
      <c r="P13" s="37">
        <v>0</v>
      </c>
      <c r="Q13" s="39">
        <v>0</v>
      </c>
      <c r="R13" s="40">
        <v>0</v>
      </c>
      <c r="S13" s="38">
        <v>2</v>
      </c>
      <c r="T13" s="37">
        <v>4</v>
      </c>
      <c r="U13" s="39">
        <v>1</v>
      </c>
      <c r="V13" s="58">
        <v>2</v>
      </c>
      <c r="W13" s="69">
        <f t="shared" ref="W13:W18" si="17">C13+E13+G13+I13+K13+M13+O13+Q13+S13+U13</f>
        <v>6</v>
      </c>
      <c r="X13" s="71">
        <f t="shared" ref="X13:X18" si="18">V13+T13+R13+P13+N13+L13+J13+H13+F13+D13</f>
        <v>12</v>
      </c>
      <c r="Y13" s="72">
        <f t="shared" ref="Y13:Y19" si="19">AVERAGE(C13,E13,G13,I13,K13,M13,O13,Q13,S13,U13)</f>
        <v>0.6</v>
      </c>
      <c r="Z13" s="73">
        <f t="shared" ref="Z13:Z19" si="20">AVERAGE(D13,F13,H13,J13,L13,N13,P13,R13,T13,V13)</f>
        <v>1.2</v>
      </c>
      <c r="AB13" s="109">
        <f t="shared" ref="AB13:AB18" si="21">C13+E13+G13+I13+K13</f>
        <v>2</v>
      </c>
      <c r="AC13" s="113">
        <f t="shared" ref="AC13:AC18" si="22">D13+F13+H13+J13+L13</f>
        <v>4</v>
      </c>
      <c r="AD13" s="102">
        <f t="shared" ref="AD13:AD18" si="23">AVERAGE(C13,E13,G13,I13,K13)</f>
        <v>0.4</v>
      </c>
      <c r="AE13" s="103">
        <f t="shared" ref="AE13:AE18" si="24">AVERAGE(D13,F13,H13,J13,L13)</f>
        <v>0.8</v>
      </c>
      <c r="AG13" s="109">
        <f t="shared" ref="AG13:AG18" si="25">M13+O13+Q13+S13+U13</f>
        <v>4</v>
      </c>
      <c r="AH13" s="113">
        <f t="shared" ref="AH13:AH18" si="26">N13+P13+R13+V13+T13</f>
        <v>8</v>
      </c>
      <c r="AI13" s="102">
        <f t="shared" ref="AI13:AI18" si="27">AVERAGE(M13,O13,Q13,S13,U13)</f>
        <v>0.8</v>
      </c>
      <c r="AJ13" s="103">
        <f t="shared" ref="AJ13:AJ18" si="28">AVERAGE(N13,P13,R13,T13,V13)</f>
        <v>1.6</v>
      </c>
    </row>
    <row r="14" spans="1:36" ht="17.25" customHeight="1">
      <c r="A14" s="390"/>
      <c r="B14" s="187" t="s">
        <v>11</v>
      </c>
      <c r="C14" s="204">
        <v>0</v>
      </c>
      <c r="D14" s="37">
        <v>0</v>
      </c>
      <c r="E14" s="38">
        <v>0</v>
      </c>
      <c r="F14" s="37">
        <v>0</v>
      </c>
      <c r="G14" s="38">
        <v>3</v>
      </c>
      <c r="H14" s="37">
        <v>9</v>
      </c>
      <c r="I14" s="39">
        <v>1</v>
      </c>
      <c r="J14" s="40">
        <v>3</v>
      </c>
      <c r="K14" s="38">
        <v>1</v>
      </c>
      <c r="L14" s="55">
        <v>3</v>
      </c>
      <c r="M14" s="39">
        <v>1</v>
      </c>
      <c r="N14" s="40">
        <v>3</v>
      </c>
      <c r="O14" s="38">
        <v>1</v>
      </c>
      <c r="P14" s="37">
        <v>3</v>
      </c>
      <c r="Q14" s="39">
        <v>2</v>
      </c>
      <c r="R14" s="40">
        <v>6</v>
      </c>
      <c r="S14" s="38">
        <v>3</v>
      </c>
      <c r="T14" s="37">
        <v>9</v>
      </c>
      <c r="U14" s="39">
        <v>2</v>
      </c>
      <c r="V14" s="58">
        <v>6</v>
      </c>
      <c r="W14" s="69">
        <f t="shared" si="17"/>
        <v>14</v>
      </c>
      <c r="X14" s="71">
        <f t="shared" si="18"/>
        <v>42</v>
      </c>
      <c r="Y14" s="72">
        <f t="shared" si="19"/>
        <v>1.4</v>
      </c>
      <c r="Z14" s="73">
        <f t="shared" si="20"/>
        <v>4.2</v>
      </c>
      <c r="AB14" s="69">
        <f t="shared" si="21"/>
        <v>5</v>
      </c>
      <c r="AC14" s="82">
        <f t="shared" si="22"/>
        <v>15</v>
      </c>
      <c r="AD14" s="72">
        <f t="shared" si="23"/>
        <v>1</v>
      </c>
      <c r="AE14" s="73">
        <f t="shared" si="24"/>
        <v>3</v>
      </c>
      <c r="AF14" s="169"/>
      <c r="AG14" s="69">
        <f t="shared" si="25"/>
        <v>9</v>
      </c>
      <c r="AH14" s="82">
        <f t="shared" si="26"/>
        <v>27</v>
      </c>
      <c r="AI14" s="72">
        <f t="shared" si="27"/>
        <v>1.8</v>
      </c>
      <c r="AJ14" s="73">
        <f t="shared" si="28"/>
        <v>5.4</v>
      </c>
    </row>
    <row r="15" spans="1:36" ht="17.25" customHeight="1">
      <c r="A15" s="390"/>
      <c r="B15" s="187" t="s">
        <v>12</v>
      </c>
      <c r="C15" s="204">
        <v>2</v>
      </c>
      <c r="D15" s="37">
        <v>8</v>
      </c>
      <c r="E15" s="38">
        <v>4</v>
      </c>
      <c r="F15" s="37">
        <v>16</v>
      </c>
      <c r="G15" s="38">
        <v>8</v>
      </c>
      <c r="H15" s="37">
        <v>32</v>
      </c>
      <c r="I15" s="39">
        <v>10</v>
      </c>
      <c r="J15" s="40">
        <v>40</v>
      </c>
      <c r="K15" s="38">
        <v>4</v>
      </c>
      <c r="L15" s="55">
        <v>16</v>
      </c>
      <c r="M15" s="39">
        <v>10</v>
      </c>
      <c r="N15" s="40">
        <v>40</v>
      </c>
      <c r="O15" s="38">
        <v>9</v>
      </c>
      <c r="P15" s="37">
        <v>36</v>
      </c>
      <c r="Q15" s="39">
        <v>14</v>
      </c>
      <c r="R15" s="40">
        <v>56</v>
      </c>
      <c r="S15" s="38">
        <v>14</v>
      </c>
      <c r="T15" s="37">
        <v>56</v>
      </c>
      <c r="U15" s="39">
        <v>16</v>
      </c>
      <c r="V15" s="58">
        <v>64</v>
      </c>
      <c r="W15" s="69">
        <f t="shared" si="17"/>
        <v>91</v>
      </c>
      <c r="X15" s="71">
        <f t="shared" si="18"/>
        <v>364</v>
      </c>
      <c r="Y15" s="72">
        <f t="shared" si="19"/>
        <v>9.1</v>
      </c>
      <c r="Z15" s="73">
        <f t="shared" si="20"/>
        <v>36.4</v>
      </c>
      <c r="AB15" s="69">
        <f t="shared" si="21"/>
        <v>28</v>
      </c>
      <c r="AC15" s="82">
        <f t="shared" si="22"/>
        <v>112</v>
      </c>
      <c r="AD15" s="72">
        <f t="shared" si="23"/>
        <v>5.6</v>
      </c>
      <c r="AE15" s="73">
        <f t="shared" si="24"/>
        <v>22.4</v>
      </c>
      <c r="AF15" s="169"/>
      <c r="AG15" s="69">
        <f t="shared" si="25"/>
        <v>63</v>
      </c>
      <c r="AH15" s="82">
        <f t="shared" si="26"/>
        <v>252</v>
      </c>
      <c r="AI15" s="72">
        <f t="shared" si="27"/>
        <v>12.6</v>
      </c>
      <c r="AJ15" s="73">
        <f t="shared" si="28"/>
        <v>50.4</v>
      </c>
    </row>
    <row r="16" spans="1:36" ht="17.25" customHeight="1">
      <c r="A16" s="390"/>
      <c r="B16" s="187" t="s">
        <v>21</v>
      </c>
      <c r="C16" s="204">
        <v>1</v>
      </c>
      <c r="D16" s="37">
        <v>6</v>
      </c>
      <c r="E16" s="38">
        <v>3</v>
      </c>
      <c r="F16" s="37">
        <v>18</v>
      </c>
      <c r="G16" s="38">
        <v>2</v>
      </c>
      <c r="H16" s="37">
        <v>12</v>
      </c>
      <c r="I16" s="39">
        <v>0</v>
      </c>
      <c r="J16" s="40">
        <v>0</v>
      </c>
      <c r="K16" s="38">
        <v>1</v>
      </c>
      <c r="L16" s="55">
        <v>6</v>
      </c>
      <c r="M16" s="39">
        <v>1</v>
      </c>
      <c r="N16" s="40">
        <v>6</v>
      </c>
      <c r="O16" s="38">
        <v>2</v>
      </c>
      <c r="P16" s="37">
        <v>12</v>
      </c>
      <c r="Q16" s="39">
        <v>0</v>
      </c>
      <c r="R16" s="40">
        <v>0</v>
      </c>
      <c r="S16" s="38">
        <v>0</v>
      </c>
      <c r="T16" s="37">
        <v>0</v>
      </c>
      <c r="U16" s="39">
        <v>0</v>
      </c>
      <c r="V16" s="58">
        <v>0</v>
      </c>
      <c r="W16" s="69">
        <f t="shared" si="17"/>
        <v>10</v>
      </c>
      <c r="X16" s="71">
        <f t="shared" si="18"/>
        <v>60</v>
      </c>
      <c r="Y16" s="72">
        <f t="shared" si="19"/>
        <v>1</v>
      </c>
      <c r="Z16" s="73">
        <f t="shared" si="20"/>
        <v>6</v>
      </c>
      <c r="AB16" s="69">
        <f t="shared" si="21"/>
        <v>7</v>
      </c>
      <c r="AC16" s="82">
        <f t="shared" si="22"/>
        <v>42</v>
      </c>
      <c r="AD16" s="72">
        <f t="shared" si="23"/>
        <v>1.4</v>
      </c>
      <c r="AE16" s="73">
        <f t="shared" si="24"/>
        <v>8.4</v>
      </c>
      <c r="AF16" s="169"/>
      <c r="AG16" s="69">
        <f t="shared" si="25"/>
        <v>3</v>
      </c>
      <c r="AH16" s="82">
        <f t="shared" si="26"/>
        <v>18</v>
      </c>
      <c r="AI16" s="72">
        <f t="shared" si="27"/>
        <v>0.6</v>
      </c>
      <c r="AJ16" s="73">
        <f t="shared" si="28"/>
        <v>3.6</v>
      </c>
    </row>
    <row r="17" spans="1:36" ht="17.25" customHeight="1">
      <c r="A17" s="390"/>
      <c r="B17" s="187" t="s">
        <v>20</v>
      </c>
      <c r="C17" s="200">
        <v>1</v>
      </c>
      <c r="D17" s="6">
        <v>8</v>
      </c>
      <c r="E17" s="7">
        <v>0</v>
      </c>
      <c r="F17" s="8">
        <v>0</v>
      </c>
      <c r="G17" s="7">
        <v>0</v>
      </c>
      <c r="H17" s="8">
        <v>0</v>
      </c>
      <c r="I17" s="7">
        <v>0</v>
      </c>
      <c r="J17" s="8">
        <v>0</v>
      </c>
      <c r="K17" s="9">
        <v>2</v>
      </c>
      <c r="L17" s="29">
        <v>16</v>
      </c>
      <c r="M17" s="7">
        <v>0</v>
      </c>
      <c r="N17" s="8">
        <v>0</v>
      </c>
      <c r="O17" s="9">
        <v>1</v>
      </c>
      <c r="P17" s="6">
        <v>8</v>
      </c>
      <c r="Q17" s="7">
        <v>3</v>
      </c>
      <c r="R17" s="8">
        <v>24</v>
      </c>
      <c r="S17" s="9">
        <v>1</v>
      </c>
      <c r="T17" s="6">
        <v>8</v>
      </c>
      <c r="U17" s="7">
        <v>4</v>
      </c>
      <c r="V17" s="57">
        <v>32</v>
      </c>
      <c r="W17" s="69">
        <f t="shared" si="17"/>
        <v>12</v>
      </c>
      <c r="X17" s="71">
        <f t="shared" si="18"/>
        <v>96</v>
      </c>
      <c r="Y17" s="72">
        <f t="shared" si="19"/>
        <v>1.2</v>
      </c>
      <c r="Z17" s="73">
        <f t="shared" si="20"/>
        <v>9.6</v>
      </c>
      <c r="AB17" s="69">
        <f t="shared" si="21"/>
        <v>3</v>
      </c>
      <c r="AC17" s="82">
        <f t="shared" si="22"/>
        <v>24</v>
      </c>
      <c r="AD17" s="72">
        <f t="shared" si="23"/>
        <v>0.6</v>
      </c>
      <c r="AE17" s="73">
        <f t="shared" si="24"/>
        <v>4.8</v>
      </c>
      <c r="AF17" s="169"/>
      <c r="AG17" s="69">
        <f t="shared" si="25"/>
        <v>9</v>
      </c>
      <c r="AH17" s="82">
        <f t="shared" si="26"/>
        <v>72</v>
      </c>
      <c r="AI17" s="72">
        <f t="shared" si="27"/>
        <v>1.8</v>
      </c>
      <c r="AJ17" s="73">
        <f t="shared" si="28"/>
        <v>14.4</v>
      </c>
    </row>
    <row r="18" spans="1:36" ht="17.25" customHeight="1" thickBot="1">
      <c r="A18" s="390"/>
      <c r="B18" s="153" t="s">
        <v>22</v>
      </c>
      <c r="C18" s="201">
        <f>5-5</f>
        <v>0</v>
      </c>
      <c r="D18" s="50">
        <f>86-86</f>
        <v>0</v>
      </c>
      <c r="E18" s="51">
        <f>4-2</f>
        <v>2</v>
      </c>
      <c r="F18" s="52">
        <f>52-16</f>
        <v>36</v>
      </c>
      <c r="G18" s="41">
        <v>5</v>
      </c>
      <c r="H18" s="50">
        <v>84</v>
      </c>
      <c r="I18" s="51">
        <v>3</v>
      </c>
      <c r="J18" s="52">
        <v>76</v>
      </c>
      <c r="K18" s="53">
        <v>11</v>
      </c>
      <c r="L18" s="54">
        <v>136</v>
      </c>
      <c r="M18" s="51">
        <v>5</v>
      </c>
      <c r="N18" s="52">
        <v>100</v>
      </c>
      <c r="O18" s="53">
        <v>5</v>
      </c>
      <c r="P18" s="50">
        <v>82</v>
      </c>
      <c r="Q18" s="51">
        <v>8</v>
      </c>
      <c r="R18" s="52">
        <v>122</v>
      </c>
      <c r="S18" s="53">
        <v>12</v>
      </c>
      <c r="T18" s="50">
        <v>198</v>
      </c>
      <c r="U18" s="51">
        <v>6</v>
      </c>
      <c r="V18" s="62">
        <v>94</v>
      </c>
      <c r="W18" s="107">
        <f t="shared" si="17"/>
        <v>57</v>
      </c>
      <c r="X18" s="108">
        <f t="shared" si="18"/>
        <v>928</v>
      </c>
      <c r="Y18" s="84">
        <f t="shared" si="19"/>
        <v>5.7</v>
      </c>
      <c r="Z18" s="85">
        <f t="shared" si="20"/>
        <v>92.8</v>
      </c>
      <c r="AB18" s="324">
        <f t="shared" si="21"/>
        <v>21</v>
      </c>
      <c r="AC18" s="325">
        <f t="shared" si="22"/>
        <v>332</v>
      </c>
      <c r="AD18" s="84">
        <f t="shared" si="23"/>
        <v>4.2</v>
      </c>
      <c r="AE18" s="85">
        <f t="shared" si="24"/>
        <v>66.400000000000006</v>
      </c>
      <c r="AF18" s="168"/>
      <c r="AG18" s="324">
        <f t="shared" si="25"/>
        <v>36</v>
      </c>
      <c r="AH18" s="325">
        <f t="shared" si="26"/>
        <v>596</v>
      </c>
      <c r="AI18" s="84">
        <f t="shared" si="27"/>
        <v>7.2</v>
      </c>
      <c r="AJ18" s="85">
        <f t="shared" si="28"/>
        <v>119.2</v>
      </c>
    </row>
    <row r="19" spans="1:36" ht="17.100000000000001" customHeight="1" thickTop="1" thickBot="1">
      <c r="A19" s="390"/>
      <c r="B19" s="10" t="s">
        <v>19</v>
      </c>
      <c r="C19" s="202">
        <f t="shared" ref="C19:L19" si="29">SUM(C12:C18)</f>
        <v>7</v>
      </c>
      <c r="D19" s="35">
        <f t="shared" si="29"/>
        <v>26</v>
      </c>
      <c r="E19" s="34">
        <f t="shared" si="29"/>
        <v>11</v>
      </c>
      <c r="F19" s="35">
        <f t="shared" si="29"/>
        <v>72</v>
      </c>
      <c r="G19" s="34">
        <f t="shared" si="29"/>
        <v>21</v>
      </c>
      <c r="H19" s="35">
        <f t="shared" si="29"/>
        <v>141</v>
      </c>
      <c r="I19" s="34">
        <f t="shared" si="29"/>
        <v>16</v>
      </c>
      <c r="J19" s="35">
        <f t="shared" si="29"/>
        <v>121</v>
      </c>
      <c r="K19" s="34">
        <f t="shared" si="29"/>
        <v>21</v>
      </c>
      <c r="L19" s="194">
        <f t="shared" si="29"/>
        <v>179</v>
      </c>
      <c r="M19" s="36">
        <f t="shared" ref="M19:V19" si="30">SUM(M12:M18)</f>
        <v>19</v>
      </c>
      <c r="N19" s="35">
        <f t="shared" si="30"/>
        <v>152</v>
      </c>
      <c r="O19" s="34">
        <f t="shared" si="30"/>
        <v>22</v>
      </c>
      <c r="P19" s="35">
        <f t="shared" si="30"/>
        <v>145</v>
      </c>
      <c r="Q19" s="34">
        <f t="shared" si="30"/>
        <v>33</v>
      </c>
      <c r="R19" s="35">
        <f t="shared" si="30"/>
        <v>214</v>
      </c>
      <c r="S19" s="34">
        <f t="shared" si="30"/>
        <v>36</v>
      </c>
      <c r="T19" s="35">
        <f t="shared" si="30"/>
        <v>279</v>
      </c>
      <c r="U19" s="36">
        <f t="shared" si="30"/>
        <v>33</v>
      </c>
      <c r="V19" s="195">
        <f t="shared" si="30"/>
        <v>202</v>
      </c>
      <c r="W19" s="36">
        <f t="shared" ref="W19:X19" si="31">SUM(W12:W18)</f>
        <v>219</v>
      </c>
      <c r="X19" s="194">
        <f t="shared" si="31"/>
        <v>1531</v>
      </c>
      <c r="Y19" s="78">
        <f t="shared" si="19"/>
        <v>21.9</v>
      </c>
      <c r="Z19" s="79">
        <f t="shared" si="20"/>
        <v>153.1</v>
      </c>
      <c r="AB19" s="202">
        <f>SUM(AB12:AB18)</f>
        <v>76</v>
      </c>
      <c r="AC19" s="35">
        <f>SUM(AC12:AC18)</f>
        <v>539</v>
      </c>
      <c r="AD19" s="78">
        <f>AVERAGE(C19,E19,G19,I19,K19)</f>
        <v>15.2</v>
      </c>
      <c r="AE19" s="79">
        <f>AVERAGE(D19,F19,H19,J19,L19)</f>
        <v>107.8</v>
      </c>
      <c r="AG19" s="202">
        <f>SUM(AG12:AG18)</f>
        <v>143</v>
      </c>
      <c r="AH19" s="35">
        <f>SUM(AH12:AH18)</f>
        <v>992</v>
      </c>
      <c r="AI19" s="78">
        <f>AVERAGE(M19,O19,Q19,S19,U19)</f>
        <v>28.6</v>
      </c>
      <c r="AJ19" s="79">
        <f>AVERAGE(N19,P19,R19,T19,V19)</f>
        <v>198.4</v>
      </c>
    </row>
    <row r="20" spans="1:36" ht="17.25" customHeight="1">
      <c r="A20" s="392" t="s">
        <v>29</v>
      </c>
      <c r="B20" s="181" t="s">
        <v>13</v>
      </c>
      <c r="C20" s="205">
        <f t="shared" ref="C20:V20" si="32">SUM(C4,C12)</f>
        <v>2</v>
      </c>
      <c r="D20" s="44">
        <f t="shared" si="32"/>
        <v>2</v>
      </c>
      <c r="E20" s="47">
        <f t="shared" si="32"/>
        <v>2</v>
      </c>
      <c r="F20" s="49">
        <f t="shared" si="32"/>
        <v>2</v>
      </c>
      <c r="G20" s="47">
        <f t="shared" si="32"/>
        <v>3</v>
      </c>
      <c r="H20" s="49">
        <f t="shared" si="32"/>
        <v>3</v>
      </c>
      <c r="I20" s="47">
        <f t="shared" si="32"/>
        <v>4</v>
      </c>
      <c r="J20" s="49">
        <f t="shared" si="32"/>
        <v>4</v>
      </c>
      <c r="K20" s="47">
        <f t="shared" si="32"/>
        <v>3</v>
      </c>
      <c r="L20" s="49">
        <f t="shared" si="32"/>
        <v>3</v>
      </c>
      <c r="M20" s="47">
        <f t="shared" si="32"/>
        <v>3</v>
      </c>
      <c r="N20" s="49">
        <f t="shared" si="32"/>
        <v>3</v>
      </c>
      <c r="O20" s="47">
        <f t="shared" si="32"/>
        <v>5</v>
      </c>
      <c r="P20" s="49">
        <f t="shared" si="32"/>
        <v>5</v>
      </c>
      <c r="Q20" s="47">
        <f t="shared" si="32"/>
        <v>9</v>
      </c>
      <c r="R20" s="49">
        <f t="shared" si="32"/>
        <v>9</v>
      </c>
      <c r="S20" s="47">
        <f t="shared" si="32"/>
        <v>4</v>
      </c>
      <c r="T20" s="49">
        <f t="shared" si="32"/>
        <v>4</v>
      </c>
      <c r="U20" s="47">
        <f t="shared" si="32"/>
        <v>7</v>
      </c>
      <c r="V20" s="164">
        <f t="shared" si="32"/>
        <v>7</v>
      </c>
      <c r="W20" s="48">
        <f>SUM(C20,E20,G20,I20,K20,M20,O20,Q20,S20,U20)</f>
        <v>42</v>
      </c>
      <c r="X20" s="43">
        <f>SUM(D20,F20,H20,J20,L20,N20,P20,R20,T20,V20)</f>
        <v>42</v>
      </c>
      <c r="Y20" s="76">
        <f>AVERAGE(C20,E20,G20,I20,K20,M20,O20,Q20,S20,U20)</f>
        <v>4.2</v>
      </c>
      <c r="Z20" s="77">
        <f>AVERAGE(D20,F20,H20,J20,L20,N20,P20,R20,T20,V20)</f>
        <v>4.2</v>
      </c>
      <c r="AB20" s="123">
        <f t="shared" ref="AB20:AE26" si="33">SUM(AB4,AB12)</f>
        <v>14</v>
      </c>
      <c r="AC20" s="124">
        <f t="shared" si="33"/>
        <v>14</v>
      </c>
      <c r="AD20" s="76">
        <f t="shared" si="33"/>
        <v>2.8</v>
      </c>
      <c r="AE20" s="119">
        <f t="shared" si="33"/>
        <v>2.8</v>
      </c>
      <c r="AG20" s="123">
        <f t="shared" ref="AG20:AJ26" si="34">SUM(AG4,AG12)</f>
        <v>28</v>
      </c>
      <c r="AH20" s="124">
        <f t="shared" si="34"/>
        <v>28</v>
      </c>
      <c r="AI20" s="76">
        <f t="shared" si="34"/>
        <v>5.6</v>
      </c>
      <c r="AJ20" s="119">
        <f t="shared" si="34"/>
        <v>5.6</v>
      </c>
    </row>
    <row r="21" spans="1:36" ht="17.25" customHeight="1">
      <c r="A21" s="390"/>
      <c r="B21" s="187" t="s">
        <v>10</v>
      </c>
      <c r="C21" s="200">
        <f t="shared" ref="C21:V21" si="35">SUM(C5,C13)</f>
        <v>1</v>
      </c>
      <c r="D21" s="6">
        <f t="shared" si="35"/>
        <v>2</v>
      </c>
      <c r="E21" s="9">
        <f t="shared" si="35"/>
        <v>0</v>
      </c>
      <c r="F21" s="6">
        <f t="shared" si="35"/>
        <v>0</v>
      </c>
      <c r="G21" s="9">
        <f t="shared" si="35"/>
        <v>3</v>
      </c>
      <c r="H21" s="6">
        <f t="shared" si="35"/>
        <v>6</v>
      </c>
      <c r="I21" s="9">
        <f t="shared" si="35"/>
        <v>4</v>
      </c>
      <c r="J21" s="6">
        <f t="shared" si="35"/>
        <v>8</v>
      </c>
      <c r="K21" s="9">
        <f t="shared" si="35"/>
        <v>1</v>
      </c>
      <c r="L21" s="6">
        <f t="shared" si="35"/>
        <v>2</v>
      </c>
      <c r="M21" s="9">
        <f t="shared" si="35"/>
        <v>2</v>
      </c>
      <c r="N21" s="6">
        <f t="shared" si="35"/>
        <v>4</v>
      </c>
      <c r="O21" s="9">
        <f t="shared" si="35"/>
        <v>1</v>
      </c>
      <c r="P21" s="6">
        <f t="shared" si="35"/>
        <v>2</v>
      </c>
      <c r="Q21" s="9">
        <f t="shared" si="35"/>
        <v>1</v>
      </c>
      <c r="R21" s="6">
        <f t="shared" si="35"/>
        <v>2</v>
      </c>
      <c r="S21" s="9">
        <f t="shared" si="35"/>
        <v>2</v>
      </c>
      <c r="T21" s="6">
        <f t="shared" si="35"/>
        <v>4</v>
      </c>
      <c r="U21" s="9">
        <f t="shared" si="35"/>
        <v>3</v>
      </c>
      <c r="V21" s="63">
        <f t="shared" si="35"/>
        <v>6</v>
      </c>
      <c r="W21" s="91">
        <f>SUM(C21,E21,G21,I21,K21,M21,O21,Q21,S21,U21)</f>
        <v>18</v>
      </c>
      <c r="X21" s="8">
        <f>SUM(D21,F21,H21,J21,L21,N21,P21,R21,T21,V21)</f>
        <v>36</v>
      </c>
      <c r="Y21" s="72">
        <f t="shared" ref="Y21:Y26" si="36">AVERAGE(C21,E21,G21,I21,K21,M21,O21,Q21,S21,U21)</f>
        <v>1.8</v>
      </c>
      <c r="Z21" s="73">
        <f t="shared" ref="Z21:Z26" si="37">AVERAGE(D21,F21,H21,J21,L21,N21,P21,R21,T21,V21)</f>
        <v>3.6</v>
      </c>
      <c r="AB21" s="171">
        <f t="shared" si="33"/>
        <v>9</v>
      </c>
      <c r="AC21" s="172">
        <f t="shared" si="33"/>
        <v>18</v>
      </c>
      <c r="AD21" s="72">
        <f t="shared" si="33"/>
        <v>1.7999999999999998</v>
      </c>
      <c r="AE21" s="110">
        <f t="shared" si="33"/>
        <v>3.5999999999999996</v>
      </c>
      <c r="AF21" s="169"/>
      <c r="AG21" s="171">
        <f t="shared" si="34"/>
        <v>9</v>
      </c>
      <c r="AH21" s="172">
        <f t="shared" si="34"/>
        <v>18</v>
      </c>
      <c r="AI21" s="72">
        <f t="shared" si="34"/>
        <v>1.8</v>
      </c>
      <c r="AJ21" s="110">
        <f t="shared" si="34"/>
        <v>3.6</v>
      </c>
    </row>
    <row r="22" spans="1:36" ht="17.25" customHeight="1">
      <c r="A22" s="390"/>
      <c r="B22" s="187" t="s">
        <v>11</v>
      </c>
      <c r="C22" s="200">
        <f t="shared" ref="C22:V22" si="38">SUM(C6,C14)</f>
        <v>0</v>
      </c>
      <c r="D22" s="6">
        <f t="shared" si="38"/>
        <v>0</v>
      </c>
      <c r="E22" s="9">
        <f t="shared" si="38"/>
        <v>0</v>
      </c>
      <c r="F22" s="6">
        <f t="shared" si="38"/>
        <v>0</v>
      </c>
      <c r="G22" s="9">
        <f t="shared" si="38"/>
        <v>5</v>
      </c>
      <c r="H22" s="6">
        <f t="shared" si="38"/>
        <v>15</v>
      </c>
      <c r="I22" s="9">
        <f t="shared" si="38"/>
        <v>2</v>
      </c>
      <c r="J22" s="6">
        <f t="shared" si="38"/>
        <v>6</v>
      </c>
      <c r="K22" s="9">
        <f t="shared" si="38"/>
        <v>5</v>
      </c>
      <c r="L22" s="6">
        <f t="shared" si="38"/>
        <v>15</v>
      </c>
      <c r="M22" s="9">
        <f t="shared" si="38"/>
        <v>2</v>
      </c>
      <c r="N22" s="6">
        <f t="shared" si="38"/>
        <v>6</v>
      </c>
      <c r="O22" s="9">
        <f t="shared" si="38"/>
        <v>2</v>
      </c>
      <c r="P22" s="6">
        <f t="shared" si="38"/>
        <v>6</v>
      </c>
      <c r="Q22" s="9">
        <f t="shared" si="38"/>
        <v>3</v>
      </c>
      <c r="R22" s="6">
        <f t="shared" si="38"/>
        <v>9</v>
      </c>
      <c r="S22" s="9">
        <f t="shared" si="38"/>
        <v>4</v>
      </c>
      <c r="T22" s="6">
        <f t="shared" si="38"/>
        <v>12</v>
      </c>
      <c r="U22" s="9">
        <f t="shared" si="38"/>
        <v>2</v>
      </c>
      <c r="V22" s="63">
        <f t="shared" si="38"/>
        <v>6</v>
      </c>
      <c r="W22" s="91">
        <f t="shared" ref="W22:W26" si="39">SUM(C22,E22,G22,I22,K22,M22,O22,Q22,S22,U22)</f>
        <v>25</v>
      </c>
      <c r="X22" s="8">
        <f t="shared" ref="X22:X26" si="40">SUM(D22,F22,H22,J22,L22,N22,P22,R22,T22,V22)</f>
        <v>75</v>
      </c>
      <c r="Y22" s="72">
        <f t="shared" si="36"/>
        <v>2.5</v>
      </c>
      <c r="Z22" s="73">
        <f t="shared" si="37"/>
        <v>7.5</v>
      </c>
      <c r="AB22" s="171">
        <f t="shared" si="33"/>
        <v>12</v>
      </c>
      <c r="AC22" s="172">
        <f t="shared" si="33"/>
        <v>36</v>
      </c>
      <c r="AD22" s="72">
        <f t="shared" si="33"/>
        <v>2.4</v>
      </c>
      <c r="AE22" s="110">
        <f t="shared" si="33"/>
        <v>7.2</v>
      </c>
      <c r="AF22" s="169"/>
      <c r="AG22" s="171">
        <f t="shared" si="34"/>
        <v>13</v>
      </c>
      <c r="AH22" s="172">
        <f t="shared" si="34"/>
        <v>39</v>
      </c>
      <c r="AI22" s="72">
        <f t="shared" si="34"/>
        <v>2.6</v>
      </c>
      <c r="AJ22" s="110">
        <f t="shared" si="34"/>
        <v>7.8000000000000007</v>
      </c>
    </row>
    <row r="23" spans="1:36" ht="17.25" customHeight="1">
      <c r="A23" s="390"/>
      <c r="B23" s="187" t="s">
        <v>12</v>
      </c>
      <c r="C23" s="200">
        <f t="shared" ref="C23:V23" si="41">SUM(C7,C15)</f>
        <v>15</v>
      </c>
      <c r="D23" s="6">
        <f t="shared" si="41"/>
        <v>60</v>
      </c>
      <c r="E23" s="9">
        <f t="shared" si="41"/>
        <v>26</v>
      </c>
      <c r="F23" s="6">
        <f t="shared" si="41"/>
        <v>104</v>
      </c>
      <c r="G23" s="9">
        <f t="shared" si="41"/>
        <v>23</v>
      </c>
      <c r="H23" s="6">
        <f t="shared" si="41"/>
        <v>92</v>
      </c>
      <c r="I23" s="9">
        <f t="shared" si="41"/>
        <v>33</v>
      </c>
      <c r="J23" s="6">
        <f t="shared" si="41"/>
        <v>132</v>
      </c>
      <c r="K23" s="9">
        <f t="shared" si="41"/>
        <v>19</v>
      </c>
      <c r="L23" s="6">
        <f t="shared" si="41"/>
        <v>76</v>
      </c>
      <c r="M23" s="9">
        <f t="shared" si="41"/>
        <v>23</v>
      </c>
      <c r="N23" s="6">
        <f t="shared" si="41"/>
        <v>92</v>
      </c>
      <c r="O23" s="9">
        <f t="shared" si="41"/>
        <v>37</v>
      </c>
      <c r="P23" s="6">
        <f t="shared" si="41"/>
        <v>148</v>
      </c>
      <c r="Q23" s="9">
        <f t="shared" si="41"/>
        <v>51</v>
      </c>
      <c r="R23" s="6">
        <f t="shared" si="41"/>
        <v>204</v>
      </c>
      <c r="S23" s="9">
        <f t="shared" si="41"/>
        <v>55</v>
      </c>
      <c r="T23" s="6">
        <f t="shared" si="41"/>
        <v>220</v>
      </c>
      <c r="U23" s="9">
        <f t="shared" si="41"/>
        <v>71</v>
      </c>
      <c r="V23" s="63">
        <f t="shared" si="41"/>
        <v>284</v>
      </c>
      <c r="W23" s="91">
        <f t="shared" si="39"/>
        <v>353</v>
      </c>
      <c r="X23" s="8">
        <f t="shared" si="40"/>
        <v>1412</v>
      </c>
      <c r="Y23" s="72">
        <f t="shared" si="36"/>
        <v>35.299999999999997</v>
      </c>
      <c r="Z23" s="73">
        <f t="shared" si="37"/>
        <v>141.19999999999999</v>
      </c>
      <c r="AB23" s="171">
        <f t="shared" si="33"/>
        <v>116</v>
      </c>
      <c r="AC23" s="172">
        <f t="shared" si="33"/>
        <v>464</v>
      </c>
      <c r="AD23" s="72">
        <f t="shared" si="33"/>
        <v>23.200000000000003</v>
      </c>
      <c r="AE23" s="110">
        <f t="shared" si="33"/>
        <v>92.800000000000011</v>
      </c>
      <c r="AF23" s="169"/>
      <c r="AG23" s="171">
        <f t="shared" si="34"/>
        <v>237</v>
      </c>
      <c r="AH23" s="172">
        <f t="shared" si="34"/>
        <v>948</v>
      </c>
      <c r="AI23" s="72">
        <f t="shared" si="34"/>
        <v>47.4</v>
      </c>
      <c r="AJ23" s="110">
        <f t="shared" si="34"/>
        <v>189.6</v>
      </c>
    </row>
    <row r="24" spans="1:36" ht="17.25" customHeight="1">
      <c r="A24" s="390"/>
      <c r="B24" s="187" t="s">
        <v>21</v>
      </c>
      <c r="C24" s="200">
        <f t="shared" ref="C24:V24" si="42">SUM(C8,C16)</f>
        <v>4</v>
      </c>
      <c r="D24" s="6">
        <f t="shared" si="42"/>
        <v>24</v>
      </c>
      <c r="E24" s="9">
        <f t="shared" si="42"/>
        <v>7</v>
      </c>
      <c r="F24" s="6">
        <f t="shared" si="42"/>
        <v>41</v>
      </c>
      <c r="G24" s="9">
        <f t="shared" si="42"/>
        <v>3</v>
      </c>
      <c r="H24" s="6">
        <f t="shared" si="42"/>
        <v>18</v>
      </c>
      <c r="I24" s="9">
        <f t="shared" si="42"/>
        <v>3</v>
      </c>
      <c r="J24" s="6">
        <f t="shared" si="42"/>
        <v>17</v>
      </c>
      <c r="K24" s="9">
        <f t="shared" si="42"/>
        <v>1</v>
      </c>
      <c r="L24" s="6">
        <f t="shared" si="42"/>
        <v>6</v>
      </c>
      <c r="M24" s="9">
        <f t="shared" si="42"/>
        <v>3</v>
      </c>
      <c r="N24" s="6">
        <f t="shared" si="42"/>
        <v>18</v>
      </c>
      <c r="O24" s="9">
        <f t="shared" si="42"/>
        <v>5</v>
      </c>
      <c r="P24" s="6">
        <f t="shared" si="42"/>
        <v>30</v>
      </c>
      <c r="Q24" s="9">
        <f t="shared" si="42"/>
        <v>3</v>
      </c>
      <c r="R24" s="6">
        <f t="shared" si="42"/>
        <v>18</v>
      </c>
      <c r="S24" s="9">
        <f t="shared" si="42"/>
        <v>4</v>
      </c>
      <c r="T24" s="6">
        <f t="shared" si="42"/>
        <v>24</v>
      </c>
      <c r="U24" s="9">
        <f t="shared" si="42"/>
        <v>4</v>
      </c>
      <c r="V24" s="63">
        <f t="shared" si="42"/>
        <v>24</v>
      </c>
      <c r="W24" s="91">
        <f t="shared" si="39"/>
        <v>37</v>
      </c>
      <c r="X24" s="8">
        <f t="shared" si="40"/>
        <v>220</v>
      </c>
      <c r="Y24" s="72">
        <f t="shared" si="36"/>
        <v>3.7</v>
      </c>
      <c r="Z24" s="73">
        <f t="shared" si="37"/>
        <v>22</v>
      </c>
      <c r="AB24" s="171">
        <f t="shared" si="33"/>
        <v>18</v>
      </c>
      <c r="AC24" s="172">
        <f t="shared" si="33"/>
        <v>106</v>
      </c>
      <c r="AD24" s="72">
        <f t="shared" si="33"/>
        <v>3.6</v>
      </c>
      <c r="AE24" s="110">
        <f t="shared" si="33"/>
        <v>21.200000000000003</v>
      </c>
      <c r="AF24" s="169"/>
      <c r="AG24" s="171">
        <f t="shared" si="34"/>
        <v>19</v>
      </c>
      <c r="AH24" s="172">
        <f t="shared" si="34"/>
        <v>114</v>
      </c>
      <c r="AI24" s="72">
        <f t="shared" si="34"/>
        <v>3.8000000000000003</v>
      </c>
      <c r="AJ24" s="110">
        <f t="shared" si="34"/>
        <v>22.8</v>
      </c>
    </row>
    <row r="25" spans="1:36" ht="17.25" customHeight="1">
      <c r="A25" s="390"/>
      <c r="B25" s="187" t="s">
        <v>20</v>
      </c>
      <c r="C25" s="200">
        <f t="shared" ref="C25:V25" si="43">SUM(C9,C17)</f>
        <v>3</v>
      </c>
      <c r="D25" s="6">
        <f t="shared" si="43"/>
        <v>24</v>
      </c>
      <c r="E25" s="9">
        <f t="shared" si="43"/>
        <v>1</v>
      </c>
      <c r="F25" s="6">
        <f t="shared" si="43"/>
        <v>8</v>
      </c>
      <c r="G25" s="9">
        <f t="shared" si="43"/>
        <v>2</v>
      </c>
      <c r="H25" s="6">
        <f t="shared" si="43"/>
        <v>16</v>
      </c>
      <c r="I25" s="9">
        <f t="shared" si="43"/>
        <v>3</v>
      </c>
      <c r="J25" s="6">
        <f t="shared" si="43"/>
        <v>24</v>
      </c>
      <c r="K25" s="9">
        <f t="shared" si="43"/>
        <v>2</v>
      </c>
      <c r="L25" s="6">
        <f t="shared" si="43"/>
        <v>16</v>
      </c>
      <c r="M25" s="9">
        <f t="shared" si="43"/>
        <v>5</v>
      </c>
      <c r="N25" s="6">
        <f t="shared" si="43"/>
        <v>40</v>
      </c>
      <c r="O25" s="9">
        <f t="shared" si="43"/>
        <v>6</v>
      </c>
      <c r="P25" s="6">
        <f t="shared" si="43"/>
        <v>48</v>
      </c>
      <c r="Q25" s="9">
        <f t="shared" si="43"/>
        <v>10</v>
      </c>
      <c r="R25" s="6">
        <f t="shared" si="43"/>
        <v>80</v>
      </c>
      <c r="S25" s="9">
        <f t="shared" si="43"/>
        <v>7</v>
      </c>
      <c r="T25" s="6">
        <f t="shared" si="43"/>
        <v>56</v>
      </c>
      <c r="U25" s="9">
        <f t="shared" si="43"/>
        <v>8</v>
      </c>
      <c r="V25" s="63">
        <f t="shared" si="43"/>
        <v>64</v>
      </c>
      <c r="W25" s="91">
        <f t="shared" si="39"/>
        <v>47</v>
      </c>
      <c r="X25" s="8">
        <f t="shared" si="40"/>
        <v>376</v>
      </c>
      <c r="Y25" s="72">
        <f t="shared" si="36"/>
        <v>4.7</v>
      </c>
      <c r="Z25" s="73">
        <f t="shared" si="37"/>
        <v>37.6</v>
      </c>
      <c r="AB25" s="171">
        <f t="shared" si="33"/>
        <v>11</v>
      </c>
      <c r="AC25" s="172">
        <f t="shared" si="33"/>
        <v>88</v>
      </c>
      <c r="AD25" s="72">
        <f t="shared" si="33"/>
        <v>2.2000000000000002</v>
      </c>
      <c r="AE25" s="110">
        <f t="shared" si="33"/>
        <v>17.600000000000001</v>
      </c>
      <c r="AF25" s="169"/>
      <c r="AG25" s="171">
        <f t="shared" si="34"/>
        <v>36</v>
      </c>
      <c r="AH25" s="172">
        <f t="shared" si="34"/>
        <v>288</v>
      </c>
      <c r="AI25" s="72">
        <f t="shared" si="34"/>
        <v>7.2</v>
      </c>
      <c r="AJ25" s="110">
        <f t="shared" si="34"/>
        <v>57.6</v>
      </c>
    </row>
    <row r="26" spans="1:36" ht="17.25" customHeight="1" thickBot="1">
      <c r="A26" s="390"/>
      <c r="B26" s="153" t="s">
        <v>22</v>
      </c>
      <c r="C26" s="201">
        <f t="shared" ref="C26:V26" si="44">SUM(C10,C18)</f>
        <v>2</v>
      </c>
      <c r="D26" s="50">
        <f t="shared" si="44"/>
        <v>28</v>
      </c>
      <c r="E26" s="53">
        <f t="shared" si="44"/>
        <v>2</v>
      </c>
      <c r="F26" s="54">
        <f t="shared" si="44"/>
        <v>36</v>
      </c>
      <c r="G26" s="53">
        <f t="shared" si="44"/>
        <v>9</v>
      </c>
      <c r="H26" s="54">
        <f t="shared" si="44"/>
        <v>136</v>
      </c>
      <c r="I26" s="53">
        <f t="shared" si="44"/>
        <v>6</v>
      </c>
      <c r="J26" s="50">
        <f t="shared" si="44"/>
        <v>120</v>
      </c>
      <c r="K26" s="53">
        <f t="shared" si="44"/>
        <v>14</v>
      </c>
      <c r="L26" s="54">
        <f t="shared" si="44"/>
        <v>200</v>
      </c>
      <c r="M26" s="53">
        <f t="shared" si="44"/>
        <v>10</v>
      </c>
      <c r="N26" s="54">
        <f t="shared" si="44"/>
        <v>200</v>
      </c>
      <c r="O26" s="53">
        <f t="shared" si="44"/>
        <v>17</v>
      </c>
      <c r="P26" s="54">
        <f t="shared" si="44"/>
        <v>234</v>
      </c>
      <c r="Q26" s="53">
        <f t="shared" si="44"/>
        <v>14</v>
      </c>
      <c r="R26" s="54">
        <f t="shared" si="44"/>
        <v>210</v>
      </c>
      <c r="S26" s="53">
        <f t="shared" si="44"/>
        <v>25</v>
      </c>
      <c r="T26" s="54">
        <f t="shared" si="44"/>
        <v>388</v>
      </c>
      <c r="U26" s="53">
        <f t="shared" si="44"/>
        <v>16</v>
      </c>
      <c r="V26" s="93">
        <f t="shared" si="44"/>
        <v>310</v>
      </c>
      <c r="W26" s="92">
        <f t="shared" si="39"/>
        <v>115</v>
      </c>
      <c r="X26" s="41">
        <f t="shared" si="40"/>
        <v>1862</v>
      </c>
      <c r="Y26" s="84">
        <f t="shared" si="36"/>
        <v>11.5</v>
      </c>
      <c r="Z26" s="85">
        <f t="shared" si="37"/>
        <v>186.2</v>
      </c>
      <c r="AB26" s="326">
        <f t="shared" si="33"/>
        <v>33</v>
      </c>
      <c r="AC26" s="327">
        <f t="shared" si="33"/>
        <v>520</v>
      </c>
      <c r="AD26" s="102">
        <f t="shared" si="33"/>
        <v>6.6</v>
      </c>
      <c r="AE26" s="177">
        <f t="shared" si="33"/>
        <v>104</v>
      </c>
      <c r="AF26" s="169"/>
      <c r="AG26" s="326">
        <f t="shared" si="34"/>
        <v>82</v>
      </c>
      <c r="AH26" s="327">
        <f t="shared" si="34"/>
        <v>1342</v>
      </c>
      <c r="AI26" s="102">
        <f t="shared" si="34"/>
        <v>16.399999999999999</v>
      </c>
      <c r="AJ26" s="177">
        <f t="shared" si="34"/>
        <v>268.39999999999998</v>
      </c>
    </row>
    <row r="27" spans="1:36" ht="17.25" customHeight="1" thickTop="1" thickBot="1">
      <c r="A27" s="393"/>
      <c r="B27" s="10" t="s">
        <v>27</v>
      </c>
      <c r="C27" s="206">
        <f t="shared" ref="C27:X27" si="45">SUM(C20:C26)</f>
        <v>27</v>
      </c>
      <c r="D27" s="12">
        <f t="shared" si="45"/>
        <v>140</v>
      </c>
      <c r="E27" s="15">
        <f t="shared" si="45"/>
        <v>38</v>
      </c>
      <c r="F27" s="12">
        <f t="shared" si="45"/>
        <v>191</v>
      </c>
      <c r="G27" s="15">
        <f t="shared" si="45"/>
        <v>48</v>
      </c>
      <c r="H27" s="12">
        <f t="shared" si="45"/>
        <v>286</v>
      </c>
      <c r="I27" s="15">
        <f t="shared" si="45"/>
        <v>55</v>
      </c>
      <c r="J27" s="12">
        <f t="shared" si="45"/>
        <v>311</v>
      </c>
      <c r="K27" s="15">
        <f t="shared" si="45"/>
        <v>45</v>
      </c>
      <c r="L27" s="12">
        <f t="shared" si="45"/>
        <v>318</v>
      </c>
      <c r="M27" s="15">
        <f t="shared" si="45"/>
        <v>48</v>
      </c>
      <c r="N27" s="12">
        <f t="shared" si="45"/>
        <v>363</v>
      </c>
      <c r="O27" s="15">
        <f t="shared" si="45"/>
        <v>73</v>
      </c>
      <c r="P27" s="12">
        <f t="shared" si="45"/>
        <v>473</v>
      </c>
      <c r="Q27" s="15">
        <f t="shared" si="45"/>
        <v>91</v>
      </c>
      <c r="R27" s="12">
        <f t="shared" si="45"/>
        <v>532</v>
      </c>
      <c r="S27" s="15">
        <f t="shared" si="45"/>
        <v>101</v>
      </c>
      <c r="T27" s="12">
        <f t="shared" si="45"/>
        <v>708</v>
      </c>
      <c r="U27" s="15">
        <f t="shared" si="45"/>
        <v>111</v>
      </c>
      <c r="V27" s="166">
        <f t="shared" si="45"/>
        <v>701</v>
      </c>
      <c r="W27" s="196">
        <f t="shared" si="45"/>
        <v>637</v>
      </c>
      <c r="X27" s="14">
        <f t="shared" si="45"/>
        <v>4023</v>
      </c>
      <c r="Y27" s="197">
        <f>AVERAGE(C27,E27,G27,I27,K27,M27,O27,Q27,S27,U27)</f>
        <v>63.7</v>
      </c>
      <c r="Z27" s="198">
        <f>AVERAGE(D27,F27,H27,J27,L27,N27,P27,R27,T27,V27)</f>
        <v>402.3</v>
      </c>
      <c r="AB27" s="206">
        <f>SUM(C27,E27,G27,I27,K27)</f>
        <v>213</v>
      </c>
      <c r="AC27" s="12">
        <f>SUM(D27,F27,H27,J27,L27)</f>
        <v>1246</v>
      </c>
      <c r="AD27" s="328">
        <f>AVERAGE(C27,E27,G27,I27,K27)</f>
        <v>42.6</v>
      </c>
      <c r="AE27" s="178">
        <f>AVERAGE(D27,F27,H27,J27,L27)</f>
        <v>249.2</v>
      </c>
      <c r="AF27" s="96"/>
      <c r="AG27" s="206">
        <f>SUM(M27,O27,Q27,S27,U27)</f>
        <v>424</v>
      </c>
      <c r="AH27" s="12">
        <f>SUM(N27,P27,R27,T27,V27)</f>
        <v>2777</v>
      </c>
      <c r="AI27" s="78">
        <f>AVERAGE(M27,O27,Q27,S27,U27)</f>
        <v>84.8</v>
      </c>
      <c r="AJ27" s="329">
        <f>AVERAGE(N27,P27,R27,T27,V27)</f>
        <v>555.4</v>
      </c>
    </row>
    <row r="28" spans="1:36" ht="16.5" customHeight="1">
      <c r="A28" s="436"/>
      <c r="B28" s="436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Z28" s="67"/>
      <c r="AA28" s="67"/>
      <c r="AB28" s="41"/>
      <c r="AC28" s="41"/>
      <c r="AD28" s="83"/>
      <c r="AE28" s="83"/>
      <c r="AF28" s="2"/>
      <c r="AG28" s="2"/>
      <c r="AH28" s="2"/>
      <c r="AI28" s="2"/>
      <c r="AJ28" s="2"/>
    </row>
    <row r="29" spans="1:36" ht="19.5" customHeight="1" thickBot="1">
      <c r="A29" s="150" t="s">
        <v>37</v>
      </c>
      <c r="B29" s="150"/>
    </row>
    <row r="30" spans="1:36" ht="15" customHeight="1">
      <c r="A30" s="433"/>
      <c r="B30" s="408"/>
      <c r="C30" s="433" t="s">
        <v>0</v>
      </c>
      <c r="D30" s="395"/>
      <c r="E30" s="394" t="s">
        <v>1</v>
      </c>
      <c r="F30" s="395"/>
      <c r="G30" s="394" t="s">
        <v>2</v>
      </c>
      <c r="H30" s="395"/>
      <c r="I30" s="394" t="s">
        <v>3</v>
      </c>
      <c r="J30" s="395"/>
      <c r="K30" s="394" t="s">
        <v>4</v>
      </c>
      <c r="L30" s="395"/>
      <c r="M30" s="394" t="s">
        <v>5</v>
      </c>
      <c r="N30" s="395"/>
      <c r="O30" s="394" t="s">
        <v>6</v>
      </c>
      <c r="P30" s="395"/>
      <c r="Q30" s="394" t="s">
        <v>7</v>
      </c>
      <c r="R30" s="395"/>
      <c r="S30" s="394" t="s">
        <v>8</v>
      </c>
      <c r="T30" s="395"/>
      <c r="U30" s="394" t="s">
        <v>9</v>
      </c>
      <c r="V30" s="413"/>
      <c r="W30" s="405" t="s">
        <v>23</v>
      </c>
      <c r="X30" s="405"/>
      <c r="Y30" s="406"/>
      <c r="Z30" s="407"/>
    </row>
    <row r="31" spans="1:36" ht="15" customHeight="1" thickBot="1">
      <c r="A31" s="434"/>
      <c r="B31" s="435"/>
      <c r="C31" s="179" t="s">
        <v>16</v>
      </c>
      <c r="D31" s="21" t="s">
        <v>17</v>
      </c>
      <c r="E31" s="20" t="s">
        <v>16</v>
      </c>
      <c r="F31" s="21" t="s">
        <v>17</v>
      </c>
      <c r="G31" s="20" t="s">
        <v>16</v>
      </c>
      <c r="H31" s="21" t="s">
        <v>17</v>
      </c>
      <c r="I31" s="20" t="s">
        <v>16</v>
      </c>
      <c r="J31" s="21" t="s">
        <v>17</v>
      </c>
      <c r="K31" s="20" t="s">
        <v>16</v>
      </c>
      <c r="L31" s="21" t="s">
        <v>17</v>
      </c>
      <c r="M31" s="20" t="s">
        <v>16</v>
      </c>
      <c r="N31" s="21" t="s">
        <v>17</v>
      </c>
      <c r="O31" s="20" t="s">
        <v>16</v>
      </c>
      <c r="P31" s="21" t="s">
        <v>17</v>
      </c>
      <c r="Q31" s="20" t="s">
        <v>16</v>
      </c>
      <c r="R31" s="21" t="s">
        <v>17</v>
      </c>
      <c r="S31" s="20" t="s">
        <v>16</v>
      </c>
      <c r="T31" s="21" t="s">
        <v>17</v>
      </c>
      <c r="U31" s="32" t="s">
        <v>16</v>
      </c>
      <c r="V31" s="98" t="s">
        <v>17</v>
      </c>
      <c r="W31" s="20" t="s">
        <v>16</v>
      </c>
      <c r="X31" s="31" t="s">
        <v>17</v>
      </c>
      <c r="Y31" s="360"/>
      <c r="Z31" s="180"/>
    </row>
    <row r="32" spans="1:36" ht="17.25" customHeight="1" thickTop="1">
      <c r="A32" s="389" t="s">
        <v>14</v>
      </c>
      <c r="B32" s="17" t="s">
        <v>13</v>
      </c>
      <c r="C32" s="310" t="s">
        <v>18</v>
      </c>
      <c r="D32" s="130" t="s">
        <v>18</v>
      </c>
      <c r="E32" s="137" t="s">
        <v>18</v>
      </c>
      <c r="F32" s="130" t="s">
        <v>18</v>
      </c>
      <c r="G32" s="137" t="s">
        <v>18</v>
      </c>
      <c r="H32" s="151" t="s">
        <v>18</v>
      </c>
      <c r="I32" s="137" t="s">
        <v>18</v>
      </c>
      <c r="J32" s="130" t="s">
        <v>18</v>
      </c>
      <c r="K32" s="137" t="s">
        <v>18</v>
      </c>
      <c r="L32" s="151" t="s">
        <v>18</v>
      </c>
      <c r="M32" s="137" t="s">
        <v>18</v>
      </c>
      <c r="N32" s="130" t="s">
        <v>18</v>
      </c>
      <c r="O32" s="213">
        <v>0</v>
      </c>
      <c r="P32" s="214">
        <v>0</v>
      </c>
      <c r="Q32" s="219" t="s">
        <v>18</v>
      </c>
      <c r="R32" s="130" t="s">
        <v>18</v>
      </c>
      <c r="S32" s="27">
        <v>0</v>
      </c>
      <c r="T32" s="19">
        <v>0</v>
      </c>
      <c r="U32" s="28">
        <v>0</v>
      </c>
      <c r="V32" s="64">
        <v>0</v>
      </c>
      <c r="W32" s="158">
        <f>SUM(G32,K32,Q32,S32,U32)</f>
        <v>0</v>
      </c>
      <c r="X32" s="70">
        <f>SUM(H32,L32,R32,T32,V32)</f>
        <v>0</v>
      </c>
      <c r="Y32" s="361"/>
      <c r="Z32" s="83"/>
    </row>
    <row r="33" spans="1:29" ht="17.25" customHeight="1">
      <c r="A33" s="390"/>
      <c r="B33" s="100" t="s">
        <v>10</v>
      </c>
      <c r="C33" s="311" t="s">
        <v>18</v>
      </c>
      <c r="D33" s="111" t="s">
        <v>18</v>
      </c>
      <c r="E33" s="112" t="s">
        <v>18</v>
      </c>
      <c r="F33" s="111" t="s">
        <v>18</v>
      </c>
      <c r="G33" s="112" t="s">
        <v>18</v>
      </c>
      <c r="H33" s="134" t="s">
        <v>18</v>
      </c>
      <c r="I33" s="112" t="s">
        <v>18</v>
      </c>
      <c r="J33" s="111" t="s">
        <v>18</v>
      </c>
      <c r="K33" s="112" t="s">
        <v>18</v>
      </c>
      <c r="L33" s="134" t="s">
        <v>18</v>
      </c>
      <c r="M33" s="112" t="s">
        <v>18</v>
      </c>
      <c r="N33" s="111" t="s">
        <v>18</v>
      </c>
      <c r="O33" s="215">
        <v>1</v>
      </c>
      <c r="P33" s="216">
        <v>2</v>
      </c>
      <c r="Q33" s="129" t="s">
        <v>18</v>
      </c>
      <c r="R33" s="111" t="s">
        <v>18</v>
      </c>
      <c r="S33" s="7">
        <v>1</v>
      </c>
      <c r="T33" s="8">
        <v>2</v>
      </c>
      <c r="U33" s="9">
        <v>3</v>
      </c>
      <c r="V33" s="63">
        <v>6</v>
      </c>
      <c r="W33" s="167">
        <f t="shared" ref="W33:W38" si="46">SUM(G33,K33,Q33,S33,U33)</f>
        <v>4</v>
      </c>
      <c r="X33" s="71">
        <f t="shared" ref="X33:X38" si="47">SUM(H33,L33,R33,T33,V33)</f>
        <v>8</v>
      </c>
      <c r="Y33" s="361"/>
      <c r="Z33" s="83"/>
    </row>
    <row r="34" spans="1:29" ht="17.25" customHeight="1">
      <c r="A34" s="390"/>
      <c r="B34" s="100" t="s">
        <v>11</v>
      </c>
      <c r="C34" s="311" t="s">
        <v>18</v>
      </c>
      <c r="D34" s="111" t="s">
        <v>18</v>
      </c>
      <c r="E34" s="112" t="s">
        <v>18</v>
      </c>
      <c r="F34" s="111" t="s">
        <v>18</v>
      </c>
      <c r="G34" s="112" t="s">
        <v>18</v>
      </c>
      <c r="H34" s="134" t="s">
        <v>18</v>
      </c>
      <c r="I34" s="112" t="s">
        <v>18</v>
      </c>
      <c r="J34" s="111" t="s">
        <v>18</v>
      </c>
      <c r="K34" s="112" t="s">
        <v>18</v>
      </c>
      <c r="L34" s="134" t="s">
        <v>18</v>
      </c>
      <c r="M34" s="112" t="s">
        <v>18</v>
      </c>
      <c r="N34" s="111" t="s">
        <v>18</v>
      </c>
      <c r="O34" s="215">
        <v>5</v>
      </c>
      <c r="P34" s="216">
        <v>15</v>
      </c>
      <c r="Q34" s="129" t="s">
        <v>18</v>
      </c>
      <c r="R34" s="111" t="s">
        <v>18</v>
      </c>
      <c r="S34" s="7">
        <v>2</v>
      </c>
      <c r="T34" s="8">
        <v>6</v>
      </c>
      <c r="U34" s="9">
        <v>1</v>
      </c>
      <c r="V34" s="63">
        <v>3</v>
      </c>
      <c r="W34" s="167">
        <f t="shared" si="46"/>
        <v>3</v>
      </c>
      <c r="X34" s="71">
        <f t="shared" si="47"/>
        <v>9</v>
      </c>
      <c r="Y34" s="361"/>
      <c r="Z34" s="83"/>
    </row>
    <row r="35" spans="1:29" ht="17.25" customHeight="1">
      <c r="A35" s="390"/>
      <c r="B35" s="100" t="s">
        <v>12</v>
      </c>
      <c r="C35" s="311" t="s">
        <v>18</v>
      </c>
      <c r="D35" s="111" t="s">
        <v>18</v>
      </c>
      <c r="E35" s="112" t="s">
        <v>18</v>
      </c>
      <c r="F35" s="111" t="s">
        <v>18</v>
      </c>
      <c r="G35" s="112" t="s">
        <v>18</v>
      </c>
      <c r="H35" s="134" t="s">
        <v>18</v>
      </c>
      <c r="I35" s="112" t="s">
        <v>18</v>
      </c>
      <c r="J35" s="111" t="s">
        <v>18</v>
      </c>
      <c r="K35" s="112" t="s">
        <v>18</v>
      </c>
      <c r="L35" s="134" t="s">
        <v>18</v>
      </c>
      <c r="M35" s="112" t="s">
        <v>18</v>
      </c>
      <c r="N35" s="111" t="s">
        <v>18</v>
      </c>
      <c r="O35" s="215">
        <v>17</v>
      </c>
      <c r="P35" s="216">
        <v>68</v>
      </c>
      <c r="Q35" s="129" t="s">
        <v>18</v>
      </c>
      <c r="R35" s="111" t="s">
        <v>18</v>
      </c>
      <c r="S35" s="7">
        <v>31</v>
      </c>
      <c r="T35" s="8">
        <v>124</v>
      </c>
      <c r="U35" s="9">
        <v>43</v>
      </c>
      <c r="V35" s="63">
        <v>172</v>
      </c>
      <c r="W35" s="167">
        <f t="shared" si="46"/>
        <v>74</v>
      </c>
      <c r="X35" s="71">
        <f t="shared" si="47"/>
        <v>296</v>
      </c>
      <c r="Y35" s="361"/>
      <c r="Z35" s="83"/>
    </row>
    <row r="36" spans="1:29" ht="17.25" customHeight="1">
      <c r="A36" s="390"/>
      <c r="B36" s="100" t="s">
        <v>21</v>
      </c>
      <c r="C36" s="311" t="s">
        <v>18</v>
      </c>
      <c r="D36" s="111" t="s">
        <v>18</v>
      </c>
      <c r="E36" s="112" t="s">
        <v>18</v>
      </c>
      <c r="F36" s="111" t="s">
        <v>18</v>
      </c>
      <c r="G36" s="112" t="s">
        <v>18</v>
      </c>
      <c r="H36" s="134" t="s">
        <v>18</v>
      </c>
      <c r="I36" s="112" t="s">
        <v>18</v>
      </c>
      <c r="J36" s="111" t="s">
        <v>18</v>
      </c>
      <c r="K36" s="112" t="s">
        <v>18</v>
      </c>
      <c r="L36" s="134" t="s">
        <v>18</v>
      </c>
      <c r="M36" s="112" t="s">
        <v>18</v>
      </c>
      <c r="N36" s="111" t="s">
        <v>18</v>
      </c>
      <c r="O36" s="215">
        <v>1</v>
      </c>
      <c r="P36" s="216">
        <v>6</v>
      </c>
      <c r="Q36" s="129" t="s">
        <v>18</v>
      </c>
      <c r="R36" s="111" t="s">
        <v>18</v>
      </c>
      <c r="S36" s="7">
        <v>2</v>
      </c>
      <c r="T36" s="8">
        <v>12</v>
      </c>
      <c r="U36" s="9">
        <v>3</v>
      </c>
      <c r="V36" s="63">
        <v>18</v>
      </c>
      <c r="W36" s="167">
        <f t="shared" si="46"/>
        <v>5</v>
      </c>
      <c r="X36" s="71">
        <f t="shared" si="47"/>
        <v>30</v>
      </c>
      <c r="Y36" s="361"/>
      <c r="Z36" s="83"/>
    </row>
    <row r="37" spans="1:29" ht="17.25" customHeight="1">
      <c r="A37" s="390"/>
      <c r="B37" s="100" t="s">
        <v>20</v>
      </c>
      <c r="C37" s="311" t="s">
        <v>18</v>
      </c>
      <c r="D37" s="111" t="s">
        <v>18</v>
      </c>
      <c r="E37" s="112" t="s">
        <v>18</v>
      </c>
      <c r="F37" s="111" t="s">
        <v>18</v>
      </c>
      <c r="G37" s="208" t="s">
        <v>18</v>
      </c>
      <c r="H37" s="111" t="s">
        <v>18</v>
      </c>
      <c r="I37" s="112" t="s">
        <v>18</v>
      </c>
      <c r="J37" s="111" t="s">
        <v>18</v>
      </c>
      <c r="K37" s="129" t="s">
        <v>18</v>
      </c>
      <c r="L37" s="111" t="s">
        <v>18</v>
      </c>
      <c r="M37" s="112" t="s">
        <v>18</v>
      </c>
      <c r="N37" s="111" t="s">
        <v>18</v>
      </c>
      <c r="O37" s="215">
        <v>4</v>
      </c>
      <c r="P37" s="216">
        <v>32</v>
      </c>
      <c r="Q37" s="112" t="s">
        <v>18</v>
      </c>
      <c r="R37" s="134" t="s">
        <v>18</v>
      </c>
      <c r="S37" s="9">
        <v>4</v>
      </c>
      <c r="T37" s="6">
        <v>32</v>
      </c>
      <c r="U37" s="7">
        <v>2</v>
      </c>
      <c r="V37" s="57">
        <v>16</v>
      </c>
      <c r="W37" s="167">
        <f t="shared" si="46"/>
        <v>6</v>
      </c>
      <c r="X37" s="71">
        <f t="shared" si="47"/>
        <v>48</v>
      </c>
      <c r="Y37" s="361"/>
      <c r="Z37" s="83"/>
    </row>
    <row r="38" spans="1:29" ht="17.25" customHeight="1" thickBot="1">
      <c r="A38" s="390"/>
      <c r="B38" s="153" t="s">
        <v>22</v>
      </c>
      <c r="C38" s="312" t="s">
        <v>18</v>
      </c>
      <c r="D38" s="141" t="s">
        <v>18</v>
      </c>
      <c r="E38" s="152" t="s">
        <v>18</v>
      </c>
      <c r="F38" s="141" t="s">
        <v>18</v>
      </c>
      <c r="G38" s="209" t="s">
        <v>18</v>
      </c>
      <c r="H38" s="141" t="s">
        <v>18</v>
      </c>
      <c r="I38" s="152" t="s">
        <v>18</v>
      </c>
      <c r="J38" s="141" t="s">
        <v>18</v>
      </c>
      <c r="K38" s="140" t="s">
        <v>18</v>
      </c>
      <c r="L38" s="141" t="s">
        <v>18</v>
      </c>
      <c r="M38" s="152" t="s">
        <v>18</v>
      </c>
      <c r="N38" s="141" t="s">
        <v>18</v>
      </c>
      <c r="O38" s="217">
        <v>19</v>
      </c>
      <c r="P38" s="218">
        <v>278</v>
      </c>
      <c r="Q38" s="152" t="s">
        <v>18</v>
      </c>
      <c r="R38" s="133" t="s">
        <v>18</v>
      </c>
      <c r="S38" s="53">
        <v>11</v>
      </c>
      <c r="T38" s="50">
        <v>140</v>
      </c>
      <c r="U38" s="51">
        <v>5</v>
      </c>
      <c r="V38" s="62">
        <v>60</v>
      </c>
      <c r="W38" s="159">
        <f t="shared" si="46"/>
        <v>16</v>
      </c>
      <c r="X38" s="108">
        <f t="shared" si="47"/>
        <v>200</v>
      </c>
      <c r="Y38" s="361"/>
      <c r="Z38" s="83"/>
      <c r="AA38" s="66"/>
      <c r="AB38" s="66"/>
      <c r="AC38" s="66"/>
    </row>
    <row r="39" spans="1:29" ht="17.25" customHeight="1" thickTop="1" thickBot="1">
      <c r="A39" s="391"/>
      <c r="B39" s="10" t="s">
        <v>19</v>
      </c>
      <c r="C39" s="315" t="s">
        <v>18</v>
      </c>
      <c r="D39" s="132" t="s">
        <v>18</v>
      </c>
      <c r="E39" s="135" t="s">
        <v>18</v>
      </c>
      <c r="F39" s="132" t="s">
        <v>18</v>
      </c>
      <c r="G39" s="135" t="s">
        <v>18</v>
      </c>
      <c r="H39" s="136" t="s">
        <v>18</v>
      </c>
      <c r="I39" s="135" t="s">
        <v>18</v>
      </c>
      <c r="J39" s="132" t="s">
        <v>18</v>
      </c>
      <c r="K39" s="135" t="s">
        <v>18</v>
      </c>
      <c r="L39" s="136" t="s">
        <v>18</v>
      </c>
      <c r="M39" s="135" t="s">
        <v>18</v>
      </c>
      <c r="N39" s="132" t="s">
        <v>18</v>
      </c>
      <c r="O39" s="330">
        <f>SUM(O32:O38)</f>
        <v>47</v>
      </c>
      <c r="P39" s="331">
        <f>SUM(P32:P38)</f>
        <v>401</v>
      </c>
      <c r="Q39" s="131" t="s">
        <v>18</v>
      </c>
      <c r="R39" s="132" t="s">
        <v>18</v>
      </c>
      <c r="S39" s="13">
        <f t="shared" ref="S39:W39" si="48">SUM(S32:S38)</f>
        <v>51</v>
      </c>
      <c r="T39" s="14">
        <f t="shared" si="48"/>
        <v>316</v>
      </c>
      <c r="U39" s="15">
        <f t="shared" si="48"/>
        <v>57</v>
      </c>
      <c r="V39" s="166">
        <f t="shared" si="48"/>
        <v>275</v>
      </c>
      <c r="W39" s="34">
        <f t="shared" si="48"/>
        <v>108</v>
      </c>
      <c r="X39" s="194">
        <f>SUM(X32:X38)</f>
        <v>591</v>
      </c>
      <c r="Y39" s="361"/>
      <c r="Z39" s="83"/>
      <c r="AA39" s="66"/>
      <c r="AB39" s="66"/>
      <c r="AC39" s="66"/>
    </row>
    <row r="40" spans="1:29" ht="17.25" customHeight="1">
      <c r="A40" s="392" t="s">
        <v>15</v>
      </c>
      <c r="B40" s="99" t="s">
        <v>13</v>
      </c>
      <c r="C40" s="313" t="s">
        <v>18</v>
      </c>
      <c r="D40" s="125" t="s">
        <v>18</v>
      </c>
      <c r="E40" s="126" t="s">
        <v>18</v>
      </c>
      <c r="F40" s="125" t="s">
        <v>18</v>
      </c>
      <c r="G40" s="126" t="s">
        <v>18</v>
      </c>
      <c r="H40" s="207" t="s">
        <v>18</v>
      </c>
      <c r="I40" s="126" t="s">
        <v>18</v>
      </c>
      <c r="J40" s="125" t="s">
        <v>18</v>
      </c>
      <c r="K40" s="126" t="s">
        <v>18</v>
      </c>
      <c r="L40" s="207" t="s">
        <v>18</v>
      </c>
      <c r="M40" s="126" t="s">
        <v>18</v>
      </c>
      <c r="N40" s="125" t="s">
        <v>18</v>
      </c>
      <c r="O40" s="126" t="s">
        <v>18</v>
      </c>
      <c r="P40" s="207" t="s">
        <v>18</v>
      </c>
      <c r="Q40" s="138" t="s">
        <v>18</v>
      </c>
      <c r="R40" s="125" t="s">
        <v>18</v>
      </c>
      <c r="S40" s="260" t="s">
        <v>18</v>
      </c>
      <c r="T40" s="261" t="s">
        <v>18</v>
      </c>
      <c r="U40" s="138" t="s">
        <v>18</v>
      </c>
      <c r="V40" s="173" t="s">
        <v>18</v>
      </c>
      <c r="W40" s="220" t="s">
        <v>18</v>
      </c>
      <c r="X40" s="221" t="s">
        <v>18</v>
      </c>
      <c r="Y40" s="312"/>
      <c r="Z40" s="209"/>
    </row>
    <row r="41" spans="1:29" ht="17.25" customHeight="1">
      <c r="A41" s="390"/>
      <c r="B41" s="100" t="s">
        <v>10</v>
      </c>
      <c r="C41" s="311" t="s">
        <v>18</v>
      </c>
      <c r="D41" s="111" t="s">
        <v>18</v>
      </c>
      <c r="E41" s="112" t="s">
        <v>18</v>
      </c>
      <c r="F41" s="111" t="s">
        <v>18</v>
      </c>
      <c r="G41" s="112" t="s">
        <v>18</v>
      </c>
      <c r="H41" s="134" t="s">
        <v>18</v>
      </c>
      <c r="I41" s="112" t="s">
        <v>18</v>
      </c>
      <c r="J41" s="111" t="s">
        <v>18</v>
      </c>
      <c r="K41" s="112" t="s">
        <v>18</v>
      </c>
      <c r="L41" s="134" t="s">
        <v>18</v>
      </c>
      <c r="M41" s="112" t="s">
        <v>18</v>
      </c>
      <c r="N41" s="111" t="s">
        <v>18</v>
      </c>
      <c r="O41" s="112" t="s">
        <v>18</v>
      </c>
      <c r="P41" s="134" t="s">
        <v>18</v>
      </c>
      <c r="Q41" s="129" t="s">
        <v>18</v>
      </c>
      <c r="R41" s="111" t="s">
        <v>18</v>
      </c>
      <c r="S41" s="235" t="s">
        <v>18</v>
      </c>
      <c r="T41" s="236" t="s">
        <v>18</v>
      </c>
      <c r="U41" s="129" t="s">
        <v>18</v>
      </c>
      <c r="V41" s="174" t="s">
        <v>18</v>
      </c>
      <c r="W41" s="222" t="s">
        <v>18</v>
      </c>
      <c r="X41" s="208" t="s">
        <v>18</v>
      </c>
      <c r="Y41" s="312"/>
      <c r="Z41" s="209"/>
    </row>
    <row r="42" spans="1:29" ht="17.25" customHeight="1">
      <c r="A42" s="390"/>
      <c r="B42" s="100" t="s">
        <v>11</v>
      </c>
      <c r="C42" s="311" t="s">
        <v>18</v>
      </c>
      <c r="D42" s="111" t="s">
        <v>18</v>
      </c>
      <c r="E42" s="112" t="s">
        <v>18</v>
      </c>
      <c r="F42" s="111" t="s">
        <v>18</v>
      </c>
      <c r="G42" s="112" t="s">
        <v>18</v>
      </c>
      <c r="H42" s="134" t="s">
        <v>18</v>
      </c>
      <c r="I42" s="112" t="s">
        <v>18</v>
      </c>
      <c r="J42" s="111" t="s">
        <v>18</v>
      </c>
      <c r="K42" s="112" t="s">
        <v>18</v>
      </c>
      <c r="L42" s="134" t="s">
        <v>18</v>
      </c>
      <c r="M42" s="112" t="s">
        <v>18</v>
      </c>
      <c r="N42" s="111" t="s">
        <v>18</v>
      </c>
      <c r="O42" s="112" t="s">
        <v>18</v>
      </c>
      <c r="P42" s="134" t="s">
        <v>18</v>
      </c>
      <c r="Q42" s="129" t="s">
        <v>18</v>
      </c>
      <c r="R42" s="111" t="s">
        <v>18</v>
      </c>
      <c r="S42" s="235" t="s">
        <v>18</v>
      </c>
      <c r="T42" s="236" t="s">
        <v>18</v>
      </c>
      <c r="U42" s="129" t="s">
        <v>18</v>
      </c>
      <c r="V42" s="174" t="s">
        <v>18</v>
      </c>
      <c r="W42" s="222" t="s">
        <v>18</v>
      </c>
      <c r="X42" s="208" t="s">
        <v>18</v>
      </c>
      <c r="Y42" s="312"/>
      <c r="Z42" s="209"/>
    </row>
    <row r="43" spans="1:29" ht="17.25" customHeight="1">
      <c r="A43" s="390"/>
      <c r="B43" s="100" t="s">
        <v>12</v>
      </c>
      <c r="C43" s="311" t="s">
        <v>18</v>
      </c>
      <c r="D43" s="111" t="s">
        <v>18</v>
      </c>
      <c r="E43" s="112" t="s">
        <v>18</v>
      </c>
      <c r="F43" s="111" t="s">
        <v>18</v>
      </c>
      <c r="G43" s="112" t="s">
        <v>18</v>
      </c>
      <c r="H43" s="134" t="s">
        <v>18</v>
      </c>
      <c r="I43" s="112" t="s">
        <v>18</v>
      </c>
      <c r="J43" s="111" t="s">
        <v>18</v>
      </c>
      <c r="K43" s="112" t="s">
        <v>18</v>
      </c>
      <c r="L43" s="134" t="s">
        <v>18</v>
      </c>
      <c r="M43" s="112" t="s">
        <v>18</v>
      </c>
      <c r="N43" s="111" t="s">
        <v>18</v>
      </c>
      <c r="O43" s="112" t="s">
        <v>18</v>
      </c>
      <c r="P43" s="134" t="s">
        <v>18</v>
      </c>
      <c r="Q43" s="129" t="s">
        <v>18</v>
      </c>
      <c r="R43" s="111" t="s">
        <v>18</v>
      </c>
      <c r="S43" s="235" t="s">
        <v>18</v>
      </c>
      <c r="T43" s="236" t="s">
        <v>18</v>
      </c>
      <c r="U43" s="129" t="s">
        <v>18</v>
      </c>
      <c r="V43" s="174" t="s">
        <v>18</v>
      </c>
      <c r="W43" s="222" t="s">
        <v>18</v>
      </c>
      <c r="X43" s="208" t="s">
        <v>18</v>
      </c>
      <c r="Y43" s="312"/>
      <c r="Z43" s="209"/>
    </row>
    <row r="44" spans="1:29" ht="17.25" customHeight="1">
      <c r="A44" s="390"/>
      <c r="B44" s="100" t="s">
        <v>21</v>
      </c>
      <c r="C44" s="311" t="s">
        <v>18</v>
      </c>
      <c r="D44" s="111" t="s">
        <v>18</v>
      </c>
      <c r="E44" s="112" t="s">
        <v>18</v>
      </c>
      <c r="F44" s="111" t="s">
        <v>18</v>
      </c>
      <c r="G44" s="112" t="s">
        <v>18</v>
      </c>
      <c r="H44" s="134" t="s">
        <v>18</v>
      </c>
      <c r="I44" s="112" t="s">
        <v>18</v>
      </c>
      <c r="J44" s="111" t="s">
        <v>18</v>
      </c>
      <c r="K44" s="112" t="s">
        <v>18</v>
      </c>
      <c r="L44" s="134" t="s">
        <v>18</v>
      </c>
      <c r="M44" s="112" t="s">
        <v>18</v>
      </c>
      <c r="N44" s="111" t="s">
        <v>18</v>
      </c>
      <c r="O44" s="112" t="s">
        <v>18</v>
      </c>
      <c r="P44" s="134" t="s">
        <v>18</v>
      </c>
      <c r="Q44" s="129" t="s">
        <v>18</v>
      </c>
      <c r="R44" s="111" t="s">
        <v>18</v>
      </c>
      <c r="S44" s="235" t="s">
        <v>18</v>
      </c>
      <c r="T44" s="236" t="s">
        <v>18</v>
      </c>
      <c r="U44" s="129" t="s">
        <v>18</v>
      </c>
      <c r="V44" s="174" t="s">
        <v>18</v>
      </c>
      <c r="W44" s="222" t="s">
        <v>18</v>
      </c>
      <c r="X44" s="208" t="s">
        <v>18</v>
      </c>
      <c r="Y44" s="312"/>
      <c r="Z44" s="209"/>
    </row>
    <row r="45" spans="1:29" ht="17.25" customHeight="1">
      <c r="A45" s="390"/>
      <c r="B45" s="100" t="s">
        <v>20</v>
      </c>
      <c r="C45" s="311" t="s">
        <v>18</v>
      </c>
      <c r="D45" s="111" t="s">
        <v>18</v>
      </c>
      <c r="E45" s="112" t="s">
        <v>18</v>
      </c>
      <c r="F45" s="111" t="s">
        <v>18</v>
      </c>
      <c r="G45" s="208" t="s">
        <v>18</v>
      </c>
      <c r="H45" s="111" t="s">
        <v>18</v>
      </c>
      <c r="I45" s="112" t="s">
        <v>18</v>
      </c>
      <c r="J45" s="111" t="s">
        <v>18</v>
      </c>
      <c r="K45" s="129" t="s">
        <v>18</v>
      </c>
      <c r="L45" s="111" t="s">
        <v>18</v>
      </c>
      <c r="M45" s="112" t="s">
        <v>18</v>
      </c>
      <c r="N45" s="111" t="s">
        <v>18</v>
      </c>
      <c r="O45" s="129" t="s">
        <v>18</v>
      </c>
      <c r="P45" s="111" t="s">
        <v>18</v>
      </c>
      <c r="Q45" s="129" t="s">
        <v>18</v>
      </c>
      <c r="R45" s="111" t="s">
        <v>18</v>
      </c>
      <c r="S45" s="245" t="s">
        <v>18</v>
      </c>
      <c r="T45" s="234" t="s">
        <v>18</v>
      </c>
      <c r="U45" s="129" t="s">
        <v>18</v>
      </c>
      <c r="V45" s="174" t="s">
        <v>18</v>
      </c>
      <c r="W45" s="222" t="s">
        <v>18</v>
      </c>
      <c r="X45" s="208" t="s">
        <v>18</v>
      </c>
      <c r="Y45" s="312"/>
      <c r="Z45" s="209"/>
    </row>
    <row r="46" spans="1:29" ht="17.25" customHeight="1" thickBot="1">
      <c r="A46" s="390"/>
      <c r="B46" s="153" t="s">
        <v>22</v>
      </c>
      <c r="C46" s="312" t="s">
        <v>18</v>
      </c>
      <c r="D46" s="141" t="s">
        <v>18</v>
      </c>
      <c r="E46" s="152" t="s">
        <v>18</v>
      </c>
      <c r="F46" s="141" t="s">
        <v>18</v>
      </c>
      <c r="G46" s="209" t="s">
        <v>18</v>
      </c>
      <c r="H46" s="141" t="s">
        <v>18</v>
      </c>
      <c r="I46" s="152" t="s">
        <v>18</v>
      </c>
      <c r="J46" s="141" t="s">
        <v>18</v>
      </c>
      <c r="K46" s="140" t="s">
        <v>18</v>
      </c>
      <c r="L46" s="141" t="s">
        <v>18</v>
      </c>
      <c r="M46" s="152" t="s">
        <v>18</v>
      </c>
      <c r="N46" s="141" t="s">
        <v>18</v>
      </c>
      <c r="O46" s="140" t="s">
        <v>18</v>
      </c>
      <c r="P46" s="141" t="s">
        <v>18</v>
      </c>
      <c r="Q46" s="140" t="s">
        <v>18</v>
      </c>
      <c r="R46" s="141" t="s">
        <v>18</v>
      </c>
      <c r="S46" s="250" t="s">
        <v>18</v>
      </c>
      <c r="T46" s="247" t="s">
        <v>18</v>
      </c>
      <c r="U46" s="140" t="s">
        <v>18</v>
      </c>
      <c r="V46" s="223" t="s">
        <v>18</v>
      </c>
      <c r="W46" s="332" t="s">
        <v>18</v>
      </c>
      <c r="X46" s="209" t="s">
        <v>18</v>
      </c>
      <c r="Y46" s="312"/>
      <c r="Z46" s="209"/>
      <c r="AA46" s="66"/>
      <c r="AB46" s="66"/>
      <c r="AC46" s="66"/>
    </row>
    <row r="47" spans="1:29" ht="17.25" customHeight="1" thickTop="1" thickBot="1">
      <c r="A47" s="391"/>
      <c r="B47" s="10" t="s">
        <v>19</v>
      </c>
      <c r="C47" s="315" t="s">
        <v>18</v>
      </c>
      <c r="D47" s="132" t="s">
        <v>18</v>
      </c>
      <c r="E47" s="135" t="s">
        <v>18</v>
      </c>
      <c r="F47" s="132" t="s">
        <v>18</v>
      </c>
      <c r="G47" s="135" t="s">
        <v>18</v>
      </c>
      <c r="H47" s="136" t="s">
        <v>18</v>
      </c>
      <c r="I47" s="135" t="s">
        <v>18</v>
      </c>
      <c r="J47" s="132" t="s">
        <v>18</v>
      </c>
      <c r="K47" s="135" t="s">
        <v>18</v>
      </c>
      <c r="L47" s="136" t="s">
        <v>18</v>
      </c>
      <c r="M47" s="135" t="s">
        <v>18</v>
      </c>
      <c r="N47" s="132" t="s">
        <v>18</v>
      </c>
      <c r="O47" s="135" t="s">
        <v>18</v>
      </c>
      <c r="P47" s="136" t="s">
        <v>18</v>
      </c>
      <c r="Q47" s="131" t="s">
        <v>18</v>
      </c>
      <c r="R47" s="132" t="s">
        <v>18</v>
      </c>
      <c r="S47" s="289" t="s">
        <v>18</v>
      </c>
      <c r="T47" s="290" t="s">
        <v>18</v>
      </c>
      <c r="U47" s="131" t="s">
        <v>18</v>
      </c>
      <c r="V47" s="333" t="s">
        <v>18</v>
      </c>
      <c r="W47" s="334" t="s">
        <v>18</v>
      </c>
      <c r="X47" s="335" t="s">
        <v>18</v>
      </c>
      <c r="Y47" s="312"/>
      <c r="Z47" s="209"/>
      <c r="AA47" s="66"/>
      <c r="AB47" s="66"/>
      <c r="AC47" s="66"/>
    </row>
    <row r="48" spans="1:29" ht="17.25" customHeight="1">
      <c r="A48" s="392" t="s">
        <v>30</v>
      </c>
      <c r="B48" s="182" t="s">
        <v>13</v>
      </c>
      <c r="C48" s="312" t="s">
        <v>18</v>
      </c>
      <c r="D48" s="125" t="s">
        <v>18</v>
      </c>
      <c r="E48" s="126" t="s">
        <v>18</v>
      </c>
      <c r="F48" s="133" t="s">
        <v>18</v>
      </c>
      <c r="G48" s="140" t="s">
        <v>18</v>
      </c>
      <c r="H48" s="210" t="s">
        <v>18</v>
      </c>
      <c r="I48" s="138" t="s">
        <v>18</v>
      </c>
      <c r="J48" s="125" t="s">
        <v>18</v>
      </c>
      <c r="K48" s="140" t="s">
        <v>18</v>
      </c>
      <c r="L48" s="210" t="s">
        <v>18</v>
      </c>
      <c r="M48" s="140" t="s">
        <v>18</v>
      </c>
      <c r="N48" s="141" t="s">
        <v>18</v>
      </c>
      <c r="O48" s="53">
        <f>SUM(O32,O40)</f>
        <v>0</v>
      </c>
      <c r="P48" s="49">
        <f>SUM(P32,P40)</f>
        <v>0</v>
      </c>
      <c r="Q48" s="140" t="s">
        <v>18</v>
      </c>
      <c r="R48" s="210" t="s">
        <v>18</v>
      </c>
      <c r="S48" s="53">
        <f t="shared" ref="S48:V48" si="49">SUM(S32,S40)</f>
        <v>0</v>
      </c>
      <c r="T48" s="49">
        <f t="shared" si="49"/>
        <v>0</v>
      </c>
      <c r="U48" s="53">
        <f t="shared" si="49"/>
        <v>0</v>
      </c>
      <c r="V48" s="164">
        <f t="shared" si="49"/>
        <v>0</v>
      </c>
      <c r="W48" s="161">
        <f>SUM(G48,K48,O48,Q48,S48,U48)</f>
        <v>0</v>
      </c>
      <c r="X48" s="95">
        <f>SUM(H48,L48,P48,R48,T48,V48)</f>
        <v>0</v>
      </c>
      <c r="Y48" s="361"/>
      <c r="Z48" s="83"/>
      <c r="AA48" s="66"/>
      <c r="AB48" s="66"/>
      <c r="AC48" s="66"/>
    </row>
    <row r="49" spans="1:29" ht="17.25" customHeight="1">
      <c r="A49" s="390"/>
      <c r="B49" s="187" t="s">
        <v>10</v>
      </c>
      <c r="C49" s="311" t="s">
        <v>18</v>
      </c>
      <c r="D49" s="111" t="s">
        <v>18</v>
      </c>
      <c r="E49" s="112" t="s">
        <v>18</v>
      </c>
      <c r="F49" s="134" t="s">
        <v>18</v>
      </c>
      <c r="G49" s="129" t="s">
        <v>18</v>
      </c>
      <c r="H49" s="111" t="s">
        <v>18</v>
      </c>
      <c r="I49" s="129" t="s">
        <v>18</v>
      </c>
      <c r="J49" s="111" t="s">
        <v>18</v>
      </c>
      <c r="K49" s="129" t="s">
        <v>18</v>
      </c>
      <c r="L49" s="111" t="s">
        <v>18</v>
      </c>
      <c r="M49" s="129" t="s">
        <v>18</v>
      </c>
      <c r="N49" s="111" t="s">
        <v>18</v>
      </c>
      <c r="O49" s="9">
        <f t="shared" ref="O49:V49" si="50">SUM(O33,O41)</f>
        <v>1</v>
      </c>
      <c r="P49" s="6">
        <f t="shared" si="50"/>
        <v>2</v>
      </c>
      <c r="Q49" s="129" t="s">
        <v>18</v>
      </c>
      <c r="R49" s="111" t="s">
        <v>18</v>
      </c>
      <c r="S49" s="9">
        <f t="shared" si="50"/>
        <v>1</v>
      </c>
      <c r="T49" s="6">
        <f t="shared" si="50"/>
        <v>2</v>
      </c>
      <c r="U49" s="9">
        <f t="shared" si="50"/>
        <v>3</v>
      </c>
      <c r="V49" s="63">
        <f t="shared" si="50"/>
        <v>6</v>
      </c>
      <c r="W49" s="162">
        <f t="shared" ref="W49:W54" si="51">SUM(G49,K49,O49,Q49,S49,U49)</f>
        <v>5</v>
      </c>
      <c r="X49" s="55">
        <f t="shared" ref="X49:X54" si="52">SUM(H49,L49,P49,R49,T49,V49)</f>
        <v>10</v>
      </c>
      <c r="Y49" s="361"/>
      <c r="Z49" s="83"/>
      <c r="AA49" s="66"/>
      <c r="AB49" s="66"/>
      <c r="AC49" s="66"/>
    </row>
    <row r="50" spans="1:29" ht="17.25" customHeight="1">
      <c r="A50" s="390"/>
      <c r="B50" s="187" t="s">
        <v>11</v>
      </c>
      <c r="C50" s="311" t="s">
        <v>18</v>
      </c>
      <c r="D50" s="111" t="s">
        <v>18</v>
      </c>
      <c r="E50" s="112" t="s">
        <v>18</v>
      </c>
      <c r="F50" s="134" t="s">
        <v>18</v>
      </c>
      <c r="G50" s="129" t="s">
        <v>18</v>
      </c>
      <c r="H50" s="111" t="s">
        <v>18</v>
      </c>
      <c r="I50" s="129" t="s">
        <v>18</v>
      </c>
      <c r="J50" s="111" t="s">
        <v>18</v>
      </c>
      <c r="K50" s="129" t="s">
        <v>18</v>
      </c>
      <c r="L50" s="111" t="s">
        <v>18</v>
      </c>
      <c r="M50" s="129" t="s">
        <v>18</v>
      </c>
      <c r="N50" s="111" t="s">
        <v>18</v>
      </c>
      <c r="O50" s="9">
        <f t="shared" ref="O50:V50" si="53">SUM(O34,O42)</f>
        <v>5</v>
      </c>
      <c r="P50" s="6">
        <f t="shared" si="53"/>
        <v>15</v>
      </c>
      <c r="Q50" s="129" t="s">
        <v>18</v>
      </c>
      <c r="R50" s="111" t="s">
        <v>18</v>
      </c>
      <c r="S50" s="9">
        <f t="shared" si="53"/>
        <v>2</v>
      </c>
      <c r="T50" s="6">
        <f t="shared" si="53"/>
        <v>6</v>
      </c>
      <c r="U50" s="9">
        <f t="shared" si="53"/>
        <v>1</v>
      </c>
      <c r="V50" s="63">
        <f t="shared" si="53"/>
        <v>3</v>
      </c>
      <c r="W50" s="162">
        <f t="shared" si="51"/>
        <v>8</v>
      </c>
      <c r="X50" s="55">
        <f t="shared" si="52"/>
        <v>24</v>
      </c>
      <c r="Y50" s="361"/>
      <c r="Z50" s="83"/>
      <c r="AA50" s="66"/>
      <c r="AB50" s="66"/>
      <c r="AC50" s="66"/>
    </row>
    <row r="51" spans="1:29" ht="17.25" customHeight="1">
      <c r="A51" s="390"/>
      <c r="B51" s="187" t="s">
        <v>12</v>
      </c>
      <c r="C51" s="311" t="s">
        <v>18</v>
      </c>
      <c r="D51" s="111" t="s">
        <v>18</v>
      </c>
      <c r="E51" s="112" t="s">
        <v>18</v>
      </c>
      <c r="F51" s="134" t="s">
        <v>18</v>
      </c>
      <c r="G51" s="129" t="s">
        <v>18</v>
      </c>
      <c r="H51" s="111" t="s">
        <v>18</v>
      </c>
      <c r="I51" s="129" t="s">
        <v>18</v>
      </c>
      <c r="J51" s="111" t="s">
        <v>18</v>
      </c>
      <c r="K51" s="129" t="s">
        <v>18</v>
      </c>
      <c r="L51" s="111" t="s">
        <v>18</v>
      </c>
      <c r="M51" s="129" t="s">
        <v>18</v>
      </c>
      <c r="N51" s="111" t="s">
        <v>18</v>
      </c>
      <c r="O51" s="9">
        <f t="shared" ref="O51:V51" si="54">SUM(O35,O43)</f>
        <v>17</v>
      </c>
      <c r="P51" s="6">
        <f t="shared" si="54"/>
        <v>68</v>
      </c>
      <c r="Q51" s="129" t="s">
        <v>18</v>
      </c>
      <c r="R51" s="111" t="s">
        <v>18</v>
      </c>
      <c r="S51" s="9">
        <f t="shared" si="54"/>
        <v>31</v>
      </c>
      <c r="T51" s="6">
        <f t="shared" si="54"/>
        <v>124</v>
      </c>
      <c r="U51" s="9">
        <f t="shared" si="54"/>
        <v>43</v>
      </c>
      <c r="V51" s="63">
        <f t="shared" si="54"/>
        <v>172</v>
      </c>
      <c r="W51" s="162">
        <f t="shared" si="51"/>
        <v>91</v>
      </c>
      <c r="X51" s="55">
        <f t="shared" si="52"/>
        <v>364</v>
      </c>
      <c r="Y51" s="361"/>
      <c r="Z51" s="83"/>
      <c r="AA51" s="66"/>
      <c r="AB51" s="66"/>
      <c r="AC51" s="66"/>
    </row>
    <row r="52" spans="1:29" ht="17.25" customHeight="1">
      <c r="A52" s="390"/>
      <c r="B52" s="184" t="s">
        <v>21</v>
      </c>
      <c r="C52" s="311" t="s">
        <v>18</v>
      </c>
      <c r="D52" s="111" t="s">
        <v>18</v>
      </c>
      <c r="E52" s="112" t="s">
        <v>18</v>
      </c>
      <c r="F52" s="134" t="s">
        <v>18</v>
      </c>
      <c r="G52" s="129" t="s">
        <v>18</v>
      </c>
      <c r="H52" s="111" t="s">
        <v>18</v>
      </c>
      <c r="I52" s="129" t="s">
        <v>18</v>
      </c>
      <c r="J52" s="111" t="s">
        <v>18</v>
      </c>
      <c r="K52" s="129" t="s">
        <v>18</v>
      </c>
      <c r="L52" s="111" t="s">
        <v>18</v>
      </c>
      <c r="M52" s="129" t="s">
        <v>18</v>
      </c>
      <c r="N52" s="111" t="s">
        <v>18</v>
      </c>
      <c r="O52" s="9">
        <f t="shared" ref="O52:V52" si="55">SUM(O36,O44)</f>
        <v>1</v>
      </c>
      <c r="P52" s="6">
        <f t="shared" si="55"/>
        <v>6</v>
      </c>
      <c r="Q52" s="129" t="s">
        <v>18</v>
      </c>
      <c r="R52" s="111" t="s">
        <v>18</v>
      </c>
      <c r="S52" s="9">
        <f t="shared" si="55"/>
        <v>2</v>
      </c>
      <c r="T52" s="6">
        <f t="shared" si="55"/>
        <v>12</v>
      </c>
      <c r="U52" s="9">
        <f t="shared" si="55"/>
        <v>3</v>
      </c>
      <c r="V52" s="63">
        <f t="shared" si="55"/>
        <v>18</v>
      </c>
      <c r="W52" s="162">
        <f t="shared" si="51"/>
        <v>6</v>
      </c>
      <c r="X52" s="55">
        <f t="shared" si="52"/>
        <v>36</v>
      </c>
      <c r="Y52" s="361"/>
      <c r="Z52" s="83"/>
      <c r="AA52" s="66"/>
      <c r="AB52" s="66"/>
      <c r="AC52" s="66"/>
    </row>
    <row r="53" spans="1:29" ht="17.25" customHeight="1">
      <c r="A53" s="390"/>
      <c r="B53" s="187" t="s">
        <v>20</v>
      </c>
      <c r="C53" s="311" t="s">
        <v>18</v>
      </c>
      <c r="D53" s="111" t="s">
        <v>18</v>
      </c>
      <c r="E53" s="112" t="s">
        <v>18</v>
      </c>
      <c r="F53" s="134" t="s">
        <v>18</v>
      </c>
      <c r="G53" s="129" t="s">
        <v>18</v>
      </c>
      <c r="H53" s="111" t="s">
        <v>18</v>
      </c>
      <c r="I53" s="129" t="s">
        <v>18</v>
      </c>
      <c r="J53" s="111" t="s">
        <v>18</v>
      </c>
      <c r="K53" s="129" t="s">
        <v>18</v>
      </c>
      <c r="L53" s="111" t="s">
        <v>18</v>
      </c>
      <c r="M53" s="129" t="s">
        <v>18</v>
      </c>
      <c r="N53" s="111" t="s">
        <v>18</v>
      </c>
      <c r="O53" s="9">
        <f t="shared" ref="O53:V53" si="56">SUM(O37,O45)</f>
        <v>4</v>
      </c>
      <c r="P53" s="6">
        <f t="shared" si="56"/>
        <v>32</v>
      </c>
      <c r="Q53" s="129" t="s">
        <v>18</v>
      </c>
      <c r="R53" s="111" t="s">
        <v>18</v>
      </c>
      <c r="S53" s="9">
        <f t="shared" si="56"/>
        <v>4</v>
      </c>
      <c r="T53" s="6">
        <f t="shared" si="56"/>
        <v>32</v>
      </c>
      <c r="U53" s="9">
        <f t="shared" si="56"/>
        <v>2</v>
      </c>
      <c r="V53" s="63">
        <f t="shared" si="56"/>
        <v>16</v>
      </c>
      <c r="W53" s="162">
        <f t="shared" si="51"/>
        <v>10</v>
      </c>
      <c r="X53" s="55">
        <f t="shared" si="52"/>
        <v>80</v>
      </c>
      <c r="Y53" s="361"/>
      <c r="Z53" s="83"/>
      <c r="AA53" s="66"/>
      <c r="AB53" s="66"/>
      <c r="AC53" s="66"/>
    </row>
    <row r="54" spans="1:29" ht="17.25" customHeight="1" thickBot="1">
      <c r="A54" s="390"/>
      <c r="B54" s="309" t="s">
        <v>22</v>
      </c>
      <c r="C54" s="312" t="s">
        <v>18</v>
      </c>
      <c r="D54" s="114" t="s">
        <v>18</v>
      </c>
      <c r="E54" s="115" t="s">
        <v>18</v>
      </c>
      <c r="F54" s="133" t="s">
        <v>18</v>
      </c>
      <c r="G54" s="140" t="s">
        <v>18</v>
      </c>
      <c r="H54" s="211" t="s">
        <v>18</v>
      </c>
      <c r="I54" s="139" t="s">
        <v>18</v>
      </c>
      <c r="J54" s="114" t="s">
        <v>18</v>
      </c>
      <c r="K54" s="140" t="s">
        <v>18</v>
      </c>
      <c r="L54" s="211" t="s">
        <v>18</v>
      </c>
      <c r="M54" s="140" t="s">
        <v>18</v>
      </c>
      <c r="N54" s="141" t="s">
        <v>18</v>
      </c>
      <c r="O54" s="53">
        <f t="shared" ref="O54:V54" si="57">SUM(O38,O46)</f>
        <v>19</v>
      </c>
      <c r="P54" s="54">
        <f t="shared" si="57"/>
        <v>278</v>
      </c>
      <c r="Q54" s="140" t="s">
        <v>18</v>
      </c>
      <c r="R54" s="211" t="s">
        <v>18</v>
      </c>
      <c r="S54" s="53">
        <f t="shared" si="57"/>
        <v>11</v>
      </c>
      <c r="T54" s="54">
        <f t="shared" si="57"/>
        <v>140</v>
      </c>
      <c r="U54" s="53">
        <f t="shared" si="57"/>
        <v>5</v>
      </c>
      <c r="V54" s="165">
        <f t="shared" si="57"/>
        <v>60</v>
      </c>
      <c r="W54" s="163">
        <f t="shared" si="51"/>
        <v>35</v>
      </c>
      <c r="X54" s="94">
        <f t="shared" si="52"/>
        <v>478</v>
      </c>
      <c r="Y54" s="361"/>
      <c r="Z54" s="83"/>
      <c r="AA54" s="66"/>
      <c r="AB54" s="66"/>
      <c r="AC54" s="66"/>
    </row>
    <row r="55" spans="1:29" ht="17.25" customHeight="1" thickTop="1" thickBot="1">
      <c r="A55" s="393"/>
      <c r="B55" s="186" t="s">
        <v>19</v>
      </c>
      <c r="C55" s="315" t="s">
        <v>18</v>
      </c>
      <c r="D55" s="132" t="s">
        <v>18</v>
      </c>
      <c r="E55" s="135" t="s">
        <v>18</v>
      </c>
      <c r="F55" s="136" t="s">
        <v>18</v>
      </c>
      <c r="G55" s="131" t="s">
        <v>18</v>
      </c>
      <c r="H55" s="212" t="s">
        <v>18</v>
      </c>
      <c r="I55" s="131" t="s">
        <v>18</v>
      </c>
      <c r="J55" s="132" t="s">
        <v>18</v>
      </c>
      <c r="K55" s="131" t="s">
        <v>18</v>
      </c>
      <c r="L55" s="212" t="s">
        <v>18</v>
      </c>
      <c r="M55" s="131" t="s">
        <v>18</v>
      </c>
      <c r="N55" s="132" t="s">
        <v>18</v>
      </c>
      <c r="O55" s="15">
        <f t="shared" ref="O55:X55" si="58">SUM(O48:O54)</f>
        <v>47</v>
      </c>
      <c r="P55" s="89">
        <f>SUM(P48:P54)</f>
        <v>401</v>
      </c>
      <c r="Q55" s="131" t="s">
        <v>18</v>
      </c>
      <c r="R55" s="212" t="s">
        <v>18</v>
      </c>
      <c r="S55" s="15">
        <f t="shared" si="58"/>
        <v>51</v>
      </c>
      <c r="T55" s="89">
        <f t="shared" si="58"/>
        <v>316</v>
      </c>
      <c r="U55" s="15">
        <f t="shared" si="58"/>
        <v>57</v>
      </c>
      <c r="V55" s="166">
        <f t="shared" si="58"/>
        <v>275</v>
      </c>
      <c r="W55" s="11">
        <f t="shared" si="58"/>
        <v>155</v>
      </c>
      <c r="X55" s="89">
        <f t="shared" si="58"/>
        <v>992</v>
      </c>
      <c r="Y55" s="361"/>
      <c r="Z55" s="83"/>
    </row>
    <row r="56" spans="1:29" ht="17.100000000000001" customHeight="1">
      <c r="A56" s="22"/>
      <c r="B56" s="42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</row>
    <row r="57" spans="1:29" ht="19.5" customHeight="1" thickBot="1">
      <c r="A57" s="150" t="s">
        <v>38</v>
      </c>
      <c r="B57" s="150"/>
    </row>
    <row r="58" spans="1:29" ht="15" customHeight="1">
      <c r="A58" s="433"/>
      <c r="B58" s="408"/>
      <c r="C58" s="433" t="s">
        <v>0</v>
      </c>
      <c r="D58" s="395"/>
      <c r="E58" s="394" t="s">
        <v>1</v>
      </c>
      <c r="F58" s="395"/>
      <c r="G58" s="394" t="s">
        <v>2</v>
      </c>
      <c r="H58" s="395"/>
      <c r="I58" s="394" t="s">
        <v>3</v>
      </c>
      <c r="J58" s="395"/>
      <c r="K58" s="394" t="s">
        <v>4</v>
      </c>
      <c r="L58" s="395"/>
      <c r="M58" s="394" t="s">
        <v>5</v>
      </c>
      <c r="N58" s="395"/>
      <c r="O58" s="394" t="s">
        <v>6</v>
      </c>
      <c r="P58" s="395"/>
      <c r="Q58" s="394" t="s">
        <v>7</v>
      </c>
      <c r="R58" s="395"/>
      <c r="S58" s="394" t="s">
        <v>8</v>
      </c>
      <c r="T58" s="395"/>
      <c r="U58" s="394" t="s">
        <v>9</v>
      </c>
      <c r="V58" s="413"/>
      <c r="W58" s="405" t="s">
        <v>23</v>
      </c>
      <c r="X58" s="405"/>
      <c r="Y58" s="406"/>
      <c r="Z58" s="407"/>
    </row>
    <row r="59" spans="1:29" ht="15" customHeight="1" thickBot="1">
      <c r="A59" s="434"/>
      <c r="B59" s="435"/>
      <c r="C59" s="179" t="s">
        <v>16</v>
      </c>
      <c r="D59" s="21" t="s">
        <v>17</v>
      </c>
      <c r="E59" s="20" t="s">
        <v>16</v>
      </c>
      <c r="F59" s="21" t="s">
        <v>17</v>
      </c>
      <c r="G59" s="20" t="s">
        <v>16</v>
      </c>
      <c r="H59" s="21" t="s">
        <v>17</v>
      </c>
      <c r="I59" s="20" t="s">
        <v>16</v>
      </c>
      <c r="J59" s="21" t="s">
        <v>17</v>
      </c>
      <c r="K59" s="20" t="s">
        <v>16</v>
      </c>
      <c r="L59" s="21" t="s">
        <v>17</v>
      </c>
      <c r="M59" s="20" t="s">
        <v>16</v>
      </c>
      <c r="N59" s="21" t="s">
        <v>17</v>
      </c>
      <c r="O59" s="20" t="s">
        <v>16</v>
      </c>
      <c r="P59" s="21" t="s">
        <v>17</v>
      </c>
      <c r="Q59" s="20" t="s">
        <v>16</v>
      </c>
      <c r="R59" s="21" t="s">
        <v>17</v>
      </c>
      <c r="S59" s="20" t="s">
        <v>16</v>
      </c>
      <c r="T59" s="21" t="s">
        <v>17</v>
      </c>
      <c r="U59" s="32" t="s">
        <v>16</v>
      </c>
      <c r="V59" s="98" t="s">
        <v>17</v>
      </c>
      <c r="W59" s="20" t="s">
        <v>16</v>
      </c>
      <c r="X59" s="31" t="s">
        <v>17</v>
      </c>
      <c r="Y59" s="360"/>
      <c r="Z59" s="180"/>
    </row>
    <row r="60" spans="1:29" ht="17.25" customHeight="1" thickTop="1">
      <c r="A60" s="389" t="s">
        <v>14</v>
      </c>
      <c r="B60" s="17" t="s">
        <v>13</v>
      </c>
      <c r="C60" s="316" t="s">
        <v>18</v>
      </c>
      <c r="D60" s="224" t="s">
        <v>18</v>
      </c>
      <c r="E60" s="225" t="s">
        <v>18</v>
      </c>
      <c r="F60" s="224" t="s">
        <v>18</v>
      </c>
      <c r="G60" s="225" t="s">
        <v>18</v>
      </c>
      <c r="H60" s="226" t="s">
        <v>18</v>
      </c>
      <c r="I60" s="225" t="s">
        <v>18</v>
      </c>
      <c r="J60" s="224" t="s">
        <v>18</v>
      </c>
      <c r="K60" s="225" t="s">
        <v>18</v>
      </c>
      <c r="L60" s="226" t="s">
        <v>18</v>
      </c>
      <c r="M60" s="225" t="s">
        <v>18</v>
      </c>
      <c r="N60" s="224" t="s">
        <v>18</v>
      </c>
      <c r="O60" s="225" t="s">
        <v>18</v>
      </c>
      <c r="P60" s="226" t="s">
        <v>18</v>
      </c>
      <c r="Q60" s="227">
        <v>53</v>
      </c>
      <c r="R60" s="228">
        <v>53</v>
      </c>
      <c r="S60" s="229">
        <v>40</v>
      </c>
      <c r="T60" s="230">
        <v>40</v>
      </c>
      <c r="U60" s="227">
        <v>44</v>
      </c>
      <c r="V60" s="231">
        <v>44</v>
      </c>
      <c r="W60" s="232">
        <f>SUM(G60,K60,Q60,S60,U60)</f>
        <v>137</v>
      </c>
      <c r="X60" s="233">
        <f>SUM(H60,L60,R60,T60,V60)</f>
        <v>137</v>
      </c>
      <c r="Y60" s="363"/>
      <c r="Z60" s="364"/>
    </row>
    <row r="61" spans="1:29" ht="17.25" customHeight="1">
      <c r="A61" s="390"/>
      <c r="B61" s="176" t="s">
        <v>10</v>
      </c>
      <c r="C61" s="317" t="s">
        <v>18</v>
      </c>
      <c r="D61" s="234" t="s">
        <v>18</v>
      </c>
      <c r="E61" s="235" t="s">
        <v>18</v>
      </c>
      <c r="F61" s="234" t="s">
        <v>18</v>
      </c>
      <c r="G61" s="235" t="s">
        <v>18</v>
      </c>
      <c r="H61" s="236" t="s">
        <v>18</v>
      </c>
      <c r="I61" s="235" t="s">
        <v>18</v>
      </c>
      <c r="J61" s="234" t="s">
        <v>18</v>
      </c>
      <c r="K61" s="235" t="s">
        <v>18</v>
      </c>
      <c r="L61" s="236" t="s">
        <v>18</v>
      </c>
      <c r="M61" s="235" t="s">
        <v>18</v>
      </c>
      <c r="N61" s="234" t="s">
        <v>18</v>
      </c>
      <c r="O61" s="235" t="s">
        <v>18</v>
      </c>
      <c r="P61" s="236" t="s">
        <v>18</v>
      </c>
      <c r="Q61" s="237">
        <v>20</v>
      </c>
      <c r="R61" s="238">
        <v>40</v>
      </c>
      <c r="S61" s="239">
        <v>3</v>
      </c>
      <c r="T61" s="240">
        <v>6</v>
      </c>
      <c r="U61" s="237">
        <v>20</v>
      </c>
      <c r="V61" s="241">
        <v>40</v>
      </c>
      <c r="W61" s="242">
        <f t="shared" ref="W61:W66" si="59">SUM(G61,K61,Q61,S61,U61)</f>
        <v>43</v>
      </c>
      <c r="X61" s="243">
        <f t="shared" ref="X61:X66" si="60">SUM(H61,L61,R61,T61,V61)</f>
        <v>86</v>
      </c>
      <c r="Y61" s="363"/>
      <c r="Z61" s="364"/>
    </row>
    <row r="62" spans="1:29" ht="17.25" customHeight="1">
      <c r="A62" s="390"/>
      <c r="B62" s="176" t="s">
        <v>11</v>
      </c>
      <c r="C62" s="317" t="s">
        <v>18</v>
      </c>
      <c r="D62" s="234" t="s">
        <v>18</v>
      </c>
      <c r="E62" s="235" t="s">
        <v>18</v>
      </c>
      <c r="F62" s="234" t="s">
        <v>18</v>
      </c>
      <c r="G62" s="235" t="s">
        <v>18</v>
      </c>
      <c r="H62" s="236" t="s">
        <v>18</v>
      </c>
      <c r="I62" s="235" t="s">
        <v>18</v>
      </c>
      <c r="J62" s="234" t="s">
        <v>18</v>
      </c>
      <c r="K62" s="235" t="s">
        <v>18</v>
      </c>
      <c r="L62" s="236" t="s">
        <v>18</v>
      </c>
      <c r="M62" s="235" t="s">
        <v>18</v>
      </c>
      <c r="N62" s="234" t="s">
        <v>18</v>
      </c>
      <c r="O62" s="235" t="s">
        <v>18</v>
      </c>
      <c r="P62" s="236" t="s">
        <v>18</v>
      </c>
      <c r="Q62" s="237">
        <v>0</v>
      </c>
      <c r="R62" s="238">
        <v>0</v>
      </c>
      <c r="S62" s="239">
        <v>0</v>
      </c>
      <c r="T62" s="240">
        <v>0</v>
      </c>
      <c r="U62" s="237">
        <v>0</v>
      </c>
      <c r="V62" s="241">
        <v>0</v>
      </c>
      <c r="W62" s="242">
        <f t="shared" si="59"/>
        <v>0</v>
      </c>
      <c r="X62" s="243">
        <f t="shared" si="60"/>
        <v>0</v>
      </c>
      <c r="Y62" s="363"/>
      <c r="Z62" s="364"/>
    </row>
    <row r="63" spans="1:29" ht="17.25" customHeight="1">
      <c r="A63" s="390"/>
      <c r="B63" s="176" t="s">
        <v>12</v>
      </c>
      <c r="C63" s="317" t="s">
        <v>18</v>
      </c>
      <c r="D63" s="234" t="s">
        <v>18</v>
      </c>
      <c r="E63" s="235" t="s">
        <v>18</v>
      </c>
      <c r="F63" s="234" t="s">
        <v>18</v>
      </c>
      <c r="G63" s="235" t="s">
        <v>18</v>
      </c>
      <c r="H63" s="236" t="s">
        <v>18</v>
      </c>
      <c r="I63" s="235" t="s">
        <v>18</v>
      </c>
      <c r="J63" s="234" t="s">
        <v>18</v>
      </c>
      <c r="K63" s="235" t="s">
        <v>18</v>
      </c>
      <c r="L63" s="236" t="s">
        <v>18</v>
      </c>
      <c r="M63" s="235" t="s">
        <v>18</v>
      </c>
      <c r="N63" s="234" t="s">
        <v>18</v>
      </c>
      <c r="O63" s="235" t="s">
        <v>18</v>
      </c>
      <c r="P63" s="236" t="s">
        <v>18</v>
      </c>
      <c r="Q63" s="237">
        <v>32</v>
      </c>
      <c r="R63" s="238">
        <v>128</v>
      </c>
      <c r="S63" s="239">
        <v>4</v>
      </c>
      <c r="T63" s="240">
        <v>16</v>
      </c>
      <c r="U63" s="237">
        <v>-3</v>
      </c>
      <c r="V63" s="241">
        <v>-12</v>
      </c>
      <c r="W63" s="242">
        <f t="shared" si="59"/>
        <v>33</v>
      </c>
      <c r="X63" s="243">
        <f t="shared" si="60"/>
        <v>132</v>
      </c>
      <c r="Y63" s="363"/>
      <c r="Z63" s="364"/>
    </row>
    <row r="64" spans="1:29" ht="17.25" customHeight="1">
      <c r="A64" s="390"/>
      <c r="B64" s="176" t="s">
        <v>21</v>
      </c>
      <c r="C64" s="317" t="s">
        <v>18</v>
      </c>
      <c r="D64" s="234" t="s">
        <v>18</v>
      </c>
      <c r="E64" s="235" t="s">
        <v>18</v>
      </c>
      <c r="F64" s="234" t="s">
        <v>18</v>
      </c>
      <c r="G64" s="235" t="s">
        <v>18</v>
      </c>
      <c r="H64" s="236" t="s">
        <v>18</v>
      </c>
      <c r="I64" s="235" t="s">
        <v>18</v>
      </c>
      <c r="J64" s="234" t="s">
        <v>18</v>
      </c>
      <c r="K64" s="235" t="s">
        <v>18</v>
      </c>
      <c r="L64" s="236" t="s">
        <v>18</v>
      </c>
      <c r="M64" s="235" t="s">
        <v>18</v>
      </c>
      <c r="N64" s="234" t="s">
        <v>18</v>
      </c>
      <c r="O64" s="235" t="s">
        <v>18</v>
      </c>
      <c r="P64" s="236" t="s">
        <v>18</v>
      </c>
      <c r="Q64" s="237">
        <v>-2</v>
      </c>
      <c r="R64" s="238">
        <v>-12</v>
      </c>
      <c r="S64" s="239">
        <v>0</v>
      </c>
      <c r="T64" s="240">
        <v>0</v>
      </c>
      <c r="U64" s="237">
        <v>-1</v>
      </c>
      <c r="V64" s="241">
        <v>-6</v>
      </c>
      <c r="W64" s="242">
        <f t="shared" si="59"/>
        <v>-3</v>
      </c>
      <c r="X64" s="243">
        <f t="shared" si="60"/>
        <v>-18</v>
      </c>
      <c r="Y64" s="363"/>
      <c r="Z64" s="364"/>
    </row>
    <row r="65" spans="1:36" ht="17.25" customHeight="1">
      <c r="A65" s="390"/>
      <c r="B65" s="176" t="s">
        <v>20</v>
      </c>
      <c r="C65" s="317" t="s">
        <v>18</v>
      </c>
      <c r="D65" s="234" t="s">
        <v>18</v>
      </c>
      <c r="E65" s="235" t="s">
        <v>18</v>
      </c>
      <c r="F65" s="234" t="s">
        <v>18</v>
      </c>
      <c r="G65" s="244" t="s">
        <v>18</v>
      </c>
      <c r="H65" s="234" t="s">
        <v>18</v>
      </c>
      <c r="I65" s="235" t="s">
        <v>18</v>
      </c>
      <c r="J65" s="234" t="s">
        <v>18</v>
      </c>
      <c r="K65" s="245" t="s">
        <v>18</v>
      </c>
      <c r="L65" s="234" t="s">
        <v>18</v>
      </c>
      <c r="M65" s="235" t="s">
        <v>18</v>
      </c>
      <c r="N65" s="234" t="s">
        <v>18</v>
      </c>
      <c r="O65" s="235" t="s">
        <v>18</v>
      </c>
      <c r="P65" s="236" t="s">
        <v>18</v>
      </c>
      <c r="Q65" s="239">
        <v>-11</v>
      </c>
      <c r="R65" s="240">
        <v>-90</v>
      </c>
      <c r="S65" s="237">
        <v>-4</v>
      </c>
      <c r="T65" s="238">
        <v>-34</v>
      </c>
      <c r="U65" s="239">
        <v>-2</v>
      </c>
      <c r="V65" s="246">
        <v>-16</v>
      </c>
      <c r="W65" s="242">
        <f t="shared" si="59"/>
        <v>-17</v>
      </c>
      <c r="X65" s="243">
        <f t="shared" si="60"/>
        <v>-140</v>
      </c>
      <c r="Y65" s="363"/>
      <c r="Z65" s="364"/>
    </row>
    <row r="66" spans="1:36" ht="17.25" customHeight="1" thickBot="1">
      <c r="A66" s="390"/>
      <c r="B66" s="153" t="s">
        <v>22</v>
      </c>
      <c r="C66" s="318" t="s">
        <v>18</v>
      </c>
      <c r="D66" s="247" t="s">
        <v>18</v>
      </c>
      <c r="E66" s="248" t="s">
        <v>18</v>
      </c>
      <c r="F66" s="247" t="s">
        <v>18</v>
      </c>
      <c r="G66" s="249" t="s">
        <v>18</v>
      </c>
      <c r="H66" s="247" t="s">
        <v>18</v>
      </c>
      <c r="I66" s="248" t="s">
        <v>18</v>
      </c>
      <c r="J66" s="247" t="s">
        <v>18</v>
      </c>
      <c r="K66" s="250" t="s">
        <v>18</v>
      </c>
      <c r="L66" s="247" t="s">
        <v>18</v>
      </c>
      <c r="M66" s="248" t="s">
        <v>18</v>
      </c>
      <c r="N66" s="247" t="s">
        <v>18</v>
      </c>
      <c r="O66" s="248" t="s">
        <v>18</v>
      </c>
      <c r="P66" s="251" t="s">
        <v>18</v>
      </c>
      <c r="Q66" s="252">
        <v>-13</v>
      </c>
      <c r="R66" s="253">
        <v>-242</v>
      </c>
      <c r="S66" s="254">
        <v>-4</v>
      </c>
      <c r="T66" s="255">
        <v>-64</v>
      </c>
      <c r="U66" s="252">
        <v>-6</v>
      </c>
      <c r="V66" s="256">
        <v>-80</v>
      </c>
      <c r="W66" s="257">
        <f t="shared" si="59"/>
        <v>-23</v>
      </c>
      <c r="X66" s="258">
        <f t="shared" si="60"/>
        <v>-386</v>
      </c>
      <c r="Y66" s="363"/>
      <c r="Z66" s="364"/>
      <c r="AA66" s="66"/>
      <c r="AB66" s="66"/>
      <c r="AC66" s="66"/>
    </row>
    <row r="67" spans="1:36" ht="17.25" customHeight="1" thickTop="1" thickBot="1">
      <c r="A67" s="391"/>
      <c r="B67" s="17" t="s">
        <v>19</v>
      </c>
      <c r="C67" s="316" t="s">
        <v>18</v>
      </c>
      <c r="D67" s="224" t="s">
        <v>18</v>
      </c>
      <c r="E67" s="225" t="s">
        <v>18</v>
      </c>
      <c r="F67" s="224" t="s">
        <v>18</v>
      </c>
      <c r="G67" s="225" t="s">
        <v>18</v>
      </c>
      <c r="H67" s="226" t="s">
        <v>18</v>
      </c>
      <c r="I67" s="225" t="s">
        <v>18</v>
      </c>
      <c r="J67" s="224" t="s">
        <v>18</v>
      </c>
      <c r="K67" s="225" t="s">
        <v>18</v>
      </c>
      <c r="L67" s="226" t="s">
        <v>18</v>
      </c>
      <c r="M67" s="225" t="s">
        <v>18</v>
      </c>
      <c r="N67" s="224" t="s">
        <v>18</v>
      </c>
      <c r="O67" s="289" t="s">
        <v>18</v>
      </c>
      <c r="P67" s="290" t="s">
        <v>18</v>
      </c>
      <c r="Q67" s="227">
        <f t="shared" ref="Q67:W67" si="61">SUM(Q60:Q66)</f>
        <v>79</v>
      </c>
      <c r="R67" s="228">
        <f t="shared" si="61"/>
        <v>-123</v>
      </c>
      <c r="S67" s="229">
        <f t="shared" si="61"/>
        <v>39</v>
      </c>
      <c r="T67" s="230">
        <f t="shared" si="61"/>
        <v>-36</v>
      </c>
      <c r="U67" s="227">
        <f t="shared" si="61"/>
        <v>52</v>
      </c>
      <c r="V67" s="231">
        <f t="shared" si="61"/>
        <v>-30</v>
      </c>
      <c r="W67" s="336">
        <f t="shared" si="61"/>
        <v>170</v>
      </c>
      <c r="X67" s="337">
        <f>SUM(X60:X66)</f>
        <v>-189</v>
      </c>
      <c r="Y67" s="363"/>
      <c r="Z67" s="364"/>
      <c r="AA67" s="66"/>
      <c r="AB67" s="66"/>
      <c r="AC67" s="66"/>
    </row>
    <row r="68" spans="1:36" ht="17.25" customHeight="1">
      <c r="A68" s="392" t="s">
        <v>15</v>
      </c>
      <c r="B68" s="181" t="s">
        <v>13</v>
      </c>
      <c r="C68" s="319" t="s">
        <v>18</v>
      </c>
      <c r="D68" s="259" t="s">
        <v>18</v>
      </c>
      <c r="E68" s="260" t="s">
        <v>18</v>
      </c>
      <c r="F68" s="259" t="s">
        <v>18</v>
      </c>
      <c r="G68" s="260" t="s">
        <v>18</v>
      </c>
      <c r="H68" s="261" t="s">
        <v>18</v>
      </c>
      <c r="I68" s="260" t="s">
        <v>18</v>
      </c>
      <c r="J68" s="259" t="s">
        <v>18</v>
      </c>
      <c r="K68" s="260" t="s">
        <v>18</v>
      </c>
      <c r="L68" s="261" t="s">
        <v>18</v>
      </c>
      <c r="M68" s="260" t="s">
        <v>18</v>
      </c>
      <c r="N68" s="259" t="s">
        <v>18</v>
      </c>
      <c r="O68" s="262">
        <v>24</v>
      </c>
      <c r="P68" s="263">
        <v>24</v>
      </c>
      <c r="Q68" s="264" t="s">
        <v>18</v>
      </c>
      <c r="R68" s="259" t="s">
        <v>18</v>
      </c>
      <c r="S68" s="262">
        <v>24</v>
      </c>
      <c r="T68" s="263">
        <v>24</v>
      </c>
      <c r="U68" s="297" t="s">
        <v>18</v>
      </c>
      <c r="V68" s="298" t="s">
        <v>18</v>
      </c>
      <c r="W68" s="265">
        <f t="shared" ref="W68:W74" si="62">SUM(G68,K68,Q68,S68,U68)</f>
        <v>24</v>
      </c>
      <c r="X68" s="266">
        <f t="shared" ref="X68:X74" si="63">SUM(H68,L68,R68,T68,V68)</f>
        <v>24</v>
      </c>
      <c r="Y68" s="363"/>
      <c r="Z68" s="364"/>
    </row>
    <row r="69" spans="1:36" ht="17.25" customHeight="1">
      <c r="A69" s="390"/>
      <c r="B69" s="187" t="s">
        <v>10</v>
      </c>
      <c r="C69" s="317" t="s">
        <v>18</v>
      </c>
      <c r="D69" s="234" t="s">
        <v>18</v>
      </c>
      <c r="E69" s="235" t="s">
        <v>18</v>
      </c>
      <c r="F69" s="234" t="s">
        <v>18</v>
      </c>
      <c r="G69" s="235" t="s">
        <v>18</v>
      </c>
      <c r="H69" s="236" t="s">
        <v>18</v>
      </c>
      <c r="I69" s="235" t="s">
        <v>18</v>
      </c>
      <c r="J69" s="234" t="s">
        <v>18</v>
      </c>
      <c r="K69" s="235" t="s">
        <v>18</v>
      </c>
      <c r="L69" s="236" t="s">
        <v>18</v>
      </c>
      <c r="M69" s="235" t="s">
        <v>18</v>
      </c>
      <c r="N69" s="234" t="s">
        <v>18</v>
      </c>
      <c r="O69" s="239">
        <v>35</v>
      </c>
      <c r="P69" s="240">
        <v>70</v>
      </c>
      <c r="Q69" s="245" t="s">
        <v>18</v>
      </c>
      <c r="R69" s="234" t="s">
        <v>18</v>
      </c>
      <c r="S69" s="239">
        <v>10</v>
      </c>
      <c r="T69" s="240">
        <v>20</v>
      </c>
      <c r="U69" s="299" t="s">
        <v>18</v>
      </c>
      <c r="V69" s="300" t="s">
        <v>18</v>
      </c>
      <c r="W69" s="242">
        <f t="shared" si="62"/>
        <v>10</v>
      </c>
      <c r="X69" s="243">
        <f t="shared" si="63"/>
        <v>20</v>
      </c>
      <c r="Y69" s="363"/>
      <c r="Z69" s="364"/>
    </row>
    <row r="70" spans="1:36" ht="17.25" customHeight="1">
      <c r="A70" s="390"/>
      <c r="B70" s="187" t="s">
        <v>11</v>
      </c>
      <c r="C70" s="317" t="s">
        <v>18</v>
      </c>
      <c r="D70" s="234" t="s">
        <v>18</v>
      </c>
      <c r="E70" s="235" t="s">
        <v>18</v>
      </c>
      <c r="F70" s="234" t="s">
        <v>18</v>
      </c>
      <c r="G70" s="235" t="s">
        <v>18</v>
      </c>
      <c r="H70" s="236" t="s">
        <v>18</v>
      </c>
      <c r="I70" s="235" t="s">
        <v>18</v>
      </c>
      <c r="J70" s="234" t="s">
        <v>18</v>
      </c>
      <c r="K70" s="235" t="s">
        <v>18</v>
      </c>
      <c r="L70" s="236" t="s">
        <v>18</v>
      </c>
      <c r="M70" s="235" t="s">
        <v>18</v>
      </c>
      <c r="N70" s="234" t="s">
        <v>18</v>
      </c>
      <c r="O70" s="239">
        <v>12</v>
      </c>
      <c r="P70" s="240">
        <v>36</v>
      </c>
      <c r="Q70" s="245" t="s">
        <v>18</v>
      </c>
      <c r="R70" s="234" t="s">
        <v>18</v>
      </c>
      <c r="S70" s="239">
        <v>0</v>
      </c>
      <c r="T70" s="240">
        <v>0</v>
      </c>
      <c r="U70" s="299" t="s">
        <v>18</v>
      </c>
      <c r="V70" s="300" t="s">
        <v>18</v>
      </c>
      <c r="W70" s="242">
        <f t="shared" si="62"/>
        <v>0</v>
      </c>
      <c r="X70" s="243">
        <f t="shared" si="63"/>
        <v>0</v>
      </c>
      <c r="Y70" s="363"/>
      <c r="Z70" s="364"/>
    </row>
    <row r="71" spans="1:36" ht="17.25" customHeight="1">
      <c r="A71" s="390"/>
      <c r="B71" s="187" t="s">
        <v>12</v>
      </c>
      <c r="C71" s="317" t="s">
        <v>18</v>
      </c>
      <c r="D71" s="234" t="s">
        <v>18</v>
      </c>
      <c r="E71" s="235" t="s">
        <v>18</v>
      </c>
      <c r="F71" s="234" t="s">
        <v>18</v>
      </c>
      <c r="G71" s="235" t="s">
        <v>18</v>
      </c>
      <c r="H71" s="236" t="s">
        <v>18</v>
      </c>
      <c r="I71" s="235" t="s">
        <v>18</v>
      </c>
      <c r="J71" s="234" t="s">
        <v>18</v>
      </c>
      <c r="K71" s="235" t="s">
        <v>18</v>
      </c>
      <c r="L71" s="236" t="s">
        <v>18</v>
      </c>
      <c r="M71" s="235" t="s">
        <v>18</v>
      </c>
      <c r="N71" s="234" t="s">
        <v>18</v>
      </c>
      <c r="O71" s="239">
        <v>0</v>
      </c>
      <c r="P71" s="240">
        <v>0</v>
      </c>
      <c r="Q71" s="245" t="s">
        <v>18</v>
      </c>
      <c r="R71" s="234" t="s">
        <v>18</v>
      </c>
      <c r="S71" s="239">
        <v>1</v>
      </c>
      <c r="T71" s="240">
        <v>4</v>
      </c>
      <c r="U71" s="299" t="s">
        <v>18</v>
      </c>
      <c r="V71" s="300" t="s">
        <v>18</v>
      </c>
      <c r="W71" s="242">
        <f t="shared" si="62"/>
        <v>1</v>
      </c>
      <c r="X71" s="243">
        <f t="shared" si="63"/>
        <v>4</v>
      </c>
      <c r="Y71" s="363"/>
      <c r="Z71" s="364"/>
    </row>
    <row r="72" spans="1:36" ht="17.25" customHeight="1">
      <c r="A72" s="390"/>
      <c r="B72" s="187" t="s">
        <v>21</v>
      </c>
      <c r="C72" s="317" t="s">
        <v>18</v>
      </c>
      <c r="D72" s="234" t="s">
        <v>18</v>
      </c>
      <c r="E72" s="235" t="s">
        <v>18</v>
      </c>
      <c r="F72" s="234" t="s">
        <v>18</v>
      </c>
      <c r="G72" s="235" t="s">
        <v>18</v>
      </c>
      <c r="H72" s="236" t="s">
        <v>18</v>
      </c>
      <c r="I72" s="235" t="s">
        <v>18</v>
      </c>
      <c r="J72" s="234" t="s">
        <v>18</v>
      </c>
      <c r="K72" s="235" t="s">
        <v>18</v>
      </c>
      <c r="L72" s="236" t="s">
        <v>18</v>
      </c>
      <c r="M72" s="235" t="s">
        <v>18</v>
      </c>
      <c r="N72" s="234" t="s">
        <v>18</v>
      </c>
      <c r="O72" s="239">
        <v>0</v>
      </c>
      <c r="P72" s="240">
        <v>0</v>
      </c>
      <c r="Q72" s="245" t="s">
        <v>18</v>
      </c>
      <c r="R72" s="234" t="s">
        <v>18</v>
      </c>
      <c r="S72" s="239">
        <v>2</v>
      </c>
      <c r="T72" s="240">
        <v>12</v>
      </c>
      <c r="U72" s="299" t="s">
        <v>18</v>
      </c>
      <c r="V72" s="300" t="s">
        <v>18</v>
      </c>
      <c r="W72" s="242">
        <f t="shared" si="62"/>
        <v>2</v>
      </c>
      <c r="X72" s="243">
        <f t="shared" si="63"/>
        <v>12</v>
      </c>
      <c r="Y72" s="363"/>
      <c r="Z72" s="364"/>
    </row>
    <row r="73" spans="1:36" ht="17.25" customHeight="1">
      <c r="A73" s="390"/>
      <c r="B73" s="187" t="s">
        <v>20</v>
      </c>
      <c r="C73" s="317" t="s">
        <v>18</v>
      </c>
      <c r="D73" s="234" t="s">
        <v>18</v>
      </c>
      <c r="E73" s="235" t="s">
        <v>18</v>
      </c>
      <c r="F73" s="234" t="s">
        <v>18</v>
      </c>
      <c r="G73" s="244" t="s">
        <v>18</v>
      </c>
      <c r="H73" s="234" t="s">
        <v>18</v>
      </c>
      <c r="I73" s="235" t="s">
        <v>18</v>
      </c>
      <c r="J73" s="234" t="s">
        <v>18</v>
      </c>
      <c r="K73" s="245" t="s">
        <v>18</v>
      </c>
      <c r="L73" s="234" t="s">
        <v>18</v>
      </c>
      <c r="M73" s="235" t="s">
        <v>18</v>
      </c>
      <c r="N73" s="234" t="s">
        <v>18</v>
      </c>
      <c r="O73" s="237">
        <v>0</v>
      </c>
      <c r="P73" s="238">
        <v>0</v>
      </c>
      <c r="Q73" s="245" t="s">
        <v>18</v>
      </c>
      <c r="R73" s="234" t="s">
        <v>18</v>
      </c>
      <c r="S73" s="237">
        <v>-4</v>
      </c>
      <c r="T73" s="238">
        <v>-32</v>
      </c>
      <c r="U73" s="299" t="s">
        <v>18</v>
      </c>
      <c r="V73" s="300" t="s">
        <v>18</v>
      </c>
      <c r="W73" s="242">
        <f t="shared" si="62"/>
        <v>-4</v>
      </c>
      <c r="X73" s="243">
        <f t="shared" si="63"/>
        <v>-32</v>
      </c>
      <c r="Y73" s="363"/>
      <c r="Z73" s="364"/>
    </row>
    <row r="74" spans="1:36" ht="17.25" customHeight="1" thickBot="1">
      <c r="A74" s="390"/>
      <c r="B74" s="185" t="s">
        <v>22</v>
      </c>
      <c r="C74" s="338" t="s">
        <v>18</v>
      </c>
      <c r="D74" s="281" t="s">
        <v>18</v>
      </c>
      <c r="E74" s="282" t="s">
        <v>18</v>
      </c>
      <c r="F74" s="281" t="s">
        <v>18</v>
      </c>
      <c r="G74" s="339" t="s">
        <v>18</v>
      </c>
      <c r="H74" s="281" t="s">
        <v>18</v>
      </c>
      <c r="I74" s="282" t="s">
        <v>18</v>
      </c>
      <c r="J74" s="281" t="s">
        <v>18</v>
      </c>
      <c r="K74" s="284" t="s">
        <v>18</v>
      </c>
      <c r="L74" s="281" t="s">
        <v>18</v>
      </c>
      <c r="M74" s="282" t="s">
        <v>18</v>
      </c>
      <c r="N74" s="281" t="s">
        <v>18</v>
      </c>
      <c r="O74" s="340">
        <v>-12</v>
      </c>
      <c r="P74" s="341">
        <v>-186</v>
      </c>
      <c r="Q74" s="284" t="s">
        <v>18</v>
      </c>
      <c r="R74" s="281" t="s">
        <v>18</v>
      </c>
      <c r="S74" s="340">
        <v>-3</v>
      </c>
      <c r="T74" s="341">
        <v>-60</v>
      </c>
      <c r="U74" s="342" t="s">
        <v>18</v>
      </c>
      <c r="V74" s="343" t="s">
        <v>18</v>
      </c>
      <c r="W74" s="344">
        <f t="shared" si="62"/>
        <v>-3</v>
      </c>
      <c r="X74" s="345">
        <f t="shared" si="63"/>
        <v>-60</v>
      </c>
      <c r="Y74" s="363"/>
      <c r="Z74" s="364"/>
      <c r="AA74" s="66"/>
      <c r="AB74" s="66"/>
      <c r="AC74" s="66"/>
    </row>
    <row r="75" spans="1:36" ht="17.25" customHeight="1" thickTop="1" thickBot="1">
      <c r="A75" s="391"/>
      <c r="B75" s="175" t="s">
        <v>19</v>
      </c>
      <c r="C75" s="320" t="s">
        <v>18</v>
      </c>
      <c r="D75" s="267" t="s">
        <v>18</v>
      </c>
      <c r="E75" s="268" t="s">
        <v>18</v>
      </c>
      <c r="F75" s="267" t="s">
        <v>18</v>
      </c>
      <c r="G75" s="268" t="s">
        <v>18</v>
      </c>
      <c r="H75" s="269" t="s">
        <v>18</v>
      </c>
      <c r="I75" s="268" t="s">
        <v>18</v>
      </c>
      <c r="J75" s="267" t="s">
        <v>18</v>
      </c>
      <c r="K75" s="268" t="s">
        <v>18</v>
      </c>
      <c r="L75" s="269" t="s">
        <v>18</v>
      </c>
      <c r="M75" s="268" t="s">
        <v>18</v>
      </c>
      <c r="N75" s="267" t="s">
        <v>18</v>
      </c>
      <c r="O75" s="270">
        <f>SUM(O68:O74)</f>
        <v>59</v>
      </c>
      <c r="P75" s="271">
        <f>SUM(P68:P74)</f>
        <v>-56</v>
      </c>
      <c r="Q75" s="272" t="s">
        <v>18</v>
      </c>
      <c r="R75" s="267" t="s">
        <v>18</v>
      </c>
      <c r="S75" s="270">
        <f>SUM(S68:S74)</f>
        <v>30</v>
      </c>
      <c r="T75" s="271">
        <f>SUM(T68:T74)</f>
        <v>-32</v>
      </c>
      <c r="U75" s="301" t="s">
        <v>18</v>
      </c>
      <c r="V75" s="302" t="s">
        <v>18</v>
      </c>
      <c r="W75" s="273">
        <f t="shared" ref="W75:X75" si="64">SUM(W68:W74)</f>
        <v>30</v>
      </c>
      <c r="X75" s="274">
        <f t="shared" si="64"/>
        <v>-32</v>
      </c>
      <c r="Y75" s="363"/>
      <c r="Z75" s="364"/>
      <c r="AA75" s="66"/>
      <c r="AB75" s="66"/>
      <c r="AC75" s="66"/>
    </row>
    <row r="76" spans="1:36" ht="17.25" customHeight="1">
      <c r="A76" s="392" t="s">
        <v>30</v>
      </c>
      <c r="B76" s="182" t="s">
        <v>13</v>
      </c>
      <c r="C76" s="318" t="s">
        <v>18</v>
      </c>
      <c r="D76" s="259" t="s">
        <v>18</v>
      </c>
      <c r="E76" s="260" t="s">
        <v>18</v>
      </c>
      <c r="F76" s="251" t="s">
        <v>18</v>
      </c>
      <c r="G76" s="250" t="s">
        <v>18</v>
      </c>
      <c r="H76" s="275" t="s">
        <v>18</v>
      </c>
      <c r="I76" s="264" t="s">
        <v>18</v>
      </c>
      <c r="J76" s="259" t="s">
        <v>18</v>
      </c>
      <c r="K76" s="250" t="s">
        <v>18</v>
      </c>
      <c r="L76" s="275" t="s">
        <v>18</v>
      </c>
      <c r="M76" s="250" t="s">
        <v>18</v>
      </c>
      <c r="N76" s="247" t="s">
        <v>18</v>
      </c>
      <c r="O76" s="254">
        <f t="shared" ref="O76:V76" si="65">SUM(O60,O68)</f>
        <v>24</v>
      </c>
      <c r="P76" s="276">
        <f t="shared" si="65"/>
        <v>24</v>
      </c>
      <c r="Q76" s="254">
        <f t="shared" si="65"/>
        <v>53</v>
      </c>
      <c r="R76" s="276">
        <f t="shared" si="65"/>
        <v>53</v>
      </c>
      <c r="S76" s="254">
        <f t="shared" si="65"/>
        <v>64</v>
      </c>
      <c r="T76" s="276">
        <f t="shared" si="65"/>
        <v>64</v>
      </c>
      <c r="U76" s="254">
        <f t="shared" si="65"/>
        <v>44</v>
      </c>
      <c r="V76" s="277">
        <f t="shared" si="65"/>
        <v>44</v>
      </c>
      <c r="W76" s="278">
        <f>SUM(G76,K76,O76,Q76,S76,U76)</f>
        <v>185</v>
      </c>
      <c r="X76" s="279">
        <f>SUM(H76,L76,P76,R76,T76,V76)</f>
        <v>185</v>
      </c>
      <c r="Y76" s="363"/>
      <c r="Z76" s="364"/>
      <c r="AA76" s="66"/>
      <c r="AB76" s="66"/>
      <c r="AC76" s="66"/>
    </row>
    <row r="77" spans="1:36" ht="17.25" customHeight="1">
      <c r="A77" s="390"/>
      <c r="B77" s="187" t="s">
        <v>10</v>
      </c>
      <c r="C77" s="317" t="s">
        <v>18</v>
      </c>
      <c r="D77" s="234" t="s">
        <v>18</v>
      </c>
      <c r="E77" s="235" t="s">
        <v>18</v>
      </c>
      <c r="F77" s="236" t="s">
        <v>18</v>
      </c>
      <c r="G77" s="245" t="s">
        <v>18</v>
      </c>
      <c r="H77" s="234" t="s">
        <v>18</v>
      </c>
      <c r="I77" s="245" t="s">
        <v>18</v>
      </c>
      <c r="J77" s="234" t="s">
        <v>18</v>
      </c>
      <c r="K77" s="245" t="s">
        <v>18</v>
      </c>
      <c r="L77" s="234" t="s">
        <v>18</v>
      </c>
      <c r="M77" s="245" t="s">
        <v>18</v>
      </c>
      <c r="N77" s="234" t="s">
        <v>18</v>
      </c>
      <c r="O77" s="237">
        <f t="shared" ref="O77:V77" si="66">SUM(O61,O69)</f>
        <v>35</v>
      </c>
      <c r="P77" s="238">
        <f t="shared" si="66"/>
        <v>70</v>
      </c>
      <c r="Q77" s="237">
        <f t="shared" si="66"/>
        <v>20</v>
      </c>
      <c r="R77" s="238">
        <f t="shared" si="66"/>
        <v>40</v>
      </c>
      <c r="S77" s="237">
        <f t="shared" si="66"/>
        <v>13</v>
      </c>
      <c r="T77" s="238">
        <f t="shared" si="66"/>
        <v>26</v>
      </c>
      <c r="U77" s="237">
        <f t="shared" si="66"/>
        <v>20</v>
      </c>
      <c r="V77" s="241">
        <f t="shared" si="66"/>
        <v>40</v>
      </c>
      <c r="W77" s="280">
        <f t="shared" ref="W77:W82" si="67">SUM(G77,K77,O77,Q77,S77,U77)</f>
        <v>88</v>
      </c>
      <c r="X77" s="362">
        <f t="shared" ref="X77:X82" si="68">SUM(H77,L77,P77,R77,T77,V77)</f>
        <v>176</v>
      </c>
      <c r="Y77" s="363"/>
      <c r="Z77" s="364"/>
      <c r="AA77" s="66"/>
      <c r="AB77" s="66"/>
      <c r="AC77" s="66"/>
      <c r="AH77" s="387"/>
      <c r="AI77" s="387"/>
      <c r="AJ77" s="387"/>
    </row>
    <row r="78" spans="1:36" ht="17.25" customHeight="1">
      <c r="A78" s="390"/>
      <c r="B78" s="187" t="s">
        <v>11</v>
      </c>
      <c r="C78" s="317" t="s">
        <v>18</v>
      </c>
      <c r="D78" s="234" t="s">
        <v>18</v>
      </c>
      <c r="E78" s="235" t="s">
        <v>18</v>
      </c>
      <c r="F78" s="236" t="s">
        <v>18</v>
      </c>
      <c r="G78" s="245" t="s">
        <v>18</v>
      </c>
      <c r="H78" s="234" t="s">
        <v>18</v>
      </c>
      <c r="I78" s="245" t="s">
        <v>18</v>
      </c>
      <c r="J78" s="234" t="s">
        <v>18</v>
      </c>
      <c r="K78" s="245" t="s">
        <v>18</v>
      </c>
      <c r="L78" s="234" t="s">
        <v>18</v>
      </c>
      <c r="M78" s="245" t="s">
        <v>18</v>
      </c>
      <c r="N78" s="234" t="s">
        <v>18</v>
      </c>
      <c r="O78" s="237">
        <f t="shared" ref="O78:V78" si="69">SUM(O62,O70)</f>
        <v>12</v>
      </c>
      <c r="P78" s="238">
        <f t="shared" si="69"/>
        <v>36</v>
      </c>
      <c r="Q78" s="237">
        <f t="shared" si="69"/>
        <v>0</v>
      </c>
      <c r="R78" s="238">
        <f t="shared" si="69"/>
        <v>0</v>
      </c>
      <c r="S78" s="237">
        <f t="shared" si="69"/>
        <v>0</v>
      </c>
      <c r="T78" s="238">
        <f t="shared" si="69"/>
        <v>0</v>
      </c>
      <c r="U78" s="237">
        <f t="shared" si="69"/>
        <v>0</v>
      </c>
      <c r="V78" s="241">
        <f t="shared" si="69"/>
        <v>0</v>
      </c>
      <c r="W78" s="280">
        <f t="shared" si="67"/>
        <v>12</v>
      </c>
      <c r="X78" s="362">
        <f t="shared" si="68"/>
        <v>36</v>
      </c>
      <c r="Y78" s="363"/>
      <c r="Z78" s="364"/>
      <c r="AA78" s="66"/>
      <c r="AB78" s="66"/>
      <c r="AC78" s="66"/>
      <c r="AH78" s="387"/>
      <c r="AI78" s="387"/>
      <c r="AJ78" s="387"/>
    </row>
    <row r="79" spans="1:36" ht="17.25" customHeight="1">
      <c r="A79" s="390"/>
      <c r="B79" s="187" t="s">
        <v>12</v>
      </c>
      <c r="C79" s="317" t="s">
        <v>18</v>
      </c>
      <c r="D79" s="234" t="s">
        <v>18</v>
      </c>
      <c r="E79" s="235" t="s">
        <v>18</v>
      </c>
      <c r="F79" s="236" t="s">
        <v>18</v>
      </c>
      <c r="G79" s="245" t="s">
        <v>18</v>
      </c>
      <c r="H79" s="234" t="s">
        <v>18</v>
      </c>
      <c r="I79" s="245" t="s">
        <v>18</v>
      </c>
      <c r="J79" s="234" t="s">
        <v>18</v>
      </c>
      <c r="K79" s="245" t="s">
        <v>18</v>
      </c>
      <c r="L79" s="234" t="s">
        <v>18</v>
      </c>
      <c r="M79" s="245" t="s">
        <v>18</v>
      </c>
      <c r="N79" s="234" t="s">
        <v>18</v>
      </c>
      <c r="O79" s="237">
        <f t="shared" ref="O79:V79" si="70">SUM(O63,O71)</f>
        <v>0</v>
      </c>
      <c r="P79" s="238">
        <f t="shared" si="70"/>
        <v>0</v>
      </c>
      <c r="Q79" s="237">
        <f t="shared" si="70"/>
        <v>32</v>
      </c>
      <c r="R79" s="238">
        <f t="shared" si="70"/>
        <v>128</v>
      </c>
      <c r="S79" s="237">
        <f t="shared" si="70"/>
        <v>5</v>
      </c>
      <c r="T79" s="238">
        <f t="shared" si="70"/>
        <v>20</v>
      </c>
      <c r="U79" s="237">
        <f t="shared" si="70"/>
        <v>-3</v>
      </c>
      <c r="V79" s="241">
        <f t="shared" si="70"/>
        <v>-12</v>
      </c>
      <c r="W79" s="280">
        <f t="shared" si="67"/>
        <v>34</v>
      </c>
      <c r="X79" s="362">
        <f t="shared" si="68"/>
        <v>136</v>
      </c>
      <c r="Y79" s="363"/>
      <c r="Z79" s="364"/>
      <c r="AA79" s="66"/>
      <c r="AB79" s="66"/>
      <c r="AC79" s="66"/>
      <c r="AH79" s="387"/>
      <c r="AI79" s="387"/>
      <c r="AJ79" s="387"/>
    </row>
    <row r="80" spans="1:36" ht="17.25" customHeight="1">
      <c r="A80" s="390"/>
      <c r="B80" s="184" t="s">
        <v>21</v>
      </c>
      <c r="C80" s="317" t="s">
        <v>18</v>
      </c>
      <c r="D80" s="234" t="s">
        <v>18</v>
      </c>
      <c r="E80" s="235" t="s">
        <v>18</v>
      </c>
      <c r="F80" s="236" t="s">
        <v>18</v>
      </c>
      <c r="G80" s="245" t="s">
        <v>18</v>
      </c>
      <c r="H80" s="234" t="s">
        <v>18</v>
      </c>
      <c r="I80" s="245" t="s">
        <v>18</v>
      </c>
      <c r="J80" s="234" t="s">
        <v>18</v>
      </c>
      <c r="K80" s="245" t="s">
        <v>18</v>
      </c>
      <c r="L80" s="234" t="s">
        <v>18</v>
      </c>
      <c r="M80" s="245" t="s">
        <v>18</v>
      </c>
      <c r="N80" s="234" t="s">
        <v>18</v>
      </c>
      <c r="O80" s="237">
        <f t="shared" ref="O80:V80" si="71">SUM(O64,O72)</f>
        <v>0</v>
      </c>
      <c r="P80" s="238">
        <f t="shared" si="71"/>
        <v>0</v>
      </c>
      <c r="Q80" s="237">
        <f t="shared" si="71"/>
        <v>-2</v>
      </c>
      <c r="R80" s="238">
        <f t="shared" si="71"/>
        <v>-12</v>
      </c>
      <c r="S80" s="237">
        <f t="shared" si="71"/>
        <v>2</v>
      </c>
      <c r="T80" s="238">
        <f t="shared" si="71"/>
        <v>12</v>
      </c>
      <c r="U80" s="237">
        <f t="shared" si="71"/>
        <v>-1</v>
      </c>
      <c r="V80" s="241">
        <f t="shared" si="71"/>
        <v>-6</v>
      </c>
      <c r="W80" s="280">
        <f t="shared" si="67"/>
        <v>-1</v>
      </c>
      <c r="X80" s="362">
        <f t="shared" si="68"/>
        <v>-6</v>
      </c>
      <c r="Y80" s="363"/>
      <c r="Z80" s="364"/>
      <c r="AA80" s="66"/>
      <c r="AB80" s="66"/>
      <c r="AC80" s="66"/>
      <c r="AH80" s="387"/>
      <c r="AI80" s="388" t="s">
        <v>41</v>
      </c>
      <c r="AJ80" s="388"/>
    </row>
    <row r="81" spans="1:36" ht="17.25" customHeight="1">
      <c r="A81" s="390"/>
      <c r="B81" s="187" t="s">
        <v>20</v>
      </c>
      <c r="C81" s="317" t="s">
        <v>18</v>
      </c>
      <c r="D81" s="234" t="s">
        <v>18</v>
      </c>
      <c r="E81" s="235" t="s">
        <v>18</v>
      </c>
      <c r="F81" s="236" t="s">
        <v>18</v>
      </c>
      <c r="G81" s="245" t="s">
        <v>18</v>
      </c>
      <c r="H81" s="234" t="s">
        <v>18</v>
      </c>
      <c r="I81" s="245" t="s">
        <v>18</v>
      </c>
      <c r="J81" s="234" t="s">
        <v>18</v>
      </c>
      <c r="K81" s="245" t="s">
        <v>18</v>
      </c>
      <c r="L81" s="234" t="s">
        <v>18</v>
      </c>
      <c r="M81" s="245" t="s">
        <v>18</v>
      </c>
      <c r="N81" s="234" t="s">
        <v>18</v>
      </c>
      <c r="O81" s="237">
        <f t="shared" ref="O81:V81" si="72">SUM(O65,O73)</f>
        <v>0</v>
      </c>
      <c r="P81" s="238">
        <f t="shared" si="72"/>
        <v>0</v>
      </c>
      <c r="Q81" s="237">
        <f t="shared" si="72"/>
        <v>-11</v>
      </c>
      <c r="R81" s="238">
        <f t="shared" si="72"/>
        <v>-90</v>
      </c>
      <c r="S81" s="237">
        <f t="shared" si="72"/>
        <v>-8</v>
      </c>
      <c r="T81" s="238">
        <f t="shared" si="72"/>
        <v>-66</v>
      </c>
      <c r="U81" s="237">
        <f t="shared" si="72"/>
        <v>-2</v>
      </c>
      <c r="V81" s="241">
        <f t="shared" si="72"/>
        <v>-16</v>
      </c>
      <c r="W81" s="280">
        <f t="shared" si="67"/>
        <v>-21</v>
      </c>
      <c r="X81" s="362">
        <f t="shared" si="68"/>
        <v>-172</v>
      </c>
      <c r="Y81" s="363"/>
      <c r="Z81" s="364"/>
      <c r="AA81" s="66"/>
      <c r="AB81" s="66"/>
      <c r="AC81" s="66"/>
      <c r="AH81" s="387"/>
      <c r="AI81" s="388"/>
      <c r="AJ81" s="388"/>
    </row>
    <row r="82" spans="1:36" ht="17.25" customHeight="1" thickBot="1">
      <c r="A82" s="390"/>
      <c r="B82" s="184" t="s">
        <v>22</v>
      </c>
      <c r="C82" s="318" t="s">
        <v>18</v>
      </c>
      <c r="D82" s="281" t="s">
        <v>18</v>
      </c>
      <c r="E82" s="282" t="s">
        <v>18</v>
      </c>
      <c r="F82" s="251" t="s">
        <v>18</v>
      </c>
      <c r="G82" s="250" t="s">
        <v>18</v>
      </c>
      <c r="H82" s="283" t="s">
        <v>18</v>
      </c>
      <c r="I82" s="284" t="s">
        <v>18</v>
      </c>
      <c r="J82" s="281" t="s">
        <v>18</v>
      </c>
      <c r="K82" s="250" t="s">
        <v>18</v>
      </c>
      <c r="L82" s="283" t="s">
        <v>18</v>
      </c>
      <c r="M82" s="250" t="s">
        <v>18</v>
      </c>
      <c r="N82" s="247" t="s">
        <v>18</v>
      </c>
      <c r="O82" s="254">
        <f t="shared" ref="O82:V82" si="73">SUM(O66,O74)</f>
        <v>-12</v>
      </c>
      <c r="P82" s="285">
        <f t="shared" si="73"/>
        <v>-186</v>
      </c>
      <c r="Q82" s="254">
        <f t="shared" si="73"/>
        <v>-13</v>
      </c>
      <c r="R82" s="285">
        <f t="shared" si="73"/>
        <v>-242</v>
      </c>
      <c r="S82" s="254">
        <f t="shared" si="73"/>
        <v>-7</v>
      </c>
      <c r="T82" s="285">
        <f t="shared" si="73"/>
        <v>-124</v>
      </c>
      <c r="U82" s="254">
        <f t="shared" si="73"/>
        <v>-6</v>
      </c>
      <c r="V82" s="286">
        <f t="shared" si="73"/>
        <v>-80</v>
      </c>
      <c r="W82" s="287">
        <f t="shared" si="67"/>
        <v>-38</v>
      </c>
      <c r="X82" s="274">
        <f t="shared" si="68"/>
        <v>-632</v>
      </c>
      <c r="Y82" s="363"/>
      <c r="Z82" s="364"/>
      <c r="AA82" s="66"/>
      <c r="AB82" s="66"/>
      <c r="AC82" s="66"/>
      <c r="AH82" s="387"/>
      <c r="AI82" s="388"/>
      <c r="AJ82" s="388"/>
    </row>
    <row r="83" spans="1:36" ht="17.25" customHeight="1" thickTop="1" thickBot="1">
      <c r="A83" s="393"/>
      <c r="B83" s="346" t="s">
        <v>19</v>
      </c>
      <c r="C83" s="321" t="s">
        <v>18</v>
      </c>
      <c r="D83" s="288" t="s">
        <v>18</v>
      </c>
      <c r="E83" s="289" t="s">
        <v>18</v>
      </c>
      <c r="F83" s="290" t="s">
        <v>18</v>
      </c>
      <c r="G83" s="291" t="s">
        <v>18</v>
      </c>
      <c r="H83" s="292" t="s">
        <v>18</v>
      </c>
      <c r="I83" s="291" t="s">
        <v>18</v>
      </c>
      <c r="J83" s="288" t="s">
        <v>18</v>
      </c>
      <c r="K83" s="291" t="s">
        <v>18</v>
      </c>
      <c r="L83" s="292" t="s">
        <v>18</v>
      </c>
      <c r="M83" s="291" t="s">
        <v>18</v>
      </c>
      <c r="N83" s="288" t="s">
        <v>18</v>
      </c>
      <c r="O83" s="293">
        <f t="shared" ref="O83:X83" si="74">SUM(O76:O82)</f>
        <v>59</v>
      </c>
      <c r="P83" s="294">
        <f t="shared" si="74"/>
        <v>-56</v>
      </c>
      <c r="Q83" s="293">
        <f t="shared" si="74"/>
        <v>79</v>
      </c>
      <c r="R83" s="294">
        <f t="shared" si="74"/>
        <v>-123</v>
      </c>
      <c r="S83" s="293">
        <f t="shared" si="74"/>
        <v>69</v>
      </c>
      <c r="T83" s="294">
        <f t="shared" si="74"/>
        <v>-68</v>
      </c>
      <c r="U83" s="293">
        <f t="shared" si="74"/>
        <v>52</v>
      </c>
      <c r="V83" s="295">
        <f t="shared" si="74"/>
        <v>-30</v>
      </c>
      <c r="W83" s="296">
        <f t="shared" si="74"/>
        <v>259</v>
      </c>
      <c r="X83" s="294">
        <f t="shared" si="74"/>
        <v>-277</v>
      </c>
      <c r="Y83" s="363"/>
      <c r="Z83" s="364"/>
      <c r="AH83" s="387"/>
      <c r="AI83" s="388"/>
      <c r="AJ83" s="388"/>
    </row>
    <row r="84" spans="1:36" ht="17.100000000000001" customHeight="1">
      <c r="A84" s="42"/>
      <c r="B84" s="42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AI84" s="388"/>
      <c r="AJ84" s="388"/>
    </row>
    <row r="85" spans="1:36" ht="19.5" customHeight="1" thickBot="1">
      <c r="A85" s="150" t="s">
        <v>39</v>
      </c>
      <c r="B85" s="150"/>
    </row>
    <row r="86" spans="1:36" ht="15" customHeight="1">
      <c r="A86" s="433"/>
      <c r="B86" s="408"/>
      <c r="C86" s="433" t="s">
        <v>0</v>
      </c>
      <c r="D86" s="395"/>
      <c r="E86" s="394" t="s">
        <v>1</v>
      </c>
      <c r="F86" s="395"/>
      <c r="G86" s="394" t="s">
        <v>2</v>
      </c>
      <c r="H86" s="395"/>
      <c r="I86" s="394" t="s">
        <v>3</v>
      </c>
      <c r="J86" s="395"/>
      <c r="K86" s="394" t="s">
        <v>4</v>
      </c>
      <c r="L86" s="395"/>
      <c r="M86" s="394" t="s">
        <v>5</v>
      </c>
      <c r="N86" s="395"/>
      <c r="O86" s="394" t="s">
        <v>6</v>
      </c>
      <c r="P86" s="395"/>
      <c r="Q86" s="394" t="s">
        <v>7</v>
      </c>
      <c r="R86" s="395"/>
      <c r="S86" s="394" t="s">
        <v>8</v>
      </c>
      <c r="T86" s="395"/>
      <c r="U86" s="394" t="s">
        <v>9</v>
      </c>
      <c r="V86" s="413"/>
      <c r="W86" s="405" t="s">
        <v>23</v>
      </c>
      <c r="X86" s="405"/>
      <c r="Y86" s="406"/>
      <c r="Z86" s="407"/>
    </row>
    <row r="87" spans="1:36" ht="15" customHeight="1" thickBot="1">
      <c r="A87" s="434"/>
      <c r="B87" s="435"/>
      <c r="C87" s="179" t="s">
        <v>16</v>
      </c>
      <c r="D87" s="21" t="s">
        <v>17</v>
      </c>
      <c r="E87" s="20" t="s">
        <v>16</v>
      </c>
      <c r="F87" s="21" t="s">
        <v>17</v>
      </c>
      <c r="G87" s="20" t="s">
        <v>16</v>
      </c>
      <c r="H87" s="21" t="s">
        <v>17</v>
      </c>
      <c r="I87" s="20" t="s">
        <v>16</v>
      </c>
      <c r="J87" s="21" t="s">
        <v>17</v>
      </c>
      <c r="K87" s="20" t="s">
        <v>16</v>
      </c>
      <c r="L87" s="21" t="s">
        <v>17</v>
      </c>
      <c r="M87" s="20" t="s">
        <v>16</v>
      </c>
      <c r="N87" s="21" t="s">
        <v>17</v>
      </c>
      <c r="O87" s="20" t="s">
        <v>16</v>
      </c>
      <c r="P87" s="21" t="s">
        <v>17</v>
      </c>
      <c r="Q87" s="20" t="s">
        <v>16</v>
      </c>
      <c r="R87" s="21" t="s">
        <v>17</v>
      </c>
      <c r="S87" s="20" t="s">
        <v>16</v>
      </c>
      <c r="T87" s="21" t="s">
        <v>17</v>
      </c>
      <c r="U87" s="32" t="s">
        <v>16</v>
      </c>
      <c r="V87" s="98" t="s">
        <v>17</v>
      </c>
      <c r="W87" s="20" t="s">
        <v>16</v>
      </c>
      <c r="X87" s="31" t="s">
        <v>17</v>
      </c>
      <c r="Y87" s="360"/>
      <c r="Z87" s="180"/>
    </row>
    <row r="88" spans="1:36" ht="17.25" customHeight="1" thickTop="1">
      <c r="A88" s="389" t="s">
        <v>14</v>
      </c>
      <c r="B88" s="17" t="s">
        <v>13</v>
      </c>
      <c r="C88" s="310" t="s">
        <v>18</v>
      </c>
      <c r="D88" s="130" t="s">
        <v>18</v>
      </c>
      <c r="E88" s="137" t="s">
        <v>18</v>
      </c>
      <c r="F88" s="130" t="s">
        <v>18</v>
      </c>
      <c r="G88" s="27">
        <v>103</v>
      </c>
      <c r="H88" s="19">
        <v>103</v>
      </c>
      <c r="I88" s="137" t="s">
        <v>18</v>
      </c>
      <c r="J88" s="130" t="s">
        <v>18</v>
      </c>
      <c r="K88" s="27">
        <v>12</v>
      </c>
      <c r="L88" s="19">
        <v>12</v>
      </c>
      <c r="M88" s="137" t="s">
        <v>18</v>
      </c>
      <c r="N88" s="130" t="s">
        <v>18</v>
      </c>
      <c r="O88" s="137" t="s">
        <v>18</v>
      </c>
      <c r="P88" s="151" t="s">
        <v>18</v>
      </c>
      <c r="Q88" s="28">
        <v>72</v>
      </c>
      <c r="R88" s="26">
        <v>72</v>
      </c>
      <c r="S88" s="27">
        <v>51</v>
      </c>
      <c r="T88" s="19">
        <v>51</v>
      </c>
      <c r="U88" s="28">
        <v>43</v>
      </c>
      <c r="V88" s="64">
        <v>43</v>
      </c>
      <c r="W88" s="158">
        <f>SUM(G88,K88,Q88,S88,U88)</f>
        <v>281</v>
      </c>
      <c r="X88" s="70">
        <f>SUM(H88,L88,R88,T88,V88)</f>
        <v>281</v>
      </c>
      <c r="Y88" s="361"/>
      <c r="Z88" s="83"/>
    </row>
    <row r="89" spans="1:36" ht="17.25" customHeight="1">
      <c r="A89" s="390"/>
      <c r="B89" s="176" t="s">
        <v>10</v>
      </c>
      <c r="C89" s="311" t="s">
        <v>18</v>
      </c>
      <c r="D89" s="111" t="s">
        <v>18</v>
      </c>
      <c r="E89" s="112" t="s">
        <v>18</v>
      </c>
      <c r="F89" s="111" t="s">
        <v>18</v>
      </c>
      <c r="G89" s="7">
        <v>67</v>
      </c>
      <c r="H89" s="8">
        <v>134</v>
      </c>
      <c r="I89" s="112" t="s">
        <v>18</v>
      </c>
      <c r="J89" s="111" t="s">
        <v>18</v>
      </c>
      <c r="K89" s="7">
        <v>10</v>
      </c>
      <c r="L89" s="8">
        <v>20</v>
      </c>
      <c r="M89" s="112" t="s">
        <v>18</v>
      </c>
      <c r="N89" s="111" t="s">
        <v>18</v>
      </c>
      <c r="O89" s="112" t="s">
        <v>18</v>
      </c>
      <c r="P89" s="134" t="s">
        <v>18</v>
      </c>
      <c r="Q89" s="9">
        <v>55</v>
      </c>
      <c r="R89" s="6">
        <v>110</v>
      </c>
      <c r="S89" s="7">
        <v>12</v>
      </c>
      <c r="T89" s="8">
        <v>24</v>
      </c>
      <c r="U89" s="9">
        <v>20</v>
      </c>
      <c r="V89" s="63">
        <v>40</v>
      </c>
      <c r="W89" s="167">
        <f t="shared" ref="W89:W94" si="75">SUM(G89,K89,Q89,S89,U89)</f>
        <v>164</v>
      </c>
      <c r="X89" s="71">
        <f t="shared" ref="X89:X94" si="76">SUM(H89,L89,R89,T89,V89)</f>
        <v>328</v>
      </c>
      <c r="Y89" s="361"/>
      <c r="Z89" s="83"/>
    </row>
    <row r="90" spans="1:36" ht="17.25" customHeight="1">
      <c r="A90" s="390"/>
      <c r="B90" s="176" t="s">
        <v>11</v>
      </c>
      <c r="C90" s="311" t="s">
        <v>18</v>
      </c>
      <c r="D90" s="111" t="s">
        <v>18</v>
      </c>
      <c r="E90" s="112" t="s">
        <v>18</v>
      </c>
      <c r="F90" s="111" t="s">
        <v>18</v>
      </c>
      <c r="G90" s="7">
        <v>1</v>
      </c>
      <c r="H90" s="8">
        <v>3</v>
      </c>
      <c r="I90" s="112" t="s">
        <v>18</v>
      </c>
      <c r="J90" s="111" t="s">
        <v>18</v>
      </c>
      <c r="K90" s="7">
        <v>0</v>
      </c>
      <c r="L90" s="8">
        <v>0</v>
      </c>
      <c r="M90" s="112" t="s">
        <v>18</v>
      </c>
      <c r="N90" s="111" t="s">
        <v>18</v>
      </c>
      <c r="O90" s="112" t="s">
        <v>18</v>
      </c>
      <c r="P90" s="134" t="s">
        <v>18</v>
      </c>
      <c r="Q90" s="9">
        <v>5</v>
      </c>
      <c r="R90" s="6">
        <v>15</v>
      </c>
      <c r="S90" s="7">
        <v>0</v>
      </c>
      <c r="T90" s="8">
        <v>0</v>
      </c>
      <c r="U90" s="9">
        <v>2</v>
      </c>
      <c r="V90" s="63">
        <v>6</v>
      </c>
      <c r="W90" s="167">
        <f t="shared" si="75"/>
        <v>8</v>
      </c>
      <c r="X90" s="71">
        <f t="shared" si="76"/>
        <v>24</v>
      </c>
      <c r="Y90" s="361"/>
      <c r="Z90" s="83"/>
    </row>
    <row r="91" spans="1:36" ht="17.25" customHeight="1">
      <c r="A91" s="390"/>
      <c r="B91" s="176" t="s">
        <v>12</v>
      </c>
      <c r="C91" s="311" t="s">
        <v>18</v>
      </c>
      <c r="D91" s="111" t="s">
        <v>18</v>
      </c>
      <c r="E91" s="112" t="s">
        <v>18</v>
      </c>
      <c r="F91" s="111" t="s">
        <v>18</v>
      </c>
      <c r="G91" s="7">
        <v>13</v>
      </c>
      <c r="H91" s="8">
        <v>52</v>
      </c>
      <c r="I91" s="112" t="s">
        <v>18</v>
      </c>
      <c r="J91" s="111" t="s">
        <v>18</v>
      </c>
      <c r="K91" s="7">
        <v>5</v>
      </c>
      <c r="L91" s="8">
        <v>20</v>
      </c>
      <c r="M91" s="112" t="s">
        <v>18</v>
      </c>
      <c r="N91" s="111" t="s">
        <v>18</v>
      </c>
      <c r="O91" s="112" t="s">
        <v>18</v>
      </c>
      <c r="P91" s="134" t="s">
        <v>18</v>
      </c>
      <c r="Q91" s="9">
        <v>15</v>
      </c>
      <c r="R91" s="6">
        <v>60</v>
      </c>
      <c r="S91" s="7">
        <v>14</v>
      </c>
      <c r="T91" s="8">
        <v>56</v>
      </c>
      <c r="U91" s="9">
        <v>2</v>
      </c>
      <c r="V91" s="63">
        <v>8</v>
      </c>
      <c r="W91" s="167">
        <f t="shared" si="75"/>
        <v>49</v>
      </c>
      <c r="X91" s="71">
        <f t="shared" si="76"/>
        <v>196</v>
      </c>
      <c r="Y91" s="361"/>
      <c r="Z91" s="83"/>
    </row>
    <row r="92" spans="1:36" ht="17.25" customHeight="1">
      <c r="A92" s="390"/>
      <c r="B92" s="176" t="s">
        <v>21</v>
      </c>
      <c r="C92" s="311" t="s">
        <v>18</v>
      </c>
      <c r="D92" s="111" t="s">
        <v>18</v>
      </c>
      <c r="E92" s="112" t="s">
        <v>18</v>
      </c>
      <c r="F92" s="111" t="s">
        <v>18</v>
      </c>
      <c r="G92" s="7">
        <v>0</v>
      </c>
      <c r="H92" s="8">
        <v>0</v>
      </c>
      <c r="I92" s="112" t="s">
        <v>18</v>
      </c>
      <c r="J92" s="111" t="s">
        <v>18</v>
      </c>
      <c r="K92" s="7">
        <v>0</v>
      </c>
      <c r="L92" s="8">
        <v>0</v>
      </c>
      <c r="M92" s="112" t="s">
        <v>18</v>
      </c>
      <c r="N92" s="111" t="s">
        <v>18</v>
      </c>
      <c r="O92" s="112" t="s">
        <v>18</v>
      </c>
      <c r="P92" s="134" t="s">
        <v>18</v>
      </c>
      <c r="Q92" s="9">
        <v>1</v>
      </c>
      <c r="R92" s="6">
        <v>6</v>
      </c>
      <c r="S92" s="7">
        <v>0</v>
      </c>
      <c r="T92" s="8">
        <v>0</v>
      </c>
      <c r="U92" s="9">
        <v>1</v>
      </c>
      <c r="V92" s="63">
        <v>6</v>
      </c>
      <c r="W92" s="167">
        <f t="shared" si="75"/>
        <v>2</v>
      </c>
      <c r="X92" s="71">
        <f t="shared" si="76"/>
        <v>12</v>
      </c>
      <c r="Y92" s="361"/>
      <c r="Z92" s="83"/>
    </row>
    <row r="93" spans="1:36" ht="17.25" customHeight="1">
      <c r="A93" s="390"/>
      <c r="B93" s="176" t="s">
        <v>20</v>
      </c>
      <c r="C93" s="311" t="s">
        <v>18</v>
      </c>
      <c r="D93" s="111" t="s">
        <v>18</v>
      </c>
      <c r="E93" s="112" t="s">
        <v>18</v>
      </c>
      <c r="F93" s="111" t="s">
        <v>18</v>
      </c>
      <c r="G93" s="5">
        <v>0</v>
      </c>
      <c r="H93" s="6">
        <v>0</v>
      </c>
      <c r="I93" s="112" t="s">
        <v>18</v>
      </c>
      <c r="J93" s="111" t="s">
        <v>18</v>
      </c>
      <c r="K93" s="9">
        <v>0</v>
      </c>
      <c r="L93" s="6">
        <v>0</v>
      </c>
      <c r="M93" s="112" t="s">
        <v>18</v>
      </c>
      <c r="N93" s="111" t="s">
        <v>18</v>
      </c>
      <c r="O93" s="112" t="s">
        <v>18</v>
      </c>
      <c r="P93" s="134" t="s">
        <v>18</v>
      </c>
      <c r="Q93" s="7">
        <v>2</v>
      </c>
      <c r="R93" s="8">
        <v>16</v>
      </c>
      <c r="S93" s="9">
        <v>0</v>
      </c>
      <c r="T93" s="6">
        <v>0</v>
      </c>
      <c r="U93" s="7">
        <v>0</v>
      </c>
      <c r="V93" s="57">
        <v>0</v>
      </c>
      <c r="W93" s="167">
        <f t="shared" si="75"/>
        <v>2</v>
      </c>
      <c r="X93" s="71">
        <f t="shared" si="76"/>
        <v>16</v>
      </c>
      <c r="Y93" s="361"/>
      <c r="Z93" s="83"/>
    </row>
    <row r="94" spans="1:36" ht="17.25" customHeight="1" thickBot="1">
      <c r="A94" s="390"/>
      <c r="B94" s="153" t="s">
        <v>22</v>
      </c>
      <c r="C94" s="312" t="s">
        <v>18</v>
      </c>
      <c r="D94" s="141" t="s">
        <v>18</v>
      </c>
      <c r="E94" s="152" t="s">
        <v>18</v>
      </c>
      <c r="F94" s="141" t="s">
        <v>18</v>
      </c>
      <c r="G94" s="41">
        <v>0</v>
      </c>
      <c r="H94" s="50">
        <v>0</v>
      </c>
      <c r="I94" s="152" t="s">
        <v>18</v>
      </c>
      <c r="J94" s="141" t="s">
        <v>18</v>
      </c>
      <c r="K94" s="53">
        <v>0</v>
      </c>
      <c r="L94" s="50">
        <v>0</v>
      </c>
      <c r="M94" s="152" t="s">
        <v>18</v>
      </c>
      <c r="N94" s="141" t="s">
        <v>18</v>
      </c>
      <c r="O94" s="152" t="s">
        <v>18</v>
      </c>
      <c r="P94" s="133" t="s">
        <v>18</v>
      </c>
      <c r="Q94" s="51">
        <v>0</v>
      </c>
      <c r="R94" s="52">
        <v>0</v>
      </c>
      <c r="S94" s="53">
        <v>0</v>
      </c>
      <c r="T94" s="50">
        <v>0</v>
      </c>
      <c r="U94" s="51">
        <v>2</v>
      </c>
      <c r="V94" s="62">
        <v>24</v>
      </c>
      <c r="W94" s="159">
        <f t="shared" si="75"/>
        <v>2</v>
      </c>
      <c r="X94" s="108">
        <f t="shared" si="76"/>
        <v>24</v>
      </c>
      <c r="Y94" s="361"/>
      <c r="Z94" s="83"/>
      <c r="AA94" s="66"/>
      <c r="AB94" s="66"/>
      <c r="AC94" s="66"/>
    </row>
    <row r="95" spans="1:36" ht="17.25" customHeight="1" thickTop="1" thickBot="1">
      <c r="A95" s="391"/>
      <c r="B95" s="17" t="s">
        <v>19</v>
      </c>
      <c r="C95" s="310" t="s">
        <v>18</v>
      </c>
      <c r="D95" s="130" t="s">
        <v>18</v>
      </c>
      <c r="E95" s="137" t="s">
        <v>18</v>
      </c>
      <c r="F95" s="130" t="s">
        <v>18</v>
      </c>
      <c r="G95" s="27">
        <f>SUM(G88:G94)</f>
        <v>184</v>
      </c>
      <c r="H95" s="19">
        <f>SUM(H88:H94)</f>
        <v>292</v>
      </c>
      <c r="I95" s="137" t="s">
        <v>18</v>
      </c>
      <c r="J95" s="130" t="s">
        <v>18</v>
      </c>
      <c r="K95" s="27">
        <f>SUM(K88:K94)</f>
        <v>27</v>
      </c>
      <c r="L95" s="19">
        <f>SUM(L88:L94)</f>
        <v>52</v>
      </c>
      <c r="M95" s="137" t="s">
        <v>18</v>
      </c>
      <c r="N95" s="130" t="s">
        <v>18</v>
      </c>
      <c r="O95" s="135" t="s">
        <v>18</v>
      </c>
      <c r="P95" s="136" t="s">
        <v>18</v>
      </c>
      <c r="Q95" s="28">
        <f t="shared" ref="Q95:W95" si="77">SUM(Q88:Q94)</f>
        <v>150</v>
      </c>
      <c r="R95" s="26">
        <f t="shared" si="77"/>
        <v>279</v>
      </c>
      <c r="S95" s="27">
        <f t="shared" si="77"/>
        <v>77</v>
      </c>
      <c r="T95" s="19">
        <f t="shared" si="77"/>
        <v>131</v>
      </c>
      <c r="U95" s="28">
        <f t="shared" si="77"/>
        <v>70</v>
      </c>
      <c r="V95" s="64">
        <f t="shared" si="77"/>
        <v>127</v>
      </c>
      <c r="W95" s="347">
        <f t="shared" si="77"/>
        <v>508</v>
      </c>
      <c r="X95" s="348">
        <f>SUM(X88:X94)</f>
        <v>881</v>
      </c>
      <c r="Y95" s="361"/>
      <c r="Z95" s="83"/>
      <c r="AA95" s="66"/>
      <c r="AB95" s="66"/>
      <c r="AC95" s="66"/>
    </row>
    <row r="96" spans="1:36" ht="17.25" customHeight="1">
      <c r="A96" s="392" t="s">
        <v>15</v>
      </c>
      <c r="B96" s="181" t="s">
        <v>13</v>
      </c>
      <c r="C96" s="313" t="s">
        <v>18</v>
      </c>
      <c r="D96" s="125" t="s">
        <v>18</v>
      </c>
      <c r="E96" s="126" t="s">
        <v>18</v>
      </c>
      <c r="F96" s="125" t="s">
        <v>18</v>
      </c>
      <c r="G96" s="45">
        <v>94</v>
      </c>
      <c r="H96" s="46">
        <v>94</v>
      </c>
      <c r="I96" s="126" t="s">
        <v>18</v>
      </c>
      <c r="J96" s="125" t="s">
        <v>18</v>
      </c>
      <c r="K96" s="45">
        <v>36</v>
      </c>
      <c r="L96" s="46">
        <v>36</v>
      </c>
      <c r="M96" s="126" t="s">
        <v>18</v>
      </c>
      <c r="N96" s="125" t="s">
        <v>18</v>
      </c>
      <c r="O96" s="45">
        <v>19</v>
      </c>
      <c r="P96" s="46">
        <v>19</v>
      </c>
      <c r="Q96" s="138" t="s">
        <v>18</v>
      </c>
      <c r="R96" s="125" t="s">
        <v>18</v>
      </c>
      <c r="S96" s="45">
        <v>25</v>
      </c>
      <c r="T96" s="46">
        <v>25</v>
      </c>
      <c r="U96" s="303" t="s">
        <v>18</v>
      </c>
      <c r="V96" s="304" t="s">
        <v>18</v>
      </c>
      <c r="W96" s="160">
        <f t="shared" ref="W96:W102" si="78">SUM(G96,K96,Q96,S96,U96)</f>
        <v>155</v>
      </c>
      <c r="X96" s="122">
        <f t="shared" ref="X96:X102" si="79">SUM(H96,L96,R96,T96,V96)</f>
        <v>155</v>
      </c>
      <c r="Y96" s="361"/>
      <c r="Z96" s="83"/>
    </row>
    <row r="97" spans="1:29" ht="17.25" customHeight="1">
      <c r="A97" s="390"/>
      <c r="B97" s="187" t="s">
        <v>10</v>
      </c>
      <c r="C97" s="311" t="s">
        <v>18</v>
      </c>
      <c r="D97" s="111" t="s">
        <v>18</v>
      </c>
      <c r="E97" s="112" t="s">
        <v>18</v>
      </c>
      <c r="F97" s="111" t="s">
        <v>18</v>
      </c>
      <c r="G97" s="7">
        <v>20</v>
      </c>
      <c r="H97" s="8">
        <v>40</v>
      </c>
      <c r="I97" s="112" t="s">
        <v>18</v>
      </c>
      <c r="J97" s="111" t="s">
        <v>18</v>
      </c>
      <c r="K97" s="7">
        <v>1</v>
      </c>
      <c r="L97" s="8">
        <v>2</v>
      </c>
      <c r="M97" s="112" t="s">
        <v>18</v>
      </c>
      <c r="N97" s="111" t="s">
        <v>18</v>
      </c>
      <c r="O97" s="7">
        <v>43</v>
      </c>
      <c r="P97" s="8">
        <v>86</v>
      </c>
      <c r="Q97" s="129" t="s">
        <v>18</v>
      </c>
      <c r="R97" s="111" t="s">
        <v>18</v>
      </c>
      <c r="S97" s="7">
        <v>24</v>
      </c>
      <c r="T97" s="8">
        <v>48</v>
      </c>
      <c r="U97" s="305" t="s">
        <v>18</v>
      </c>
      <c r="V97" s="306" t="s">
        <v>18</v>
      </c>
      <c r="W97" s="167">
        <f t="shared" si="78"/>
        <v>45</v>
      </c>
      <c r="X97" s="71">
        <f t="shared" si="79"/>
        <v>90</v>
      </c>
      <c r="Y97" s="361"/>
      <c r="Z97" s="83"/>
    </row>
    <row r="98" spans="1:29" ht="17.25" customHeight="1">
      <c r="A98" s="390"/>
      <c r="B98" s="187" t="s">
        <v>11</v>
      </c>
      <c r="C98" s="311" t="s">
        <v>18</v>
      </c>
      <c r="D98" s="111" t="s">
        <v>18</v>
      </c>
      <c r="E98" s="112" t="s">
        <v>18</v>
      </c>
      <c r="F98" s="111" t="s">
        <v>18</v>
      </c>
      <c r="G98" s="7">
        <v>3</v>
      </c>
      <c r="H98" s="8">
        <v>9</v>
      </c>
      <c r="I98" s="112" t="s">
        <v>18</v>
      </c>
      <c r="J98" s="111" t="s">
        <v>18</v>
      </c>
      <c r="K98" s="7">
        <v>0</v>
      </c>
      <c r="L98" s="8">
        <v>0</v>
      </c>
      <c r="M98" s="112" t="s">
        <v>18</v>
      </c>
      <c r="N98" s="111" t="s">
        <v>18</v>
      </c>
      <c r="O98" s="7">
        <v>16</v>
      </c>
      <c r="P98" s="8">
        <v>48</v>
      </c>
      <c r="Q98" s="129" t="s">
        <v>18</v>
      </c>
      <c r="R98" s="111" t="s">
        <v>18</v>
      </c>
      <c r="S98" s="7">
        <v>0</v>
      </c>
      <c r="T98" s="8">
        <v>0</v>
      </c>
      <c r="U98" s="305" t="s">
        <v>18</v>
      </c>
      <c r="V98" s="306" t="s">
        <v>18</v>
      </c>
      <c r="W98" s="167">
        <f t="shared" si="78"/>
        <v>3</v>
      </c>
      <c r="X98" s="71">
        <f t="shared" si="79"/>
        <v>9</v>
      </c>
      <c r="Y98" s="361"/>
      <c r="Z98" s="83"/>
    </row>
    <row r="99" spans="1:29" ht="17.25" customHeight="1">
      <c r="A99" s="390"/>
      <c r="B99" s="187" t="s">
        <v>12</v>
      </c>
      <c r="C99" s="311" t="s">
        <v>18</v>
      </c>
      <c r="D99" s="111" t="s">
        <v>18</v>
      </c>
      <c r="E99" s="112" t="s">
        <v>18</v>
      </c>
      <c r="F99" s="111" t="s">
        <v>18</v>
      </c>
      <c r="G99" s="7">
        <v>1</v>
      </c>
      <c r="H99" s="8">
        <v>4</v>
      </c>
      <c r="I99" s="112" t="s">
        <v>18</v>
      </c>
      <c r="J99" s="111" t="s">
        <v>18</v>
      </c>
      <c r="K99" s="7">
        <v>3</v>
      </c>
      <c r="L99" s="8">
        <v>12</v>
      </c>
      <c r="M99" s="112" t="s">
        <v>18</v>
      </c>
      <c r="N99" s="111" t="s">
        <v>18</v>
      </c>
      <c r="O99" s="7">
        <v>18</v>
      </c>
      <c r="P99" s="8">
        <v>72</v>
      </c>
      <c r="Q99" s="129" t="s">
        <v>18</v>
      </c>
      <c r="R99" s="111" t="s">
        <v>18</v>
      </c>
      <c r="S99" s="7">
        <v>7</v>
      </c>
      <c r="T99" s="8">
        <v>28</v>
      </c>
      <c r="U99" s="305" t="s">
        <v>18</v>
      </c>
      <c r="V99" s="306" t="s">
        <v>18</v>
      </c>
      <c r="W99" s="167">
        <f t="shared" si="78"/>
        <v>11</v>
      </c>
      <c r="X99" s="71">
        <f t="shared" si="79"/>
        <v>44</v>
      </c>
      <c r="Y99" s="361"/>
      <c r="Z99" s="83"/>
    </row>
    <row r="100" spans="1:29" ht="17.25" customHeight="1">
      <c r="A100" s="390"/>
      <c r="B100" s="187" t="s">
        <v>21</v>
      </c>
      <c r="C100" s="311" t="s">
        <v>18</v>
      </c>
      <c r="D100" s="111" t="s">
        <v>18</v>
      </c>
      <c r="E100" s="112" t="s">
        <v>18</v>
      </c>
      <c r="F100" s="111" t="s">
        <v>18</v>
      </c>
      <c r="G100" s="7">
        <v>0</v>
      </c>
      <c r="H100" s="8">
        <v>0</v>
      </c>
      <c r="I100" s="112" t="s">
        <v>18</v>
      </c>
      <c r="J100" s="111" t="s">
        <v>18</v>
      </c>
      <c r="K100" s="7">
        <v>0</v>
      </c>
      <c r="L100" s="8">
        <v>0</v>
      </c>
      <c r="M100" s="112" t="s">
        <v>18</v>
      </c>
      <c r="N100" s="111" t="s">
        <v>18</v>
      </c>
      <c r="O100" s="7">
        <v>3</v>
      </c>
      <c r="P100" s="8">
        <v>18</v>
      </c>
      <c r="Q100" s="129" t="s">
        <v>18</v>
      </c>
      <c r="R100" s="111" t="s">
        <v>18</v>
      </c>
      <c r="S100" s="7">
        <v>7</v>
      </c>
      <c r="T100" s="8">
        <v>42</v>
      </c>
      <c r="U100" s="305" t="s">
        <v>18</v>
      </c>
      <c r="V100" s="306" t="s">
        <v>18</v>
      </c>
      <c r="W100" s="167">
        <f t="shared" si="78"/>
        <v>7</v>
      </c>
      <c r="X100" s="71">
        <f t="shared" si="79"/>
        <v>42</v>
      </c>
      <c r="Y100" s="361"/>
      <c r="Z100" s="83"/>
    </row>
    <row r="101" spans="1:29" ht="17.25" customHeight="1">
      <c r="A101" s="390"/>
      <c r="B101" s="187" t="s">
        <v>20</v>
      </c>
      <c r="C101" s="311" t="s">
        <v>18</v>
      </c>
      <c r="D101" s="111" t="s">
        <v>18</v>
      </c>
      <c r="E101" s="112" t="s">
        <v>18</v>
      </c>
      <c r="F101" s="111" t="s">
        <v>18</v>
      </c>
      <c r="G101" s="5">
        <v>0</v>
      </c>
      <c r="H101" s="6">
        <v>0</v>
      </c>
      <c r="I101" s="112" t="s">
        <v>18</v>
      </c>
      <c r="J101" s="111" t="s">
        <v>18</v>
      </c>
      <c r="K101" s="9">
        <v>0</v>
      </c>
      <c r="L101" s="6">
        <v>0</v>
      </c>
      <c r="M101" s="112" t="s">
        <v>18</v>
      </c>
      <c r="N101" s="111" t="s">
        <v>18</v>
      </c>
      <c r="O101" s="9">
        <v>0</v>
      </c>
      <c r="P101" s="6">
        <v>0</v>
      </c>
      <c r="Q101" s="129" t="s">
        <v>18</v>
      </c>
      <c r="R101" s="111" t="s">
        <v>18</v>
      </c>
      <c r="S101" s="9">
        <v>1</v>
      </c>
      <c r="T101" s="6">
        <v>8</v>
      </c>
      <c r="U101" s="305" t="s">
        <v>18</v>
      </c>
      <c r="V101" s="306" t="s">
        <v>18</v>
      </c>
      <c r="W101" s="167">
        <f t="shared" si="78"/>
        <v>1</v>
      </c>
      <c r="X101" s="71">
        <f t="shared" si="79"/>
        <v>8</v>
      </c>
      <c r="Y101" s="361"/>
      <c r="Z101" s="83"/>
    </row>
    <row r="102" spans="1:29" ht="17.25" customHeight="1" thickBot="1">
      <c r="A102" s="390"/>
      <c r="B102" s="185" t="s">
        <v>22</v>
      </c>
      <c r="C102" s="349" t="s">
        <v>18</v>
      </c>
      <c r="D102" s="114" t="s">
        <v>18</v>
      </c>
      <c r="E102" s="115" t="s">
        <v>18</v>
      </c>
      <c r="F102" s="114" t="s">
        <v>18</v>
      </c>
      <c r="G102" s="350">
        <v>0</v>
      </c>
      <c r="H102" s="87">
        <v>0</v>
      </c>
      <c r="I102" s="115" t="s">
        <v>18</v>
      </c>
      <c r="J102" s="114" t="s">
        <v>18</v>
      </c>
      <c r="K102" s="351">
        <v>0</v>
      </c>
      <c r="L102" s="87">
        <v>0</v>
      </c>
      <c r="M102" s="115" t="s">
        <v>18</v>
      </c>
      <c r="N102" s="114" t="s">
        <v>18</v>
      </c>
      <c r="O102" s="351">
        <v>0</v>
      </c>
      <c r="P102" s="87">
        <v>0</v>
      </c>
      <c r="Q102" s="139" t="s">
        <v>18</v>
      </c>
      <c r="R102" s="114" t="s">
        <v>18</v>
      </c>
      <c r="S102" s="351">
        <v>1</v>
      </c>
      <c r="T102" s="87">
        <v>12</v>
      </c>
      <c r="U102" s="352" t="s">
        <v>18</v>
      </c>
      <c r="V102" s="353" t="s">
        <v>18</v>
      </c>
      <c r="W102" s="354">
        <f t="shared" si="78"/>
        <v>1</v>
      </c>
      <c r="X102" s="355">
        <f t="shared" si="79"/>
        <v>12</v>
      </c>
      <c r="Y102" s="361"/>
      <c r="Z102" s="83"/>
      <c r="AA102" s="66"/>
      <c r="AB102" s="66"/>
      <c r="AC102" s="66"/>
    </row>
    <row r="103" spans="1:29" ht="17.25" customHeight="1" thickTop="1" thickBot="1">
      <c r="A103" s="391"/>
      <c r="B103" s="175" t="s">
        <v>19</v>
      </c>
      <c r="C103" s="314" t="s">
        <v>18</v>
      </c>
      <c r="D103" s="155" t="s">
        <v>18</v>
      </c>
      <c r="E103" s="156" t="s">
        <v>18</v>
      </c>
      <c r="F103" s="155" t="s">
        <v>18</v>
      </c>
      <c r="G103" s="117">
        <f>SUM(G96:G102)</f>
        <v>118</v>
      </c>
      <c r="H103" s="118">
        <f>SUM(H96:H102)</f>
        <v>147</v>
      </c>
      <c r="I103" s="156" t="s">
        <v>18</v>
      </c>
      <c r="J103" s="155" t="s">
        <v>18</v>
      </c>
      <c r="K103" s="117">
        <f>SUM(K96:K102)</f>
        <v>40</v>
      </c>
      <c r="L103" s="118">
        <f>SUM(L96:L102)</f>
        <v>50</v>
      </c>
      <c r="M103" s="156" t="s">
        <v>18</v>
      </c>
      <c r="N103" s="155" t="s">
        <v>18</v>
      </c>
      <c r="O103" s="117">
        <f>SUM(O96:O102)</f>
        <v>99</v>
      </c>
      <c r="P103" s="118">
        <f>SUM(P96:P102)</f>
        <v>243</v>
      </c>
      <c r="Q103" s="154" t="s">
        <v>18</v>
      </c>
      <c r="R103" s="155" t="s">
        <v>18</v>
      </c>
      <c r="S103" s="117">
        <f>SUM(S96:S102)</f>
        <v>65</v>
      </c>
      <c r="T103" s="118">
        <f>SUM(T96:T102)</f>
        <v>163</v>
      </c>
      <c r="U103" s="307" t="s">
        <v>18</v>
      </c>
      <c r="V103" s="308" t="s">
        <v>18</v>
      </c>
      <c r="W103" s="86">
        <f t="shared" ref="W103:X103" si="80">SUM(W96:W102)</f>
        <v>223</v>
      </c>
      <c r="X103" s="94">
        <f t="shared" si="80"/>
        <v>360</v>
      </c>
      <c r="Y103" s="361"/>
      <c r="Z103" s="83"/>
      <c r="AA103" s="66"/>
      <c r="AB103" s="66"/>
      <c r="AC103" s="66"/>
    </row>
    <row r="104" spans="1:29" ht="17.25" customHeight="1">
      <c r="A104" s="392" t="s">
        <v>30</v>
      </c>
      <c r="B104" s="182" t="s">
        <v>13</v>
      </c>
      <c r="C104" s="312" t="s">
        <v>18</v>
      </c>
      <c r="D104" s="125" t="s">
        <v>18</v>
      </c>
      <c r="E104" s="126" t="s">
        <v>18</v>
      </c>
      <c r="F104" s="133" t="s">
        <v>18</v>
      </c>
      <c r="G104" s="53">
        <f>SUM(G88,G96)</f>
        <v>197</v>
      </c>
      <c r="H104" s="49">
        <f>SUM(H88,H96)</f>
        <v>197</v>
      </c>
      <c r="I104" s="138" t="s">
        <v>18</v>
      </c>
      <c r="J104" s="125" t="s">
        <v>18</v>
      </c>
      <c r="K104" s="53">
        <f>SUM(K88,K96)</f>
        <v>48</v>
      </c>
      <c r="L104" s="49">
        <f>SUM(L88,L96)</f>
        <v>48</v>
      </c>
      <c r="M104" s="140" t="s">
        <v>18</v>
      </c>
      <c r="N104" s="141" t="s">
        <v>18</v>
      </c>
      <c r="O104" s="53">
        <f t="shared" ref="O104:V104" si="81">SUM(O88,O96)</f>
        <v>19</v>
      </c>
      <c r="P104" s="49">
        <f t="shared" si="81"/>
        <v>19</v>
      </c>
      <c r="Q104" s="53">
        <f t="shared" si="81"/>
        <v>72</v>
      </c>
      <c r="R104" s="49">
        <f t="shared" si="81"/>
        <v>72</v>
      </c>
      <c r="S104" s="53">
        <f t="shared" si="81"/>
        <v>76</v>
      </c>
      <c r="T104" s="49">
        <f t="shared" si="81"/>
        <v>76</v>
      </c>
      <c r="U104" s="53">
        <f t="shared" si="81"/>
        <v>43</v>
      </c>
      <c r="V104" s="164">
        <f t="shared" si="81"/>
        <v>43</v>
      </c>
      <c r="W104" s="161">
        <f>SUM(G104,K104,O104,Q104,S104,U104)</f>
        <v>455</v>
      </c>
      <c r="X104" s="95">
        <f>SUM(H104,L104,P104,R104,T104,V104)</f>
        <v>455</v>
      </c>
      <c r="Y104" s="361"/>
      <c r="Z104" s="83"/>
      <c r="AA104" s="66"/>
      <c r="AB104" s="66"/>
      <c r="AC104" s="66"/>
    </row>
    <row r="105" spans="1:29" ht="17.25" customHeight="1">
      <c r="A105" s="390"/>
      <c r="B105" s="187" t="s">
        <v>10</v>
      </c>
      <c r="C105" s="311" t="s">
        <v>18</v>
      </c>
      <c r="D105" s="111" t="s">
        <v>18</v>
      </c>
      <c r="E105" s="112" t="s">
        <v>18</v>
      </c>
      <c r="F105" s="134" t="s">
        <v>18</v>
      </c>
      <c r="G105" s="9">
        <f t="shared" ref="G105:H105" si="82">SUM(G89,G97)</f>
        <v>87</v>
      </c>
      <c r="H105" s="6">
        <f t="shared" si="82"/>
        <v>174</v>
      </c>
      <c r="I105" s="129" t="s">
        <v>18</v>
      </c>
      <c r="J105" s="111" t="s">
        <v>18</v>
      </c>
      <c r="K105" s="9">
        <f t="shared" ref="K105:L105" si="83">SUM(K89,K97)</f>
        <v>11</v>
      </c>
      <c r="L105" s="6">
        <f t="shared" si="83"/>
        <v>22</v>
      </c>
      <c r="M105" s="129" t="s">
        <v>18</v>
      </c>
      <c r="N105" s="111" t="s">
        <v>18</v>
      </c>
      <c r="O105" s="9">
        <f t="shared" ref="O105:V105" si="84">SUM(O89,O97)</f>
        <v>43</v>
      </c>
      <c r="P105" s="6">
        <f t="shared" si="84"/>
        <v>86</v>
      </c>
      <c r="Q105" s="9">
        <f t="shared" si="84"/>
        <v>55</v>
      </c>
      <c r="R105" s="6">
        <f t="shared" si="84"/>
        <v>110</v>
      </c>
      <c r="S105" s="9">
        <f t="shared" si="84"/>
        <v>36</v>
      </c>
      <c r="T105" s="6">
        <f t="shared" si="84"/>
        <v>72</v>
      </c>
      <c r="U105" s="9">
        <f t="shared" si="84"/>
        <v>20</v>
      </c>
      <c r="V105" s="63">
        <f t="shared" si="84"/>
        <v>40</v>
      </c>
      <c r="W105" s="162">
        <f t="shared" ref="W105:W110" si="85">SUM(G105,K105,O105,Q105,S105,U105)</f>
        <v>252</v>
      </c>
      <c r="X105" s="55">
        <f t="shared" ref="X105:X110" si="86">SUM(H105,L105,P105,R105,T105,V105)</f>
        <v>504</v>
      </c>
      <c r="Y105" s="361"/>
      <c r="Z105" s="83"/>
      <c r="AA105" s="66"/>
      <c r="AB105" s="66"/>
      <c r="AC105" s="66"/>
    </row>
    <row r="106" spans="1:29" ht="17.25" customHeight="1">
      <c r="A106" s="390"/>
      <c r="B106" s="187" t="s">
        <v>11</v>
      </c>
      <c r="C106" s="311" t="s">
        <v>18</v>
      </c>
      <c r="D106" s="111" t="s">
        <v>18</v>
      </c>
      <c r="E106" s="112" t="s">
        <v>18</v>
      </c>
      <c r="F106" s="134" t="s">
        <v>18</v>
      </c>
      <c r="G106" s="9">
        <f t="shared" ref="G106:H106" si="87">SUM(G90,G98)</f>
        <v>4</v>
      </c>
      <c r="H106" s="6">
        <f t="shared" si="87"/>
        <v>12</v>
      </c>
      <c r="I106" s="129" t="s">
        <v>18</v>
      </c>
      <c r="J106" s="111" t="s">
        <v>18</v>
      </c>
      <c r="K106" s="9">
        <f t="shared" ref="K106:L106" si="88">SUM(K90,K98)</f>
        <v>0</v>
      </c>
      <c r="L106" s="6">
        <f t="shared" si="88"/>
        <v>0</v>
      </c>
      <c r="M106" s="129" t="s">
        <v>18</v>
      </c>
      <c r="N106" s="111" t="s">
        <v>18</v>
      </c>
      <c r="O106" s="9">
        <f t="shared" ref="O106:V106" si="89">SUM(O90,O98)</f>
        <v>16</v>
      </c>
      <c r="P106" s="6">
        <f t="shared" si="89"/>
        <v>48</v>
      </c>
      <c r="Q106" s="9">
        <f t="shared" si="89"/>
        <v>5</v>
      </c>
      <c r="R106" s="6">
        <f t="shared" si="89"/>
        <v>15</v>
      </c>
      <c r="S106" s="9">
        <f t="shared" si="89"/>
        <v>0</v>
      </c>
      <c r="T106" s="6">
        <f t="shared" si="89"/>
        <v>0</v>
      </c>
      <c r="U106" s="9">
        <f t="shared" si="89"/>
        <v>2</v>
      </c>
      <c r="V106" s="63">
        <f t="shared" si="89"/>
        <v>6</v>
      </c>
      <c r="W106" s="162">
        <f t="shared" si="85"/>
        <v>27</v>
      </c>
      <c r="X106" s="55">
        <f t="shared" si="86"/>
        <v>81</v>
      </c>
      <c r="Y106" s="361"/>
      <c r="Z106" s="83"/>
      <c r="AA106" s="66"/>
      <c r="AB106" s="66"/>
      <c r="AC106" s="66"/>
    </row>
    <row r="107" spans="1:29" ht="17.25" customHeight="1">
      <c r="A107" s="390"/>
      <c r="B107" s="187" t="s">
        <v>12</v>
      </c>
      <c r="C107" s="311" t="s">
        <v>18</v>
      </c>
      <c r="D107" s="111" t="s">
        <v>18</v>
      </c>
      <c r="E107" s="112" t="s">
        <v>18</v>
      </c>
      <c r="F107" s="134" t="s">
        <v>18</v>
      </c>
      <c r="G107" s="9">
        <f t="shared" ref="G107:H107" si="90">SUM(G91,G99)</f>
        <v>14</v>
      </c>
      <c r="H107" s="6">
        <f t="shared" si="90"/>
        <v>56</v>
      </c>
      <c r="I107" s="129" t="s">
        <v>18</v>
      </c>
      <c r="J107" s="111" t="s">
        <v>18</v>
      </c>
      <c r="K107" s="9">
        <f t="shared" ref="K107:L107" si="91">SUM(K91,K99)</f>
        <v>8</v>
      </c>
      <c r="L107" s="6">
        <f t="shared" si="91"/>
        <v>32</v>
      </c>
      <c r="M107" s="129" t="s">
        <v>18</v>
      </c>
      <c r="N107" s="111" t="s">
        <v>18</v>
      </c>
      <c r="O107" s="9">
        <f t="shared" ref="O107:V107" si="92">SUM(O91,O99)</f>
        <v>18</v>
      </c>
      <c r="P107" s="6">
        <f t="shared" si="92"/>
        <v>72</v>
      </c>
      <c r="Q107" s="9">
        <f t="shared" si="92"/>
        <v>15</v>
      </c>
      <c r="R107" s="6">
        <f t="shared" si="92"/>
        <v>60</v>
      </c>
      <c r="S107" s="9">
        <f t="shared" si="92"/>
        <v>21</v>
      </c>
      <c r="T107" s="6">
        <f t="shared" si="92"/>
        <v>84</v>
      </c>
      <c r="U107" s="9">
        <f t="shared" si="92"/>
        <v>2</v>
      </c>
      <c r="V107" s="63">
        <f t="shared" si="92"/>
        <v>8</v>
      </c>
      <c r="W107" s="162">
        <f t="shared" si="85"/>
        <v>78</v>
      </c>
      <c r="X107" s="55">
        <f t="shared" si="86"/>
        <v>312</v>
      </c>
      <c r="Y107" s="361"/>
      <c r="Z107" s="83"/>
      <c r="AA107" s="66"/>
      <c r="AB107" s="66"/>
      <c r="AC107" s="66"/>
    </row>
    <row r="108" spans="1:29" ht="17.25" customHeight="1">
      <c r="A108" s="390"/>
      <c r="B108" s="184" t="s">
        <v>21</v>
      </c>
      <c r="C108" s="311" t="s">
        <v>18</v>
      </c>
      <c r="D108" s="111" t="s">
        <v>18</v>
      </c>
      <c r="E108" s="112" t="s">
        <v>18</v>
      </c>
      <c r="F108" s="134" t="s">
        <v>18</v>
      </c>
      <c r="G108" s="9">
        <f t="shared" ref="G108:H108" si="93">SUM(G92,G100)</f>
        <v>0</v>
      </c>
      <c r="H108" s="6">
        <f t="shared" si="93"/>
        <v>0</v>
      </c>
      <c r="I108" s="129" t="s">
        <v>18</v>
      </c>
      <c r="J108" s="111" t="s">
        <v>18</v>
      </c>
      <c r="K108" s="9">
        <f t="shared" ref="K108:L108" si="94">SUM(K92,K100)</f>
        <v>0</v>
      </c>
      <c r="L108" s="6">
        <f t="shared" si="94"/>
        <v>0</v>
      </c>
      <c r="M108" s="129" t="s">
        <v>18</v>
      </c>
      <c r="N108" s="111" t="s">
        <v>18</v>
      </c>
      <c r="O108" s="9">
        <f t="shared" ref="O108:V108" si="95">SUM(O92,O100)</f>
        <v>3</v>
      </c>
      <c r="P108" s="6">
        <f t="shared" si="95"/>
        <v>18</v>
      </c>
      <c r="Q108" s="9">
        <f t="shared" si="95"/>
        <v>1</v>
      </c>
      <c r="R108" s="6">
        <f t="shared" si="95"/>
        <v>6</v>
      </c>
      <c r="S108" s="9">
        <f t="shared" si="95"/>
        <v>7</v>
      </c>
      <c r="T108" s="6">
        <f t="shared" si="95"/>
        <v>42</v>
      </c>
      <c r="U108" s="9">
        <f t="shared" si="95"/>
        <v>1</v>
      </c>
      <c r="V108" s="63">
        <f t="shared" si="95"/>
        <v>6</v>
      </c>
      <c r="W108" s="162">
        <f t="shared" si="85"/>
        <v>12</v>
      </c>
      <c r="X108" s="55">
        <f t="shared" si="86"/>
        <v>72</v>
      </c>
      <c r="Y108" s="361"/>
      <c r="Z108" s="83"/>
      <c r="AA108" s="66"/>
      <c r="AB108" s="66"/>
      <c r="AC108" s="66"/>
    </row>
    <row r="109" spans="1:29" ht="17.25" customHeight="1">
      <c r="A109" s="390"/>
      <c r="B109" s="187" t="s">
        <v>20</v>
      </c>
      <c r="C109" s="311" t="s">
        <v>18</v>
      </c>
      <c r="D109" s="111" t="s">
        <v>18</v>
      </c>
      <c r="E109" s="112" t="s">
        <v>18</v>
      </c>
      <c r="F109" s="134" t="s">
        <v>18</v>
      </c>
      <c r="G109" s="9">
        <f t="shared" ref="G109:H109" si="96">SUM(G93,G101)</f>
        <v>0</v>
      </c>
      <c r="H109" s="6">
        <f t="shared" si="96"/>
        <v>0</v>
      </c>
      <c r="I109" s="129" t="s">
        <v>18</v>
      </c>
      <c r="J109" s="111" t="s">
        <v>18</v>
      </c>
      <c r="K109" s="9">
        <f t="shared" ref="K109:L109" si="97">SUM(K93,K101)</f>
        <v>0</v>
      </c>
      <c r="L109" s="6">
        <f t="shared" si="97"/>
        <v>0</v>
      </c>
      <c r="M109" s="129" t="s">
        <v>18</v>
      </c>
      <c r="N109" s="111" t="s">
        <v>18</v>
      </c>
      <c r="O109" s="9">
        <f t="shared" ref="O109:V109" si="98">SUM(O93,O101)</f>
        <v>0</v>
      </c>
      <c r="P109" s="6">
        <f t="shared" si="98"/>
        <v>0</v>
      </c>
      <c r="Q109" s="9">
        <f t="shared" si="98"/>
        <v>2</v>
      </c>
      <c r="R109" s="6">
        <f t="shared" si="98"/>
        <v>16</v>
      </c>
      <c r="S109" s="9">
        <f t="shared" si="98"/>
        <v>1</v>
      </c>
      <c r="T109" s="6">
        <f t="shared" si="98"/>
        <v>8</v>
      </c>
      <c r="U109" s="9">
        <f t="shared" si="98"/>
        <v>0</v>
      </c>
      <c r="V109" s="63">
        <f t="shared" si="98"/>
        <v>0</v>
      </c>
      <c r="W109" s="162">
        <f t="shared" si="85"/>
        <v>3</v>
      </c>
      <c r="X109" s="55">
        <f t="shared" si="86"/>
        <v>24</v>
      </c>
      <c r="Y109" s="361"/>
      <c r="Z109" s="83"/>
      <c r="AA109" s="66"/>
      <c r="AB109" s="66"/>
      <c r="AC109" s="66"/>
    </row>
    <row r="110" spans="1:29" ht="17.25" customHeight="1" thickBot="1">
      <c r="A110" s="390"/>
      <c r="B110" s="309" t="s">
        <v>22</v>
      </c>
      <c r="C110" s="312" t="s">
        <v>18</v>
      </c>
      <c r="D110" s="114" t="s">
        <v>18</v>
      </c>
      <c r="E110" s="115" t="s">
        <v>18</v>
      </c>
      <c r="F110" s="133" t="s">
        <v>18</v>
      </c>
      <c r="G110" s="53">
        <f t="shared" ref="G110:H110" si="99">SUM(G94,G102)</f>
        <v>0</v>
      </c>
      <c r="H110" s="54">
        <f t="shared" si="99"/>
        <v>0</v>
      </c>
      <c r="I110" s="139" t="s">
        <v>18</v>
      </c>
      <c r="J110" s="114" t="s">
        <v>18</v>
      </c>
      <c r="K110" s="53">
        <f t="shared" ref="K110:L110" si="100">SUM(K94,K102)</f>
        <v>0</v>
      </c>
      <c r="L110" s="54">
        <f t="shared" si="100"/>
        <v>0</v>
      </c>
      <c r="M110" s="140" t="s">
        <v>18</v>
      </c>
      <c r="N110" s="141" t="s">
        <v>18</v>
      </c>
      <c r="O110" s="53">
        <f t="shared" ref="O110:V110" si="101">SUM(O94,O102)</f>
        <v>0</v>
      </c>
      <c r="P110" s="54">
        <f t="shared" si="101"/>
        <v>0</v>
      </c>
      <c r="Q110" s="53">
        <f t="shared" si="101"/>
        <v>0</v>
      </c>
      <c r="R110" s="54">
        <f t="shared" si="101"/>
        <v>0</v>
      </c>
      <c r="S110" s="53">
        <f t="shared" si="101"/>
        <v>1</v>
      </c>
      <c r="T110" s="54">
        <f t="shared" si="101"/>
        <v>12</v>
      </c>
      <c r="U110" s="53">
        <f t="shared" si="101"/>
        <v>2</v>
      </c>
      <c r="V110" s="165">
        <f t="shared" si="101"/>
        <v>24</v>
      </c>
      <c r="W110" s="163">
        <f t="shared" si="85"/>
        <v>3</v>
      </c>
      <c r="X110" s="94">
        <f t="shared" si="86"/>
        <v>36</v>
      </c>
      <c r="Y110" s="361"/>
      <c r="Z110" s="83"/>
      <c r="AA110" s="66"/>
      <c r="AB110" s="66"/>
      <c r="AC110" s="66"/>
    </row>
    <row r="111" spans="1:29" ht="17.25" customHeight="1" thickTop="1" thickBot="1">
      <c r="A111" s="393"/>
      <c r="B111" s="186" t="s">
        <v>19</v>
      </c>
      <c r="C111" s="315" t="s">
        <v>18</v>
      </c>
      <c r="D111" s="132" t="s">
        <v>18</v>
      </c>
      <c r="E111" s="135" t="s">
        <v>18</v>
      </c>
      <c r="F111" s="136" t="s">
        <v>18</v>
      </c>
      <c r="G111" s="15">
        <f>SUM(G104:G110)</f>
        <v>302</v>
      </c>
      <c r="H111" s="89">
        <f>SUM(H104:H110)</f>
        <v>439</v>
      </c>
      <c r="I111" s="131" t="s">
        <v>18</v>
      </c>
      <c r="J111" s="132" t="s">
        <v>18</v>
      </c>
      <c r="K111" s="15">
        <f>SUM(K104:K110)</f>
        <v>67</v>
      </c>
      <c r="L111" s="89">
        <f>SUM(L104:L110)</f>
        <v>102</v>
      </c>
      <c r="M111" s="131" t="s">
        <v>18</v>
      </c>
      <c r="N111" s="132" t="s">
        <v>18</v>
      </c>
      <c r="O111" s="15">
        <f t="shared" ref="O111:X111" si="102">SUM(O104:O110)</f>
        <v>99</v>
      </c>
      <c r="P111" s="89">
        <f t="shared" si="102"/>
        <v>243</v>
      </c>
      <c r="Q111" s="15">
        <f t="shared" si="102"/>
        <v>150</v>
      </c>
      <c r="R111" s="89">
        <f t="shared" si="102"/>
        <v>279</v>
      </c>
      <c r="S111" s="15">
        <f t="shared" si="102"/>
        <v>142</v>
      </c>
      <c r="T111" s="89">
        <f t="shared" si="102"/>
        <v>294</v>
      </c>
      <c r="U111" s="15">
        <f t="shared" si="102"/>
        <v>70</v>
      </c>
      <c r="V111" s="166">
        <f t="shared" si="102"/>
        <v>127</v>
      </c>
      <c r="W111" s="11">
        <f t="shared" si="102"/>
        <v>830</v>
      </c>
      <c r="X111" s="89">
        <f t="shared" si="102"/>
        <v>1484</v>
      </c>
      <c r="Y111" s="361"/>
      <c r="Z111" s="83"/>
    </row>
    <row r="112" spans="1:29" ht="17.100000000000001" customHeight="1">
      <c r="A112" s="22"/>
      <c r="B112" s="42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</row>
    <row r="113" spans="1:31" ht="19.5" customHeight="1" thickBot="1">
      <c r="A113" s="157" t="s">
        <v>40</v>
      </c>
      <c r="B113" s="157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</row>
    <row r="114" spans="1:31" ht="15" customHeight="1" thickTop="1">
      <c r="A114" s="433"/>
      <c r="B114" s="408"/>
      <c r="C114" s="433" t="s">
        <v>0</v>
      </c>
      <c r="D114" s="395"/>
      <c r="E114" s="394" t="s">
        <v>1</v>
      </c>
      <c r="F114" s="395"/>
      <c r="G114" s="394" t="s">
        <v>2</v>
      </c>
      <c r="H114" s="395"/>
      <c r="I114" s="394" t="s">
        <v>3</v>
      </c>
      <c r="J114" s="395"/>
      <c r="K114" s="394" t="s">
        <v>4</v>
      </c>
      <c r="L114" s="395"/>
      <c r="M114" s="394" t="s">
        <v>5</v>
      </c>
      <c r="N114" s="395"/>
      <c r="O114" s="394" t="s">
        <v>6</v>
      </c>
      <c r="P114" s="395"/>
      <c r="Q114" s="394" t="s">
        <v>7</v>
      </c>
      <c r="R114" s="395"/>
      <c r="S114" s="394" t="s">
        <v>8</v>
      </c>
      <c r="T114" s="408"/>
      <c r="U114" s="409" t="s">
        <v>9</v>
      </c>
      <c r="V114" s="410"/>
    </row>
    <row r="115" spans="1:31" ht="15" customHeight="1" thickBot="1">
      <c r="A115" s="434"/>
      <c r="B115" s="435"/>
      <c r="C115" s="179" t="s">
        <v>16</v>
      </c>
      <c r="D115" s="21" t="s">
        <v>17</v>
      </c>
      <c r="E115" s="25" t="s">
        <v>16</v>
      </c>
      <c r="F115" s="24" t="s">
        <v>17</v>
      </c>
      <c r="G115" s="20" t="s">
        <v>16</v>
      </c>
      <c r="H115" s="21" t="s">
        <v>17</v>
      </c>
      <c r="I115" s="25" t="s">
        <v>16</v>
      </c>
      <c r="J115" s="24" t="s">
        <v>17</v>
      </c>
      <c r="K115" s="20" t="s">
        <v>16</v>
      </c>
      <c r="L115" s="21" t="s">
        <v>17</v>
      </c>
      <c r="M115" s="25" t="s">
        <v>16</v>
      </c>
      <c r="N115" s="24" t="s">
        <v>17</v>
      </c>
      <c r="O115" s="20" t="s">
        <v>16</v>
      </c>
      <c r="P115" s="21" t="s">
        <v>17</v>
      </c>
      <c r="Q115" s="25" t="s">
        <v>16</v>
      </c>
      <c r="R115" s="24" t="s">
        <v>17</v>
      </c>
      <c r="S115" s="32" t="s">
        <v>16</v>
      </c>
      <c r="T115" s="31" t="s">
        <v>17</v>
      </c>
      <c r="U115" s="365" t="s">
        <v>16</v>
      </c>
      <c r="V115" s="366" t="s">
        <v>17</v>
      </c>
    </row>
    <row r="116" spans="1:31" ht="17.25" customHeight="1" thickTop="1">
      <c r="A116" s="389" t="s">
        <v>14</v>
      </c>
      <c r="B116" s="17" t="s">
        <v>13</v>
      </c>
      <c r="C116" s="199">
        <f t="shared" ref="C116:D122" si="103">E116-E4</f>
        <v>201</v>
      </c>
      <c r="D116" s="26">
        <f t="shared" si="103"/>
        <v>201</v>
      </c>
      <c r="E116" s="28">
        <f>G116-G4+G88</f>
        <v>201</v>
      </c>
      <c r="F116" s="26">
        <f>H116-H4+H88</f>
        <v>201</v>
      </c>
      <c r="G116" s="28">
        <f t="shared" ref="G116:H122" si="104">I116-I4</f>
        <v>99</v>
      </c>
      <c r="H116" s="26">
        <f t="shared" si="104"/>
        <v>99</v>
      </c>
      <c r="I116" s="28">
        <f>K116+K88-K4</f>
        <v>101</v>
      </c>
      <c r="J116" s="26">
        <f>L116+L88-L4</f>
        <v>101</v>
      </c>
      <c r="K116" s="28">
        <f>M116-M4</f>
        <v>90</v>
      </c>
      <c r="L116" s="26">
        <f>N116-N4</f>
        <v>90</v>
      </c>
      <c r="M116" s="28">
        <f>O116-O32-O4</f>
        <v>92</v>
      </c>
      <c r="N116" s="26">
        <f>P116-P32-P4</f>
        <v>92</v>
      </c>
      <c r="O116" s="28">
        <f>Q116+Q88-Q60-Q4</f>
        <v>93</v>
      </c>
      <c r="P116" s="26">
        <f>R116+R88-R60-R4</f>
        <v>93</v>
      </c>
      <c r="Q116" s="28">
        <f t="shared" ref="Q116:S122" si="105">S116+S88-S60-S32-S4</f>
        <v>77</v>
      </c>
      <c r="R116" s="26">
        <f t="shared" si="105"/>
        <v>77</v>
      </c>
      <c r="S116" s="28">
        <f t="shared" si="105"/>
        <v>66</v>
      </c>
      <c r="T116" s="88">
        <f>V116+V88-V60-V32-V4</f>
        <v>66</v>
      </c>
      <c r="U116" s="367">
        <v>70</v>
      </c>
      <c r="V116" s="368">
        <v>70</v>
      </c>
      <c r="X116" s="142"/>
      <c r="Y116" s="143"/>
    </row>
    <row r="117" spans="1:31" ht="17.25" customHeight="1">
      <c r="A117" s="390"/>
      <c r="B117" s="100" t="s">
        <v>10</v>
      </c>
      <c r="C117" s="200">
        <f t="shared" si="103"/>
        <v>128</v>
      </c>
      <c r="D117" s="6">
        <f t="shared" si="103"/>
        <v>256</v>
      </c>
      <c r="E117" s="9">
        <f t="shared" ref="E117:F117" si="106">G117-G5+G89</f>
        <v>128</v>
      </c>
      <c r="F117" s="6">
        <f t="shared" si="106"/>
        <v>256</v>
      </c>
      <c r="G117" s="9">
        <f t="shared" si="104"/>
        <v>63</v>
      </c>
      <c r="H117" s="6">
        <f t="shared" si="104"/>
        <v>126</v>
      </c>
      <c r="I117" s="9">
        <f t="shared" ref="I117:J117" si="107">K117+K89-K5</f>
        <v>67</v>
      </c>
      <c r="J117" s="6">
        <f t="shared" si="107"/>
        <v>134</v>
      </c>
      <c r="K117" s="9">
        <f t="shared" ref="K117:L117" si="108">M117-M5</f>
        <v>58</v>
      </c>
      <c r="L117" s="6">
        <f t="shared" si="108"/>
        <v>116</v>
      </c>
      <c r="M117" s="9">
        <f t="shared" ref="M117:N117" si="109">O117-O33-O5</f>
        <v>59</v>
      </c>
      <c r="N117" s="6">
        <f t="shared" si="109"/>
        <v>118</v>
      </c>
      <c r="O117" s="9">
        <f t="shared" ref="O117:P117" si="110">Q117+Q89-Q61-Q5</f>
        <v>61</v>
      </c>
      <c r="P117" s="6">
        <f t="shared" si="110"/>
        <v>122</v>
      </c>
      <c r="Q117" s="9">
        <f t="shared" ref="Q117:Q122" si="111">S117+S89-S61-S33-S5</f>
        <v>27</v>
      </c>
      <c r="R117" s="6">
        <f t="shared" ref="R117:R122" si="112">T117+T89-T61-T33-T5</f>
        <v>54</v>
      </c>
      <c r="S117" s="9">
        <f t="shared" si="105"/>
        <v>19</v>
      </c>
      <c r="T117" s="29">
        <f t="shared" ref="T117:T122" si="113">V117+V89-V61-V33-V5</f>
        <v>38</v>
      </c>
      <c r="U117" s="369">
        <v>24</v>
      </c>
      <c r="V117" s="370">
        <v>48</v>
      </c>
      <c r="X117" s="142"/>
      <c r="Y117" s="143"/>
    </row>
    <row r="118" spans="1:31" ht="17.25" customHeight="1">
      <c r="A118" s="390"/>
      <c r="B118" s="100" t="s">
        <v>11</v>
      </c>
      <c r="C118" s="200">
        <f t="shared" si="103"/>
        <v>12</v>
      </c>
      <c r="D118" s="6">
        <f t="shared" si="103"/>
        <v>36</v>
      </c>
      <c r="E118" s="9">
        <f t="shared" ref="E118:F118" si="114">G118-G6+G90</f>
        <v>12</v>
      </c>
      <c r="F118" s="6">
        <f t="shared" si="114"/>
        <v>36</v>
      </c>
      <c r="G118" s="9">
        <f t="shared" si="104"/>
        <v>13</v>
      </c>
      <c r="H118" s="6">
        <f t="shared" si="104"/>
        <v>39</v>
      </c>
      <c r="I118" s="9">
        <f t="shared" ref="I118:J118" si="115">K118+K90-K6</f>
        <v>14</v>
      </c>
      <c r="J118" s="6">
        <f t="shared" si="115"/>
        <v>42</v>
      </c>
      <c r="K118" s="9">
        <f t="shared" ref="K118:L118" si="116">M118-M6</f>
        <v>18</v>
      </c>
      <c r="L118" s="6">
        <f t="shared" si="116"/>
        <v>54</v>
      </c>
      <c r="M118" s="9">
        <f t="shared" ref="M118:N118" si="117">O118-O34-O6</f>
        <v>19</v>
      </c>
      <c r="N118" s="6">
        <f t="shared" si="117"/>
        <v>57</v>
      </c>
      <c r="O118" s="9">
        <f t="shared" ref="O118:P118" si="118">Q118+Q90-Q62-Q6</f>
        <v>25</v>
      </c>
      <c r="P118" s="6">
        <f t="shared" si="118"/>
        <v>75</v>
      </c>
      <c r="Q118" s="9">
        <f t="shared" si="111"/>
        <v>21</v>
      </c>
      <c r="R118" s="6">
        <f t="shared" si="112"/>
        <v>63</v>
      </c>
      <c r="S118" s="9">
        <f t="shared" si="105"/>
        <v>24</v>
      </c>
      <c r="T118" s="29">
        <f t="shared" si="113"/>
        <v>72</v>
      </c>
      <c r="U118" s="369">
        <v>23</v>
      </c>
      <c r="V118" s="370">
        <v>69</v>
      </c>
      <c r="X118" s="142"/>
      <c r="Y118" s="143"/>
    </row>
    <row r="119" spans="1:31" ht="17.25" customHeight="1">
      <c r="A119" s="390"/>
      <c r="B119" s="100" t="s">
        <v>12</v>
      </c>
      <c r="C119" s="200">
        <f t="shared" si="103"/>
        <v>17</v>
      </c>
      <c r="D119" s="6">
        <f t="shared" si="103"/>
        <v>68</v>
      </c>
      <c r="E119" s="9">
        <f t="shared" ref="E119:F119" si="119">G119-G7+G91</f>
        <v>39</v>
      </c>
      <c r="F119" s="6">
        <f t="shared" si="119"/>
        <v>156</v>
      </c>
      <c r="G119" s="9">
        <f t="shared" si="104"/>
        <v>41</v>
      </c>
      <c r="H119" s="6">
        <f t="shared" si="104"/>
        <v>164</v>
      </c>
      <c r="I119" s="9">
        <f t="shared" ref="I119:J119" si="120">K119+K91-K7</f>
        <v>64</v>
      </c>
      <c r="J119" s="6">
        <f t="shared" si="120"/>
        <v>256</v>
      </c>
      <c r="K119" s="9">
        <f t="shared" ref="K119:L119" si="121">M119-M7</f>
        <v>74</v>
      </c>
      <c r="L119" s="6">
        <f t="shared" si="121"/>
        <v>296</v>
      </c>
      <c r="M119" s="9">
        <f t="shared" ref="M119:N119" si="122">O119-O35-O7</f>
        <v>87</v>
      </c>
      <c r="N119" s="6">
        <f t="shared" si="122"/>
        <v>348</v>
      </c>
      <c r="O119" s="9">
        <f t="shared" ref="O119:P119" si="123">Q119+Q91-Q63-Q7</f>
        <v>132</v>
      </c>
      <c r="P119" s="6">
        <f t="shared" si="123"/>
        <v>528</v>
      </c>
      <c r="Q119" s="9">
        <f t="shared" si="111"/>
        <v>186</v>
      </c>
      <c r="R119" s="6">
        <f t="shared" si="112"/>
        <v>744</v>
      </c>
      <c r="S119" s="9">
        <f t="shared" si="105"/>
        <v>248</v>
      </c>
      <c r="T119" s="29">
        <f t="shared" si="113"/>
        <v>992</v>
      </c>
      <c r="U119" s="369">
        <v>341</v>
      </c>
      <c r="V119" s="370">
        <v>1364</v>
      </c>
      <c r="X119" s="142"/>
      <c r="Y119" s="143"/>
    </row>
    <row r="120" spans="1:31" ht="17.25" customHeight="1">
      <c r="A120" s="390"/>
      <c r="B120" s="100" t="s">
        <v>21</v>
      </c>
      <c r="C120" s="200">
        <f t="shared" si="103"/>
        <v>11</v>
      </c>
      <c r="D120" s="6">
        <f t="shared" si="103"/>
        <v>62</v>
      </c>
      <c r="E120" s="9">
        <f t="shared" ref="E120:F120" si="124">G120-G8+G92</f>
        <v>15</v>
      </c>
      <c r="F120" s="6">
        <f t="shared" si="124"/>
        <v>85</v>
      </c>
      <c r="G120" s="9">
        <f t="shared" si="104"/>
        <v>16</v>
      </c>
      <c r="H120" s="6">
        <f t="shared" si="104"/>
        <v>91</v>
      </c>
      <c r="I120" s="9">
        <f t="shared" ref="I120:J120" si="125">K120+K92-K8</f>
        <v>19</v>
      </c>
      <c r="J120" s="6">
        <f t="shared" si="125"/>
        <v>108</v>
      </c>
      <c r="K120" s="9">
        <f t="shared" ref="K120:L120" si="126">M120-M8</f>
        <v>19</v>
      </c>
      <c r="L120" s="6">
        <f t="shared" si="126"/>
        <v>108</v>
      </c>
      <c r="M120" s="9">
        <f t="shared" ref="M120:N120" si="127">O120-O36-O8</f>
        <v>21</v>
      </c>
      <c r="N120" s="6">
        <f t="shared" si="127"/>
        <v>120</v>
      </c>
      <c r="O120" s="9">
        <f t="shared" ref="O120:P120" si="128">Q120+Q92-Q64-Q8</f>
        <v>25</v>
      </c>
      <c r="P120" s="6">
        <f t="shared" si="128"/>
        <v>144</v>
      </c>
      <c r="Q120" s="9">
        <f t="shared" si="111"/>
        <v>25</v>
      </c>
      <c r="R120" s="6">
        <f t="shared" si="112"/>
        <v>144</v>
      </c>
      <c r="S120" s="9">
        <f t="shared" si="105"/>
        <v>31</v>
      </c>
      <c r="T120" s="29">
        <f t="shared" si="113"/>
        <v>180</v>
      </c>
      <c r="U120" s="369">
        <v>36</v>
      </c>
      <c r="V120" s="370">
        <v>210</v>
      </c>
      <c r="X120" s="142"/>
      <c r="Y120" s="403"/>
    </row>
    <row r="121" spans="1:31" ht="17.25" customHeight="1">
      <c r="A121" s="390"/>
      <c r="B121" s="100" t="s">
        <v>20</v>
      </c>
      <c r="C121" s="200">
        <f t="shared" si="103"/>
        <v>12</v>
      </c>
      <c r="D121" s="6">
        <f t="shared" si="103"/>
        <v>103</v>
      </c>
      <c r="E121" s="9">
        <f t="shared" ref="E121:F121" si="129">G121-G9+G93</f>
        <v>13</v>
      </c>
      <c r="F121" s="6">
        <f t="shared" si="129"/>
        <v>111</v>
      </c>
      <c r="G121" s="9">
        <f t="shared" si="104"/>
        <v>15</v>
      </c>
      <c r="H121" s="6">
        <f t="shared" si="104"/>
        <v>127</v>
      </c>
      <c r="I121" s="9">
        <f t="shared" ref="I121:J121" si="130">K121+K93-K9</f>
        <v>18</v>
      </c>
      <c r="J121" s="6">
        <f t="shared" si="130"/>
        <v>151</v>
      </c>
      <c r="K121" s="9">
        <f t="shared" ref="K121:L121" si="131">M121-M9</f>
        <v>18</v>
      </c>
      <c r="L121" s="6">
        <f t="shared" si="131"/>
        <v>151</v>
      </c>
      <c r="M121" s="9">
        <f t="shared" ref="M121:N121" si="132">O121-O37-O9</f>
        <v>23</v>
      </c>
      <c r="N121" s="6">
        <f t="shared" si="132"/>
        <v>191</v>
      </c>
      <c r="O121" s="9">
        <f t="shared" ref="O121:P121" si="133">Q121+Q93-Q65-Q9</f>
        <v>32</v>
      </c>
      <c r="P121" s="6">
        <f t="shared" si="133"/>
        <v>263</v>
      </c>
      <c r="Q121" s="9">
        <f t="shared" si="111"/>
        <v>26</v>
      </c>
      <c r="R121" s="6">
        <f t="shared" si="112"/>
        <v>213</v>
      </c>
      <c r="S121" s="9">
        <f t="shared" si="105"/>
        <v>32</v>
      </c>
      <c r="T121" s="29">
        <f t="shared" si="113"/>
        <v>259</v>
      </c>
      <c r="U121" s="369">
        <v>36</v>
      </c>
      <c r="V121" s="370">
        <v>291</v>
      </c>
      <c r="X121" s="143"/>
      <c r="Y121" s="403"/>
      <c r="Z121" s="66"/>
    </row>
    <row r="122" spans="1:31" ht="17.25" customHeight="1" thickBot="1">
      <c r="A122" s="390"/>
      <c r="B122" s="153" t="s">
        <v>22</v>
      </c>
      <c r="C122" s="201">
        <f t="shared" si="103"/>
        <v>9</v>
      </c>
      <c r="D122" s="50">
        <f t="shared" si="103"/>
        <v>151</v>
      </c>
      <c r="E122" s="53">
        <f t="shared" ref="E122:F122" si="134">G122-G10+G94</f>
        <v>9</v>
      </c>
      <c r="F122" s="50">
        <f t="shared" si="134"/>
        <v>151</v>
      </c>
      <c r="G122" s="53">
        <f t="shared" si="104"/>
        <v>13</v>
      </c>
      <c r="H122" s="50">
        <f t="shared" si="104"/>
        <v>203</v>
      </c>
      <c r="I122" s="53">
        <f t="shared" ref="I122:J122" si="135">K122+K94-K10</f>
        <v>16</v>
      </c>
      <c r="J122" s="50">
        <f t="shared" si="135"/>
        <v>247</v>
      </c>
      <c r="K122" s="53">
        <f t="shared" ref="K122:L122" si="136">M122-M10</f>
        <v>19</v>
      </c>
      <c r="L122" s="50">
        <f t="shared" si="136"/>
        <v>311</v>
      </c>
      <c r="M122" s="53">
        <f t="shared" ref="M122:N122" si="137">O122-O38-O10</f>
        <v>24</v>
      </c>
      <c r="N122" s="50">
        <f t="shared" si="137"/>
        <v>411</v>
      </c>
      <c r="O122" s="53">
        <f t="shared" ref="O122:P122" si="138">Q122+Q94-Q66-Q10</f>
        <v>55</v>
      </c>
      <c r="P122" s="50">
        <f t="shared" si="138"/>
        <v>841</v>
      </c>
      <c r="Q122" s="53">
        <f t="shared" si="111"/>
        <v>48</v>
      </c>
      <c r="R122" s="50">
        <f t="shared" si="112"/>
        <v>687</v>
      </c>
      <c r="S122" s="53">
        <f t="shared" si="105"/>
        <v>68</v>
      </c>
      <c r="T122" s="54">
        <f t="shared" si="113"/>
        <v>953</v>
      </c>
      <c r="U122" s="371">
        <v>75</v>
      </c>
      <c r="V122" s="372">
        <v>1125</v>
      </c>
      <c r="X122" s="143"/>
      <c r="Y122" s="403"/>
      <c r="Z122" s="66"/>
      <c r="AA122" s="66"/>
      <c r="AB122" s="66"/>
    </row>
    <row r="123" spans="1:31" ht="17.25" customHeight="1" thickTop="1" thickBot="1">
      <c r="A123" s="391"/>
      <c r="B123" s="17" t="s">
        <v>19</v>
      </c>
      <c r="C123" s="196">
        <f t="shared" ref="C123:R123" si="139">SUM(C116:C122)</f>
        <v>390</v>
      </c>
      <c r="D123" s="19">
        <f t="shared" si="139"/>
        <v>877</v>
      </c>
      <c r="E123" s="13">
        <f t="shared" si="139"/>
        <v>417</v>
      </c>
      <c r="F123" s="23">
        <f t="shared" si="139"/>
        <v>996</v>
      </c>
      <c r="G123" s="13">
        <f t="shared" si="139"/>
        <v>260</v>
      </c>
      <c r="H123" s="23">
        <f t="shared" si="139"/>
        <v>849</v>
      </c>
      <c r="I123" s="13">
        <f t="shared" si="139"/>
        <v>299</v>
      </c>
      <c r="J123" s="23">
        <f t="shared" si="139"/>
        <v>1039</v>
      </c>
      <c r="K123" s="13">
        <f t="shared" si="139"/>
        <v>296</v>
      </c>
      <c r="L123" s="23">
        <f t="shared" si="139"/>
        <v>1126</v>
      </c>
      <c r="M123" s="13">
        <f t="shared" si="139"/>
        <v>325</v>
      </c>
      <c r="N123" s="23">
        <f t="shared" si="139"/>
        <v>1337</v>
      </c>
      <c r="O123" s="13">
        <f t="shared" si="139"/>
        <v>423</v>
      </c>
      <c r="P123" s="23">
        <f t="shared" si="139"/>
        <v>2066</v>
      </c>
      <c r="Q123" s="13">
        <f t="shared" si="139"/>
        <v>410</v>
      </c>
      <c r="R123" s="19">
        <f t="shared" si="139"/>
        <v>1982</v>
      </c>
      <c r="S123" s="28">
        <f t="shared" ref="S123:V123" si="140">SUM(S116:S122)</f>
        <v>488</v>
      </c>
      <c r="T123" s="88">
        <f t="shared" si="140"/>
        <v>2560</v>
      </c>
      <c r="U123" s="367">
        <f t="shared" si="140"/>
        <v>605</v>
      </c>
      <c r="V123" s="368">
        <f t="shared" si="140"/>
        <v>3177</v>
      </c>
      <c r="X123" s="67"/>
      <c r="Y123" s="67"/>
      <c r="AA123" s="66"/>
      <c r="AB123" s="66"/>
    </row>
    <row r="124" spans="1:31" ht="17.25" customHeight="1">
      <c r="A124" s="392" t="s">
        <v>15</v>
      </c>
      <c r="B124" s="181" t="s">
        <v>13</v>
      </c>
      <c r="C124" s="205">
        <f t="shared" ref="C124:D130" si="141">E124-E12</f>
        <v>134</v>
      </c>
      <c r="D124" s="44">
        <f t="shared" si="141"/>
        <v>134</v>
      </c>
      <c r="E124" s="47">
        <f>G124-G12+G96</f>
        <v>136</v>
      </c>
      <c r="F124" s="44">
        <f>H124-H12+H96</f>
        <v>136</v>
      </c>
      <c r="G124" s="47">
        <f t="shared" ref="G124:H130" si="142">I124-I12</f>
        <v>44</v>
      </c>
      <c r="H124" s="44">
        <f t="shared" si="142"/>
        <v>44</v>
      </c>
      <c r="I124" s="47">
        <f>K124+K96-K12</f>
        <v>46</v>
      </c>
      <c r="J124" s="44">
        <f>L124+L96-L12</f>
        <v>46</v>
      </c>
      <c r="K124" s="47">
        <f>M124-M12</f>
        <v>12</v>
      </c>
      <c r="L124" s="44">
        <f>N124-N12</f>
        <v>12</v>
      </c>
      <c r="M124" s="47">
        <f>O124+O96-O68-O12</f>
        <v>13</v>
      </c>
      <c r="N124" s="44">
        <f>P124+P96-P68-P12</f>
        <v>13</v>
      </c>
      <c r="O124" s="47">
        <f>Q124-Q12</f>
        <v>22</v>
      </c>
      <c r="P124" s="44">
        <f>R124-R12</f>
        <v>22</v>
      </c>
      <c r="Q124" s="47">
        <f>S124+S96-S68-S12</f>
        <v>28</v>
      </c>
      <c r="R124" s="44">
        <f>T124+T96-T68-T12</f>
        <v>28</v>
      </c>
      <c r="S124" s="47">
        <f>U124-U12</f>
        <v>31</v>
      </c>
      <c r="T124" s="49">
        <f>V124-V12</f>
        <v>31</v>
      </c>
      <c r="U124" s="373">
        <v>35</v>
      </c>
      <c r="V124" s="374">
        <v>35</v>
      </c>
      <c r="AD124" s="142"/>
      <c r="AE124" s="143"/>
    </row>
    <row r="125" spans="1:31" ht="17.25" customHeight="1">
      <c r="A125" s="390"/>
      <c r="B125" s="187" t="s">
        <v>10</v>
      </c>
      <c r="C125" s="200">
        <f t="shared" si="141"/>
        <v>54</v>
      </c>
      <c r="D125" s="6">
        <f t="shared" si="141"/>
        <v>108</v>
      </c>
      <c r="E125" s="9">
        <f t="shared" ref="E125:F125" si="143">G125-G13+G97</f>
        <v>54</v>
      </c>
      <c r="F125" s="6">
        <f t="shared" si="143"/>
        <v>108</v>
      </c>
      <c r="G125" s="9">
        <f t="shared" si="142"/>
        <v>35</v>
      </c>
      <c r="H125" s="6">
        <f t="shared" si="142"/>
        <v>70</v>
      </c>
      <c r="I125" s="9">
        <f t="shared" ref="I125:J125" si="144">K125+K97-K13</f>
        <v>35</v>
      </c>
      <c r="J125" s="6">
        <f t="shared" si="144"/>
        <v>70</v>
      </c>
      <c r="K125" s="9">
        <f t="shared" ref="K125:L125" si="145">M125-M13</f>
        <v>34</v>
      </c>
      <c r="L125" s="6">
        <f t="shared" si="145"/>
        <v>68</v>
      </c>
      <c r="M125" s="9">
        <f t="shared" ref="M125:N125" si="146">O125+O97-O69-O13</f>
        <v>35</v>
      </c>
      <c r="N125" s="6">
        <f t="shared" si="146"/>
        <v>70</v>
      </c>
      <c r="O125" s="9">
        <f t="shared" ref="O125:P125" si="147">Q125-Q13</f>
        <v>27</v>
      </c>
      <c r="P125" s="6">
        <f t="shared" si="147"/>
        <v>54</v>
      </c>
      <c r="Q125" s="9">
        <f t="shared" ref="Q125:R125" si="148">S125+S97-S69-S13</f>
        <v>27</v>
      </c>
      <c r="R125" s="6">
        <f t="shared" si="148"/>
        <v>54</v>
      </c>
      <c r="S125" s="9">
        <f t="shared" ref="S125:T125" si="149">U125-U13</f>
        <v>15</v>
      </c>
      <c r="T125" s="29">
        <f t="shared" si="149"/>
        <v>30</v>
      </c>
      <c r="U125" s="369">
        <v>16</v>
      </c>
      <c r="V125" s="370">
        <v>32</v>
      </c>
      <c r="AD125" s="142"/>
      <c r="AE125" s="143"/>
    </row>
    <row r="126" spans="1:31" ht="17.25" customHeight="1">
      <c r="A126" s="390"/>
      <c r="B126" s="187" t="s">
        <v>11</v>
      </c>
      <c r="C126" s="200">
        <f t="shared" si="141"/>
        <v>7</v>
      </c>
      <c r="D126" s="6">
        <f t="shared" si="141"/>
        <v>21</v>
      </c>
      <c r="E126" s="9">
        <f t="shared" ref="E126:F126" si="150">G126-G14+G98</f>
        <v>7</v>
      </c>
      <c r="F126" s="6">
        <f t="shared" si="150"/>
        <v>21</v>
      </c>
      <c r="G126" s="9">
        <f t="shared" si="142"/>
        <v>7</v>
      </c>
      <c r="H126" s="6">
        <f t="shared" si="142"/>
        <v>21</v>
      </c>
      <c r="I126" s="9">
        <f t="shared" ref="I126:J126" si="151">K126+K98-K14</f>
        <v>8</v>
      </c>
      <c r="J126" s="6">
        <f t="shared" si="151"/>
        <v>24</v>
      </c>
      <c r="K126" s="9">
        <f t="shared" ref="K126:L126" si="152">M126-M14</f>
        <v>9</v>
      </c>
      <c r="L126" s="6">
        <f t="shared" si="152"/>
        <v>27</v>
      </c>
      <c r="M126" s="9">
        <f t="shared" ref="M126:N126" si="153">O126+O98-O70-O14</f>
        <v>10</v>
      </c>
      <c r="N126" s="6">
        <f t="shared" si="153"/>
        <v>30</v>
      </c>
      <c r="O126" s="9">
        <f t="shared" ref="O126:P126" si="154">Q126-Q14</f>
        <v>7</v>
      </c>
      <c r="P126" s="6">
        <f t="shared" si="154"/>
        <v>21</v>
      </c>
      <c r="Q126" s="9">
        <f t="shared" ref="Q126:R126" si="155">S126+S98-S70-S14</f>
        <v>9</v>
      </c>
      <c r="R126" s="6">
        <f t="shared" si="155"/>
        <v>27</v>
      </c>
      <c r="S126" s="9">
        <f t="shared" ref="S126:T126" si="156">U126-U14</f>
        <v>12</v>
      </c>
      <c r="T126" s="29">
        <f t="shared" si="156"/>
        <v>36</v>
      </c>
      <c r="U126" s="369">
        <v>14</v>
      </c>
      <c r="V126" s="370">
        <v>42</v>
      </c>
      <c r="AD126" s="142"/>
      <c r="AE126" s="143"/>
    </row>
    <row r="127" spans="1:31" ht="17.25" customHeight="1">
      <c r="A127" s="390"/>
      <c r="B127" s="187" t="s">
        <v>12</v>
      </c>
      <c r="C127" s="200">
        <f t="shared" si="141"/>
        <v>12</v>
      </c>
      <c r="D127" s="6">
        <f t="shared" si="141"/>
        <v>48</v>
      </c>
      <c r="E127" s="9">
        <f t="shared" ref="E127:F127" si="157">G127-G15+G99</f>
        <v>16</v>
      </c>
      <c r="F127" s="6">
        <f t="shared" si="157"/>
        <v>64</v>
      </c>
      <c r="G127" s="9">
        <f t="shared" si="142"/>
        <v>23</v>
      </c>
      <c r="H127" s="6">
        <f t="shared" si="142"/>
        <v>92</v>
      </c>
      <c r="I127" s="9">
        <f t="shared" ref="I127:J127" si="158">K127+K99-K15</f>
        <v>33</v>
      </c>
      <c r="J127" s="6">
        <f t="shared" si="158"/>
        <v>132</v>
      </c>
      <c r="K127" s="9">
        <f t="shared" ref="K127:L127" si="159">M127-M15</f>
        <v>34</v>
      </c>
      <c r="L127" s="6">
        <f t="shared" si="159"/>
        <v>136</v>
      </c>
      <c r="M127" s="7">
        <f t="shared" ref="M127:N127" si="160">O127+O99-O71-O15</f>
        <v>44</v>
      </c>
      <c r="N127" s="6">
        <f t="shared" si="160"/>
        <v>176</v>
      </c>
      <c r="O127" s="7">
        <f t="shared" ref="O127:P127" si="161">Q127-Q15</f>
        <v>35</v>
      </c>
      <c r="P127" s="6">
        <f t="shared" si="161"/>
        <v>140</v>
      </c>
      <c r="Q127" s="9">
        <f t="shared" ref="Q127:R127" si="162">S127+S99-S71-S15</f>
        <v>49</v>
      </c>
      <c r="R127" s="6">
        <f t="shared" si="162"/>
        <v>196</v>
      </c>
      <c r="S127" s="9">
        <f t="shared" ref="S127:T127" si="163">U127-U15</f>
        <v>57</v>
      </c>
      <c r="T127" s="29">
        <f t="shared" si="163"/>
        <v>228</v>
      </c>
      <c r="U127" s="369">
        <v>73</v>
      </c>
      <c r="V127" s="370">
        <v>292</v>
      </c>
      <c r="AD127" s="142"/>
      <c r="AE127" s="143"/>
    </row>
    <row r="128" spans="1:31" ht="17.25" customHeight="1">
      <c r="A128" s="390"/>
      <c r="B128" s="187" t="s">
        <v>21</v>
      </c>
      <c r="C128" s="200">
        <f t="shared" si="141"/>
        <v>3</v>
      </c>
      <c r="D128" s="6">
        <f t="shared" si="141"/>
        <v>18</v>
      </c>
      <c r="E128" s="9">
        <f t="shared" ref="E128:F128" si="164">G128-G16+G100</f>
        <v>6</v>
      </c>
      <c r="F128" s="6">
        <f t="shared" si="164"/>
        <v>36</v>
      </c>
      <c r="G128" s="9">
        <f t="shared" si="142"/>
        <v>8</v>
      </c>
      <c r="H128" s="6">
        <f t="shared" si="142"/>
        <v>48</v>
      </c>
      <c r="I128" s="9">
        <f t="shared" ref="I128:J128" si="165">K128+K100-K16</f>
        <v>8</v>
      </c>
      <c r="J128" s="6">
        <f t="shared" si="165"/>
        <v>48</v>
      </c>
      <c r="K128" s="9">
        <f t="shared" ref="K128:L128" si="166">M128-M16</f>
        <v>9</v>
      </c>
      <c r="L128" s="6">
        <f t="shared" si="166"/>
        <v>54</v>
      </c>
      <c r="M128" s="9">
        <f t="shared" ref="M128:N128" si="167">O128+O100-O72-O16</f>
        <v>10</v>
      </c>
      <c r="N128" s="6">
        <f t="shared" si="167"/>
        <v>60</v>
      </c>
      <c r="O128" s="9">
        <f t="shared" ref="O128:P128" si="168">Q128-Q16</f>
        <v>9</v>
      </c>
      <c r="P128" s="6">
        <f t="shared" si="168"/>
        <v>54</v>
      </c>
      <c r="Q128" s="9">
        <f t="shared" ref="Q128:R128" si="169">S128+S100-S72-S16</f>
        <v>9</v>
      </c>
      <c r="R128" s="6">
        <f t="shared" si="169"/>
        <v>54</v>
      </c>
      <c r="S128" s="9">
        <f t="shared" ref="S128:T128" si="170">U128-U16</f>
        <v>4</v>
      </c>
      <c r="T128" s="29">
        <f t="shared" si="170"/>
        <v>24</v>
      </c>
      <c r="U128" s="369">
        <v>4</v>
      </c>
      <c r="V128" s="370">
        <v>24</v>
      </c>
      <c r="AD128" s="142"/>
      <c r="AE128" s="143"/>
    </row>
    <row r="129" spans="1:36" ht="17.25" customHeight="1">
      <c r="A129" s="390"/>
      <c r="B129" s="187" t="s">
        <v>20</v>
      </c>
      <c r="C129" s="200">
        <f t="shared" si="141"/>
        <v>3</v>
      </c>
      <c r="D129" s="6">
        <f t="shared" si="141"/>
        <v>24</v>
      </c>
      <c r="E129" s="9">
        <f t="shared" ref="E129:F129" si="171">G129-G17+G101</f>
        <v>3</v>
      </c>
      <c r="F129" s="6">
        <f t="shared" si="171"/>
        <v>24</v>
      </c>
      <c r="G129" s="9">
        <f t="shared" si="142"/>
        <v>3</v>
      </c>
      <c r="H129" s="6">
        <f t="shared" si="142"/>
        <v>24</v>
      </c>
      <c r="I129" s="9">
        <f t="shared" ref="I129:J129" si="172">K129+K101-K17</f>
        <v>3</v>
      </c>
      <c r="J129" s="6">
        <f t="shared" si="172"/>
        <v>24</v>
      </c>
      <c r="K129" s="9">
        <f t="shared" ref="K129:L129" si="173">M129-M17</f>
        <v>5</v>
      </c>
      <c r="L129" s="6">
        <f t="shared" si="173"/>
        <v>40</v>
      </c>
      <c r="M129" s="7">
        <f t="shared" ref="M129:N129" si="174">O129+O101-O73-O17</f>
        <v>5</v>
      </c>
      <c r="N129" s="6">
        <f t="shared" si="174"/>
        <v>40</v>
      </c>
      <c r="O129" s="7">
        <f t="shared" ref="O129:P129" si="175">Q129-Q17</f>
        <v>6</v>
      </c>
      <c r="P129" s="6">
        <f t="shared" si="175"/>
        <v>48</v>
      </c>
      <c r="Q129" s="9">
        <f t="shared" ref="Q129:R129" si="176">S129+S101-S73-S17</f>
        <v>9</v>
      </c>
      <c r="R129" s="6">
        <f t="shared" si="176"/>
        <v>72</v>
      </c>
      <c r="S129" s="9">
        <f t="shared" ref="S129:T129" si="177">U129-U17</f>
        <v>5</v>
      </c>
      <c r="T129" s="29">
        <f t="shared" si="177"/>
        <v>40</v>
      </c>
      <c r="U129" s="369">
        <v>9</v>
      </c>
      <c r="V129" s="370">
        <v>72</v>
      </c>
      <c r="Z129" s="66"/>
      <c r="AD129" s="143"/>
      <c r="AE129" s="143"/>
    </row>
    <row r="130" spans="1:36" ht="17.25" customHeight="1" thickBot="1">
      <c r="A130" s="390"/>
      <c r="B130" s="185" t="s">
        <v>22</v>
      </c>
      <c r="C130" s="170">
        <f t="shared" si="141"/>
        <v>0</v>
      </c>
      <c r="D130" s="87">
        <f t="shared" si="141"/>
        <v>0</v>
      </c>
      <c r="E130" s="351">
        <f t="shared" ref="E130:F130" si="178">G130-G18+G102</f>
        <v>2</v>
      </c>
      <c r="F130" s="87">
        <f t="shared" si="178"/>
        <v>36</v>
      </c>
      <c r="G130" s="351">
        <f t="shared" si="142"/>
        <v>7</v>
      </c>
      <c r="H130" s="87">
        <f t="shared" si="142"/>
        <v>120</v>
      </c>
      <c r="I130" s="351">
        <f t="shared" ref="I130:J130" si="179">K130+K102-K18</f>
        <v>10</v>
      </c>
      <c r="J130" s="87">
        <f t="shared" si="179"/>
        <v>196</v>
      </c>
      <c r="K130" s="351">
        <f t="shared" ref="K130:L130" si="180">M130-M18</f>
        <v>21</v>
      </c>
      <c r="L130" s="87">
        <f t="shared" si="180"/>
        <v>332</v>
      </c>
      <c r="M130" s="351">
        <f t="shared" ref="M130:N130" si="181">O130+O102-O74-O18</f>
        <v>26</v>
      </c>
      <c r="N130" s="87">
        <f t="shared" si="181"/>
        <v>432</v>
      </c>
      <c r="O130" s="351">
        <f t="shared" ref="O130:P130" si="182">Q130-Q18</f>
        <v>19</v>
      </c>
      <c r="P130" s="87">
        <f t="shared" si="182"/>
        <v>328</v>
      </c>
      <c r="Q130" s="351">
        <f t="shared" ref="Q130:R130" si="183">S130+S102-S74-S18</f>
        <v>27</v>
      </c>
      <c r="R130" s="87">
        <f t="shared" si="183"/>
        <v>450</v>
      </c>
      <c r="S130" s="351">
        <f t="shared" ref="S130:T130" si="184">U130-U18</f>
        <v>35</v>
      </c>
      <c r="T130" s="356">
        <f t="shared" si="184"/>
        <v>576</v>
      </c>
      <c r="U130" s="375">
        <v>41</v>
      </c>
      <c r="V130" s="376">
        <v>670</v>
      </c>
      <c r="Z130" s="66"/>
      <c r="AA130" s="66"/>
      <c r="AB130" s="66"/>
      <c r="AD130" s="143"/>
      <c r="AE130" s="143"/>
    </row>
    <row r="131" spans="1:36" ht="17.25" customHeight="1" thickTop="1" thickBot="1">
      <c r="A131" s="391"/>
      <c r="B131" s="101" t="s">
        <v>19</v>
      </c>
      <c r="C131" s="127">
        <f t="shared" ref="C131:V131" si="185">SUM(C124:C130)</f>
        <v>213</v>
      </c>
      <c r="D131" s="60">
        <f t="shared" si="185"/>
        <v>353</v>
      </c>
      <c r="E131" s="59">
        <f t="shared" si="185"/>
        <v>224</v>
      </c>
      <c r="F131" s="60">
        <f t="shared" si="185"/>
        <v>425</v>
      </c>
      <c r="G131" s="59">
        <f t="shared" si="185"/>
        <v>127</v>
      </c>
      <c r="H131" s="60">
        <f t="shared" si="185"/>
        <v>419</v>
      </c>
      <c r="I131" s="59">
        <f t="shared" si="185"/>
        <v>143</v>
      </c>
      <c r="J131" s="60">
        <f t="shared" si="185"/>
        <v>540</v>
      </c>
      <c r="K131" s="59">
        <f t="shared" si="185"/>
        <v>124</v>
      </c>
      <c r="L131" s="60">
        <f t="shared" si="185"/>
        <v>669</v>
      </c>
      <c r="M131" s="59">
        <f t="shared" si="185"/>
        <v>143</v>
      </c>
      <c r="N131" s="60">
        <f t="shared" si="185"/>
        <v>821</v>
      </c>
      <c r="O131" s="59">
        <f t="shared" ref="O131" si="186">Q131+O103-O75-O19</f>
        <v>176</v>
      </c>
      <c r="P131" s="60">
        <f t="shared" si="185"/>
        <v>667</v>
      </c>
      <c r="Q131" s="59">
        <f t="shared" si="185"/>
        <v>158</v>
      </c>
      <c r="R131" s="60">
        <f t="shared" si="185"/>
        <v>881</v>
      </c>
      <c r="S131" s="59">
        <f t="shared" ref="S131" si="187">U131+S103-S75-S19</f>
        <v>191</v>
      </c>
      <c r="T131" s="116">
        <f t="shared" si="185"/>
        <v>965</v>
      </c>
      <c r="U131" s="377">
        <f t="shared" si="185"/>
        <v>192</v>
      </c>
      <c r="V131" s="378">
        <f t="shared" si="185"/>
        <v>1167</v>
      </c>
      <c r="X131" s="144"/>
      <c r="Y131" s="145" t="s">
        <v>26</v>
      </c>
      <c r="AA131" s="66"/>
      <c r="AB131" s="66"/>
      <c r="AD131" s="148"/>
      <c r="AE131" s="147" t="s">
        <v>26</v>
      </c>
    </row>
    <row r="132" spans="1:36" ht="17.25" customHeight="1" thickTop="1">
      <c r="A132" s="392" t="s">
        <v>29</v>
      </c>
      <c r="B132" s="99" t="s">
        <v>13</v>
      </c>
      <c r="C132" s="201">
        <f t="shared" ref="C132:V132" si="188">SUM(C116,C124)</f>
        <v>335</v>
      </c>
      <c r="D132" s="50">
        <f t="shared" si="188"/>
        <v>335</v>
      </c>
      <c r="E132" s="53">
        <f t="shared" si="188"/>
        <v>337</v>
      </c>
      <c r="F132" s="54">
        <f t="shared" si="188"/>
        <v>337</v>
      </c>
      <c r="G132" s="53">
        <f t="shared" si="188"/>
        <v>143</v>
      </c>
      <c r="H132" s="54">
        <f t="shared" si="188"/>
        <v>143</v>
      </c>
      <c r="I132" s="53">
        <f t="shared" si="188"/>
        <v>147</v>
      </c>
      <c r="J132" s="54">
        <f t="shared" si="188"/>
        <v>147</v>
      </c>
      <c r="K132" s="53">
        <f t="shared" si="188"/>
        <v>102</v>
      </c>
      <c r="L132" s="54">
        <f t="shared" si="188"/>
        <v>102</v>
      </c>
      <c r="M132" s="53">
        <f t="shared" si="188"/>
        <v>105</v>
      </c>
      <c r="N132" s="54">
        <f t="shared" si="188"/>
        <v>105</v>
      </c>
      <c r="O132" s="53">
        <f>SUM(O116,O124)</f>
        <v>115</v>
      </c>
      <c r="P132" s="54">
        <f t="shared" si="188"/>
        <v>115</v>
      </c>
      <c r="Q132" s="53">
        <f t="shared" si="188"/>
        <v>105</v>
      </c>
      <c r="R132" s="54">
        <f t="shared" si="188"/>
        <v>105</v>
      </c>
      <c r="S132" s="53">
        <f>SUM(S116,S124)</f>
        <v>97</v>
      </c>
      <c r="T132" s="54">
        <f>SUM(T116,T124)</f>
        <v>97</v>
      </c>
      <c r="U132" s="379">
        <f t="shared" si="188"/>
        <v>105</v>
      </c>
      <c r="V132" s="380">
        <f t="shared" si="188"/>
        <v>105</v>
      </c>
      <c r="X132" s="404" t="s">
        <v>32</v>
      </c>
      <c r="Y132" s="399">
        <f>SUM(V132:V135)</f>
        <v>1952</v>
      </c>
      <c r="AA132" s="66"/>
      <c r="AB132" s="66"/>
      <c r="AD132" s="411" t="s">
        <v>32</v>
      </c>
      <c r="AE132" s="418">
        <f>Y132</f>
        <v>1952</v>
      </c>
      <c r="AI132" s="387"/>
      <c r="AJ132" s="387"/>
    </row>
    <row r="133" spans="1:36" ht="17.25" customHeight="1">
      <c r="A133" s="390"/>
      <c r="B133" s="100" t="s">
        <v>10</v>
      </c>
      <c r="C133" s="200">
        <f t="shared" ref="C133:V133" si="189">SUM(C117,C125)</f>
        <v>182</v>
      </c>
      <c r="D133" s="6">
        <f t="shared" si="189"/>
        <v>364</v>
      </c>
      <c r="E133" s="9">
        <f t="shared" si="189"/>
        <v>182</v>
      </c>
      <c r="F133" s="6">
        <f t="shared" si="189"/>
        <v>364</v>
      </c>
      <c r="G133" s="9">
        <f t="shared" si="189"/>
        <v>98</v>
      </c>
      <c r="H133" s="6">
        <f t="shared" si="189"/>
        <v>196</v>
      </c>
      <c r="I133" s="9">
        <f t="shared" si="189"/>
        <v>102</v>
      </c>
      <c r="J133" s="6">
        <f t="shared" si="189"/>
        <v>204</v>
      </c>
      <c r="K133" s="9">
        <f t="shared" si="189"/>
        <v>92</v>
      </c>
      <c r="L133" s="6">
        <f t="shared" si="189"/>
        <v>184</v>
      </c>
      <c r="M133" s="9">
        <f t="shared" si="189"/>
        <v>94</v>
      </c>
      <c r="N133" s="29">
        <f t="shared" si="189"/>
        <v>188</v>
      </c>
      <c r="O133" s="9">
        <f t="shared" si="189"/>
        <v>88</v>
      </c>
      <c r="P133" s="6">
        <f t="shared" si="189"/>
        <v>176</v>
      </c>
      <c r="Q133" s="9">
        <f t="shared" si="189"/>
        <v>54</v>
      </c>
      <c r="R133" s="6">
        <f t="shared" si="189"/>
        <v>108</v>
      </c>
      <c r="S133" s="9">
        <f t="shared" si="189"/>
        <v>34</v>
      </c>
      <c r="T133" s="29">
        <f>SUM(T117,T125)</f>
        <v>68</v>
      </c>
      <c r="U133" s="381">
        <f t="shared" si="189"/>
        <v>40</v>
      </c>
      <c r="V133" s="382">
        <f t="shared" si="189"/>
        <v>80</v>
      </c>
      <c r="X133" s="396"/>
      <c r="Y133" s="400"/>
      <c r="AA133" s="66"/>
      <c r="AB133" s="66"/>
      <c r="AC133" s="66"/>
      <c r="AD133" s="412"/>
      <c r="AE133" s="419"/>
      <c r="AH133" s="387"/>
      <c r="AI133" s="387"/>
      <c r="AJ133" s="387"/>
    </row>
    <row r="134" spans="1:36" ht="17.25" customHeight="1">
      <c r="A134" s="390"/>
      <c r="B134" s="100" t="s">
        <v>11</v>
      </c>
      <c r="C134" s="200">
        <f t="shared" ref="C134:V134" si="190">SUM(C118,C126)</f>
        <v>19</v>
      </c>
      <c r="D134" s="6">
        <f t="shared" si="190"/>
        <v>57</v>
      </c>
      <c r="E134" s="9">
        <f t="shared" si="190"/>
        <v>19</v>
      </c>
      <c r="F134" s="6">
        <f t="shared" si="190"/>
        <v>57</v>
      </c>
      <c r="G134" s="9">
        <f t="shared" si="190"/>
        <v>20</v>
      </c>
      <c r="H134" s="6">
        <f t="shared" si="190"/>
        <v>60</v>
      </c>
      <c r="I134" s="9">
        <f t="shared" si="190"/>
        <v>22</v>
      </c>
      <c r="J134" s="6">
        <f t="shared" si="190"/>
        <v>66</v>
      </c>
      <c r="K134" s="9">
        <f t="shared" si="190"/>
        <v>27</v>
      </c>
      <c r="L134" s="6">
        <f t="shared" si="190"/>
        <v>81</v>
      </c>
      <c r="M134" s="9">
        <f t="shared" si="190"/>
        <v>29</v>
      </c>
      <c r="N134" s="29">
        <f t="shared" si="190"/>
        <v>87</v>
      </c>
      <c r="O134" s="9">
        <f t="shared" si="190"/>
        <v>32</v>
      </c>
      <c r="P134" s="6">
        <f t="shared" si="190"/>
        <v>96</v>
      </c>
      <c r="Q134" s="9">
        <f t="shared" si="190"/>
        <v>30</v>
      </c>
      <c r="R134" s="6">
        <f t="shared" si="190"/>
        <v>90</v>
      </c>
      <c r="S134" s="9">
        <f t="shared" si="190"/>
        <v>36</v>
      </c>
      <c r="T134" s="29">
        <f t="shared" si="190"/>
        <v>108</v>
      </c>
      <c r="U134" s="381">
        <f t="shared" si="190"/>
        <v>37</v>
      </c>
      <c r="V134" s="382">
        <f t="shared" si="190"/>
        <v>111</v>
      </c>
      <c r="X134" s="396"/>
      <c r="Y134" s="400"/>
      <c r="AA134" s="66"/>
      <c r="AB134" s="66"/>
      <c r="AC134" s="66"/>
      <c r="AD134" s="412"/>
      <c r="AE134" s="419"/>
      <c r="AH134" s="387"/>
      <c r="AI134" s="387"/>
      <c r="AJ134" s="387"/>
    </row>
    <row r="135" spans="1:36" ht="17.25" customHeight="1">
      <c r="A135" s="390"/>
      <c r="B135" s="100" t="s">
        <v>12</v>
      </c>
      <c r="C135" s="200">
        <f t="shared" ref="C135:V135" si="191">SUM(C119,C127)</f>
        <v>29</v>
      </c>
      <c r="D135" s="6">
        <f t="shared" si="191"/>
        <v>116</v>
      </c>
      <c r="E135" s="9">
        <f t="shared" si="191"/>
        <v>55</v>
      </c>
      <c r="F135" s="6">
        <f t="shared" si="191"/>
        <v>220</v>
      </c>
      <c r="G135" s="9">
        <f t="shared" si="191"/>
        <v>64</v>
      </c>
      <c r="H135" s="6">
        <f t="shared" si="191"/>
        <v>256</v>
      </c>
      <c r="I135" s="9">
        <f t="shared" si="191"/>
        <v>97</v>
      </c>
      <c r="J135" s="6">
        <f t="shared" si="191"/>
        <v>388</v>
      </c>
      <c r="K135" s="9">
        <f t="shared" si="191"/>
        <v>108</v>
      </c>
      <c r="L135" s="6">
        <f t="shared" si="191"/>
        <v>432</v>
      </c>
      <c r="M135" s="9">
        <f t="shared" si="191"/>
        <v>131</v>
      </c>
      <c r="N135" s="29">
        <f t="shared" si="191"/>
        <v>524</v>
      </c>
      <c r="O135" s="9">
        <f t="shared" si="191"/>
        <v>167</v>
      </c>
      <c r="P135" s="6">
        <f t="shared" si="191"/>
        <v>668</v>
      </c>
      <c r="Q135" s="9">
        <f t="shared" si="191"/>
        <v>235</v>
      </c>
      <c r="R135" s="6">
        <f t="shared" si="191"/>
        <v>940</v>
      </c>
      <c r="S135" s="9">
        <f t="shared" si="191"/>
        <v>305</v>
      </c>
      <c r="T135" s="29">
        <f t="shared" si="191"/>
        <v>1220</v>
      </c>
      <c r="U135" s="381">
        <f t="shared" si="191"/>
        <v>414</v>
      </c>
      <c r="V135" s="382">
        <f t="shared" si="191"/>
        <v>1656</v>
      </c>
      <c r="X135" s="396"/>
      <c r="Y135" s="400"/>
      <c r="AA135" s="66"/>
      <c r="AB135" s="66"/>
      <c r="AC135" s="66"/>
      <c r="AD135" s="412"/>
      <c r="AE135" s="420"/>
      <c r="AH135" s="387"/>
      <c r="AI135" s="387"/>
      <c r="AJ135" s="387"/>
    </row>
    <row r="136" spans="1:36" ht="17.25" customHeight="1">
      <c r="A136" s="390"/>
      <c r="B136" s="100" t="s">
        <v>21</v>
      </c>
      <c r="C136" s="200">
        <f t="shared" ref="C136:V136" si="192">SUM(C120,C128)</f>
        <v>14</v>
      </c>
      <c r="D136" s="6">
        <f t="shared" si="192"/>
        <v>80</v>
      </c>
      <c r="E136" s="9">
        <f t="shared" si="192"/>
        <v>21</v>
      </c>
      <c r="F136" s="6">
        <f t="shared" si="192"/>
        <v>121</v>
      </c>
      <c r="G136" s="9">
        <f t="shared" si="192"/>
        <v>24</v>
      </c>
      <c r="H136" s="6">
        <f t="shared" si="192"/>
        <v>139</v>
      </c>
      <c r="I136" s="9">
        <f t="shared" si="192"/>
        <v>27</v>
      </c>
      <c r="J136" s="6">
        <f t="shared" si="192"/>
        <v>156</v>
      </c>
      <c r="K136" s="9">
        <f t="shared" si="192"/>
        <v>28</v>
      </c>
      <c r="L136" s="6">
        <f t="shared" si="192"/>
        <v>162</v>
      </c>
      <c r="M136" s="9">
        <f t="shared" si="192"/>
        <v>31</v>
      </c>
      <c r="N136" s="29">
        <f t="shared" si="192"/>
        <v>180</v>
      </c>
      <c r="O136" s="9">
        <f t="shared" si="192"/>
        <v>34</v>
      </c>
      <c r="P136" s="6">
        <f t="shared" si="192"/>
        <v>198</v>
      </c>
      <c r="Q136" s="9">
        <f t="shared" si="192"/>
        <v>34</v>
      </c>
      <c r="R136" s="6">
        <f t="shared" si="192"/>
        <v>198</v>
      </c>
      <c r="S136" s="9">
        <f t="shared" si="192"/>
        <v>35</v>
      </c>
      <c r="T136" s="29">
        <f t="shared" si="192"/>
        <v>204</v>
      </c>
      <c r="U136" s="381">
        <f t="shared" si="192"/>
        <v>40</v>
      </c>
      <c r="V136" s="382">
        <f t="shared" si="192"/>
        <v>234</v>
      </c>
      <c r="X136" s="396" t="s">
        <v>33</v>
      </c>
      <c r="Y136" s="401">
        <f>SUM(V136:V138)</f>
        <v>2392</v>
      </c>
      <c r="AA136" s="66"/>
      <c r="AB136" s="66"/>
      <c r="AC136" s="66"/>
      <c r="AD136" s="412" t="s">
        <v>42</v>
      </c>
      <c r="AE136" s="421">
        <f>ROUND(Y136*0.65,0)</f>
        <v>1555</v>
      </c>
      <c r="AH136" s="387"/>
      <c r="AI136" s="387"/>
      <c r="AJ136" s="387"/>
    </row>
    <row r="137" spans="1:36" ht="17.25" customHeight="1">
      <c r="A137" s="390"/>
      <c r="B137" s="100" t="s">
        <v>20</v>
      </c>
      <c r="C137" s="200">
        <f t="shared" ref="C137:V137" si="193">SUM(C121,C129)</f>
        <v>15</v>
      </c>
      <c r="D137" s="6">
        <f t="shared" si="193"/>
        <v>127</v>
      </c>
      <c r="E137" s="9">
        <f t="shared" si="193"/>
        <v>16</v>
      </c>
      <c r="F137" s="6">
        <f t="shared" si="193"/>
        <v>135</v>
      </c>
      <c r="G137" s="9">
        <f t="shared" si="193"/>
        <v>18</v>
      </c>
      <c r="H137" s="6">
        <f t="shared" si="193"/>
        <v>151</v>
      </c>
      <c r="I137" s="9">
        <f t="shared" si="193"/>
        <v>21</v>
      </c>
      <c r="J137" s="6">
        <f t="shared" si="193"/>
        <v>175</v>
      </c>
      <c r="K137" s="9">
        <f t="shared" si="193"/>
        <v>23</v>
      </c>
      <c r="L137" s="6">
        <f t="shared" si="193"/>
        <v>191</v>
      </c>
      <c r="M137" s="9">
        <f t="shared" si="193"/>
        <v>28</v>
      </c>
      <c r="N137" s="29">
        <f t="shared" si="193"/>
        <v>231</v>
      </c>
      <c r="O137" s="9">
        <f t="shared" si="193"/>
        <v>38</v>
      </c>
      <c r="P137" s="6">
        <f t="shared" si="193"/>
        <v>311</v>
      </c>
      <c r="Q137" s="9">
        <f t="shared" si="193"/>
        <v>35</v>
      </c>
      <c r="R137" s="6">
        <f t="shared" si="193"/>
        <v>285</v>
      </c>
      <c r="S137" s="9">
        <f t="shared" si="193"/>
        <v>37</v>
      </c>
      <c r="T137" s="29">
        <f t="shared" si="193"/>
        <v>299</v>
      </c>
      <c r="U137" s="381">
        <f t="shared" si="193"/>
        <v>45</v>
      </c>
      <c r="V137" s="382">
        <f t="shared" si="193"/>
        <v>363</v>
      </c>
      <c r="X137" s="397"/>
      <c r="Y137" s="401"/>
      <c r="AA137" s="66"/>
      <c r="AB137" s="66"/>
      <c r="AC137" s="66"/>
      <c r="AD137" s="424"/>
      <c r="AE137" s="422"/>
      <c r="AH137" s="387"/>
      <c r="AI137" s="387"/>
      <c r="AJ137" s="387"/>
    </row>
    <row r="138" spans="1:36" ht="17.25" customHeight="1" thickBot="1">
      <c r="A138" s="390"/>
      <c r="B138" s="357" t="s">
        <v>22</v>
      </c>
      <c r="C138" s="358">
        <f t="shared" ref="C138:V138" si="194">SUM(C122,C130)</f>
        <v>9</v>
      </c>
      <c r="D138" s="33">
        <f t="shared" si="194"/>
        <v>151</v>
      </c>
      <c r="E138" s="359">
        <f t="shared" si="194"/>
        <v>11</v>
      </c>
      <c r="F138" s="30">
        <f t="shared" si="194"/>
        <v>187</v>
      </c>
      <c r="G138" s="359">
        <f t="shared" si="194"/>
        <v>20</v>
      </c>
      <c r="H138" s="33">
        <f t="shared" si="194"/>
        <v>323</v>
      </c>
      <c r="I138" s="359">
        <f t="shared" si="194"/>
        <v>26</v>
      </c>
      <c r="J138" s="30">
        <f t="shared" si="194"/>
        <v>443</v>
      </c>
      <c r="K138" s="359">
        <f t="shared" si="194"/>
        <v>40</v>
      </c>
      <c r="L138" s="30">
        <f t="shared" si="194"/>
        <v>643</v>
      </c>
      <c r="M138" s="359">
        <f t="shared" si="194"/>
        <v>50</v>
      </c>
      <c r="N138" s="30">
        <f t="shared" si="194"/>
        <v>843</v>
      </c>
      <c r="O138" s="359">
        <f t="shared" si="194"/>
        <v>74</v>
      </c>
      <c r="P138" s="30">
        <f t="shared" si="194"/>
        <v>1169</v>
      </c>
      <c r="Q138" s="359">
        <f t="shared" si="194"/>
        <v>75</v>
      </c>
      <c r="R138" s="30">
        <f t="shared" si="194"/>
        <v>1137</v>
      </c>
      <c r="S138" s="359">
        <f t="shared" si="194"/>
        <v>103</v>
      </c>
      <c r="T138" s="30">
        <f t="shared" si="194"/>
        <v>1529</v>
      </c>
      <c r="U138" s="383">
        <f t="shared" si="194"/>
        <v>116</v>
      </c>
      <c r="V138" s="384">
        <f t="shared" si="194"/>
        <v>1795</v>
      </c>
      <c r="X138" s="398"/>
      <c r="Y138" s="402"/>
      <c r="AA138" s="66"/>
      <c r="AB138" s="66"/>
      <c r="AC138" s="66"/>
      <c r="AD138" s="425"/>
      <c r="AE138" s="423"/>
      <c r="AH138" s="387"/>
      <c r="AI138" s="387"/>
      <c r="AJ138" s="387"/>
    </row>
    <row r="139" spans="1:36" ht="17.25" customHeight="1" thickTop="1" thickBot="1">
      <c r="A139" s="393"/>
      <c r="B139" s="183" t="s">
        <v>23</v>
      </c>
      <c r="C139" s="127">
        <f t="shared" ref="C139:V139" si="195">SUM(C132:C138)</f>
        <v>603</v>
      </c>
      <c r="D139" s="60">
        <f t="shared" si="195"/>
        <v>1230</v>
      </c>
      <c r="E139" s="59">
        <f t="shared" si="195"/>
        <v>641</v>
      </c>
      <c r="F139" s="116">
        <f t="shared" si="195"/>
        <v>1421</v>
      </c>
      <c r="G139" s="59">
        <f t="shared" si="195"/>
        <v>387</v>
      </c>
      <c r="H139" s="116">
        <f t="shared" si="195"/>
        <v>1268</v>
      </c>
      <c r="I139" s="59">
        <f t="shared" si="195"/>
        <v>442</v>
      </c>
      <c r="J139" s="116">
        <f t="shared" si="195"/>
        <v>1579</v>
      </c>
      <c r="K139" s="59">
        <f t="shared" si="195"/>
        <v>420</v>
      </c>
      <c r="L139" s="116">
        <f t="shared" si="195"/>
        <v>1795</v>
      </c>
      <c r="M139" s="59">
        <f t="shared" si="195"/>
        <v>468</v>
      </c>
      <c r="N139" s="116">
        <f t="shared" si="195"/>
        <v>2158</v>
      </c>
      <c r="O139" s="59">
        <f t="shared" si="195"/>
        <v>548</v>
      </c>
      <c r="P139" s="116">
        <f t="shared" si="195"/>
        <v>2733</v>
      </c>
      <c r="Q139" s="59">
        <f t="shared" si="195"/>
        <v>568</v>
      </c>
      <c r="R139" s="116">
        <f t="shared" si="195"/>
        <v>2863</v>
      </c>
      <c r="S139" s="59">
        <f>SUM(S132:S138)</f>
        <v>647</v>
      </c>
      <c r="T139" s="116">
        <f t="shared" si="195"/>
        <v>3525</v>
      </c>
      <c r="U139" s="385">
        <f t="shared" si="195"/>
        <v>797</v>
      </c>
      <c r="V139" s="386">
        <f t="shared" si="195"/>
        <v>4344</v>
      </c>
      <c r="X139" s="97" t="s">
        <v>28</v>
      </c>
      <c r="Y139" s="146">
        <f>SUM(Y132,Y136)</f>
        <v>4344</v>
      </c>
      <c r="AD139" s="90" t="s">
        <v>31</v>
      </c>
      <c r="AE139" s="149">
        <f>SUM(AE132:AE138)</f>
        <v>3507</v>
      </c>
    </row>
    <row r="140" spans="1:36" ht="19.5" customHeight="1">
      <c r="A140" s="22"/>
      <c r="B140" s="22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</row>
    <row r="141" spans="1:36" ht="19.5" customHeight="1">
      <c r="A141" s="2"/>
      <c r="B141" s="3"/>
      <c r="C141" s="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67"/>
      <c r="X141" s="67"/>
      <c r="Y141" s="67"/>
      <c r="Z141" s="67"/>
    </row>
    <row r="142" spans="1:36" s="2" customFormat="1" ht="19.5" customHeight="1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67"/>
      <c r="X142" s="67"/>
      <c r="Y142" s="67"/>
      <c r="Z142" s="67"/>
      <c r="AA142" s="67"/>
      <c r="AB142" s="67"/>
      <c r="AC142" s="67"/>
      <c r="AD142" s="67"/>
      <c r="AE142" s="67"/>
    </row>
    <row r="143" spans="1:36" s="2" customFormat="1" ht="19.5" customHeight="1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67"/>
      <c r="X143" s="67"/>
      <c r="Y143" s="67"/>
      <c r="Z143" s="67"/>
      <c r="AA143" s="67"/>
      <c r="AB143" s="67"/>
      <c r="AC143" s="67"/>
      <c r="AD143" s="67"/>
      <c r="AE143" s="67"/>
    </row>
    <row r="144" spans="1:36" s="2" customFormat="1" ht="19.5" customHeight="1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67"/>
      <c r="X144" s="67"/>
      <c r="Y144" s="67"/>
      <c r="Z144" s="67"/>
      <c r="AA144" s="67"/>
      <c r="AB144" s="67"/>
      <c r="AC144" s="67"/>
      <c r="AD144" s="67"/>
      <c r="AE144" s="67"/>
    </row>
    <row r="145" spans="1:36" s="2" customFormat="1" ht="19.5" customHeight="1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67"/>
      <c r="X145" s="67"/>
      <c r="Y145" s="67"/>
      <c r="Z145" s="67"/>
      <c r="AA145" s="67"/>
      <c r="AB145" s="67"/>
      <c r="AC145" s="67"/>
      <c r="AD145" s="67"/>
      <c r="AE145" s="67"/>
    </row>
    <row r="146" spans="1:36" s="2" customFormat="1" ht="19.5" customHeight="1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67"/>
      <c r="Z146" s="67"/>
      <c r="AA146" s="67"/>
      <c r="AB146" s="67"/>
      <c r="AC146" s="67"/>
      <c r="AD146" s="67"/>
      <c r="AE146" s="67"/>
    </row>
    <row r="147" spans="1:36" s="2" customFormat="1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65"/>
      <c r="Z147" s="65"/>
      <c r="AA147" s="67"/>
      <c r="AB147" s="67"/>
      <c r="AC147" s="67"/>
      <c r="AD147" s="67"/>
      <c r="AE147" s="67"/>
    </row>
    <row r="159" spans="1:36" ht="19.5" customHeight="1">
      <c r="AI159" s="388" t="s">
        <v>41</v>
      </c>
      <c r="AJ159" s="388"/>
    </row>
    <row r="160" spans="1:36" ht="19.5" customHeight="1">
      <c r="AI160" s="388"/>
      <c r="AJ160" s="388"/>
    </row>
    <row r="161" spans="35:36" ht="19.5" customHeight="1">
      <c r="AI161" s="388"/>
      <c r="AJ161" s="388"/>
    </row>
    <row r="162" spans="35:36" ht="19.5" customHeight="1">
      <c r="AI162" s="388"/>
      <c r="AJ162" s="388"/>
    </row>
  </sheetData>
  <mergeCells count="94">
    <mergeCell ref="A132:A139"/>
    <mergeCell ref="A28:B28"/>
    <mergeCell ref="E114:F114"/>
    <mergeCell ref="A32:A39"/>
    <mergeCell ref="A40:A47"/>
    <mergeCell ref="A48:A55"/>
    <mergeCell ref="A58:B59"/>
    <mergeCell ref="C58:D58"/>
    <mergeCell ref="E58:F58"/>
    <mergeCell ref="A60:A67"/>
    <mergeCell ref="A68:A75"/>
    <mergeCell ref="A76:A83"/>
    <mergeCell ref="A86:B87"/>
    <mergeCell ref="C86:D86"/>
    <mergeCell ref="A114:B115"/>
    <mergeCell ref="C114:D114"/>
    <mergeCell ref="G114:H114"/>
    <mergeCell ref="A116:A123"/>
    <mergeCell ref="A124:A131"/>
    <mergeCell ref="M114:N114"/>
    <mergeCell ref="O114:P114"/>
    <mergeCell ref="Q114:R114"/>
    <mergeCell ref="I30:J30"/>
    <mergeCell ref="K30:L30"/>
    <mergeCell ref="M30:N30"/>
    <mergeCell ref="O30:P30"/>
    <mergeCell ref="Q30:R30"/>
    <mergeCell ref="Q58:R58"/>
    <mergeCell ref="I114:J114"/>
    <mergeCell ref="K114:L114"/>
    <mergeCell ref="S2:T2"/>
    <mergeCell ref="C2:D2"/>
    <mergeCell ref="A30:B31"/>
    <mergeCell ref="C30:D30"/>
    <mergeCell ref="E30:F30"/>
    <mergeCell ref="G30:H30"/>
    <mergeCell ref="A20:A27"/>
    <mergeCell ref="AE136:AE138"/>
    <mergeCell ref="AD136:AD138"/>
    <mergeCell ref="AI80:AJ84"/>
    <mergeCell ref="A4:A11"/>
    <mergeCell ref="W2:X2"/>
    <mergeCell ref="Y2:Z2"/>
    <mergeCell ref="A12:A19"/>
    <mergeCell ref="I2:J2"/>
    <mergeCell ref="U2:V2"/>
    <mergeCell ref="K2:L2"/>
    <mergeCell ref="M2:N2"/>
    <mergeCell ref="O2:P2"/>
    <mergeCell ref="Q2:R2"/>
    <mergeCell ref="A2:B3"/>
    <mergeCell ref="E2:F2"/>
    <mergeCell ref="G2:H2"/>
    <mergeCell ref="AB2:AC2"/>
    <mergeCell ref="AD2:AE2"/>
    <mergeCell ref="AG2:AH2"/>
    <mergeCell ref="AI2:AJ2"/>
    <mergeCell ref="AE132:AE135"/>
    <mergeCell ref="W30:X30"/>
    <mergeCell ref="Y30:Z30"/>
    <mergeCell ref="S114:T114"/>
    <mergeCell ref="U114:V114"/>
    <mergeCell ref="AD132:AD135"/>
    <mergeCell ref="S30:T30"/>
    <mergeCell ref="U30:V30"/>
    <mergeCell ref="Y86:Z86"/>
    <mergeCell ref="S58:T58"/>
    <mergeCell ref="U58:V58"/>
    <mergeCell ref="W58:X58"/>
    <mergeCell ref="Y58:Z58"/>
    <mergeCell ref="S86:T86"/>
    <mergeCell ref="U86:V86"/>
    <mergeCell ref="W86:X86"/>
    <mergeCell ref="G58:H58"/>
    <mergeCell ref="I58:J58"/>
    <mergeCell ref="K58:L58"/>
    <mergeCell ref="M58:N58"/>
    <mergeCell ref="O58:P58"/>
    <mergeCell ref="AI159:AJ162"/>
    <mergeCell ref="A88:A95"/>
    <mergeCell ref="A96:A103"/>
    <mergeCell ref="A104:A111"/>
    <mergeCell ref="O86:P86"/>
    <mergeCell ref="Q86:R86"/>
    <mergeCell ref="E86:F86"/>
    <mergeCell ref="G86:H86"/>
    <mergeCell ref="I86:J86"/>
    <mergeCell ref="K86:L86"/>
    <mergeCell ref="M86:N86"/>
    <mergeCell ref="X136:X138"/>
    <mergeCell ref="Y132:Y135"/>
    <mergeCell ref="Y136:Y138"/>
    <mergeCell ref="Y120:Y122"/>
    <mergeCell ref="X132:X135"/>
  </mergeCells>
  <phoneticPr fontId="1"/>
  <printOptions horizontalCentered="1"/>
  <pageMargins left="0.11811023622047245" right="0.11811023622047245" top="0.78740157480314965" bottom="0.78740157480314965" header="0.39370078740157483" footer="0.31496062992125984"/>
  <pageSetup paperSize="8" scale="75" orientation="portrait" r:id="rId1"/>
  <headerFooter>
    <oddHeader>&amp;C&amp;"ＭＳ ゴシック,太字"&amp;12&amp;U瓜破霊園・服部霊園における区画、霊地の保有状況</oddHeader>
  </headerFooter>
  <rowBreaks count="1" manualBreakCount="1">
    <brk id="84" max="3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直近５年var</vt:lpstr>
      <vt:lpstr>直近５年var!Print_Area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2022-05-24T02:43:33Z</dcterms:created>
  <dcterms:modified xsi:type="dcterms:W3CDTF">2022-05-24T02:43:38Z</dcterms:modified>
</cp:coreProperties>
</file>