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J8JHdvsOXXz2WABAZV29KRWS44BrjLZgatDBqTV8lZYG2HsRe9XOlRi9TVO28lEn2BQqCjcw5mjDpLeAOFf/fg==" workbookSaltValue="I0nbvJSNozI/0N30Q3WDXg==" workbookSpinCount="100000" lockStructure="1"/>
  <bookViews>
    <workbookView xWindow="-120" yWindow="-120" windowWidth="18510" windowHeight="11040"/>
  </bookViews>
  <sheets>
    <sheet name="認定申請一式 " sheetId="7" r:id="rId1"/>
  </sheets>
  <definedNames>
    <definedName name="_xlnm._FilterDatabase" localSheetId="0" hidden="1">'認定申請一式 '!$C$11:$L$27</definedName>
    <definedName name="_xlnm.Criteria" localSheetId="0">'認定申請一式 '!$F$65:$F$66</definedName>
    <definedName name="_xlnm.Print_Area" localSheetId="0">'認定申請一式 '!$A$1:$BT$58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7" l="1"/>
  <c r="H6" i="7"/>
  <c r="BS4" i="7" l="1"/>
  <c r="BQ4" i="7"/>
  <c r="BO4" i="7"/>
  <c r="BL4" i="7"/>
  <c r="BP4" i="7"/>
  <c r="BR4" i="7"/>
  <c r="BT4" i="7"/>
  <c r="Q61" i="7"/>
  <c r="M22" i="7" s="1"/>
  <c r="H34" i="7" l="1"/>
  <c r="P34" i="7"/>
  <c r="M20" i="7" l="1"/>
  <c r="M18" i="7" s="1"/>
  <c r="M16" i="7" s="1"/>
  <c r="M14" i="7" s="1"/>
  <c r="M12" i="7" s="1"/>
  <c r="R24" i="7" l="1"/>
  <c r="R26" i="7" s="1"/>
  <c r="H24" i="7"/>
  <c r="H26" i="7" s="1"/>
  <c r="N61" i="7" l="1"/>
  <c r="BP3" i="7" l="1"/>
  <c r="BH32" i="7" l="1"/>
  <c r="BH30" i="7"/>
  <c r="D26" i="7"/>
  <c r="D24" i="7"/>
  <c r="E11" i="7"/>
  <c r="N24" i="7" l="1"/>
  <c r="K22" i="7"/>
  <c r="U18" i="7"/>
  <c r="U16" i="7"/>
  <c r="U14" i="7"/>
  <c r="U12" i="7"/>
  <c r="U22" i="7" l="1"/>
  <c r="K12" i="7"/>
  <c r="K14" i="7"/>
  <c r="K18" i="7"/>
  <c r="K16" i="7"/>
  <c r="AR3" i="7"/>
  <c r="AJ32" i="7" l="1"/>
  <c r="AJ30" i="7"/>
  <c r="N26" i="7"/>
  <c r="Q11" i="7"/>
  <c r="G11" i="7"/>
  <c r="M10" i="7"/>
  <c r="E10" i="7"/>
  <c r="BS22" i="7"/>
  <c r="BQ22" i="7"/>
  <c r="BN22" i="7"/>
  <c r="BL22" i="7"/>
  <c r="BI13" i="7" l="1"/>
  <c r="BI11" i="7"/>
  <c r="BI9" i="7"/>
  <c r="BK8" i="7"/>
  <c r="M29" i="7" l="1"/>
  <c r="AQ30" i="7" l="1"/>
  <c r="L30" i="7"/>
  <c r="Q44" i="7"/>
  <c r="BO40" i="7" s="1"/>
  <c r="Q37" i="7"/>
  <c r="O49" i="7" l="1"/>
  <c r="E49" i="7"/>
  <c r="BO32" i="7"/>
  <c r="AQ32" i="7"/>
  <c r="BO30" i="7"/>
  <c r="BO26" i="7"/>
  <c r="AQ38" i="7"/>
  <c r="AQ40" i="7"/>
  <c r="BO38" i="7"/>
  <c r="AQ26" i="7" l="1"/>
  <c r="R30" i="7"/>
  <c r="O52" i="7"/>
  <c r="AP35" i="7" l="1"/>
  <c r="BN35" i="7"/>
  <c r="U52" i="7"/>
  <c r="G55" i="7" s="1"/>
  <c r="U20" i="7"/>
  <c r="K20" i="7"/>
</calcChain>
</file>

<file path=xl/sharedStrings.xml><?xml version="1.0" encoding="utf-8"?>
<sst xmlns="http://schemas.openxmlformats.org/spreadsheetml/2006/main" count="196" uniqueCount="108">
  <si>
    <t>％</t>
    <phoneticPr fontId="1"/>
  </si>
  <si>
    <t>千円</t>
    <rPh sb="0" eb="2">
      <t>センエン</t>
    </rPh>
    <phoneticPr fontId="1"/>
  </si>
  <si>
    <t>（　B - A　）　÷　B　 ×１００＝</t>
    <phoneticPr fontId="1"/>
  </si>
  <si>
    <t>大 阪 市 長   様</t>
    <rPh sb="0" eb="1">
      <t>ダイ</t>
    </rPh>
    <rPh sb="2" eb="3">
      <t>サカ</t>
    </rPh>
    <rPh sb="4" eb="5">
      <t>シ</t>
    </rPh>
    <rPh sb="6" eb="7">
      <t>チョウ</t>
    </rPh>
    <rPh sb="10" eb="11">
      <t>サマ</t>
    </rPh>
    <phoneticPr fontId="1"/>
  </si>
  <si>
    <t>事業所所在地</t>
    <rPh sb="0" eb="3">
      <t>ジギョウショ</t>
    </rPh>
    <rPh sb="3" eb="6">
      <t>ショザイチ</t>
    </rPh>
    <phoneticPr fontId="1"/>
  </si>
  <si>
    <t>記</t>
    <rPh sb="0" eb="1">
      <t>キ</t>
    </rPh>
    <phoneticPr fontId="1"/>
  </si>
  <si>
    <t>２．売上高</t>
    <phoneticPr fontId="1"/>
  </si>
  <si>
    <t>（１）最近１か月間の売上高等</t>
    <phoneticPr fontId="1"/>
  </si>
  <si>
    <t>(Ｂ－Ａ)　÷　Ｂ　×１００</t>
    <phoneticPr fontId="1"/>
  </si>
  <si>
    <t>％（実績）</t>
    <phoneticPr fontId="1"/>
  </si>
  <si>
    <t xml:space="preserve">減少率 </t>
    <phoneticPr fontId="1"/>
  </si>
  <si>
    <t>Ｃ：Ａの期間後２か月間の見込み売上高等</t>
    <phoneticPr fontId="1"/>
  </si>
  <si>
    <t>{　(Ｂ＋Ｄ)　－ (Ａ＋Ｃ）}　÷　(Ｂ＋Ｄ)　×１００</t>
    <phoneticPr fontId="1"/>
  </si>
  <si>
    <t>申請のとおり相違ないことを認定します。（本認定書の有効期間は認定日から起算して30日です。）</t>
    <phoneticPr fontId="1"/>
  </si>
  <si>
    <t>令和　　年　　月　　日</t>
    <phoneticPr fontId="1"/>
  </si>
  <si>
    <r>
      <t>大阪市長　　</t>
    </r>
    <r>
      <rPr>
        <sz val="14"/>
        <color theme="1"/>
        <rFont val="ＭＳ 明朝"/>
        <family val="1"/>
        <charset val="128"/>
      </rPr>
      <t>松　井　　一　郎</t>
    </r>
    <phoneticPr fontId="1"/>
  </si>
  <si>
    <t>（留意事項）</t>
    <phoneticPr fontId="1"/>
  </si>
  <si>
    <t>・</t>
    <phoneticPr fontId="1"/>
  </si>
  <si>
    <t>市長から認定を受けた後、本認定の有効期間内に金融機関又は信用保証協会に対して、</t>
    <phoneticPr fontId="1"/>
  </si>
  <si>
    <t>経営安定関連保証の申込みを行うことが必要です。</t>
    <phoneticPr fontId="1"/>
  </si>
  <si>
    <t>企　業　名</t>
    <rPh sb="0" eb="1">
      <t>キ</t>
    </rPh>
    <rPh sb="2" eb="3">
      <t>ゴウ</t>
    </rPh>
    <rPh sb="4" eb="5">
      <t>メイ</t>
    </rPh>
    <phoneticPr fontId="1"/>
  </si>
  <si>
    <t>代 表 者 名</t>
    <rPh sb="0" eb="1">
      <t>ダイ</t>
    </rPh>
    <rPh sb="2" eb="3">
      <t>オモテ</t>
    </rPh>
    <rPh sb="4" eb="5">
      <t>モノ</t>
    </rPh>
    <rPh sb="6" eb="7">
      <t>メイ</t>
    </rPh>
    <phoneticPr fontId="1"/>
  </si>
  <si>
    <t>本認定とは別に、金融機関および信用保証協会による金融上の審査があります。</t>
    <phoneticPr fontId="1"/>
  </si>
  <si>
    <t>大阪市</t>
    <rPh sb="0" eb="3">
      <t>オオサカシ</t>
    </rPh>
    <phoneticPr fontId="1"/>
  </si>
  <si>
    <t>上記２か月間の合計金額</t>
    <phoneticPr fontId="1"/>
  </si>
  <si>
    <t>千円【C】</t>
    <rPh sb="0" eb="2">
      <t>センエン</t>
    </rPh>
    <phoneticPr fontId="1"/>
  </si>
  <si>
    <t>千円【D】</t>
    <rPh sb="0" eb="2">
      <t>センエン</t>
    </rPh>
    <phoneticPr fontId="1"/>
  </si>
  <si>
    <t>A+C=</t>
    <phoneticPr fontId="1"/>
  </si>
  <si>
    <t>B+D=</t>
    <phoneticPr fontId="1"/>
  </si>
  <si>
    <t>３．認定申請の可否について</t>
    <phoneticPr fontId="1"/>
  </si>
  <si>
    <t>連絡先</t>
    <rPh sb="0" eb="3">
      <t>レンラクサキ</t>
    </rPh>
    <phoneticPr fontId="1"/>
  </si>
  <si>
    <t>従業員数 ※</t>
    <rPh sb="0" eb="3">
      <t>ジュウギョウイン</t>
    </rPh>
    <rPh sb="3" eb="4">
      <t>カズ</t>
    </rPh>
    <phoneticPr fontId="1"/>
  </si>
  <si>
    <t>主たる製品・サービス</t>
    <rPh sb="0" eb="1">
      <t>シュ</t>
    </rPh>
    <rPh sb="3" eb="5">
      <t>セイヒン</t>
    </rPh>
    <phoneticPr fontId="1"/>
  </si>
  <si>
    <t>人</t>
    <rPh sb="0" eb="1">
      <t>ニン</t>
    </rPh>
    <phoneticPr fontId="1"/>
  </si>
  <si>
    <t>※従業員数には、法人の場合の役員や個人の場合の家族従業員は含みません。また、年間従事日数のおおむね1/2以上就労しているアルバイト、パート従業員は含みます。</t>
    <rPh sb="1" eb="4">
      <t>ジュウギョウイン</t>
    </rPh>
    <rPh sb="4" eb="5">
      <t>スウ</t>
    </rPh>
    <rPh sb="8" eb="10">
      <t>ホウジン</t>
    </rPh>
    <rPh sb="11" eb="13">
      <t>バアイ</t>
    </rPh>
    <rPh sb="14" eb="16">
      <t>ヤクイン</t>
    </rPh>
    <rPh sb="17" eb="19">
      <t>コジン</t>
    </rPh>
    <rPh sb="20" eb="22">
      <t>バアイ</t>
    </rPh>
    <rPh sb="23" eb="25">
      <t>カゾク</t>
    </rPh>
    <rPh sb="25" eb="28">
      <t>ジュウギョウイン</t>
    </rPh>
    <rPh sb="29" eb="30">
      <t>フク</t>
    </rPh>
    <rPh sb="38" eb="40">
      <t>ネンカン</t>
    </rPh>
    <rPh sb="40" eb="42">
      <t>ジュウジ</t>
    </rPh>
    <rPh sb="42" eb="44">
      <t>ニッスウ</t>
    </rPh>
    <rPh sb="52" eb="54">
      <t>イジョウ</t>
    </rPh>
    <rPh sb="54" eb="56">
      <t>シュウロウ</t>
    </rPh>
    <rPh sb="69" eb="72">
      <t>ジュウギョウイン</t>
    </rPh>
    <rPh sb="73" eb="74">
      <t>フク</t>
    </rPh>
    <phoneticPr fontId="1"/>
  </si>
  <si>
    <t>資 本 金 の 額</t>
    <rPh sb="0" eb="1">
      <t>シ</t>
    </rPh>
    <rPh sb="2" eb="3">
      <t>ホン</t>
    </rPh>
    <rPh sb="4" eb="5">
      <t>カネ</t>
    </rPh>
    <rPh sb="8" eb="9">
      <t>ガク</t>
    </rPh>
    <phoneticPr fontId="1"/>
  </si>
  <si>
    <t>{ ( B＋D )－( A＋C )} ÷ ( B＋D )  ×100=</t>
    <phoneticPr fontId="1"/>
  </si>
  <si>
    <t>判定</t>
    <rPh sb="0" eb="2">
      <t>ハンテイ</t>
    </rPh>
    <phoneticPr fontId="1"/>
  </si>
  <si>
    <t>（大阪市控）</t>
    <rPh sb="1" eb="4">
      <t>オオサカシ</t>
    </rPh>
    <rPh sb="4" eb="5">
      <t>ヒカ</t>
    </rPh>
    <phoneticPr fontId="1"/>
  </si>
  <si>
    <t>認定申請可</t>
    <rPh sb="0" eb="2">
      <t>ニンテイ</t>
    </rPh>
    <rPh sb="2" eb="4">
      <t>シンセイ</t>
    </rPh>
    <rPh sb="4" eb="5">
      <t>カ</t>
    </rPh>
    <phoneticPr fontId="1"/>
  </si>
  <si>
    <t>認定申請不可</t>
    <rPh sb="0" eb="2">
      <t>ニンテイ</t>
    </rPh>
    <rPh sb="2" eb="4">
      <t>シンセイ</t>
    </rPh>
    <rPh sb="4" eb="6">
      <t>フカ</t>
    </rPh>
    <phoneticPr fontId="1"/>
  </si>
  <si>
    <t>基準適合</t>
    <rPh sb="0" eb="2">
      <t>キジュン</t>
    </rPh>
    <rPh sb="2" eb="4">
      <t>テキゴウ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</si>
  <si>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</si>
  <si>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</si>
  <si>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</si>
  <si>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</si>
  <si>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</si>
  <si>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</si>
  <si>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</si>
  <si>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</si>
  <si>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こちらの用紙もご提出ください</t>
    <rPh sb="4" eb="6">
      <t>ヨウシ</t>
    </rPh>
    <rPh sb="8" eb="10">
      <t>テイシュツ</t>
    </rPh>
    <phoneticPr fontId="1"/>
  </si>
  <si>
    <t>第　　　　　　号</t>
    <phoneticPr fontId="1"/>
  </si>
  <si>
    <t>（２）減少率について（実績）</t>
    <phoneticPr fontId="1"/>
  </si>
  <si>
    <t>か月の合計</t>
  </si>
  <si>
    <t>最近</t>
    <rPh sb="0" eb="2">
      <t>サイキン</t>
    </rPh>
    <phoneticPr fontId="1"/>
  </si>
  <si>
    <t>か月比較</t>
    <rPh sb="1" eb="4">
      <t>ゲツヒカク</t>
    </rPh>
    <phoneticPr fontId="1"/>
  </si>
  <si>
    <t>【A】</t>
    <phoneticPr fontId="1"/>
  </si>
  <si>
    <t>か月の平均</t>
    <phoneticPr fontId="1"/>
  </si>
  <si>
    <t>【B】</t>
    <phoneticPr fontId="1"/>
  </si>
  <si>
    <t>か月</t>
    <rPh sb="1" eb="2">
      <t>ゲツ</t>
    </rPh>
    <phoneticPr fontId="1"/>
  </si>
  <si>
    <t>元号を選択</t>
    <rPh sb="0" eb="2">
      <t>ゲンゴウ</t>
    </rPh>
    <rPh sb="3" eb="5">
      <t>センタク</t>
    </rPh>
    <phoneticPr fontId="1"/>
  </si>
  <si>
    <t>（１）最近</t>
    <phoneticPr fontId="1"/>
  </si>
  <si>
    <t>か月の平均売上高等について</t>
  </si>
  <si>
    <t>Ａ：災害等の発生における最近</t>
    <phoneticPr fontId="1"/>
  </si>
  <si>
    <t>【</t>
    <phoneticPr fontId="1"/>
  </si>
  <si>
    <t>か月比較】</t>
    <rPh sb="1" eb="2">
      <t>ゲツ</t>
    </rPh>
    <rPh sb="2" eb="4">
      <t>ヒカク</t>
    </rPh>
    <phoneticPr fontId="1"/>
  </si>
  <si>
    <t>２か月の</t>
    <phoneticPr fontId="1"/>
  </si>
  <si>
    <t>セルに</t>
    <phoneticPr fontId="1"/>
  </si>
  <si>
    <t>入力してください</t>
    <phoneticPr fontId="1"/>
  </si>
  <si>
    <t>（添付書類）</t>
    <phoneticPr fontId="1"/>
  </si>
  <si>
    <t>１．大阪市 における事業開始年月日</t>
    <phoneticPr fontId="1"/>
  </si>
  <si>
    <t>認定申請にかかる別紙計算書</t>
    <phoneticPr fontId="1"/>
  </si>
  <si>
    <t>　　　　中小企業信用保険法第２条（第５項第４号）</t>
    <phoneticPr fontId="1"/>
  </si>
  <si>
    <t>≧20％</t>
    <phoneticPr fontId="1"/>
  </si>
  <si>
    <t>≧20％</t>
    <phoneticPr fontId="1"/>
  </si>
  <si>
    <t>中小企業信用保険法第２条第５項第４号の規定による認定申請書</t>
    <phoneticPr fontId="1"/>
  </si>
  <si>
    <t>１.　最近1か月間の売上高等について</t>
    <rPh sb="13" eb="14">
      <t>トウ</t>
    </rPh>
    <phoneticPr fontId="1"/>
  </si>
  <si>
    <t>２．１の期間後２か月間の見込み売上高等について</t>
    <rPh sb="18" eb="19">
      <t>トウ</t>
    </rPh>
    <phoneticPr fontId="1"/>
  </si>
  <si>
    <t>（１）1の（1）の期間後２か月間の見込み売上高等</t>
    <rPh sb="23" eb="24">
      <t>トウ</t>
    </rPh>
    <phoneticPr fontId="1"/>
  </si>
  <si>
    <t>今後２か月の
売上高等（見込み）</t>
    <rPh sb="0" eb="2">
      <t>コンゴ</t>
    </rPh>
    <rPh sb="4" eb="5">
      <t>ゲツ</t>
    </rPh>
    <rPh sb="10" eb="11">
      <t>トウ</t>
    </rPh>
    <rPh sb="12" eb="14">
      <t>ミコ</t>
    </rPh>
    <phoneticPr fontId="1"/>
  </si>
  <si>
    <t>売上高等（実績）</t>
    <rPh sb="3" eb="4">
      <t>トウ</t>
    </rPh>
    <phoneticPr fontId="1"/>
  </si>
  <si>
    <t>（３）減少率について（見込み）</t>
    <phoneticPr fontId="1"/>
  </si>
  <si>
    <t>（２）（１）の期間を含めた今後３か月間の売上高等の見込み</t>
    <rPh sb="23" eb="24">
      <t>トウ</t>
    </rPh>
    <phoneticPr fontId="1"/>
  </si>
  <si>
    <t>％（見込み）</t>
    <phoneticPr fontId="1"/>
  </si>
  <si>
    <t>か月間の平均売上高等</t>
    <rPh sb="4" eb="6">
      <t>ヘイキン</t>
    </rPh>
    <phoneticPr fontId="1"/>
  </si>
  <si>
    <t>年</t>
  </si>
  <si>
    <t>月</t>
  </si>
  <si>
    <t>日</t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</si>
  <si>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</si>
  <si>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</si>
  <si>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</si>
  <si>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（注）前年等とは、新型コロナウイルス感染症の影響を受ける直前同期を指します。</t>
    <phoneticPr fontId="1"/>
  </si>
  <si>
    <r>
      <t>Ｂ：Ａの期間に対応する前年等</t>
    </r>
    <r>
      <rPr>
        <sz val="8"/>
        <color theme="1"/>
        <rFont val="ＭＳ 明朝"/>
        <family val="1"/>
        <charset val="128"/>
      </rPr>
      <t>（注）</t>
    </r>
    <rPh sb="11" eb="14">
      <t>ゼンネントウ</t>
    </rPh>
    <rPh sb="15" eb="16">
      <t>チュウ</t>
    </rPh>
    <phoneticPr fontId="1"/>
  </si>
  <si>
    <r>
      <t>Ｄ：Ｃの期間に対応する前年等</t>
    </r>
    <r>
      <rPr>
        <sz val="8"/>
        <color theme="1"/>
        <rFont val="ＭＳ 明朝"/>
        <family val="1"/>
        <charset val="128"/>
      </rPr>
      <t>（注）</t>
    </r>
    <r>
      <rPr>
        <sz val="10"/>
        <color theme="1"/>
        <rFont val="ＭＳ 明朝"/>
        <family val="1"/>
        <charset val="128"/>
      </rPr>
      <t>２か月間の売上高等</t>
    </r>
    <rPh sb="11" eb="14">
      <t>ゼンネントウ</t>
    </rPh>
    <rPh sb="15" eb="16">
      <t>チュウ</t>
    </rPh>
    <phoneticPr fontId="1"/>
  </si>
  <si>
    <t>か月間及び対応する前年等</t>
    <rPh sb="9" eb="12">
      <t>ゼンネントウ</t>
    </rPh>
    <phoneticPr fontId="1"/>
  </si>
  <si>
    <r>
      <t>前年等</t>
    </r>
    <r>
      <rPr>
        <sz val="8"/>
        <color theme="1"/>
        <rFont val="ＭＳ 明朝"/>
        <family val="1"/>
        <charset val="128"/>
      </rPr>
      <t>（注）</t>
    </r>
    <rPh sb="0" eb="3">
      <t>ゼンネントウ</t>
    </rPh>
    <rPh sb="4" eb="5">
      <t>チュウ</t>
    </rPh>
    <phoneticPr fontId="1"/>
  </si>
  <si>
    <r>
      <t>（２）上記の期間に対応する前年等</t>
    </r>
    <r>
      <rPr>
        <sz val="8"/>
        <color theme="1"/>
        <rFont val="ＭＳ 明朝"/>
        <family val="1"/>
        <charset val="128"/>
      </rPr>
      <t>（注）</t>
    </r>
    <r>
      <rPr>
        <sz val="11"/>
        <color theme="1"/>
        <rFont val="ＭＳ 明朝"/>
        <family val="1"/>
        <charset val="128"/>
      </rPr>
      <t>２か月間の売上高等ついて</t>
    </r>
    <rPh sb="13" eb="16">
      <t>ゼンネントウ</t>
    </rPh>
    <rPh sb="17" eb="18">
      <t>チュウ</t>
    </rPh>
    <phoneticPr fontId="1"/>
  </si>
  <si>
    <t>前年等</t>
    <rPh sb="0" eb="3">
      <t>ゼンネントウ</t>
    </rPh>
    <phoneticPr fontId="1"/>
  </si>
  <si>
    <t>　私は、新型コロナウイルス感染症の発生に起因して、下記のとおり、経営の安定に支障が生じておりますので、中小企業信用保険法第２条第５項第４号の規定に基づき認定されるようお願いします。</t>
    <phoneticPr fontId="1"/>
  </si>
  <si>
    <t>前年等</t>
    <rPh sb="0" eb="2">
      <t>ゼンネン</t>
    </rPh>
    <rPh sb="2" eb="3">
      <t>トウ</t>
    </rPh>
    <phoneticPr fontId="1"/>
  </si>
  <si>
    <t>前年等</t>
    <rPh sb="0" eb="3">
      <t>ゼンネントウ</t>
    </rPh>
    <phoneticPr fontId="1"/>
  </si>
  <si>
    <t>令和元年（平成31年）</t>
    <rPh sb="0" eb="2">
      <t>レイワ</t>
    </rPh>
    <rPh sb="2" eb="4">
      <t>ガンネン</t>
    </rPh>
    <rPh sb="5" eb="7">
      <t>ヘイセイ</t>
    </rPh>
    <rPh sb="9" eb="10">
      <t>ネン</t>
    </rPh>
    <phoneticPr fontId="1"/>
  </si>
  <si>
    <t>令和２年</t>
    <rPh sb="0" eb="2">
      <t>レイワ</t>
    </rPh>
    <phoneticPr fontId="1"/>
  </si>
  <si>
    <t>令和３年</t>
    <rPh sb="0" eb="2">
      <t>レイワ</t>
    </rPh>
    <rPh sb="3" eb="4">
      <t>ネン</t>
    </rPh>
    <phoneticPr fontId="1"/>
  </si>
  <si>
    <t>①比較期間</t>
    <rPh sb="1" eb="3">
      <t>ヒカク</t>
    </rPh>
    <rPh sb="3" eb="5">
      <t>キカン</t>
    </rPh>
    <phoneticPr fontId="1"/>
  </si>
  <si>
    <t>②最近１カ月の売上高</t>
    <rPh sb="1" eb="3">
      <t>サイキン</t>
    </rPh>
    <rPh sb="5" eb="6">
      <t>ゲツ</t>
    </rPh>
    <rPh sb="7" eb="10">
      <t>ウリアゲダカ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</si>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</sst>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gge&quot;年&quot;m&quot;月&quot;d&quot;日&quot;;@"/>
    <numFmt numFmtId="177" formatCode="#,##0_ "/>
    <numFmt numFmtId="178" formatCode="0.0_ "/>
    <numFmt numFmtId="179" formatCode="0.0_);[Red]\(0.0\)"/>
    <numFmt numFmtId="180" formatCode="[$-411]ggge&quot;年&quot;m&quot;月&quot;"/>
    <numFmt numFmtId="181" formatCode="0_);[Red]\(0\)"/>
  </numFmts>
  <fonts count="2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u/>
      <sz val="9"/>
      <color theme="1"/>
      <name val="ＭＳ 明朝"/>
      <family val="1"/>
      <charset val="128"/>
    </font>
    <font>
      <b/>
      <sz val="18"/>
      <color theme="1"/>
      <name val="ＭＳ Ｐゴシック"/>
      <family val="3"/>
      <charset val="128"/>
    </font>
    <font>
      <sz val="22"/>
      <color theme="1"/>
      <name val="ＭＳ ゴシック"/>
      <family val="3"/>
      <charset val="128"/>
    </font>
    <font>
      <b/>
      <sz val="11"/>
      <color rgb="FFFF0000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b/>
      <sz val="20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6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69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3" fillId="0" borderId="0"/>
    <xf numFmtId="38" fontId="3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</cellStyleXfs>
  <cellXfs count="250">
    <xf numFmtId="0" fontId="0" fillId="0" borderId="0" xfId="0"/>
    <xf numFmtId="0" fontId="4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9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right"/>
    </xf>
    <xf numFmtId="0" fontId="5" fillId="0" borderId="8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 shrinkToFit="1"/>
    </xf>
    <xf numFmtId="0" fontId="5" fillId="0" borderId="9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8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22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 shrinkToFit="1"/>
    </xf>
    <xf numFmtId="176" fontId="5" fillId="0" borderId="0" xfId="0" applyNumberFormat="1" applyFont="1" applyFill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 wrapText="1"/>
    </xf>
    <xf numFmtId="176" fontId="5" fillId="0" borderId="0" xfId="0" applyNumberFormat="1" applyFont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11" fillId="0" borderId="8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 shrinkToFit="1"/>
    </xf>
    <xf numFmtId="180" fontId="5" fillId="0" borderId="0" xfId="0" applyNumberFormat="1" applyFont="1" applyAlignment="1" applyProtection="1">
      <alignment vertical="center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</xf>
    <xf numFmtId="0" fontId="5" fillId="0" borderId="9" xfId="0" applyFont="1" applyFill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/>
    </xf>
    <xf numFmtId="0" fontId="0" fillId="0" borderId="9" xfId="0" applyBorder="1" applyAlignment="1" applyProtection="1">
      <alignment vertical="center" shrinkToFit="1"/>
    </xf>
    <xf numFmtId="0" fontId="8" fillId="0" borderId="0" xfId="0" applyFont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 shrinkToFit="1"/>
    </xf>
    <xf numFmtId="0" fontId="23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right" vertical="center"/>
    </xf>
    <xf numFmtId="0" fontId="5" fillId="0" borderId="12" xfId="0" applyFont="1" applyFill="1" applyBorder="1" applyAlignment="1" applyProtection="1">
      <alignment vertical="center"/>
    </xf>
    <xf numFmtId="0" fontId="21" fillId="0" borderId="0" xfId="0" applyFont="1" applyBorder="1" applyAlignment="1" applyProtection="1">
      <alignment vertical="center" wrapText="1" shrinkToFit="1"/>
    </xf>
    <xf numFmtId="0" fontId="5" fillId="0" borderId="6" xfId="0" applyFont="1" applyFill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vertical="center"/>
      <protection hidden="1"/>
    </xf>
    <xf numFmtId="181" fontId="11" fillId="0" borderId="8" xfId="0" applyNumberFormat="1" applyFont="1" applyBorder="1" applyAlignment="1" applyProtection="1">
      <alignment horizontal="center" vertical="center"/>
      <protection locked="0"/>
    </xf>
    <xf numFmtId="181" fontId="11" fillId="0" borderId="9" xfId="0" applyNumberFormat="1" applyFont="1" applyBorder="1" applyAlignment="1" applyProtection="1">
      <alignment horizontal="center" vertical="center"/>
      <protection locked="0"/>
    </xf>
    <xf numFmtId="180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Alignment="1" applyProtection="1">
      <alignment vertical="center" wrapText="1"/>
      <protection locked="0"/>
    </xf>
    <xf numFmtId="177" fontId="5" fillId="0" borderId="8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21" fillId="0" borderId="8" xfId="0" applyFont="1" applyBorder="1" applyAlignment="1" applyProtection="1">
      <alignment horizontal="center" vertical="center" wrapText="1" shrinkToFit="1"/>
    </xf>
    <xf numFmtId="0" fontId="21" fillId="0" borderId="0" xfId="0" applyFont="1" applyBorder="1" applyAlignment="1" applyProtection="1">
      <alignment horizontal="center" vertical="center" wrapText="1" shrinkToFit="1"/>
    </xf>
    <xf numFmtId="0" fontId="11" fillId="0" borderId="8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3" fontId="5" fillId="0" borderId="1" xfId="0" applyNumberFormat="1" applyFont="1" applyFill="1" applyBorder="1" applyAlignment="1" applyProtection="1">
      <alignment horizontal="right" vertical="center"/>
      <protection locked="0"/>
    </xf>
    <xf numFmtId="3" fontId="5" fillId="0" borderId="8" xfId="0" applyNumberFormat="1" applyFont="1" applyFill="1" applyBorder="1" applyAlignment="1" applyProtection="1">
      <alignment horizontal="right" vertical="center"/>
      <protection locked="0"/>
    </xf>
    <xf numFmtId="3" fontId="5" fillId="0" borderId="3" xfId="0" applyNumberFormat="1" applyFont="1" applyFill="1" applyBorder="1" applyAlignment="1" applyProtection="1">
      <alignment horizontal="right" vertical="center"/>
      <protection locked="0"/>
    </xf>
    <xf numFmtId="3" fontId="5" fillId="0" borderId="9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vertical="center" shrinkToFit="1"/>
    </xf>
    <xf numFmtId="178" fontId="4" fillId="0" borderId="9" xfId="0" applyNumberFormat="1" applyFont="1" applyBorder="1" applyAlignment="1" applyProtection="1">
      <alignment vertical="center" shrinkToFit="1"/>
    </xf>
    <xf numFmtId="0" fontId="11" fillId="0" borderId="8" xfId="0" applyNumberFormat="1" applyFont="1" applyBorder="1" applyAlignment="1" applyProtection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180" fontId="11" fillId="0" borderId="8" xfId="0" applyNumberFormat="1" applyFont="1" applyBorder="1" applyAlignment="1" applyProtection="1">
      <alignment horizontal="center" vertical="center"/>
    </xf>
    <xf numFmtId="180" fontId="11" fillId="0" borderId="9" xfId="0" applyNumberFormat="1" applyFont="1" applyBorder="1" applyAlignment="1" applyProtection="1">
      <alignment horizontal="center" vertical="center"/>
    </xf>
    <xf numFmtId="180" fontId="11" fillId="0" borderId="2" xfId="0" applyNumberFormat="1" applyFont="1" applyBorder="1" applyAlignment="1" applyProtection="1">
      <alignment horizontal="center" vertical="center"/>
    </xf>
    <xf numFmtId="180" fontId="11" fillId="0" borderId="4" xfId="0" applyNumberFormat="1" applyFont="1" applyBorder="1" applyAlignment="1" applyProtection="1">
      <alignment horizontal="center" vertical="center"/>
    </xf>
    <xf numFmtId="180" fontId="25" fillId="0" borderId="1" xfId="0" applyNumberFormat="1" applyFont="1" applyBorder="1" applyAlignment="1" applyProtection="1">
      <alignment horizontal="center" vertical="center" wrapText="1" shrinkToFit="1"/>
      <protection locked="0"/>
    </xf>
    <xf numFmtId="180" fontId="25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 wrapText="1"/>
    </xf>
    <xf numFmtId="0" fontId="5" fillId="0" borderId="9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13" xfId="0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vertical="center"/>
    </xf>
    <xf numFmtId="180" fontId="11" fillId="0" borderId="1" xfId="0" applyNumberFormat="1" applyFont="1" applyBorder="1" applyAlignment="1" applyProtection="1">
      <alignment horizontal="center" vertical="center"/>
    </xf>
    <xf numFmtId="180" fontId="11" fillId="0" borderId="3" xfId="0" applyNumberFormat="1" applyFont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80" fontId="11" fillId="0" borderId="1" xfId="0" applyNumberFormat="1" applyFont="1" applyFill="1" applyBorder="1" applyAlignment="1" applyProtection="1">
      <alignment horizontal="center" vertical="center" shrinkToFit="1"/>
    </xf>
    <xf numFmtId="180" fontId="11" fillId="0" borderId="8" xfId="0" applyNumberFormat="1" applyFont="1" applyFill="1" applyBorder="1" applyAlignment="1" applyProtection="1">
      <alignment horizontal="center" vertical="center" shrinkToFit="1"/>
    </xf>
    <xf numFmtId="180" fontId="11" fillId="0" borderId="2" xfId="0" applyNumberFormat="1" applyFont="1" applyFill="1" applyBorder="1" applyAlignment="1" applyProtection="1">
      <alignment horizontal="center" vertical="center" shrinkToFit="1"/>
    </xf>
    <xf numFmtId="180" fontId="11" fillId="0" borderId="3" xfId="0" applyNumberFormat="1" applyFont="1" applyFill="1" applyBorder="1" applyAlignment="1" applyProtection="1">
      <alignment horizontal="center" vertical="center" shrinkToFit="1"/>
    </xf>
    <xf numFmtId="180" fontId="11" fillId="0" borderId="9" xfId="0" applyNumberFormat="1" applyFont="1" applyFill="1" applyBorder="1" applyAlignment="1" applyProtection="1">
      <alignment horizontal="center" vertical="center" shrinkToFit="1"/>
    </xf>
    <xf numFmtId="180" fontId="11" fillId="0" borderId="4" xfId="0" applyNumberFormat="1" applyFont="1" applyFill="1" applyBorder="1" applyAlignment="1" applyProtection="1">
      <alignment horizontal="center" vertical="center" shrinkToFit="1"/>
    </xf>
    <xf numFmtId="0" fontId="5" fillId="2" borderId="6" xfId="0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  <protection locked="0"/>
    </xf>
    <xf numFmtId="0" fontId="19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left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</xf>
    <xf numFmtId="0" fontId="5" fillId="2" borderId="6" xfId="0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/>
    </xf>
    <xf numFmtId="0" fontId="5" fillId="0" borderId="5" xfId="0" applyFont="1" applyBorder="1" applyAlignment="1" applyProtection="1">
      <alignment horizontal="right" vertical="center"/>
    </xf>
    <xf numFmtId="0" fontId="5" fillId="0" borderId="6" xfId="0" applyFont="1" applyBorder="1" applyAlignment="1" applyProtection="1">
      <alignment horizontal="right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14" xfId="0" applyFont="1" applyFill="1" applyBorder="1" applyAlignment="1" applyProtection="1">
      <alignment vertical="center" shrinkToFit="1"/>
      <protection locked="0"/>
    </xf>
    <xf numFmtId="0" fontId="5" fillId="0" borderId="14" xfId="0" applyFont="1" applyBorder="1" applyAlignment="1" applyProtection="1">
      <alignment vertical="center" shrinkToFit="1"/>
    </xf>
    <xf numFmtId="0" fontId="2" fillId="0" borderId="8" xfId="0" applyNumberFormat="1" applyFont="1" applyFill="1" applyBorder="1" applyAlignment="1" applyProtection="1">
      <alignment horizontal="center" shrinkToFit="1"/>
    </xf>
    <xf numFmtId="0" fontId="2" fillId="0" borderId="9" xfId="0" applyNumberFormat="1" applyFont="1" applyFill="1" applyBorder="1" applyAlignment="1" applyProtection="1">
      <alignment horizontal="center" shrinkToFit="1"/>
    </xf>
    <xf numFmtId="0" fontId="5" fillId="0" borderId="0" xfId="0" applyFont="1" applyAlignment="1" applyProtection="1">
      <alignment horizontal="right" vertical="center"/>
    </xf>
    <xf numFmtId="180" fontId="19" fillId="0" borderId="1" xfId="0" applyNumberFormat="1" applyFont="1" applyFill="1" applyBorder="1" applyAlignment="1" applyProtection="1">
      <alignment horizontal="center" vertical="center" shrinkToFit="1"/>
    </xf>
    <xf numFmtId="180" fontId="19" fillId="0" borderId="8" xfId="0" applyNumberFormat="1" applyFont="1" applyFill="1" applyBorder="1" applyAlignment="1" applyProtection="1">
      <alignment horizontal="center" vertical="center" shrinkToFit="1"/>
    </xf>
    <xf numFmtId="180" fontId="19" fillId="0" borderId="3" xfId="0" applyNumberFormat="1" applyFont="1" applyFill="1" applyBorder="1" applyAlignment="1" applyProtection="1">
      <alignment horizontal="center" vertical="center" shrinkToFit="1"/>
    </xf>
    <xf numFmtId="180" fontId="19" fillId="0" borderId="9" xfId="0" applyNumberFormat="1" applyFont="1" applyFill="1" applyBorder="1" applyAlignment="1" applyProtection="1">
      <alignment horizontal="center" vertical="center" shrinkToFit="1"/>
    </xf>
    <xf numFmtId="180" fontId="19" fillId="0" borderId="2" xfId="0" applyNumberFormat="1" applyFont="1" applyFill="1" applyBorder="1" applyAlignment="1" applyProtection="1">
      <alignment horizontal="center" vertical="center" shrinkToFit="1"/>
    </xf>
    <xf numFmtId="180" fontId="19" fillId="0" borderId="4" xfId="0" applyNumberFormat="1" applyFont="1" applyFill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right" vertical="center" shrinkToFit="1"/>
    </xf>
    <xf numFmtId="177" fontId="5" fillId="0" borderId="9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horizontal="distributed" vertical="center"/>
    </xf>
    <xf numFmtId="0" fontId="0" fillId="0" borderId="0" xfId="0" applyAlignment="1" applyProtection="1">
      <alignment horizontal="distributed" vertical="center"/>
    </xf>
    <xf numFmtId="0" fontId="5" fillId="0" borderId="11" xfId="0" applyFont="1" applyBorder="1" applyAlignment="1" applyProtection="1">
      <alignment horizontal="center" vertical="center"/>
    </xf>
    <xf numFmtId="179" fontId="5" fillId="0" borderId="11" xfId="0" applyNumberFormat="1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 shrinkToFit="1"/>
    </xf>
    <xf numFmtId="0" fontId="5" fillId="0" borderId="5" xfId="0" applyFont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</xf>
    <xf numFmtId="0" fontId="9" fillId="0" borderId="0" xfId="0" applyFont="1" applyAlignment="1" applyProtection="1">
      <alignment shrinkToFit="1"/>
    </xf>
    <xf numFmtId="178" fontId="5" fillId="0" borderId="11" xfId="0" applyNumberFormat="1" applyFont="1" applyBorder="1" applyAlignment="1" applyProtection="1">
      <alignment vertical="center" shrinkToFit="1"/>
    </xf>
    <xf numFmtId="0" fontId="11" fillId="0" borderId="3" xfId="0" applyFont="1" applyBorder="1" applyAlignment="1" applyProtection="1">
      <alignment horizontal="center" vertical="center"/>
    </xf>
    <xf numFmtId="38" fontId="5" fillId="0" borderId="6" xfId="3" applyFont="1" applyBorder="1" applyAlignment="1" applyProtection="1">
      <alignment horizontal="center" vertical="center"/>
    </xf>
    <xf numFmtId="3" fontId="5" fillId="0" borderId="1" xfId="0" applyNumberFormat="1" applyFont="1" applyBorder="1" applyAlignment="1" applyProtection="1">
      <alignment horizontal="right" vertical="center"/>
    </xf>
    <xf numFmtId="3" fontId="5" fillId="0" borderId="8" xfId="0" applyNumberFormat="1" applyFont="1" applyBorder="1" applyAlignment="1" applyProtection="1">
      <alignment horizontal="right" vertical="center"/>
    </xf>
    <xf numFmtId="3" fontId="5" fillId="0" borderId="3" xfId="0" applyNumberFormat="1" applyFont="1" applyBorder="1" applyAlignment="1" applyProtection="1">
      <alignment horizontal="right" vertical="center"/>
    </xf>
    <xf numFmtId="3" fontId="5" fillId="0" borderId="9" xfId="0" applyNumberFormat="1" applyFont="1" applyBorder="1" applyAlignment="1" applyProtection="1">
      <alignment horizontal="right" vertical="center"/>
    </xf>
    <xf numFmtId="3" fontId="5" fillId="0" borderId="1" xfId="0" applyNumberFormat="1" applyFont="1" applyFill="1" applyBorder="1" applyAlignment="1" applyProtection="1">
      <alignment horizontal="right" vertical="center"/>
    </xf>
    <xf numFmtId="3" fontId="5" fillId="0" borderId="8" xfId="0" applyNumberFormat="1" applyFont="1" applyFill="1" applyBorder="1" applyAlignment="1" applyProtection="1">
      <alignment horizontal="right" vertical="center"/>
    </xf>
    <xf numFmtId="3" fontId="5" fillId="0" borderId="3" xfId="0" applyNumberFormat="1" applyFont="1" applyFill="1" applyBorder="1" applyAlignment="1" applyProtection="1">
      <alignment horizontal="right" vertical="center"/>
    </xf>
    <xf numFmtId="3" fontId="5" fillId="0" borderId="9" xfId="0" applyNumberFormat="1" applyFont="1" applyFill="1" applyBorder="1" applyAlignment="1" applyProtection="1">
      <alignment horizontal="right" vertical="center"/>
    </xf>
    <xf numFmtId="0" fontId="0" fillId="0" borderId="8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80" fontId="5" fillId="0" borderId="6" xfId="0" applyNumberFormat="1" applyFont="1" applyFill="1" applyBorder="1" applyAlignment="1" applyProtection="1">
      <alignment horizontal="center" vertical="center" shrinkToFit="1"/>
    </xf>
    <xf numFmtId="180" fontId="5" fillId="0" borderId="7" xfId="0" applyNumberFormat="1" applyFont="1" applyFill="1" applyBorder="1" applyAlignment="1" applyProtection="1">
      <alignment horizontal="center" vertical="center" shrinkToFit="1"/>
    </xf>
    <xf numFmtId="180" fontId="5" fillId="0" borderId="5" xfId="0" applyNumberFormat="1" applyFont="1" applyFill="1" applyBorder="1" applyAlignment="1" applyProtection="1">
      <alignment horizontal="center" vertical="center" shrinkToFit="1"/>
    </xf>
    <xf numFmtId="0" fontId="11" fillId="0" borderId="1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right" vertical="center" shrinkToFit="1"/>
    </xf>
    <xf numFmtId="0" fontId="5" fillId="0" borderId="8" xfId="0" applyFont="1" applyBorder="1" applyAlignment="1" applyProtection="1">
      <alignment horizontal="right" vertical="center" shrinkToFit="1"/>
    </xf>
    <xf numFmtId="0" fontId="5" fillId="0" borderId="10" xfId="0" applyFont="1" applyBorder="1" applyAlignment="1" applyProtection="1">
      <alignment horizontal="right" vertical="center" shrinkToFit="1"/>
    </xf>
    <xf numFmtId="0" fontId="5" fillId="0" borderId="0" xfId="0" applyFont="1" applyBorder="1" applyAlignment="1" applyProtection="1">
      <alignment horizontal="right" vertical="center" shrinkToFit="1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 wrapText="1"/>
    </xf>
    <xf numFmtId="0" fontId="15" fillId="0" borderId="0" xfId="0" applyFont="1" applyAlignment="1" applyProtection="1">
      <alignment horizontal="center" vertical="center"/>
    </xf>
    <xf numFmtId="38" fontId="5" fillId="0" borderId="9" xfId="3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vertical="center" wrapText="1"/>
    </xf>
    <xf numFmtId="0" fontId="11" fillId="0" borderId="6" xfId="0" applyFont="1" applyBorder="1" applyAlignment="1" applyProtection="1">
      <alignment vertical="center" wrapText="1"/>
    </xf>
    <xf numFmtId="0" fontId="11" fillId="0" borderId="7" xfId="0" applyFont="1" applyBorder="1" applyAlignment="1" applyProtection="1">
      <alignment vertical="center" wrapText="1"/>
    </xf>
    <xf numFmtId="38" fontId="5" fillId="0" borderId="0" xfId="3" applyFont="1" applyBorder="1" applyAlignment="1" applyProtection="1">
      <alignment shrinkToFit="1"/>
    </xf>
    <xf numFmtId="38" fontId="5" fillId="0" borderId="9" xfId="3" applyFont="1" applyBorder="1" applyAlignment="1" applyProtection="1">
      <alignment shrinkToFit="1"/>
    </xf>
    <xf numFmtId="0" fontId="5" fillId="0" borderId="9" xfId="0" applyFont="1" applyBorder="1" applyAlignment="1" applyProtection="1">
      <alignment horizontal="left" vertical="center"/>
    </xf>
    <xf numFmtId="0" fontId="11" fillId="0" borderId="8" xfId="0" applyFont="1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8" fillId="0" borderId="8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5" fillId="0" borderId="9" xfId="0" applyFont="1" applyBorder="1" applyAlignment="1" applyProtection="1"/>
    <xf numFmtId="0" fontId="9" fillId="0" borderId="5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3" fontId="9" fillId="0" borderId="5" xfId="0" applyNumberFormat="1" applyFont="1" applyFill="1" applyBorder="1" applyAlignment="1" applyProtection="1">
      <alignment vertical="center" shrinkToFit="1"/>
      <protection locked="0"/>
    </xf>
    <xf numFmtId="3" fontId="9" fillId="0" borderId="6" xfId="0" applyNumberFormat="1" applyFont="1" applyFill="1" applyBorder="1" applyAlignment="1" applyProtection="1">
      <alignment vertical="center" shrinkToFit="1"/>
      <protection locked="0"/>
    </xf>
    <xf numFmtId="0" fontId="5" fillId="0" borderId="6" xfId="0" applyFont="1" applyBorder="1" applyAlignment="1" applyProtection="1">
      <alignment vertical="center" shrinkToFit="1"/>
    </xf>
    <xf numFmtId="178" fontId="4" fillId="0" borderId="9" xfId="0" applyNumberFormat="1" applyFont="1" applyBorder="1" applyAlignment="1" applyProtection="1">
      <alignment horizontal="center" vertical="center" shrinkToFit="1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shrinkToFit="1"/>
    </xf>
    <xf numFmtId="0" fontId="5" fillId="0" borderId="0" xfId="0" applyFont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38" fontId="5" fillId="0" borderId="0" xfId="3" applyFont="1" applyBorder="1" applyAlignment="1" applyProtection="1">
      <alignment vertical="center" shrinkToFit="1"/>
    </xf>
    <xf numFmtId="0" fontId="0" fillId="0" borderId="9" xfId="0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 shrinkToFit="1"/>
    </xf>
    <xf numFmtId="0" fontId="19" fillId="0" borderId="0" xfId="0" applyNumberFormat="1" applyFont="1" applyFill="1" applyBorder="1" applyAlignment="1" applyProtection="1">
      <alignment vertical="center" shrinkToFit="1"/>
    </xf>
    <xf numFmtId="0" fontId="19" fillId="0" borderId="12" xfId="0" applyNumberFormat="1" applyFont="1" applyFill="1" applyBorder="1" applyAlignment="1" applyProtection="1">
      <alignment vertical="center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43"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>
          <bgColor rgb="FFFF9696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>
          <bgColor rgb="FFFF9696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>
          <bgColor rgb="FFFF9696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>
          <bgColor rgb="FFFF9696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  <dxf>
      <fill>
        <patternFill>
          <bgColor rgb="FFFF9696"/>
        </patternFill>
      </fill>
    </dxf>
  </dxfs>
  <tableStyles count="0" defaultTableStyle="TableStyleMedium2" defaultPivotStyle="PivotStyleLight16"/>
  <colors>
    <mruColors>
      <color rgb="FFFF9696"/>
      <color rgb="FFFF9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95250</xdr:colOff>
      <xdr:row>42</xdr:row>
      <xdr:rowOff>47624</xdr:rowOff>
    </xdr:from>
    <xdr:to>
      <xdr:col>52</xdr:col>
      <xdr:colOff>57150</xdr:colOff>
      <xdr:row>44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25250" y="7124699"/>
          <a:ext cx="914400" cy="209551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本市記入欄</a:t>
          </a:r>
        </a:p>
      </xdr:txBody>
    </xdr:sp>
    <xdr:clientData/>
  </xdr:twoCellAnchor>
  <xdr:twoCellAnchor>
    <xdr:from>
      <xdr:col>24</xdr:col>
      <xdr:colOff>123825</xdr:colOff>
      <xdr:row>53</xdr:row>
      <xdr:rowOff>66675</xdr:rowOff>
    </xdr:from>
    <xdr:to>
      <xdr:col>28</xdr:col>
      <xdr:colOff>85725</xdr:colOff>
      <xdr:row>54</xdr:row>
      <xdr:rowOff>104776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838825" y="8905875"/>
          <a:ext cx="914400" cy="209551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本市記入欄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85"/>
  <sheetViews>
    <sheetView tabSelected="1" view="pageBreakPreview" zoomScale="90" zoomScaleNormal="100" zoomScaleSheetLayoutView="90" workbookViewId="0">
      <selection activeCell="H4" sqref="H4:I5"/>
    </sheetView>
  </sheetViews>
  <sheetFormatPr defaultColWidth="3.125" defaultRowHeight="13.5" x14ac:dyDescent="0.4"/>
  <cols>
    <col min="1" max="1" width="3.125" style="44"/>
    <col min="2" max="2" width="3.5" style="44" bestFit="1" customWidth="1"/>
    <col min="3" max="3" width="4.625" style="44" bestFit="1" customWidth="1"/>
    <col min="4" max="5" width="3.125" style="44"/>
    <col min="6" max="6" width="3.75" style="44" bestFit="1" customWidth="1"/>
    <col min="7" max="15" width="3.125" style="44"/>
    <col min="16" max="16" width="3.125" style="44" customWidth="1"/>
    <col min="17" max="17" width="3.25" style="44" customWidth="1"/>
    <col min="18" max="18" width="3.125" style="44" customWidth="1"/>
    <col min="19" max="24" width="3.125" style="44"/>
    <col min="25" max="25" width="3.125" style="44" customWidth="1"/>
    <col min="26" max="29" width="3.125" style="44"/>
    <col min="30" max="30" width="3.125" style="44" customWidth="1"/>
    <col min="31" max="34" width="3.125" style="44"/>
    <col min="35" max="35" width="3.125" style="44" customWidth="1"/>
    <col min="36" max="39" width="3.125" style="44"/>
    <col min="40" max="40" width="3.125" style="44" customWidth="1"/>
    <col min="41" max="44" width="3.125" style="44"/>
    <col min="45" max="45" width="3.125" style="44" customWidth="1"/>
    <col min="46" max="49" width="3.125" style="44"/>
    <col min="50" max="50" width="3.5" style="44" bestFit="1" customWidth="1"/>
    <col min="51" max="54" width="3.125" style="44"/>
    <col min="55" max="55" width="4" style="44" bestFit="1" customWidth="1"/>
    <col min="56" max="59" width="3.5" style="44" bestFit="1" customWidth="1"/>
    <col min="60" max="65" width="3.125" style="44"/>
    <col min="66" max="66" width="3.125" style="44" customWidth="1"/>
    <col min="67" max="67" width="3.25" style="44" customWidth="1"/>
    <col min="68" max="16384" width="3.125" style="44"/>
  </cols>
  <sheetData>
    <row r="1" spans="1:72" x14ac:dyDescent="0.4">
      <c r="A1" s="44" t="s">
        <v>69</v>
      </c>
      <c r="E1" s="103" t="s">
        <v>72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AV1" s="20" t="s">
        <v>50</v>
      </c>
    </row>
    <row r="2" spans="1:72" ht="15.75" customHeight="1" x14ac:dyDescent="0.4">
      <c r="A2" s="114" t="s">
        <v>71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5" t="s">
        <v>75</v>
      </c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 t="s">
        <v>75</v>
      </c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</row>
    <row r="3" spans="1:72" ht="14.25" customHeight="1" x14ac:dyDescent="0.4">
      <c r="A3" s="1"/>
      <c r="B3" s="6"/>
      <c r="C3" s="6"/>
      <c r="D3" s="6"/>
      <c r="E3" s="6"/>
      <c r="F3" s="6"/>
      <c r="G3" s="57"/>
      <c r="H3" s="122" t="s">
        <v>104</v>
      </c>
      <c r="I3" s="122"/>
      <c r="J3" s="122"/>
      <c r="K3" s="122"/>
      <c r="L3" s="122"/>
      <c r="M3" s="122"/>
      <c r="N3" s="126" t="s">
        <v>105</v>
      </c>
      <c r="O3" s="127"/>
      <c r="P3" s="127"/>
      <c r="Q3" s="127"/>
      <c r="R3" s="127"/>
      <c r="S3" s="128"/>
      <c r="Y3" s="36"/>
      <c r="AG3" s="130" t="s">
        <v>38</v>
      </c>
      <c r="AH3" s="130"/>
      <c r="AI3" s="130"/>
      <c r="AJ3" s="130"/>
      <c r="AK3" s="130"/>
      <c r="AL3" s="130"/>
      <c r="AM3" s="130"/>
      <c r="AN3" s="36"/>
      <c r="AO3" s="28"/>
      <c r="AP3" s="28"/>
      <c r="AQ3" s="44" t="s">
        <v>64</v>
      </c>
      <c r="AR3" s="36" t="str">
        <f>IF(H4="","",H4)</f>
        <v/>
      </c>
      <c r="AS3" s="28" t="s">
        <v>65</v>
      </c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28"/>
      <c r="BN3" s="28"/>
      <c r="BO3" s="44" t="s">
        <v>64</v>
      </c>
      <c r="BP3" s="36" t="str">
        <f>IF(H4="","",H4)</f>
        <v/>
      </c>
      <c r="BQ3" s="28" t="s">
        <v>65</v>
      </c>
      <c r="BR3" s="36"/>
      <c r="BS3" s="36"/>
      <c r="BT3" s="36"/>
    </row>
    <row r="4" spans="1:72" ht="13.5" customHeight="1" x14ac:dyDescent="0.4">
      <c r="A4" s="1"/>
      <c r="B4" s="248"/>
      <c r="C4" s="248"/>
      <c r="D4" s="248"/>
      <c r="E4" s="248"/>
      <c r="F4" s="248"/>
      <c r="G4" s="249"/>
      <c r="H4" s="123"/>
      <c r="I4" s="123"/>
      <c r="J4" s="138" t="s">
        <v>55</v>
      </c>
      <c r="K4" s="138"/>
      <c r="L4" s="138"/>
      <c r="M4" s="138"/>
      <c r="N4" s="141" t="s">
        <v>90</v>
      </c>
      <c r="O4" s="142"/>
      <c r="P4" s="105"/>
      <c r="Q4" s="142" t="s">
        <v>89</v>
      </c>
      <c r="R4" s="105"/>
      <c r="S4" s="145" t="s">
        <v>88</v>
      </c>
      <c r="U4" s="104"/>
      <c r="V4" s="104"/>
      <c r="W4" s="30" t="s">
        <v>67</v>
      </c>
      <c r="AG4" s="130"/>
      <c r="AH4" s="130"/>
      <c r="AI4" s="130"/>
      <c r="AJ4" s="130"/>
      <c r="AK4" s="130"/>
      <c r="AL4" s="130"/>
      <c r="AM4" s="130"/>
      <c r="AN4" s="129" t="s">
        <v>49</v>
      </c>
      <c r="AO4" s="129"/>
      <c r="AP4" s="129"/>
      <c r="AQ4" s="47"/>
      <c r="AR4" s="33" t="s">
        <v>85</v>
      </c>
      <c r="AS4" s="47"/>
      <c r="AT4" s="33" t="s">
        <v>86</v>
      </c>
      <c r="AU4" s="47"/>
      <c r="AV4" s="33" t="s">
        <v>87</v>
      </c>
      <c r="BL4" s="140" t="str">
        <f>AN4</f>
        <v>令和</v>
      </c>
      <c r="BM4" s="140"/>
      <c r="BN4" s="140"/>
      <c r="BO4" s="48" t="str">
        <f>IF(AQ4&gt;0,AQ4,"")</f>
        <v/>
      </c>
      <c r="BP4" s="41" t="str">
        <f>AR4</f>
        <v>年</v>
      </c>
      <c r="BQ4" s="48" t="str">
        <f>IF(AS4&gt;0,AS4,"")</f>
        <v/>
      </c>
      <c r="BR4" s="41" t="str">
        <f>AT4</f>
        <v>月</v>
      </c>
      <c r="BS4" s="48" t="str">
        <f>IF(AU4&gt;0,AU4,"")</f>
        <v/>
      </c>
      <c r="BT4" s="41" t="str">
        <f>AV4</f>
        <v>日</v>
      </c>
    </row>
    <row r="5" spans="1:72" ht="13.5" customHeight="1" x14ac:dyDescent="0.4">
      <c r="A5" s="1"/>
      <c r="B5" s="248"/>
      <c r="C5" s="248"/>
      <c r="D5" s="248"/>
      <c r="E5" s="248"/>
      <c r="F5" s="248"/>
      <c r="G5" s="249"/>
      <c r="H5" s="124"/>
      <c r="I5" s="124"/>
      <c r="J5" s="139"/>
      <c r="K5" s="139"/>
      <c r="L5" s="139"/>
      <c r="M5" s="139"/>
      <c r="N5" s="143"/>
      <c r="O5" s="144"/>
      <c r="P5" s="106"/>
      <c r="Q5" s="144"/>
      <c r="R5" s="106"/>
      <c r="S5" s="146"/>
      <c r="U5" s="34" t="s">
        <v>68</v>
      </c>
      <c r="Z5" s="44" t="s">
        <v>3</v>
      </c>
      <c r="AX5" s="44" t="s">
        <v>3</v>
      </c>
    </row>
    <row r="6" spans="1:72" ht="6.75" customHeight="1" x14ac:dyDescent="0.4">
      <c r="A6" s="1"/>
      <c r="B6" s="58"/>
      <c r="C6" s="58"/>
      <c r="D6" s="58"/>
      <c r="E6" s="58"/>
      <c r="F6" s="58"/>
      <c r="G6" s="58"/>
      <c r="H6" s="78" t="str">
        <f>IF(H4="","！①比較期間が選択されていません","")</f>
        <v>！①比較期間が選択されていません</v>
      </c>
      <c r="I6" s="78"/>
      <c r="J6" s="78"/>
      <c r="K6" s="78"/>
      <c r="L6" s="78"/>
      <c r="M6" s="78"/>
      <c r="N6" s="78" t="str">
        <f>IF(R4="","！②年・月を記入してください","")</f>
        <v>！②年・月を記入してください</v>
      </c>
      <c r="O6" s="78"/>
      <c r="P6" s="78"/>
      <c r="Q6" s="78"/>
      <c r="R6" s="78"/>
      <c r="S6" s="78"/>
      <c r="T6" s="31"/>
      <c r="U6" s="31"/>
      <c r="V6" s="31"/>
      <c r="W6" s="31"/>
      <c r="X6" s="31"/>
    </row>
    <row r="7" spans="1:72" ht="14.25" x14ac:dyDescent="0.4">
      <c r="A7" s="1"/>
      <c r="B7" s="58"/>
      <c r="C7" s="58"/>
      <c r="D7" s="58"/>
      <c r="E7" s="58"/>
      <c r="F7" s="58"/>
      <c r="G7" s="58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31"/>
      <c r="U7" s="31"/>
      <c r="V7" s="31"/>
      <c r="W7" s="31"/>
      <c r="X7" s="31"/>
      <c r="AD7" s="10"/>
      <c r="AE7" s="10"/>
      <c r="AF7" s="10"/>
      <c r="AG7" s="10"/>
      <c r="AH7" s="10"/>
    </row>
    <row r="8" spans="1:72" ht="13.5" customHeight="1" x14ac:dyDescent="0.4">
      <c r="A8" s="1"/>
      <c r="B8" s="58"/>
      <c r="C8" s="58"/>
      <c r="D8" s="58"/>
      <c r="E8" s="58"/>
      <c r="F8" s="58"/>
      <c r="G8" s="5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AG8" s="100" t="s">
        <v>4</v>
      </c>
      <c r="AH8" s="100"/>
      <c r="AI8" s="100"/>
      <c r="AJ8" s="100"/>
      <c r="AK8" s="3" t="s">
        <v>23</v>
      </c>
      <c r="AL8" s="4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BE8" s="100" t="s">
        <v>4</v>
      </c>
      <c r="BF8" s="100"/>
      <c r="BG8" s="100"/>
      <c r="BH8" s="100"/>
      <c r="BI8" s="3" t="s">
        <v>23</v>
      </c>
      <c r="BJ8" s="4"/>
      <c r="BK8" s="109" t="str">
        <f>IF(AM8=0,"",AM8)</f>
        <v/>
      </c>
      <c r="BL8" s="109"/>
      <c r="BM8" s="109"/>
      <c r="BN8" s="109"/>
      <c r="BO8" s="109"/>
      <c r="BP8" s="109"/>
      <c r="BQ8" s="109"/>
      <c r="BR8" s="109"/>
      <c r="BS8" s="109"/>
      <c r="BT8" s="109"/>
    </row>
    <row r="9" spans="1:72" x14ac:dyDescent="0.4">
      <c r="A9" s="37" t="s">
        <v>76</v>
      </c>
      <c r="J9" s="38"/>
      <c r="K9" s="38"/>
      <c r="L9" s="38"/>
      <c r="M9" s="22"/>
      <c r="AJ9" s="39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BE9" s="39"/>
      <c r="BF9" s="39"/>
      <c r="BG9" s="39"/>
      <c r="BH9" s="39"/>
      <c r="BI9" s="137" t="str">
        <f>IF(AK9=0,"",AK9)</f>
        <v/>
      </c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</row>
    <row r="10" spans="1:72" ht="13.5" customHeight="1" x14ac:dyDescent="0.4">
      <c r="A10" s="108" t="s">
        <v>61</v>
      </c>
      <c r="B10" s="108"/>
      <c r="C10" s="108"/>
      <c r="D10" s="108"/>
      <c r="E10" s="26" t="str">
        <f>IF($H$4="","",$H$4)</f>
        <v/>
      </c>
      <c r="F10" s="102" t="s">
        <v>94</v>
      </c>
      <c r="G10" s="102"/>
      <c r="H10" s="102"/>
      <c r="I10" s="102"/>
      <c r="J10" s="102"/>
      <c r="K10" s="102"/>
      <c r="L10" s="102"/>
      <c r="M10" s="29" t="str">
        <f>IF($H$4="","",$H$4)</f>
        <v/>
      </c>
      <c r="N10" s="44" t="s">
        <v>62</v>
      </c>
      <c r="W10" s="40"/>
      <c r="X10" s="40"/>
    </row>
    <row r="11" spans="1:72" x14ac:dyDescent="0.4">
      <c r="A11" s="7"/>
      <c r="B11" s="40"/>
      <c r="C11" s="131" t="s">
        <v>95</v>
      </c>
      <c r="D11" s="132"/>
      <c r="E11" s="132" t="str">
        <f t="shared" ref="E11" si="0">IF($B$4="","",$B$4)</f>
        <v/>
      </c>
      <c r="F11" s="132"/>
      <c r="G11" s="133" t="str">
        <f>IF($H$4="","",$H$4)</f>
        <v/>
      </c>
      <c r="H11" s="133"/>
      <c r="I11" s="134" t="s">
        <v>59</v>
      </c>
      <c r="J11" s="134"/>
      <c r="K11" s="134"/>
      <c r="L11" s="135"/>
      <c r="M11" s="131" t="s">
        <v>54</v>
      </c>
      <c r="N11" s="132"/>
      <c r="O11" s="132"/>
      <c r="P11" s="132"/>
      <c r="Q11" s="133" t="str">
        <f>IF($H$4="","",$H$4)</f>
        <v/>
      </c>
      <c r="R11" s="133"/>
      <c r="S11" s="134" t="s">
        <v>59</v>
      </c>
      <c r="T11" s="134"/>
      <c r="U11" s="134"/>
      <c r="V11" s="135"/>
      <c r="W11" s="6"/>
      <c r="X11" s="6"/>
      <c r="AG11" s="100" t="s">
        <v>20</v>
      </c>
      <c r="AH11" s="100"/>
      <c r="AI11" s="100"/>
      <c r="AJ11" s="100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BE11" s="100" t="s">
        <v>20</v>
      </c>
      <c r="BF11" s="100"/>
      <c r="BG11" s="100"/>
      <c r="BH11" s="100"/>
      <c r="BI11" s="109" t="str">
        <f>IF(AK11=0,"",AK11)</f>
        <v/>
      </c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</row>
    <row r="12" spans="1:72" x14ac:dyDescent="0.4">
      <c r="C12" s="98" t="s">
        <v>60</v>
      </c>
      <c r="D12" s="61"/>
      <c r="E12" s="94" t="s">
        <v>106</v>
      </c>
      <c r="F12" s="61"/>
      <c r="G12" s="96" t="s">
        <v>107</v>
      </c>
      <c r="H12" s="84"/>
      <c r="I12" s="85"/>
      <c r="J12" s="85"/>
      <c r="K12" s="80" t="str">
        <f>IF(C12="","","千円")</f>
        <v>千円</v>
      </c>
      <c r="L12" s="81"/>
      <c r="M12" s="111" t="str">
        <f>IF($H$4&gt;5,EDATE($M$14,-1),"")</f>
        <v/>
      </c>
      <c r="N12" s="94"/>
      <c r="O12" s="94"/>
      <c r="P12" s="94"/>
      <c r="Q12" s="96"/>
      <c r="R12" s="84"/>
      <c r="S12" s="85"/>
      <c r="T12" s="85"/>
      <c r="U12" s="80" t="str">
        <f>IF(M12="","","千円")</f>
        <v/>
      </c>
      <c r="V12" s="81"/>
      <c r="W12" s="6"/>
      <c r="X12" s="6"/>
      <c r="Y12" s="5"/>
      <c r="AG12" s="39"/>
      <c r="AH12" s="39"/>
      <c r="AI12" s="39"/>
      <c r="AJ12" s="39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BE12" s="39"/>
      <c r="BF12" s="39"/>
      <c r="BG12" s="39"/>
      <c r="BH12" s="39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</row>
    <row r="13" spans="1:72" x14ac:dyDescent="0.4">
      <c r="C13" s="99"/>
      <c r="D13" s="62"/>
      <c r="E13" s="95"/>
      <c r="F13" s="62"/>
      <c r="G13" s="97"/>
      <c r="H13" s="86"/>
      <c r="I13" s="87"/>
      <c r="J13" s="87"/>
      <c r="K13" s="82"/>
      <c r="L13" s="83"/>
      <c r="M13" s="112"/>
      <c r="N13" s="95"/>
      <c r="O13" s="95"/>
      <c r="P13" s="95"/>
      <c r="Q13" s="97"/>
      <c r="R13" s="86"/>
      <c r="S13" s="87"/>
      <c r="T13" s="87"/>
      <c r="U13" s="82"/>
      <c r="V13" s="83"/>
      <c r="W13" s="22"/>
      <c r="X13" s="22"/>
      <c r="AG13" s="110" t="s">
        <v>21</v>
      </c>
      <c r="AH13" s="110"/>
      <c r="AI13" s="110"/>
      <c r="AJ13" s="110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BE13" s="110" t="s">
        <v>21</v>
      </c>
      <c r="BF13" s="110"/>
      <c r="BG13" s="110"/>
      <c r="BH13" s="110"/>
      <c r="BI13" s="109" t="str">
        <f>IF(AK13=0,"",AK13)</f>
        <v/>
      </c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</row>
    <row r="14" spans="1:72" ht="13.5" customHeight="1" x14ac:dyDescent="0.4">
      <c r="C14" s="98" t="s">
        <v>60</v>
      </c>
      <c r="D14" s="61"/>
      <c r="E14" s="94" t="s">
        <v>106</v>
      </c>
      <c r="F14" s="61"/>
      <c r="G14" s="96" t="s">
        <v>107</v>
      </c>
      <c r="H14" s="84"/>
      <c r="I14" s="85"/>
      <c r="J14" s="85"/>
      <c r="K14" s="80" t="str">
        <f>IF(C14="","","千円")</f>
        <v>千円</v>
      </c>
      <c r="L14" s="81"/>
      <c r="M14" s="111" t="str">
        <f>IF($H$4&gt;4,EDATE($M$16,-1),"")</f>
        <v/>
      </c>
      <c r="N14" s="94"/>
      <c r="O14" s="94"/>
      <c r="P14" s="94"/>
      <c r="Q14" s="96"/>
      <c r="R14" s="84"/>
      <c r="S14" s="85"/>
      <c r="T14" s="85"/>
      <c r="U14" s="80" t="str">
        <f>IF(M14="","","千円")</f>
        <v/>
      </c>
      <c r="V14" s="81"/>
      <c r="W14" s="6"/>
      <c r="X14" s="6"/>
    </row>
    <row r="15" spans="1:72" ht="14.25" customHeight="1" x14ac:dyDescent="0.4">
      <c r="C15" s="99"/>
      <c r="D15" s="62"/>
      <c r="E15" s="95"/>
      <c r="F15" s="62"/>
      <c r="G15" s="97"/>
      <c r="H15" s="86"/>
      <c r="I15" s="87"/>
      <c r="J15" s="87"/>
      <c r="K15" s="82"/>
      <c r="L15" s="83"/>
      <c r="M15" s="112"/>
      <c r="N15" s="95"/>
      <c r="O15" s="95"/>
      <c r="P15" s="95"/>
      <c r="Q15" s="97"/>
      <c r="R15" s="86"/>
      <c r="S15" s="87"/>
      <c r="T15" s="87"/>
      <c r="U15" s="82"/>
      <c r="V15" s="83"/>
      <c r="W15" s="32"/>
      <c r="X15" s="32"/>
      <c r="Y15" s="101" t="s">
        <v>98</v>
      </c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 t="s">
        <v>98</v>
      </c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</row>
    <row r="16" spans="1:72" ht="13.5" customHeight="1" x14ac:dyDescent="0.4">
      <c r="C16" s="98" t="s">
        <v>60</v>
      </c>
      <c r="D16" s="61"/>
      <c r="E16" s="94" t="s">
        <v>106</v>
      </c>
      <c r="F16" s="61"/>
      <c r="G16" s="96" t="s">
        <v>86</v>
      </c>
      <c r="H16" s="84"/>
      <c r="I16" s="85"/>
      <c r="J16" s="85"/>
      <c r="K16" s="80" t="str">
        <f>IF(C16="","","千円")</f>
        <v>千円</v>
      </c>
      <c r="L16" s="81"/>
      <c r="M16" s="111" t="str">
        <f>IF($H$4&gt;3,EDATE($M$18,-1),"")</f>
        <v/>
      </c>
      <c r="N16" s="94"/>
      <c r="O16" s="94"/>
      <c r="P16" s="94"/>
      <c r="Q16" s="96"/>
      <c r="R16" s="84"/>
      <c r="S16" s="85"/>
      <c r="T16" s="85"/>
      <c r="U16" s="80" t="str">
        <f>IF(M16="","","千円")</f>
        <v/>
      </c>
      <c r="V16" s="81"/>
      <c r="W16" s="22"/>
      <c r="X16" s="22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</row>
    <row r="17" spans="1:72" ht="12" customHeight="1" x14ac:dyDescent="0.4">
      <c r="C17" s="99"/>
      <c r="D17" s="62"/>
      <c r="E17" s="95"/>
      <c r="F17" s="62"/>
      <c r="G17" s="97"/>
      <c r="H17" s="86"/>
      <c r="I17" s="87"/>
      <c r="J17" s="87"/>
      <c r="K17" s="82"/>
      <c r="L17" s="83"/>
      <c r="M17" s="112"/>
      <c r="N17" s="95"/>
      <c r="O17" s="95"/>
      <c r="P17" s="95"/>
      <c r="Q17" s="97"/>
      <c r="R17" s="86"/>
      <c r="S17" s="87"/>
      <c r="T17" s="87"/>
      <c r="U17" s="82"/>
      <c r="V17" s="83"/>
      <c r="W17" s="22"/>
      <c r="X17" s="22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</row>
    <row r="18" spans="1:72" ht="12" customHeight="1" x14ac:dyDescent="0.4">
      <c r="C18" s="98" t="s">
        <v>60</v>
      </c>
      <c r="D18" s="61"/>
      <c r="E18" s="94" t="s">
        <v>106</v>
      </c>
      <c r="F18" s="61"/>
      <c r="G18" s="96" t="s">
        <v>86</v>
      </c>
      <c r="H18" s="84"/>
      <c r="I18" s="85"/>
      <c r="J18" s="85"/>
      <c r="K18" s="80" t="str">
        <f>IF(C18="","","千円")</f>
        <v>千円</v>
      </c>
      <c r="L18" s="81"/>
      <c r="M18" s="111" t="str">
        <f>IF($H$4&gt;2,EDATE($M$20,-1),"")</f>
        <v/>
      </c>
      <c r="N18" s="94"/>
      <c r="O18" s="94"/>
      <c r="P18" s="94"/>
      <c r="Q18" s="96"/>
      <c r="R18" s="84"/>
      <c r="S18" s="85"/>
      <c r="T18" s="85"/>
      <c r="U18" s="80" t="str">
        <f>IF(M18="","","千円")</f>
        <v/>
      </c>
      <c r="V18" s="81"/>
      <c r="W18" s="6"/>
      <c r="X18" s="6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</row>
    <row r="19" spans="1:72" ht="13.5" customHeight="1" x14ac:dyDescent="0.4">
      <c r="A19" s="37"/>
      <c r="C19" s="99"/>
      <c r="D19" s="62"/>
      <c r="E19" s="95"/>
      <c r="F19" s="62"/>
      <c r="G19" s="97"/>
      <c r="H19" s="86"/>
      <c r="I19" s="87"/>
      <c r="J19" s="87"/>
      <c r="K19" s="82"/>
      <c r="L19" s="83"/>
      <c r="M19" s="112"/>
      <c r="N19" s="95"/>
      <c r="O19" s="95"/>
      <c r="P19" s="95"/>
      <c r="Q19" s="97"/>
      <c r="R19" s="86"/>
      <c r="S19" s="87"/>
      <c r="T19" s="87"/>
      <c r="U19" s="82"/>
      <c r="V19" s="83"/>
    </row>
    <row r="20" spans="1:72" x14ac:dyDescent="0.4">
      <c r="C20" s="98" t="s">
        <v>60</v>
      </c>
      <c r="D20" s="61"/>
      <c r="E20" s="94" t="s">
        <v>106</v>
      </c>
      <c r="F20" s="61"/>
      <c r="G20" s="96" t="s">
        <v>86</v>
      </c>
      <c r="H20" s="84"/>
      <c r="I20" s="85"/>
      <c r="J20" s="85"/>
      <c r="K20" s="80" t="str">
        <f>IF(C20="","","千円")</f>
        <v>千円</v>
      </c>
      <c r="L20" s="81"/>
      <c r="M20" s="111" t="str">
        <f>IF($H$4&gt;1,EDATE($M$22,-1),"—")</f>
        <v>—</v>
      </c>
      <c r="N20" s="94"/>
      <c r="O20" s="94"/>
      <c r="P20" s="94"/>
      <c r="Q20" s="96"/>
      <c r="R20" s="84"/>
      <c r="S20" s="85"/>
      <c r="T20" s="85"/>
      <c r="U20" s="80" t="str">
        <f>IF(M20="","","千円")</f>
        <v>千円</v>
      </c>
      <c r="V20" s="81"/>
      <c r="AK20" s="44" t="s">
        <v>5</v>
      </c>
      <c r="BI20" s="44" t="s">
        <v>5</v>
      </c>
    </row>
    <row r="21" spans="1:72" ht="13.5" customHeight="1" x14ac:dyDescent="0.4">
      <c r="A21" s="7"/>
      <c r="B21" s="25"/>
      <c r="C21" s="99"/>
      <c r="D21" s="62"/>
      <c r="E21" s="95"/>
      <c r="F21" s="62"/>
      <c r="G21" s="97"/>
      <c r="H21" s="86"/>
      <c r="I21" s="87"/>
      <c r="J21" s="87"/>
      <c r="K21" s="82"/>
      <c r="L21" s="83"/>
      <c r="M21" s="112"/>
      <c r="N21" s="95"/>
      <c r="O21" s="95"/>
      <c r="P21" s="95"/>
      <c r="Q21" s="97"/>
      <c r="R21" s="86"/>
      <c r="S21" s="87"/>
      <c r="T21" s="87"/>
      <c r="U21" s="82"/>
      <c r="V21" s="83"/>
      <c r="W21" s="25"/>
      <c r="X21" s="25"/>
    </row>
    <row r="22" spans="1:72" ht="13.5" customHeight="1" x14ac:dyDescent="0.4">
      <c r="A22" s="40"/>
      <c r="B22" s="25"/>
      <c r="C22" s="98" t="s">
        <v>60</v>
      </c>
      <c r="D22" s="61"/>
      <c r="E22" s="94" t="s">
        <v>106</v>
      </c>
      <c r="F22" s="61"/>
      <c r="G22" s="96" t="s">
        <v>86</v>
      </c>
      <c r="H22" s="84"/>
      <c r="I22" s="85"/>
      <c r="J22" s="85"/>
      <c r="K22" s="80" t="str">
        <f>IF(C22="最近の売上高の年・月を選択してください","","千円")</f>
        <v>千円</v>
      </c>
      <c r="L22" s="81"/>
      <c r="M22" s="116" t="str">
        <f>IFERROR(IF(Q61&gt;0,Q61,"—"),"—")</f>
        <v>—</v>
      </c>
      <c r="N22" s="117"/>
      <c r="O22" s="117"/>
      <c r="P22" s="117"/>
      <c r="Q22" s="118"/>
      <c r="R22" s="84"/>
      <c r="S22" s="85"/>
      <c r="T22" s="85"/>
      <c r="U22" s="80" t="str">
        <f>IF(M22="最近の売上高の年・月を選択してください","","千円")</f>
        <v>千円</v>
      </c>
      <c r="V22" s="81"/>
      <c r="W22" s="25"/>
      <c r="X22" s="25"/>
      <c r="Y22" s="44" t="s">
        <v>70</v>
      </c>
      <c r="AL22" s="21"/>
      <c r="AM22" s="113" t="s">
        <v>60</v>
      </c>
      <c r="AN22" s="113"/>
      <c r="AO22" s="113"/>
      <c r="AP22" s="113"/>
      <c r="AQ22" s="113"/>
      <c r="AR22" s="8" t="s">
        <v>42</v>
      </c>
      <c r="AS22" s="49"/>
      <c r="AT22" s="8" t="s">
        <v>43</v>
      </c>
      <c r="AU22" s="49"/>
      <c r="AV22" s="8" t="s">
        <v>44</v>
      </c>
      <c r="AW22" s="44" t="s">
        <v>70</v>
      </c>
      <c r="BL22" s="107" t="str">
        <f>IF(AM22="元号を選択","",AM22)</f>
        <v/>
      </c>
      <c r="BM22" s="107"/>
      <c r="BN22" s="102" t="str">
        <f>IF(AP22="","",AP22)</f>
        <v/>
      </c>
      <c r="BO22" s="102"/>
      <c r="BP22" s="8" t="s">
        <v>42</v>
      </c>
      <c r="BQ22" s="8" t="str">
        <f>IF(AS22="","",AS22)</f>
        <v/>
      </c>
      <c r="BR22" s="8" t="s">
        <v>43</v>
      </c>
      <c r="BS22" s="8" t="str">
        <f>IF(AU22="","",AU22)</f>
        <v/>
      </c>
      <c r="BT22" s="8" t="s">
        <v>44</v>
      </c>
    </row>
    <row r="23" spans="1:72" ht="13.5" customHeight="1" x14ac:dyDescent="0.4">
      <c r="A23" s="40"/>
      <c r="B23" s="25"/>
      <c r="C23" s="99"/>
      <c r="D23" s="62"/>
      <c r="E23" s="95"/>
      <c r="F23" s="62"/>
      <c r="G23" s="97"/>
      <c r="H23" s="86"/>
      <c r="I23" s="87"/>
      <c r="J23" s="87"/>
      <c r="K23" s="82"/>
      <c r="L23" s="83"/>
      <c r="M23" s="119"/>
      <c r="N23" s="120"/>
      <c r="O23" s="120"/>
      <c r="P23" s="120"/>
      <c r="Q23" s="121"/>
      <c r="R23" s="86"/>
      <c r="S23" s="87"/>
      <c r="T23" s="87"/>
      <c r="U23" s="82"/>
      <c r="V23" s="83"/>
      <c r="W23" s="25"/>
      <c r="X23" s="25"/>
    </row>
    <row r="24" spans="1:72" ht="13.5" customHeight="1" x14ac:dyDescent="0.4">
      <c r="B24" s="25"/>
      <c r="C24" s="88" t="s">
        <v>99</v>
      </c>
      <c r="D24" s="92" t="str">
        <f>IF($H$4="","",$H$4)</f>
        <v/>
      </c>
      <c r="E24" s="80" t="s">
        <v>53</v>
      </c>
      <c r="F24" s="171"/>
      <c r="G24" s="172"/>
      <c r="H24" s="163" t="str">
        <f>IF(H22="","",IF(H4=6,SUM(H12:J23),IF(H4=5,SUM(H14:J23),IF(H4=4,SUM(H16:J23),IF(H4=3,SUM(H18:J23),SUM(H20:J23))))))</f>
        <v/>
      </c>
      <c r="I24" s="164"/>
      <c r="J24" s="164"/>
      <c r="K24" s="80" t="s">
        <v>1</v>
      </c>
      <c r="L24" s="81"/>
      <c r="M24" s="178" t="s">
        <v>54</v>
      </c>
      <c r="N24" s="92" t="str">
        <f>IF($H$4="","",$H$4)</f>
        <v/>
      </c>
      <c r="O24" s="210" t="s">
        <v>53</v>
      </c>
      <c r="P24" s="211"/>
      <c r="Q24" s="212"/>
      <c r="R24" s="163" t="str">
        <f>IF(R22="","",IF(H4=6,SUM(R12:T23),IF(H4=5,SUM(R14:T23),IF(H4=4,SUM(R16:T23),IF(H4=3,SUM(R18:T23),SUM(R20:T23))))))</f>
        <v/>
      </c>
      <c r="S24" s="164"/>
      <c r="T24" s="164"/>
      <c r="U24" s="80" t="s">
        <v>1</v>
      </c>
      <c r="V24" s="81"/>
      <c r="W24" s="25"/>
      <c r="X24" s="25"/>
      <c r="Y24" s="44" t="s">
        <v>6</v>
      </c>
      <c r="AV24" s="54" t="s">
        <v>91</v>
      </c>
      <c r="AW24" s="44" t="s">
        <v>6</v>
      </c>
      <c r="BT24" s="54" t="s">
        <v>91</v>
      </c>
    </row>
    <row r="25" spans="1:72" ht="18.75" customHeight="1" x14ac:dyDescent="0.4">
      <c r="A25" s="12"/>
      <c r="B25" s="6"/>
      <c r="C25" s="89"/>
      <c r="D25" s="93"/>
      <c r="E25" s="173"/>
      <c r="F25" s="173"/>
      <c r="G25" s="174"/>
      <c r="H25" s="165"/>
      <c r="I25" s="166"/>
      <c r="J25" s="166"/>
      <c r="K25" s="82"/>
      <c r="L25" s="83"/>
      <c r="M25" s="179"/>
      <c r="N25" s="93"/>
      <c r="O25" s="213"/>
      <c r="P25" s="213"/>
      <c r="Q25" s="214"/>
      <c r="R25" s="165"/>
      <c r="S25" s="166"/>
      <c r="T25" s="166"/>
      <c r="U25" s="82"/>
      <c r="V25" s="83"/>
      <c r="W25" s="6"/>
      <c r="X25" s="5"/>
      <c r="Z25" s="44" t="s">
        <v>7</v>
      </c>
      <c r="AX25" s="44" t="s">
        <v>7</v>
      </c>
    </row>
    <row r="26" spans="1:72" ht="15" customHeight="1" x14ac:dyDescent="0.4">
      <c r="A26" s="12"/>
      <c r="B26" s="12"/>
      <c r="C26" s="53" t="s">
        <v>100</v>
      </c>
      <c r="D26" s="43" t="str">
        <f>IF($H$4="","",$H$4)</f>
        <v/>
      </c>
      <c r="E26" s="80" t="s">
        <v>57</v>
      </c>
      <c r="F26" s="80"/>
      <c r="G26" s="81"/>
      <c r="H26" s="163" t="str">
        <f>IF(H24="","",ROUNDDOWN(H24/$H$4,0))</f>
        <v/>
      </c>
      <c r="I26" s="164"/>
      <c r="J26" s="164"/>
      <c r="K26" s="80" t="s">
        <v>1</v>
      </c>
      <c r="L26" s="81"/>
      <c r="M26" s="53" t="s">
        <v>54</v>
      </c>
      <c r="N26" s="43" t="str">
        <f>IF($H$4="","",$H$4)</f>
        <v/>
      </c>
      <c r="O26" s="80" t="s">
        <v>57</v>
      </c>
      <c r="P26" s="80"/>
      <c r="Q26" s="81"/>
      <c r="R26" s="167" t="str">
        <f>IF(R24="","",ROUNDDOWN(R24/$H$4,0))</f>
        <v/>
      </c>
      <c r="S26" s="168"/>
      <c r="T26" s="168"/>
      <c r="U26" s="80" t="s">
        <v>1</v>
      </c>
      <c r="V26" s="81"/>
      <c r="W26" s="24"/>
      <c r="AN26" s="151" t="s">
        <v>10</v>
      </c>
      <c r="AO26" s="151"/>
      <c r="AP26" s="151"/>
      <c r="AQ26" s="152" t="str">
        <f>L30</f>
        <v/>
      </c>
      <c r="AR26" s="152"/>
      <c r="AS26" s="153" t="s">
        <v>9</v>
      </c>
      <c r="AT26" s="153"/>
      <c r="AU26" s="153"/>
      <c r="AV26" s="153"/>
      <c r="BL26" s="151" t="s">
        <v>10</v>
      </c>
      <c r="BM26" s="151"/>
      <c r="BN26" s="151"/>
      <c r="BO26" s="152" t="str">
        <f>L30</f>
        <v/>
      </c>
      <c r="BP26" s="152"/>
      <c r="BQ26" s="153" t="s">
        <v>9</v>
      </c>
      <c r="BR26" s="153"/>
      <c r="BS26" s="153"/>
      <c r="BT26" s="153"/>
    </row>
    <row r="27" spans="1:72" ht="7.5" customHeight="1" x14ac:dyDescent="0.4">
      <c r="A27" s="12"/>
      <c r="B27" s="12"/>
      <c r="C27" s="161" t="s">
        <v>58</v>
      </c>
      <c r="D27" s="82"/>
      <c r="E27" s="82"/>
      <c r="F27" s="82"/>
      <c r="G27" s="83"/>
      <c r="H27" s="165"/>
      <c r="I27" s="166"/>
      <c r="J27" s="166"/>
      <c r="K27" s="82"/>
      <c r="L27" s="83"/>
      <c r="M27" s="161" t="s">
        <v>56</v>
      </c>
      <c r="N27" s="82"/>
      <c r="O27" s="82"/>
      <c r="P27" s="82"/>
      <c r="Q27" s="83"/>
      <c r="R27" s="169"/>
      <c r="S27" s="170"/>
      <c r="T27" s="170"/>
      <c r="U27" s="82"/>
      <c r="V27" s="83"/>
      <c r="W27" s="23"/>
    </row>
    <row r="28" spans="1:72" ht="15" customHeight="1" x14ac:dyDescent="0.4">
      <c r="X28" s="56" t="s">
        <v>91</v>
      </c>
      <c r="AA28" s="38" t="s">
        <v>8</v>
      </c>
      <c r="AY28" s="38" t="s">
        <v>8</v>
      </c>
    </row>
    <row r="29" spans="1:72" x14ac:dyDescent="0.4">
      <c r="A29" s="44" t="s">
        <v>52</v>
      </c>
      <c r="M29" s="44" t="str">
        <f>IF(S29="","",ROUNDDOWN(S29/3,0))</f>
        <v/>
      </c>
    </row>
    <row r="30" spans="1:72" ht="13.5" customHeight="1" x14ac:dyDescent="0.4">
      <c r="C30" s="90" t="s">
        <v>2</v>
      </c>
      <c r="D30" s="90"/>
      <c r="E30" s="90"/>
      <c r="F30" s="90"/>
      <c r="G30" s="90"/>
      <c r="H30" s="90"/>
      <c r="I30" s="90"/>
      <c r="J30" s="90"/>
      <c r="K30" s="90"/>
      <c r="L30" s="91" t="str">
        <f>IF(R26="","",ROUNDDOWN((H26-R26)/H26*100,1))</f>
        <v/>
      </c>
      <c r="M30" s="91"/>
      <c r="N30" s="91"/>
      <c r="O30" s="2" t="s">
        <v>0</v>
      </c>
      <c r="P30" s="9" t="s">
        <v>73</v>
      </c>
      <c r="Q30" s="10"/>
      <c r="R30" s="198" t="str">
        <f>IF(L30="","",IF($L$30&gt;=N61,"基準適合","基準不適合"))</f>
        <v/>
      </c>
      <c r="S30" s="198"/>
      <c r="T30" s="198"/>
      <c r="U30" s="198"/>
      <c r="V30" s="11"/>
      <c r="W30" s="12"/>
      <c r="X30" s="12"/>
      <c r="AA30" s="149" t="s">
        <v>63</v>
      </c>
      <c r="AB30" s="150"/>
      <c r="AC30" s="150"/>
      <c r="AD30" s="150"/>
      <c r="AE30" s="150"/>
      <c r="AF30" s="150"/>
      <c r="AG30" s="150"/>
      <c r="AH30" s="150"/>
      <c r="AI30" s="150"/>
      <c r="AJ30" s="27" t="str">
        <f>IF($H$4="","",$H$4)</f>
        <v/>
      </c>
      <c r="AK30" s="38" t="s">
        <v>84</v>
      </c>
      <c r="AQ30" s="148" t="str">
        <f>IF(R26="","",R26)</f>
        <v/>
      </c>
      <c r="AR30" s="148"/>
      <c r="AS30" s="148"/>
      <c r="AT30" s="148"/>
      <c r="AU30" s="107" t="s">
        <v>1</v>
      </c>
      <c r="AV30" s="107"/>
      <c r="AY30" s="149" t="s">
        <v>63</v>
      </c>
      <c r="AZ30" s="150"/>
      <c r="BA30" s="150"/>
      <c r="BB30" s="150"/>
      <c r="BC30" s="150"/>
      <c r="BD30" s="150"/>
      <c r="BE30" s="150"/>
      <c r="BF30" s="150"/>
      <c r="BG30" s="150"/>
      <c r="BH30" s="27" t="str">
        <f>IF($H$4="","",$H$4)</f>
        <v/>
      </c>
      <c r="BI30" s="38" t="s">
        <v>84</v>
      </c>
      <c r="BO30" s="148" t="str">
        <f>IF(R26="","",R26)</f>
        <v/>
      </c>
      <c r="BP30" s="148"/>
      <c r="BQ30" s="148"/>
      <c r="BR30" s="148"/>
      <c r="BS30" s="107" t="s">
        <v>1</v>
      </c>
      <c r="BT30" s="107"/>
    </row>
    <row r="31" spans="1:72" x14ac:dyDescent="0.4">
      <c r="T31" s="45"/>
      <c r="U31" s="45"/>
      <c r="V31" s="45"/>
      <c r="W31" s="12"/>
      <c r="X31" s="12"/>
      <c r="AA31" s="38"/>
      <c r="AY31" s="38"/>
    </row>
    <row r="32" spans="1:72" ht="13.5" customHeight="1" x14ac:dyDescent="0.4">
      <c r="A32" s="37" t="s">
        <v>77</v>
      </c>
      <c r="AA32" s="149" t="s">
        <v>92</v>
      </c>
      <c r="AB32" s="149"/>
      <c r="AC32" s="149"/>
      <c r="AD32" s="149"/>
      <c r="AE32" s="149"/>
      <c r="AF32" s="149"/>
      <c r="AG32" s="149"/>
      <c r="AH32" s="149"/>
      <c r="AI32" s="149"/>
      <c r="AJ32" s="27" t="str">
        <f>IF($H$4="","",$H$4)</f>
        <v/>
      </c>
      <c r="AK32" s="38" t="s">
        <v>84</v>
      </c>
      <c r="AQ32" s="148" t="str">
        <f>IF(H26="","",H26)</f>
        <v/>
      </c>
      <c r="AR32" s="148"/>
      <c r="AS32" s="148"/>
      <c r="AT32" s="148"/>
      <c r="AU32" s="107" t="s">
        <v>1</v>
      </c>
      <c r="AV32" s="107"/>
      <c r="AY32" s="149" t="s">
        <v>92</v>
      </c>
      <c r="AZ32" s="149"/>
      <c r="BA32" s="149"/>
      <c r="BB32" s="149"/>
      <c r="BC32" s="149"/>
      <c r="BD32" s="149"/>
      <c r="BE32" s="149"/>
      <c r="BF32" s="149"/>
      <c r="BG32" s="149"/>
      <c r="BH32" s="27" t="str">
        <f>IF($H$4="","",$H$4)</f>
        <v/>
      </c>
      <c r="BI32" s="38" t="s">
        <v>84</v>
      </c>
      <c r="BO32" s="148" t="str">
        <f>IF(H26="","",H26)</f>
        <v/>
      </c>
      <c r="BP32" s="148"/>
      <c r="BQ32" s="148"/>
      <c r="BR32" s="148"/>
      <c r="BS32" s="107" t="s">
        <v>1</v>
      </c>
      <c r="BT32" s="107"/>
    </row>
    <row r="33" spans="1:72" x14ac:dyDescent="0.4">
      <c r="A33" s="44" t="s">
        <v>78</v>
      </c>
      <c r="C33" s="38"/>
      <c r="S33" s="12"/>
      <c r="T33" s="12"/>
      <c r="U33" s="12"/>
      <c r="V33" s="12"/>
      <c r="W33" s="12"/>
      <c r="X33" s="12"/>
      <c r="AA33" s="38"/>
    </row>
    <row r="34" spans="1:72" x14ac:dyDescent="0.4">
      <c r="C34" s="194" t="s">
        <v>79</v>
      </c>
      <c r="D34" s="195"/>
      <c r="E34" s="195"/>
      <c r="F34" s="195"/>
      <c r="G34" s="196"/>
      <c r="H34" s="175" t="str">
        <f>IFERROR(IF(Q61&gt;0,EDATE(Q61,1),"—"),"—")</f>
        <v>—</v>
      </c>
      <c r="I34" s="175"/>
      <c r="J34" s="175"/>
      <c r="K34" s="175"/>
      <c r="L34" s="175"/>
      <c r="M34" s="175"/>
      <c r="N34" s="175"/>
      <c r="O34" s="176"/>
      <c r="P34" s="177" t="str">
        <f>IFERROR(IF(Q61&gt;0,EDATE(Q61,2),"—"),"—")</f>
        <v>—</v>
      </c>
      <c r="Q34" s="175"/>
      <c r="R34" s="175"/>
      <c r="S34" s="175"/>
      <c r="T34" s="175"/>
      <c r="U34" s="175"/>
      <c r="V34" s="175"/>
      <c r="W34" s="176"/>
      <c r="X34" s="12"/>
      <c r="Z34" s="44" t="s">
        <v>82</v>
      </c>
      <c r="AX34" s="44" t="s">
        <v>82</v>
      </c>
    </row>
    <row r="35" spans="1:72" ht="13.5" customHeight="1" x14ac:dyDescent="0.4">
      <c r="C35" s="180"/>
      <c r="D35" s="181"/>
      <c r="E35" s="181"/>
      <c r="F35" s="181"/>
      <c r="G35" s="182"/>
      <c r="H35" s="66"/>
      <c r="I35" s="67"/>
      <c r="J35" s="67"/>
      <c r="K35" s="67"/>
      <c r="L35" s="67"/>
      <c r="M35" s="67"/>
      <c r="N35" s="72" t="s">
        <v>1</v>
      </c>
      <c r="O35" s="73"/>
      <c r="P35" s="66"/>
      <c r="Q35" s="67"/>
      <c r="R35" s="67"/>
      <c r="S35" s="67"/>
      <c r="T35" s="67"/>
      <c r="U35" s="67"/>
      <c r="V35" s="72" t="s">
        <v>1</v>
      </c>
      <c r="W35" s="73"/>
      <c r="X35" s="12"/>
      <c r="AM35" s="151" t="s">
        <v>10</v>
      </c>
      <c r="AN35" s="151"/>
      <c r="AO35" s="151"/>
      <c r="AP35" s="160" t="str">
        <f>O52</f>
        <v/>
      </c>
      <c r="AQ35" s="160"/>
      <c r="AR35" s="147" t="s">
        <v>83</v>
      </c>
      <c r="AS35" s="147"/>
      <c r="AT35" s="147"/>
      <c r="AU35" s="147"/>
      <c r="AV35" s="147"/>
      <c r="BK35" s="151" t="s">
        <v>10</v>
      </c>
      <c r="BL35" s="151"/>
      <c r="BM35" s="151"/>
      <c r="BN35" s="160" t="str">
        <f>O52</f>
        <v/>
      </c>
      <c r="BO35" s="160"/>
      <c r="BP35" s="147" t="s">
        <v>83</v>
      </c>
      <c r="BQ35" s="147"/>
      <c r="BR35" s="147"/>
      <c r="BS35" s="147"/>
      <c r="BT35" s="147"/>
    </row>
    <row r="36" spans="1:72" ht="14.25" customHeight="1" x14ac:dyDescent="0.4">
      <c r="C36" s="197"/>
      <c r="D36" s="76"/>
      <c r="E36" s="76"/>
      <c r="F36" s="76"/>
      <c r="G36" s="77"/>
      <c r="H36" s="70"/>
      <c r="I36" s="71"/>
      <c r="J36" s="71"/>
      <c r="K36" s="71"/>
      <c r="L36" s="71"/>
      <c r="M36" s="71"/>
      <c r="N36" s="76"/>
      <c r="O36" s="77"/>
      <c r="P36" s="70"/>
      <c r="Q36" s="71"/>
      <c r="R36" s="71"/>
      <c r="S36" s="71"/>
      <c r="T36" s="71"/>
      <c r="U36" s="71"/>
      <c r="V36" s="76"/>
      <c r="W36" s="77"/>
      <c r="AA36" s="38" t="s">
        <v>12</v>
      </c>
      <c r="AY36" s="38" t="s">
        <v>12</v>
      </c>
    </row>
    <row r="37" spans="1:72" x14ac:dyDescent="0.4">
      <c r="I37" s="44" t="s">
        <v>24</v>
      </c>
      <c r="Q37" s="199" t="str">
        <f>IF(H35="","",(H35+P35))</f>
        <v/>
      </c>
      <c r="R37" s="199"/>
      <c r="S37" s="199"/>
      <c r="T37" s="199"/>
      <c r="U37" s="209" t="s">
        <v>25</v>
      </c>
      <c r="V37" s="209"/>
      <c r="W37" s="209"/>
      <c r="X37" s="209"/>
    </row>
    <row r="38" spans="1:72" x14ac:dyDescent="0.4">
      <c r="AA38" s="38" t="s">
        <v>11</v>
      </c>
      <c r="AQ38" s="148" t="str">
        <f>IF(Q37="","",Q37)</f>
        <v/>
      </c>
      <c r="AR38" s="148"/>
      <c r="AS38" s="148"/>
      <c r="AT38" s="148"/>
      <c r="AU38" s="107" t="s">
        <v>1</v>
      </c>
      <c r="AV38" s="107"/>
      <c r="AY38" s="38" t="s">
        <v>11</v>
      </c>
      <c r="BO38" s="148" t="str">
        <f>IF(Q37="","",Q37)</f>
        <v/>
      </c>
      <c r="BP38" s="148"/>
      <c r="BQ38" s="148"/>
      <c r="BR38" s="148"/>
      <c r="BS38" s="107" t="s">
        <v>1</v>
      </c>
      <c r="BT38" s="107"/>
    </row>
    <row r="39" spans="1:72" ht="13.5" customHeight="1" x14ac:dyDescent="0.4">
      <c r="A39" s="50" t="s">
        <v>96</v>
      </c>
      <c r="B39" s="35"/>
      <c r="C39" s="35"/>
      <c r="D39" s="35"/>
      <c r="E39" s="35"/>
      <c r="F39" s="35"/>
      <c r="G39" s="35"/>
      <c r="H39" s="35"/>
      <c r="I39" s="35"/>
      <c r="J39" s="8"/>
      <c r="K39" s="51"/>
    </row>
    <row r="40" spans="1:72" ht="13.5" customHeight="1" x14ac:dyDescent="0.4">
      <c r="C40" s="186" t="s">
        <v>97</v>
      </c>
      <c r="D40" s="187"/>
      <c r="E40" s="190" t="s">
        <v>66</v>
      </c>
      <c r="F40" s="190"/>
      <c r="G40" s="191"/>
      <c r="H40" s="63" t="s">
        <v>60</v>
      </c>
      <c r="I40" s="64"/>
      <c r="J40" s="65"/>
      <c r="K40" s="65"/>
      <c r="L40" s="59" t="s">
        <v>42</v>
      </c>
      <c r="M40" s="65"/>
      <c r="N40" s="65"/>
      <c r="O40" s="60" t="s">
        <v>43</v>
      </c>
      <c r="P40" s="63" t="s">
        <v>60</v>
      </c>
      <c r="Q40" s="64"/>
      <c r="R40" s="65"/>
      <c r="S40" s="65"/>
      <c r="T40" s="59" t="s">
        <v>42</v>
      </c>
      <c r="U40" s="65"/>
      <c r="V40" s="65"/>
      <c r="W40" s="60" t="s">
        <v>43</v>
      </c>
      <c r="AA40" s="52" t="s">
        <v>93</v>
      </c>
      <c r="AB40" s="52"/>
      <c r="AC40" s="52"/>
      <c r="AD40" s="52"/>
      <c r="AE40" s="52"/>
      <c r="AF40" s="52"/>
      <c r="AG40" s="52"/>
      <c r="AH40" s="52"/>
      <c r="AI40" s="52"/>
      <c r="AJ40" s="38"/>
      <c r="AQ40" s="148" t="str">
        <f>IF(Q44="","",Q44)</f>
        <v/>
      </c>
      <c r="AR40" s="148"/>
      <c r="AS40" s="148"/>
      <c r="AT40" s="148"/>
      <c r="AU40" s="107" t="s">
        <v>1</v>
      </c>
      <c r="AV40" s="107"/>
      <c r="AY40" s="52" t="s">
        <v>93</v>
      </c>
      <c r="AZ40" s="52"/>
      <c r="BA40" s="52"/>
      <c r="BB40" s="52"/>
      <c r="BC40" s="52"/>
      <c r="BD40" s="52"/>
      <c r="BE40" s="52"/>
      <c r="BF40" s="52"/>
      <c r="BG40" s="52"/>
      <c r="BH40" s="38"/>
      <c r="BO40" s="148" t="str">
        <f>IF(Q44="","",Q44)</f>
        <v/>
      </c>
      <c r="BP40" s="148"/>
      <c r="BQ40" s="148"/>
      <c r="BR40" s="148"/>
      <c r="BS40" s="107" t="s">
        <v>1</v>
      </c>
      <c r="BT40" s="107"/>
    </row>
    <row r="41" spans="1:72" x14ac:dyDescent="0.4">
      <c r="C41" s="188"/>
      <c r="D41" s="189"/>
      <c r="E41" s="192"/>
      <c r="F41" s="192"/>
      <c r="G41" s="193"/>
      <c r="H41" s="66"/>
      <c r="I41" s="67"/>
      <c r="J41" s="67"/>
      <c r="K41" s="67"/>
      <c r="L41" s="67"/>
      <c r="M41" s="67"/>
      <c r="N41" s="72" t="s">
        <v>1</v>
      </c>
      <c r="O41" s="73"/>
      <c r="P41" s="66"/>
      <c r="Q41" s="67"/>
      <c r="R41" s="67"/>
      <c r="S41" s="67"/>
      <c r="T41" s="67"/>
      <c r="U41" s="67"/>
      <c r="V41" s="72" t="s">
        <v>1</v>
      </c>
      <c r="W41" s="73"/>
      <c r="X41" s="12"/>
      <c r="AA41" s="38"/>
    </row>
    <row r="42" spans="1:72" ht="6.75" customHeight="1" x14ac:dyDescent="0.4">
      <c r="C42" s="180" t="s">
        <v>80</v>
      </c>
      <c r="D42" s="181"/>
      <c r="E42" s="181"/>
      <c r="F42" s="181"/>
      <c r="G42" s="182"/>
      <c r="H42" s="68"/>
      <c r="I42" s="69"/>
      <c r="J42" s="69"/>
      <c r="K42" s="69"/>
      <c r="L42" s="69"/>
      <c r="M42" s="69"/>
      <c r="N42" s="74"/>
      <c r="O42" s="75"/>
      <c r="P42" s="68"/>
      <c r="Q42" s="69"/>
      <c r="R42" s="69"/>
      <c r="S42" s="69"/>
      <c r="T42" s="69"/>
      <c r="U42" s="69"/>
      <c r="V42" s="74"/>
      <c r="W42" s="75"/>
      <c r="X42" s="12"/>
    </row>
    <row r="43" spans="1:72" ht="6.75" customHeight="1" x14ac:dyDescent="0.4">
      <c r="C43" s="183"/>
      <c r="D43" s="184"/>
      <c r="E43" s="184"/>
      <c r="F43" s="184"/>
      <c r="G43" s="185"/>
      <c r="H43" s="70"/>
      <c r="I43" s="71"/>
      <c r="J43" s="71"/>
      <c r="K43" s="71"/>
      <c r="L43" s="71"/>
      <c r="M43" s="71"/>
      <c r="N43" s="76"/>
      <c r="O43" s="77"/>
      <c r="P43" s="70"/>
      <c r="Q43" s="71"/>
      <c r="R43" s="71"/>
      <c r="S43" s="71"/>
      <c r="T43" s="71"/>
      <c r="U43" s="71"/>
      <c r="V43" s="76"/>
      <c r="W43" s="77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</row>
    <row r="44" spans="1:72" ht="13.5" customHeight="1" x14ac:dyDescent="0.4">
      <c r="B44" s="23"/>
      <c r="I44" s="44" t="s">
        <v>24</v>
      </c>
      <c r="J44" s="35"/>
      <c r="K44" s="35"/>
      <c r="L44" s="35"/>
      <c r="M44" s="35"/>
      <c r="N44" s="35"/>
      <c r="O44" s="35"/>
      <c r="P44" s="35"/>
      <c r="Q44" s="162" t="str">
        <f>IF(H41="","",(H41+P41))</f>
        <v/>
      </c>
      <c r="R44" s="162"/>
      <c r="S44" s="162"/>
      <c r="T44" s="162"/>
      <c r="U44" s="16" t="s">
        <v>26</v>
      </c>
      <c r="V44" s="16"/>
      <c r="W44" s="16"/>
      <c r="X44" s="16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</row>
    <row r="45" spans="1:72" ht="13.5" customHeight="1" x14ac:dyDescent="0.15">
      <c r="I45" s="35"/>
      <c r="J45" s="35"/>
      <c r="K45" s="35"/>
      <c r="L45" s="35"/>
      <c r="M45" s="35"/>
      <c r="N45" s="35"/>
      <c r="O45" s="35"/>
      <c r="P45" s="35"/>
      <c r="Q45" s="42"/>
      <c r="R45" s="42"/>
      <c r="S45" s="42"/>
      <c r="T45" s="42"/>
      <c r="U45" s="42"/>
      <c r="V45" s="42"/>
      <c r="W45" s="42"/>
      <c r="X45" s="42"/>
      <c r="Z45" s="155" t="s">
        <v>31</v>
      </c>
      <c r="AA45" s="133"/>
      <c r="AB45" s="133"/>
      <c r="AC45" s="133"/>
      <c r="AD45" s="133"/>
      <c r="AE45" s="133"/>
      <c r="AF45" s="156"/>
      <c r="AG45" s="157"/>
      <c r="AH45" s="157"/>
      <c r="AI45" s="158" t="s">
        <v>33</v>
      </c>
      <c r="AJ45" s="158"/>
      <c r="AK45" s="204" t="s">
        <v>34</v>
      </c>
      <c r="AL45" s="205"/>
      <c r="AM45" s="205"/>
      <c r="AN45" s="205"/>
      <c r="AO45" s="205"/>
      <c r="AP45" s="205"/>
      <c r="AQ45" s="205"/>
      <c r="AR45" s="205"/>
      <c r="AS45" s="205"/>
      <c r="AT45" s="205"/>
      <c r="AU45" s="206"/>
      <c r="AV45" s="13"/>
      <c r="BT45" s="13" t="s">
        <v>51</v>
      </c>
    </row>
    <row r="46" spans="1:72" ht="13.5" customHeight="1" x14ac:dyDescent="0.15">
      <c r="A46" s="221" t="s">
        <v>81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Z46" s="155"/>
      <c r="AA46" s="133"/>
      <c r="AB46" s="133"/>
      <c r="AC46" s="133"/>
      <c r="AD46" s="133"/>
      <c r="AE46" s="133"/>
      <c r="AF46" s="156"/>
      <c r="AG46" s="157"/>
      <c r="AH46" s="157"/>
      <c r="AI46" s="158"/>
      <c r="AJ46" s="158"/>
      <c r="AK46" s="204"/>
      <c r="AL46" s="205"/>
      <c r="AM46" s="205"/>
      <c r="AN46" s="205"/>
      <c r="AO46" s="205"/>
      <c r="AP46" s="205"/>
      <c r="AQ46" s="205"/>
      <c r="AR46" s="205"/>
      <c r="AS46" s="205"/>
      <c r="AT46" s="205"/>
      <c r="AU46" s="206"/>
      <c r="AV46" s="13"/>
      <c r="AW46" s="159" t="s">
        <v>13</v>
      </c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</row>
    <row r="47" spans="1:72" ht="6.75" customHeight="1" x14ac:dyDescent="0.15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X47" s="13"/>
      <c r="Y47" s="15"/>
      <c r="Z47" s="233" t="s">
        <v>35</v>
      </c>
      <c r="AA47" s="234"/>
      <c r="AB47" s="234"/>
      <c r="AC47" s="234"/>
      <c r="AD47" s="234"/>
      <c r="AE47" s="234"/>
      <c r="AF47" s="235"/>
      <c r="AG47" s="236"/>
      <c r="AH47" s="236"/>
      <c r="AI47" s="237" t="s">
        <v>1</v>
      </c>
      <c r="AJ47" s="237"/>
      <c r="AK47" s="204"/>
      <c r="AL47" s="205"/>
      <c r="AM47" s="205"/>
      <c r="AN47" s="205"/>
      <c r="AO47" s="205"/>
      <c r="AP47" s="205"/>
      <c r="AQ47" s="205"/>
      <c r="AR47" s="205"/>
      <c r="AS47" s="205"/>
      <c r="AT47" s="205"/>
      <c r="AU47" s="206"/>
      <c r="AV47" s="15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</row>
    <row r="48" spans="1:72" x14ac:dyDescent="0.15">
      <c r="O48" s="12"/>
      <c r="P48" s="12"/>
      <c r="Q48" s="12"/>
      <c r="R48" s="12"/>
      <c r="S48" s="12"/>
      <c r="T48" s="12"/>
      <c r="X48" s="13"/>
      <c r="Y48" s="15"/>
      <c r="Z48" s="233"/>
      <c r="AA48" s="234"/>
      <c r="AB48" s="234"/>
      <c r="AC48" s="234"/>
      <c r="AD48" s="234"/>
      <c r="AE48" s="234"/>
      <c r="AF48" s="235"/>
      <c r="AG48" s="236"/>
      <c r="AH48" s="236"/>
      <c r="AI48" s="237"/>
      <c r="AJ48" s="237"/>
      <c r="AK48" s="204"/>
      <c r="AL48" s="205"/>
      <c r="AM48" s="205"/>
      <c r="AN48" s="205"/>
      <c r="AO48" s="205"/>
      <c r="AP48" s="205"/>
      <c r="AQ48" s="205"/>
      <c r="AR48" s="205"/>
      <c r="AS48" s="205"/>
      <c r="AT48" s="205"/>
      <c r="AU48" s="206"/>
      <c r="AV48" s="15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</row>
    <row r="49" spans="1:57" ht="13.5" customHeight="1" x14ac:dyDescent="0.4">
      <c r="A49" s="15"/>
      <c r="B49" s="15"/>
      <c r="C49" s="243" t="s">
        <v>27</v>
      </c>
      <c r="D49" s="244"/>
      <c r="E49" s="245" t="str">
        <f>IF(Q37="","",(R26+Q37))</f>
        <v/>
      </c>
      <c r="F49" s="244"/>
      <c r="G49" s="244"/>
      <c r="H49" s="244"/>
      <c r="I49" s="247" t="s">
        <v>1</v>
      </c>
      <c r="J49" s="244"/>
      <c r="K49" s="15"/>
      <c r="L49" s="15"/>
      <c r="M49" s="242" t="s">
        <v>28</v>
      </c>
      <c r="N49" s="242"/>
      <c r="O49" s="207" t="str">
        <f>IF(Q44="","",(H26+Q44))</f>
        <v/>
      </c>
      <c r="P49" s="207"/>
      <c r="Q49" s="207"/>
      <c r="R49" s="207"/>
      <c r="S49" s="231" t="s">
        <v>1</v>
      </c>
      <c r="T49" s="231"/>
      <c r="U49" s="15"/>
      <c r="V49" s="15"/>
      <c r="W49" s="15"/>
      <c r="X49" s="15"/>
      <c r="Z49" s="200" t="s">
        <v>32</v>
      </c>
      <c r="AA49" s="201"/>
      <c r="AB49" s="201"/>
      <c r="AC49" s="201"/>
      <c r="AD49" s="201"/>
      <c r="AE49" s="201"/>
      <c r="AF49" s="202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203"/>
    </row>
    <row r="50" spans="1:57" x14ac:dyDescent="0.4">
      <c r="C50" s="244"/>
      <c r="D50" s="244"/>
      <c r="E50" s="246"/>
      <c r="F50" s="246"/>
      <c r="G50" s="246"/>
      <c r="H50" s="246"/>
      <c r="I50" s="246"/>
      <c r="J50" s="246"/>
      <c r="K50" s="15"/>
      <c r="L50" s="15"/>
      <c r="M50" s="242"/>
      <c r="N50" s="242"/>
      <c r="O50" s="208"/>
      <c r="P50" s="208"/>
      <c r="Q50" s="208"/>
      <c r="R50" s="208"/>
      <c r="S50" s="232"/>
      <c r="T50" s="232"/>
      <c r="U50" s="15"/>
      <c r="V50" s="15"/>
      <c r="W50" s="15"/>
      <c r="X50" s="15"/>
      <c r="Z50" s="200"/>
      <c r="AA50" s="201"/>
      <c r="AB50" s="201"/>
      <c r="AC50" s="201"/>
      <c r="AD50" s="201"/>
      <c r="AE50" s="201"/>
      <c r="AF50" s="202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203"/>
      <c r="AW50" s="44" t="s">
        <v>14</v>
      </c>
    </row>
    <row r="51" spans="1:57" x14ac:dyDescent="0.4">
      <c r="Z51" s="155" t="s">
        <v>30</v>
      </c>
      <c r="AA51" s="133"/>
      <c r="AB51" s="133"/>
      <c r="AC51" s="133"/>
      <c r="AD51" s="133"/>
      <c r="AE51" s="133"/>
      <c r="AF51" s="239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1"/>
    </row>
    <row r="52" spans="1:57" ht="17.25" x14ac:dyDescent="0.4">
      <c r="C52" s="38" t="s">
        <v>36</v>
      </c>
      <c r="O52" s="238" t="str">
        <f>IF(O49="","",IF(O49=0,"",ROUNDDOWN((O49-E49)/O49*100,1)))</f>
        <v/>
      </c>
      <c r="P52" s="238"/>
      <c r="Q52" s="238"/>
      <c r="R52" s="2" t="s">
        <v>0</v>
      </c>
      <c r="S52" s="9" t="s">
        <v>74</v>
      </c>
      <c r="T52" s="9"/>
      <c r="U52" s="198" t="str">
        <f>IF(O52="","",IF($O$52&gt;=N61,"基準適合","基準不適合"))</f>
        <v/>
      </c>
      <c r="V52" s="198"/>
      <c r="W52" s="198"/>
      <c r="X52" s="198"/>
      <c r="Z52" s="155"/>
      <c r="AA52" s="133"/>
      <c r="AB52" s="133"/>
      <c r="AC52" s="133"/>
      <c r="AD52" s="133"/>
      <c r="AE52" s="133"/>
      <c r="AF52" s="239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1"/>
      <c r="BE52" s="44" t="s">
        <v>15</v>
      </c>
    </row>
    <row r="53" spans="1:57" ht="13.5" customHeight="1" x14ac:dyDescent="0.4">
      <c r="S53" s="38"/>
      <c r="T53" s="38"/>
    </row>
    <row r="54" spans="1:57" x14ac:dyDescent="0.4">
      <c r="A54" s="37" t="s">
        <v>29</v>
      </c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</row>
    <row r="55" spans="1:57" ht="13.5" customHeight="1" x14ac:dyDescent="0.15">
      <c r="C55" s="222" t="s">
        <v>37</v>
      </c>
      <c r="D55" s="223"/>
      <c r="E55" s="223"/>
      <c r="F55" s="224"/>
      <c r="G55" s="215" t="str">
        <f>IF(O49="","",IF(AND(F61=R30,F61=U52),F62,F63))</f>
        <v/>
      </c>
      <c r="H55" s="215"/>
      <c r="I55" s="215"/>
      <c r="J55" s="215"/>
      <c r="K55" s="215"/>
      <c r="L55" s="215"/>
      <c r="M55" s="215"/>
      <c r="N55" s="216"/>
      <c r="AV55" s="13" t="s">
        <v>51</v>
      </c>
      <c r="AW55" s="17" t="s">
        <v>16</v>
      </c>
      <c r="AZ55" s="18" t="s">
        <v>17</v>
      </c>
      <c r="BA55" s="19" t="s">
        <v>22</v>
      </c>
    </row>
    <row r="56" spans="1:57" ht="13.5" customHeight="1" x14ac:dyDescent="0.4">
      <c r="A56" s="17"/>
      <c r="C56" s="225"/>
      <c r="D56" s="226"/>
      <c r="E56" s="226"/>
      <c r="F56" s="227"/>
      <c r="G56" s="217"/>
      <c r="H56" s="217"/>
      <c r="I56" s="217"/>
      <c r="J56" s="217"/>
      <c r="K56" s="217"/>
      <c r="L56" s="217"/>
      <c r="M56" s="217"/>
      <c r="N56" s="218"/>
      <c r="AC56" s="17"/>
      <c r="AZ56" s="18" t="s">
        <v>17</v>
      </c>
      <c r="BA56" s="17" t="s">
        <v>18</v>
      </c>
    </row>
    <row r="57" spans="1:57" ht="13.5" customHeight="1" x14ac:dyDescent="0.4">
      <c r="C57" s="228"/>
      <c r="D57" s="229"/>
      <c r="E57" s="229"/>
      <c r="F57" s="230"/>
      <c r="G57" s="219"/>
      <c r="H57" s="219"/>
      <c r="I57" s="219"/>
      <c r="J57" s="219"/>
      <c r="K57" s="219"/>
      <c r="L57" s="219"/>
      <c r="M57" s="219"/>
      <c r="N57" s="220"/>
      <c r="Y57" s="44" t="s">
        <v>14</v>
      </c>
      <c r="BA57" s="17" t="s">
        <v>19</v>
      </c>
    </row>
    <row r="58" spans="1:57" ht="13.5" customHeight="1" x14ac:dyDescent="0.4">
      <c r="E58" s="17"/>
    </row>
    <row r="60" spans="1:57" ht="13.5" customHeight="1" x14ac:dyDescent="0.4">
      <c r="K60" s="44" t="s">
        <v>60</v>
      </c>
      <c r="S60" s="55" t="s">
        <v>60</v>
      </c>
    </row>
    <row r="61" spans="1:57" ht="13.5" customHeight="1" x14ac:dyDescent="0.4">
      <c r="A61" s="44" t="s">
        <v>101</v>
      </c>
      <c r="B61" s="44">
        <v>6</v>
      </c>
      <c r="C61" s="44">
        <v>-36</v>
      </c>
      <c r="F61" s="44" t="s">
        <v>41</v>
      </c>
      <c r="K61" s="44" t="s">
        <v>45</v>
      </c>
      <c r="N61" s="221">
        <f>20/100*100</f>
        <v>20</v>
      </c>
      <c r="O61" s="221"/>
      <c r="Q61" s="46" t="e">
        <f>DATEVALUE("R"&amp;P4&amp;"/"&amp;R4&amp;"/"&amp;"1")</f>
        <v>#VALUE!</v>
      </c>
      <c r="S61" s="55" t="s">
        <v>48</v>
      </c>
    </row>
    <row r="62" spans="1:57" ht="13.5" customHeight="1" x14ac:dyDescent="0.4">
      <c r="A62" s="44" t="s">
        <v>102</v>
      </c>
      <c r="B62" s="44">
        <v>5</v>
      </c>
      <c r="C62" s="44">
        <v>-24</v>
      </c>
      <c r="F62" s="44" t="s">
        <v>39</v>
      </c>
      <c r="K62" s="44" t="s">
        <v>46</v>
      </c>
      <c r="S62" s="55" t="s">
        <v>49</v>
      </c>
    </row>
    <row r="63" spans="1:57" ht="13.5" customHeight="1" x14ac:dyDescent="0.4">
      <c r="A63" s="44" t="s">
        <v>103</v>
      </c>
      <c r="B63" s="44">
        <v>4</v>
      </c>
      <c r="C63" s="44">
        <v>-12</v>
      </c>
      <c r="F63" s="44" t="s">
        <v>40</v>
      </c>
      <c r="K63" s="44" t="s">
        <v>47</v>
      </c>
    </row>
    <row r="64" spans="1:57" ht="13.5" customHeight="1" x14ac:dyDescent="0.4">
      <c r="B64" s="44">
        <v>3</v>
      </c>
      <c r="K64" s="44" t="s">
        <v>48</v>
      </c>
    </row>
    <row r="65" spans="2:11" ht="18.75" customHeight="1" x14ac:dyDescent="0.4">
      <c r="B65" s="44">
        <v>2</v>
      </c>
      <c r="K65" s="44" t="s">
        <v>49</v>
      </c>
    </row>
    <row r="66" spans="2:11" ht="18.75" customHeight="1" x14ac:dyDescent="0.4"/>
    <row r="67" spans="2:11" ht="18.75" customHeight="1" x14ac:dyDescent="0.4"/>
    <row r="71" spans="2:11" ht="18.75" customHeight="1" x14ac:dyDescent="0.4"/>
    <row r="72" spans="2:11" ht="19.5" customHeight="1" x14ac:dyDescent="0.4"/>
    <row r="73" spans="2:11" ht="19.5" customHeight="1" x14ac:dyDescent="0.4"/>
    <row r="75" spans="2:11" ht="18.75" customHeight="1" x14ac:dyDescent="0.4"/>
    <row r="76" spans="2:11" ht="18.75" customHeight="1" x14ac:dyDescent="0.4"/>
    <row r="77" spans="2:11" ht="18.75" customHeight="1" x14ac:dyDescent="0.4"/>
    <row r="79" spans="2:11" ht="18.75" customHeight="1" x14ac:dyDescent="0.4"/>
    <row r="80" spans="2:11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</sheetData>
  <sheetProtection password="F529" sheet="1" selectLockedCells="1"/>
  <mergeCells count="208">
    <mergeCell ref="G55:N57"/>
    <mergeCell ref="N61:O61"/>
    <mergeCell ref="C55:F57"/>
    <mergeCell ref="S49:T50"/>
    <mergeCell ref="Z47:AE48"/>
    <mergeCell ref="AF47:AH48"/>
    <mergeCell ref="AI47:AJ48"/>
    <mergeCell ref="O52:Q52"/>
    <mergeCell ref="U52:X52"/>
    <mergeCell ref="A46:M47"/>
    <mergeCell ref="Z51:AE52"/>
    <mergeCell ref="AF51:AU52"/>
    <mergeCell ref="M49:N50"/>
    <mergeCell ref="C49:D50"/>
    <mergeCell ref="E49:H50"/>
    <mergeCell ref="I49:J50"/>
    <mergeCell ref="Z49:AE50"/>
    <mergeCell ref="AF49:AU50"/>
    <mergeCell ref="AK45:AU48"/>
    <mergeCell ref="O49:R50"/>
    <mergeCell ref="U37:X37"/>
    <mergeCell ref="AA32:AI32"/>
    <mergeCell ref="O24:Q25"/>
    <mergeCell ref="AM35:AO35"/>
    <mergeCell ref="AP35:AQ35"/>
    <mergeCell ref="AR35:AV35"/>
    <mergeCell ref="AA30:AI30"/>
    <mergeCell ref="V35:W36"/>
    <mergeCell ref="U40:V40"/>
    <mergeCell ref="BS30:BT30"/>
    <mergeCell ref="BK35:BM35"/>
    <mergeCell ref="BN35:BO35"/>
    <mergeCell ref="N24:N25"/>
    <mergeCell ref="M27:Q27"/>
    <mergeCell ref="O26:Q26"/>
    <mergeCell ref="C27:G27"/>
    <mergeCell ref="Q44:T44"/>
    <mergeCell ref="U26:V27"/>
    <mergeCell ref="R24:T25"/>
    <mergeCell ref="R26:T27"/>
    <mergeCell ref="E24:G25"/>
    <mergeCell ref="H34:O34"/>
    <mergeCell ref="P34:W34"/>
    <mergeCell ref="H24:J25"/>
    <mergeCell ref="H26:J27"/>
    <mergeCell ref="E26:G26"/>
    <mergeCell ref="M24:M25"/>
    <mergeCell ref="C42:G43"/>
    <mergeCell ref="C40:D41"/>
    <mergeCell ref="E40:G41"/>
    <mergeCell ref="C34:G36"/>
    <mergeCell ref="H35:M36"/>
    <mergeCell ref="N35:O36"/>
    <mergeCell ref="AW48:BT48"/>
    <mergeCell ref="Z45:AE46"/>
    <mergeCell ref="AF45:AH46"/>
    <mergeCell ref="AI45:AJ46"/>
    <mergeCell ref="AW46:BT47"/>
    <mergeCell ref="AQ38:AT38"/>
    <mergeCell ref="AU38:AV38"/>
    <mergeCell ref="BO38:BR38"/>
    <mergeCell ref="BS38:BT38"/>
    <mergeCell ref="AQ40:AT40"/>
    <mergeCell ref="AU40:AV40"/>
    <mergeCell ref="BO40:BR40"/>
    <mergeCell ref="BS40:BT40"/>
    <mergeCell ref="J4:M5"/>
    <mergeCell ref="U12:V13"/>
    <mergeCell ref="BL4:BN4"/>
    <mergeCell ref="N4:O5"/>
    <mergeCell ref="Q4:Q5"/>
    <mergeCell ref="S4:S5"/>
    <mergeCell ref="BP35:BT35"/>
    <mergeCell ref="AQ32:AT32"/>
    <mergeCell ref="AU32:AV32"/>
    <mergeCell ref="BO32:BR32"/>
    <mergeCell ref="BS32:BT32"/>
    <mergeCell ref="AY30:BG30"/>
    <mergeCell ref="AN26:AP26"/>
    <mergeCell ref="AQ26:AR26"/>
    <mergeCell ref="AS26:AV26"/>
    <mergeCell ref="AY32:BG32"/>
    <mergeCell ref="BL26:BN26"/>
    <mergeCell ref="BO26:BP26"/>
    <mergeCell ref="BQ26:BT26"/>
    <mergeCell ref="AQ30:AT30"/>
    <mergeCell ref="AU30:AV30"/>
    <mergeCell ref="K24:L25"/>
    <mergeCell ref="K26:L27"/>
    <mergeCell ref="BO30:BR30"/>
    <mergeCell ref="AK13:AU13"/>
    <mergeCell ref="R12:T13"/>
    <mergeCell ref="H12:J13"/>
    <mergeCell ref="H14:J15"/>
    <mergeCell ref="N3:S3"/>
    <mergeCell ref="AG13:AJ13"/>
    <mergeCell ref="F10:L10"/>
    <mergeCell ref="AN4:AP4"/>
    <mergeCell ref="AW2:BT2"/>
    <mergeCell ref="AG3:AM4"/>
    <mergeCell ref="K12:L13"/>
    <mergeCell ref="C11:F11"/>
    <mergeCell ref="G11:H11"/>
    <mergeCell ref="I11:L11"/>
    <mergeCell ref="M11:P11"/>
    <mergeCell ref="Q11:R11"/>
    <mergeCell ref="S11:V11"/>
    <mergeCell ref="AK9:AV9"/>
    <mergeCell ref="BI9:BT9"/>
    <mergeCell ref="AG11:AJ11"/>
    <mergeCell ref="AK11:AU11"/>
    <mergeCell ref="BE11:BH11"/>
    <mergeCell ref="BI11:BS11"/>
    <mergeCell ref="AG8:AJ8"/>
    <mergeCell ref="A10:D10"/>
    <mergeCell ref="BI13:BS13"/>
    <mergeCell ref="BK8:BT8"/>
    <mergeCell ref="BE13:BH13"/>
    <mergeCell ref="H22:J23"/>
    <mergeCell ref="M16:Q17"/>
    <mergeCell ref="M18:Q19"/>
    <mergeCell ref="K14:L15"/>
    <mergeCell ref="K16:L17"/>
    <mergeCell ref="K18:L19"/>
    <mergeCell ref="K20:L21"/>
    <mergeCell ref="K22:L23"/>
    <mergeCell ref="M12:Q13"/>
    <mergeCell ref="M14:Q15"/>
    <mergeCell ref="R18:T19"/>
    <mergeCell ref="H20:J21"/>
    <mergeCell ref="AM22:AO22"/>
    <mergeCell ref="AP22:AQ22"/>
    <mergeCell ref="U16:V17"/>
    <mergeCell ref="U18:V19"/>
    <mergeCell ref="U20:V21"/>
    <mergeCell ref="M20:Q21"/>
    <mergeCell ref="U22:V23"/>
    <mergeCell ref="M22:Q23"/>
    <mergeCell ref="C16:C17"/>
    <mergeCell ref="C18:C19"/>
    <mergeCell ref="C20:C21"/>
    <mergeCell ref="C22:C23"/>
    <mergeCell ref="D14:D15"/>
    <mergeCell ref="D16:D17"/>
    <mergeCell ref="D18:D19"/>
    <mergeCell ref="D20:D21"/>
    <mergeCell ref="D22:D23"/>
    <mergeCell ref="BE8:BH8"/>
    <mergeCell ref="AW15:BT18"/>
    <mergeCell ref="BN22:BO22"/>
    <mergeCell ref="E1:X1"/>
    <mergeCell ref="U4:V4"/>
    <mergeCell ref="G16:G17"/>
    <mergeCell ref="G18:G19"/>
    <mergeCell ref="G20:G21"/>
    <mergeCell ref="G22:G23"/>
    <mergeCell ref="F14:F15"/>
    <mergeCell ref="P4:P5"/>
    <mergeCell ref="R4:R5"/>
    <mergeCell ref="H18:J19"/>
    <mergeCell ref="H16:J17"/>
    <mergeCell ref="R14:T15"/>
    <mergeCell ref="R16:T17"/>
    <mergeCell ref="Y15:AV18"/>
    <mergeCell ref="BL22:BM22"/>
    <mergeCell ref="A2:X2"/>
    <mergeCell ref="Y2:AV2"/>
    <mergeCell ref="R22:T23"/>
    <mergeCell ref="H3:M3"/>
    <mergeCell ref="H4:I5"/>
    <mergeCell ref="AM8:AV8"/>
    <mergeCell ref="H41:M43"/>
    <mergeCell ref="N41:O43"/>
    <mergeCell ref="P41:U43"/>
    <mergeCell ref="V41:W43"/>
    <mergeCell ref="N6:S8"/>
    <mergeCell ref="H6:M8"/>
    <mergeCell ref="U14:V15"/>
    <mergeCell ref="R20:T21"/>
    <mergeCell ref="C24:C25"/>
    <mergeCell ref="C30:K30"/>
    <mergeCell ref="L30:N30"/>
    <mergeCell ref="D24:D25"/>
    <mergeCell ref="E12:E13"/>
    <mergeCell ref="G12:G13"/>
    <mergeCell ref="F12:F13"/>
    <mergeCell ref="D12:D13"/>
    <mergeCell ref="C12:C13"/>
    <mergeCell ref="E14:E15"/>
    <mergeCell ref="E16:E17"/>
    <mergeCell ref="E18:E19"/>
    <mergeCell ref="E20:E21"/>
    <mergeCell ref="E22:E23"/>
    <mergeCell ref="G14:G15"/>
    <mergeCell ref="C14:C15"/>
    <mergeCell ref="F16:F17"/>
    <mergeCell ref="F18:F19"/>
    <mergeCell ref="F20:F21"/>
    <mergeCell ref="F22:F23"/>
    <mergeCell ref="H40:I40"/>
    <mergeCell ref="J40:K40"/>
    <mergeCell ref="M40:N40"/>
    <mergeCell ref="P40:Q40"/>
    <mergeCell ref="R40:S40"/>
    <mergeCell ref="P35:U36"/>
    <mergeCell ref="R30:U30"/>
    <mergeCell ref="U24:V25"/>
    <mergeCell ref="Q37:T37"/>
  </mergeCells>
  <phoneticPr fontId="1"/>
  <conditionalFormatting sqref="H4:I5 AP22:AQ22 AM22 N4 P4:S4">
    <cfRule type="cellIs" dxfId="42" priority="66" operator="equal">
      <formula>""</formula>
    </cfRule>
  </conditionalFormatting>
  <conditionalFormatting sqref="AM8:AV8 AK9:AV9 AK11:AU11 AK13:AU13 AS22 AU22 H35:M36 P35:U36 H41:M43 P41:U43 AF45:AH48 AF49:AU52 AP22:AQ22 AM22 H20:J23 R20:T23">
    <cfRule type="cellIs" priority="65" operator="equal">
      <formula>""</formula>
    </cfRule>
  </conditionalFormatting>
  <conditionalFormatting sqref="AM8:AV8 AK9:AV9 AK11:AU11 AK13:AU13 AS22 AU22 H35:M36 P35:U36 H41:M43 P41:U43 AF45:AH48 AF49:AU52 H20:J23 R20:T23">
    <cfRule type="cellIs" dxfId="41" priority="64" operator="equal">
      <formula>""</formula>
    </cfRule>
  </conditionalFormatting>
  <conditionalFormatting sqref="AM22">
    <cfRule type="cellIs" dxfId="40" priority="59" operator="equal">
      <formula>$K$60</formula>
    </cfRule>
    <cfRule type="cellIs" priority="60" operator="equal">
      <formula>$K$60</formula>
    </cfRule>
    <cfRule type="cellIs" priority="61" operator="equal">
      <formula>""</formula>
    </cfRule>
    <cfRule type="cellIs" dxfId="39" priority="62" operator="equal">
      <formula>元号を選択</formula>
    </cfRule>
    <cfRule type="cellIs" priority="63" operator="equal">
      <formula>元号を選択</formula>
    </cfRule>
  </conditionalFormatting>
  <conditionalFormatting sqref="AN4">
    <cfRule type="cellIs" dxfId="38" priority="58" operator="equal">
      <formula>$K$60</formula>
    </cfRule>
  </conditionalFormatting>
  <conditionalFormatting sqref="AQ4 AS4 AU4">
    <cfRule type="cellIs" dxfId="37" priority="57" operator="equal">
      <formula>""</formula>
    </cfRule>
  </conditionalFormatting>
  <conditionalFormatting sqref="C18:C19 E18:E19 G18:V19">
    <cfRule type="expression" dxfId="36" priority="31">
      <formula>$H$4&lt;3</formula>
    </cfRule>
  </conditionalFormatting>
  <conditionalFormatting sqref="C16:C17 E16:E17 G16:V17">
    <cfRule type="expression" dxfId="35" priority="30">
      <formula>$H$4&lt;4</formula>
    </cfRule>
  </conditionalFormatting>
  <conditionalFormatting sqref="C14:C15 E14:E15 G14:V15">
    <cfRule type="expression" dxfId="34" priority="10">
      <formula>$H$4&lt;5</formula>
    </cfRule>
  </conditionalFormatting>
  <conditionalFormatting sqref="H18:J19">
    <cfRule type="cellIs" dxfId="33" priority="40" operator="equal">
      <formula>""</formula>
    </cfRule>
  </conditionalFormatting>
  <conditionalFormatting sqref="H16:J17">
    <cfRule type="cellIs" dxfId="32" priority="39" operator="equal">
      <formula>""</formula>
    </cfRule>
  </conditionalFormatting>
  <conditionalFormatting sqref="H14:J15">
    <cfRule type="cellIs" dxfId="31" priority="38" operator="equal">
      <formula>""</formula>
    </cfRule>
  </conditionalFormatting>
  <conditionalFormatting sqref="H12:J13">
    <cfRule type="cellIs" dxfId="30" priority="37" operator="equal">
      <formula>""</formula>
    </cfRule>
  </conditionalFormatting>
  <conditionalFormatting sqref="R18:T19">
    <cfRule type="cellIs" dxfId="29" priority="36" operator="equal">
      <formula>""</formula>
    </cfRule>
  </conditionalFormatting>
  <conditionalFormatting sqref="R16:T17">
    <cfRule type="cellIs" dxfId="28" priority="35" operator="equal">
      <formula>""</formula>
    </cfRule>
  </conditionalFormatting>
  <conditionalFormatting sqref="R14:T15">
    <cfRule type="cellIs" dxfId="27" priority="34" operator="equal">
      <formula>""</formula>
    </cfRule>
  </conditionalFormatting>
  <conditionalFormatting sqref="R12:T13">
    <cfRule type="cellIs" dxfId="26" priority="33" operator="equal">
      <formula>""</formula>
    </cfRule>
  </conditionalFormatting>
  <conditionalFormatting sqref="C12:V13">
    <cfRule type="expression" dxfId="25" priority="1">
      <formula>$H$4&lt;6</formula>
    </cfRule>
  </conditionalFormatting>
  <conditionalFormatting sqref="J40:K40 M40:N40">
    <cfRule type="cellIs" dxfId="24" priority="27" operator="equal">
      <formula>""</formula>
    </cfRule>
  </conditionalFormatting>
  <conditionalFormatting sqref="H40:I40">
    <cfRule type="cellIs" dxfId="23" priority="26" operator="equal">
      <formula>$Q$60</formula>
    </cfRule>
    <cfRule type="cellIs" dxfId="22" priority="25" operator="equal">
      <formula>$S$60</formula>
    </cfRule>
  </conditionalFormatting>
  <conditionalFormatting sqref="R40:S40 U40:V40">
    <cfRule type="cellIs" dxfId="21" priority="24" operator="equal">
      <formula>""</formula>
    </cfRule>
  </conditionalFormatting>
  <conditionalFormatting sqref="P40:Q40">
    <cfRule type="cellIs" dxfId="20" priority="22" operator="equal">
      <formula>$S$60</formula>
    </cfRule>
    <cfRule type="cellIs" dxfId="19" priority="23" operator="equal">
      <formula>$Q$60</formula>
    </cfRule>
  </conditionalFormatting>
  <conditionalFormatting sqref="D12">
    <cfRule type="containsBlanks" dxfId="18" priority="28">
      <formula>LEN(TRIM(D12))=0</formula>
    </cfRule>
  </conditionalFormatting>
  <conditionalFormatting sqref="D14:D15">
    <cfRule type="expression" dxfId="17" priority="19">
      <formula>$H$4&lt;5</formula>
    </cfRule>
  </conditionalFormatting>
  <conditionalFormatting sqref="D14">
    <cfRule type="containsBlanks" dxfId="16" priority="20">
      <formula>LEN(TRIM(D14))=0</formula>
    </cfRule>
  </conditionalFormatting>
  <conditionalFormatting sqref="D16:D17">
    <cfRule type="expression" dxfId="15" priority="17">
      <formula>$H$4&lt;4</formula>
    </cfRule>
  </conditionalFormatting>
  <conditionalFormatting sqref="D16">
    <cfRule type="containsBlanks" dxfId="14" priority="18">
      <formula>LEN(TRIM(D16))=0</formula>
    </cfRule>
  </conditionalFormatting>
  <conditionalFormatting sqref="D18:D19">
    <cfRule type="expression" dxfId="13" priority="15">
      <formula>$H$4&lt;3</formula>
    </cfRule>
  </conditionalFormatting>
  <conditionalFormatting sqref="D18">
    <cfRule type="containsBlanks" dxfId="12" priority="16">
      <formula>LEN(TRIM(D18))=0</formula>
    </cfRule>
  </conditionalFormatting>
  <conditionalFormatting sqref="D20">
    <cfRule type="containsBlanks" dxfId="11" priority="14">
      <formula>LEN(TRIM(D20))=0</formula>
    </cfRule>
  </conditionalFormatting>
  <conditionalFormatting sqref="D22">
    <cfRule type="containsBlanks" dxfId="10" priority="12">
      <formula>LEN(TRIM(D22))=0</formula>
    </cfRule>
  </conditionalFormatting>
  <conditionalFormatting sqref="F12">
    <cfRule type="containsBlanks" dxfId="9" priority="21">
      <formula>LEN(TRIM(F12))=0</formula>
    </cfRule>
  </conditionalFormatting>
  <conditionalFormatting sqref="F14:F15">
    <cfRule type="expression" dxfId="8" priority="8">
      <formula>$H$4&lt;5</formula>
    </cfRule>
  </conditionalFormatting>
  <conditionalFormatting sqref="F14">
    <cfRule type="containsBlanks" dxfId="7" priority="9">
      <formula>LEN(TRIM(F14))=0</formula>
    </cfRule>
  </conditionalFormatting>
  <conditionalFormatting sqref="F16:F17">
    <cfRule type="expression" dxfId="6" priority="6">
      <formula>$H$4&lt;4</formula>
    </cfRule>
  </conditionalFormatting>
  <conditionalFormatting sqref="F16">
    <cfRule type="containsBlanks" dxfId="5" priority="7">
      <formula>LEN(TRIM(F16))=0</formula>
    </cfRule>
  </conditionalFormatting>
  <conditionalFormatting sqref="F18:F19">
    <cfRule type="expression" dxfId="4" priority="4">
      <formula>$H$4&lt;3</formula>
    </cfRule>
  </conditionalFormatting>
  <conditionalFormatting sqref="F18">
    <cfRule type="containsBlanks" dxfId="3" priority="5">
      <formula>LEN(TRIM(F18))=0</formula>
    </cfRule>
  </conditionalFormatting>
  <conditionalFormatting sqref="F20">
    <cfRule type="containsBlanks" dxfId="2" priority="3">
      <formula>LEN(TRIM(F20))=0</formula>
    </cfRule>
  </conditionalFormatting>
  <conditionalFormatting sqref="F22">
    <cfRule type="containsBlanks" dxfId="1" priority="2">
      <formula>LEN(TRIM(F22))=0</formula>
    </cfRule>
  </conditionalFormatting>
  <conditionalFormatting sqref="C12:C23">
    <cfRule type="cellIs" dxfId="0" priority="32" stopIfTrue="1" operator="equal">
      <formula>$S$60</formula>
    </cfRule>
  </conditionalFormatting>
  <dataValidations count="5">
    <dataValidation type="list" allowBlank="1" showInputMessage="1" showErrorMessage="1" sqref="H4">
      <formula1>$B$60:$B$65</formula1>
    </dataValidation>
    <dataValidation type="list" allowBlank="1" showInputMessage="1" showErrorMessage="1" sqref="B4:G5">
      <formula1>$A$60:$A$63</formula1>
    </dataValidation>
    <dataValidation type="list" allowBlank="1" showInputMessage="1" showErrorMessage="1" sqref="AM22">
      <formula1>$K$60:$K$66</formula1>
    </dataValidation>
    <dataValidation type="list" allowBlank="1" showInputMessage="1" showErrorMessage="1" sqref="C12:C23">
      <formula1>$S$60:$S$62</formula1>
    </dataValidation>
    <dataValidation type="list" allowBlank="1" showInputMessage="1" showErrorMessage="1" sqref="H40:I40 P40:Q40">
      <formula1>$S$60:$S$62</formula1>
    </dataValidation>
  </dataValidations>
  <pageMargins left="0.94488188976377963" right="0.86614173228346458" top="0.70866141732283472" bottom="0.6692913385826772" header="0.31496062992125984" footer="0.31496062992125984"/>
  <pageSetup paperSize="9" scale="97" orientation="portrait" r:id="rId1"/>
  <colBreaks count="2" manualBreakCount="2">
    <brk id="24" max="57" man="1"/>
    <brk id="48" max="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認定申請一式 </vt:lpstr>
      <vt:lpstr>'認定申請一式 '!Criteria</vt:lpstr>
      <vt:lpstr>'認定申請一式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2022-01-28T06:52:58Z</dcterms:modified>
</cp:coreProperties>
</file>