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J8JHdvsOXXz2WABAZV29KRWS44BrjLZgatDBqTV8lZYG2HsRe9XOlRi9TVO28lEn2BQqCjcw5mjDpLeAOFf/fg==" workbookSaltValue="I0nbvJSNozI/0N30Q3WDXg==" workbookSpinCount="100000" lockStructure="1"/>
  <bookViews>
    <workbookView xWindow="-120" yWindow="-120" windowWidth="18510" windowHeight="11040"/>
  </bookViews>
  <sheets>
    <sheet name="認定申請一式 " sheetId="7" r:id="rId1"/>
  </sheets>
  <definedNames>
    <definedName name="_xlnm._FilterDatabase" localSheetId="0" hidden="1">'認定申請一式 '!$C$17:$L$33</definedName>
    <definedName name="_xlnm.Criteria" localSheetId="0">'認定申請一式 '!$F$71:$F$72</definedName>
    <definedName name="_xlnm.Print_Area" localSheetId="0">'認定申請一式 '!$A$1:$BT$64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7" l="1"/>
  <c r="H12" i="7"/>
  <c r="BS10" i="7" l="1"/>
  <c r="BQ10" i="7"/>
  <c r="BO10" i="7"/>
  <c r="BL10" i="7"/>
  <c r="BP10" i="7"/>
  <c r="BR10" i="7"/>
  <c r="BT10" i="7"/>
  <c r="Q67" i="7"/>
  <c r="M28" i="7" s="1"/>
  <c r="H40" i="7" l="1"/>
  <c r="P40" i="7"/>
  <c r="M26" i="7" l="1"/>
  <c r="M24" i="7" s="1"/>
  <c r="M22" i="7" s="1"/>
  <c r="M20" i="7" s="1"/>
  <c r="M18" i="7" s="1"/>
  <c r="R30" i="7" l="1"/>
  <c r="R32" i="7" s="1"/>
  <c r="H30" i="7"/>
  <c r="H32" i="7" s="1"/>
  <c r="N67" i="7" l="1"/>
  <c r="BP9" i="7" l="1"/>
  <c r="BH38" i="7" l="1"/>
  <c r="BH36" i="7"/>
  <c r="D32" i="7"/>
  <c r="D30" i="7"/>
  <c r="E17" i="7"/>
  <c r="N30" i="7" l="1"/>
  <c r="K28" i="7"/>
  <c r="U24" i="7"/>
  <c r="U22" i="7"/>
  <c r="U20" i="7"/>
  <c r="U18" i="7"/>
  <c r="U28" i="7" l="1"/>
  <c r="K18" i="7"/>
  <c r="K20" i="7"/>
  <c r="K24" i="7"/>
  <c r="K22" i="7"/>
  <c r="AR9" i="7"/>
  <c r="AJ38" i="7" l="1"/>
  <c r="AJ36" i="7"/>
  <c r="N32" i="7"/>
  <c r="Q17" i="7"/>
  <c r="G17" i="7"/>
  <c r="M16" i="7"/>
  <c r="E16" i="7"/>
  <c r="BS28" i="7"/>
  <c r="BQ28" i="7"/>
  <c r="BN28" i="7"/>
  <c r="BL28" i="7"/>
  <c r="BI19" i="7" l="1"/>
  <c r="BI17" i="7"/>
  <c r="BI15" i="7"/>
  <c r="BK14" i="7"/>
  <c r="M35" i="7" l="1"/>
  <c r="AQ36" i="7" l="1"/>
  <c r="L36" i="7"/>
  <c r="Q50" i="7"/>
  <c r="BO46" i="7" s="1"/>
  <c r="Q43" i="7"/>
  <c r="O55" i="7" l="1"/>
  <c r="E55" i="7"/>
  <c r="BO38" i="7"/>
  <c r="AQ38" i="7"/>
  <c r="BO36" i="7"/>
  <c r="BO32" i="7"/>
  <c r="AQ44" i="7"/>
  <c r="AQ46" i="7"/>
  <c r="BO44" i="7"/>
  <c r="AQ32" i="7" l="1"/>
  <c r="R36" i="7"/>
  <c r="O58" i="7"/>
  <c r="AP41" i="7" l="1"/>
  <c r="BN41" i="7"/>
  <c r="U58" i="7"/>
  <c r="G61" i="7" s="1"/>
  <c r="U26" i="7"/>
  <c r="K26" i="7"/>
</calcChain>
</file>

<file path=xl/sharedStrings.xml><?xml version="1.0" encoding="utf-8"?>
<sst xmlns="http://schemas.openxmlformats.org/spreadsheetml/2006/main" count="196" uniqueCount="108">
  <si>
    <t>％</t>
    <phoneticPr fontId="1"/>
  </si>
  <si>
    <t>千円</t>
    <rPh sb="0" eb="2">
      <t>センエン</t>
    </rPh>
    <phoneticPr fontId="1"/>
  </si>
  <si>
    <t>（　B - A　）　÷　B　 ×１００＝</t>
    <phoneticPr fontId="1"/>
  </si>
  <si>
    <t>大 阪 市 長   様</t>
    <rPh sb="0" eb="1">
      <t>ダイ</t>
    </rPh>
    <rPh sb="2" eb="3">
      <t>サカ</t>
    </rPh>
    <rPh sb="4" eb="5">
      <t>シ</t>
    </rPh>
    <rPh sb="6" eb="7">
      <t>チョウ</t>
    </rPh>
    <rPh sb="10" eb="11">
      <t>サマ</t>
    </rPh>
    <phoneticPr fontId="1"/>
  </si>
  <si>
    <t>事業所所在地</t>
    <rPh sb="0" eb="3">
      <t>ジギョウショ</t>
    </rPh>
    <rPh sb="3" eb="6">
      <t>ショザイチ</t>
    </rPh>
    <phoneticPr fontId="1"/>
  </si>
  <si>
    <t>記</t>
    <rPh sb="0" eb="1">
      <t>キ</t>
    </rPh>
    <phoneticPr fontId="1"/>
  </si>
  <si>
    <t>２．売上高</t>
    <phoneticPr fontId="1"/>
  </si>
  <si>
    <t>（１）最近１か月間の売上高等</t>
    <phoneticPr fontId="1"/>
  </si>
  <si>
    <t>(Ｂ－Ａ)　÷　Ｂ　×１００</t>
    <phoneticPr fontId="1"/>
  </si>
  <si>
    <t>％（実績）</t>
    <phoneticPr fontId="1"/>
  </si>
  <si>
    <t xml:space="preserve">減少率 </t>
    <phoneticPr fontId="1"/>
  </si>
  <si>
    <t>Ｃ：Ａの期間後２か月間の見込み売上高等</t>
    <phoneticPr fontId="1"/>
  </si>
  <si>
    <t>{　(Ｂ＋Ｄ)　－ (Ａ＋Ｃ）}　÷　(Ｂ＋Ｄ)　×１００</t>
    <phoneticPr fontId="1"/>
  </si>
  <si>
    <t>申請のとおり相違ないことを認定します。（本認定書の有効期間は認定日から起算して30日です。）</t>
    <phoneticPr fontId="1"/>
  </si>
  <si>
    <t>令和　　年　　月　　日</t>
    <phoneticPr fontId="1"/>
  </si>
  <si>
    <t>（留意事項）</t>
    <phoneticPr fontId="1"/>
  </si>
  <si>
    <t>・</t>
    <phoneticPr fontId="1"/>
  </si>
  <si>
    <t>市長から認定を受けた後、本認定の有効期間内に金融機関又は信用保証協会に対して、</t>
    <phoneticPr fontId="1"/>
  </si>
  <si>
    <t>経営安定関連保証の申込みを行うことが必要です。</t>
    <phoneticPr fontId="1"/>
  </si>
  <si>
    <t>企　業　名</t>
    <rPh sb="0" eb="1">
      <t>キ</t>
    </rPh>
    <rPh sb="2" eb="3">
      <t>ゴウ</t>
    </rPh>
    <rPh sb="4" eb="5">
      <t>メイ</t>
    </rPh>
    <phoneticPr fontId="1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</si>
  <si>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</si>
  <si>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本認定とは別に、金融機関および信用保証協会による金融上の審査があります。</t>
    <phoneticPr fontId="1"/>
  </si>
  <si>
    <t>大阪市</t>
    <rPh sb="0" eb="3">
      <t>オオサカシ</t>
    </rPh>
    <phoneticPr fontId="1"/>
  </si>
  <si>
    <t>上記２か月間の合計金額</t>
    <phoneticPr fontId="1"/>
  </si>
  <si>
    <t>千円【C】</t>
    <rPh sb="0" eb="2">
      <t>センエン</t>
    </rPh>
    <phoneticPr fontId="1"/>
  </si>
  <si>
    <t>千円【D】</t>
    <rPh sb="0" eb="2">
      <t>センエン</t>
    </rPh>
    <phoneticPr fontId="1"/>
  </si>
  <si>
    <t>A+C=</t>
    <phoneticPr fontId="1"/>
  </si>
  <si>
    <t>B+D=</t>
    <phoneticPr fontId="1"/>
  </si>
  <si>
    <t>３．認定申請の可否について</t>
    <phoneticPr fontId="1"/>
  </si>
  <si>
    <t>連絡先</t>
    <rPh sb="0" eb="3">
      <t>レンラクサキ</t>
    </rPh>
    <phoneticPr fontId="1"/>
  </si>
  <si>
    <t>従業員数 ※</t>
    <rPh sb="0" eb="3">
      <t>ジュウギョウイン</t>
    </rPh>
    <rPh sb="3" eb="4">
      <t>カズ</t>
    </rPh>
    <phoneticPr fontId="1"/>
  </si>
  <si>
    <t>主たる製品・サービス</t>
    <rPh sb="0" eb="1">
      <t>シュ</t>
    </rPh>
    <rPh sb="3" eb="5">
      <t>セイヒン</t>
    </rPh>
    <phoneticPr fontId="1"/>
  </si>
  <si>
    <t>人</t>
    <rPh sb="0" eb="1">
      <t>ニン</t>
    </rPh>
    <phoneticPr fontId="1"/>
  </si>
  <si>
    <t>※従業員数には、法人の場合の役員や個人の場合の家族従業員は含みません。また、年間従事日数のおおむね1/2以上就労しているアルバイト、パート従業員は含みます。</t>
    <rPh sb="1" eb="4">
      <t>ジュウギョウイン</t>
    </rPh>
    <rPh sb="4" eb="5">
      <t>スウ</t>
    </rPh>
    <rPh sb="8" eb="10">
      <t>ホウジン</t>
    </rPh>
    <rPh sb="11" eb="13">
      <t>バアイ</t>
    </rPh>
    <rPh sb="14" eb="16">
      <t>ヤクイン</t>
    </rPh>
    <rPh sb="17" eb="19">
      <t>コジン</t>
    </rPh>
    <rPh sb="20" eb="22">
      <t>バアイ</t>
    </rPh>
    <rPh sb="23" eb="25">
      <t>カゾク</t>
    </rPh>
    <rPh sb="25" eb="28">
      <t>ジュウギョウイン</t>
    </rPh>
    <rPh sb="29" eb="30">
      <t>フク</t>
    </rPh>
    <rPh sb="38" eb="40">
      <t>ネンカン</t>
    </rPh>
    <rPh sb="40" eb="42">
      <t>ジュウジ</t>
    </rPh>
    <rPh sb="42" eb="44">
      <t>ニッスウ</t>
    </rPh>
    <rPh sb="52" eb="54">
      <t>イジョウ</t>
    </rPh>
    <rPh sb="54" eb="56">
      <t>シュウロウ</t>
    </rPh>
    <rPh sb="69" eb="72">
      <t>ジュウギョウイン</t>
    </rPh>
    <rPh sb="73" eb="74">
      <t>フク</t>
    </rPh>
    <phoneticPr fontId="1"/>
  </si>
  <si>
    <t>資 本 金 の 額</t>
    <rPh sb="0" eb="1">
      <t>シ</t>
    </rPh>
    <rPh sb="2" eb="3">
      <t>ホン</t>
    </rPh>
    <rPh sb="4" eb="5">
      <t>カネ</t>
    </rPh>
    <rPh sb="8" eb="9">
      <t>ガク</t>
    </rPh>
    <phoneticPr fontId="1"/>
  </si>
  <si>
    <t>{ ( B＋D )－( A＋C )} ÷ ( B＋D )  ×100=</t>
    <phoneticPr fontId="1"/>
  </si>
  <si>
    <t>判定</t>
    <rPh sb="0" eb="2">
      <t>ハンテイ</t>
    </rPh>
    <phoneticPr fontId="1"/>
  </si>
  <si>
    <t>（大阪市控）</t>
    <rPh sb="1" eb="4">
      <t>オオサカシ</t>
    </rPh>
    <rPh sb="4" eb="5">
      <t>ヒカ</t>
    </rPh>
    <phoneticPr fontId="1"/>
  </si>
  <si>
    <t>認定申請可</t>
    <rPh sb="0" eb="2">
      <t>ニンテイ</t>
    </rPh>
    <rPh sb="2" eb="4">
      <t>シンセイ</t>
    </rPh>
    <rPh sb="4" eb="5">
      <t>カ</t>
    </rPh>
    <phoneticPr fontId="1"/>
  </si>
  <si>
    <t>認定申請不可</t>
    <rPh sb="0" eb="2">
      <t>ニンテイ</t>
    </rPh>
    <rPh sb="2" eb="4">
      <t>シンセイ</t>
    </rPh>
    <rPh sb="4" eb="6">
      <t>フカ</t>
    </rPh>
    <phoneticPr fontId="1"/>
  </si>
  <si>
    <t>基準適合</t>
    <rPh sb="0" eb="2">
      <t>キジュン</t>
    </rPh>
    <rPh sb="2" eb="4">
      <t>テキゴウ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</si>
  <si>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</si>
  <si>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</si>
  <si>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</si>
  <si>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</si>
  <si>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</si>
  <si>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</si>
  <si>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</si>
  <si>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</si>
  <si>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こちらの用紙もご提出ください</t>
    <rPh sb="4" eb="6">
      <t>ヨウシ</t>
    </rPh>
    <rPh sb="8" eb="10">
      <t>テイシュツ</t>
    </rPh>
    <phoneticPr fontId="1"/>
  </si>
  <si>
    <t>第　　　　　　号</t>
    <phoneticPr fontId="1"/>
  </si>
  <si>
    <t>（２）減少率について（実績）</t>
    <phoneticPr fontId="1"/>
  </si>
  <si>
    <t>か月の合計</t>
  </si>
  <si>
    <t>最近</t>
    <rPh sb="0" eb="2">
      <t>サイキン</t>
    </rPh>
    <phoneticPr fontId="1"/>
  </si>
  <si>
    <t>か月比較</t>
    <rPh sb="1" eb="4">
      <t>ゲツヒカク</t>
    </rPh>
    <phoneticPr fontId="1"/>
  </si>
  <si>
    <t>【A】</t>
    <phoneticPr fontId="1"/>
  </si>
  <si>
    <t>か月の平均</t>
    <phoneticPr fontId="1"/>
  </si>
  <si>
    <t>【B】</t>
    <phoneticPr fontId="1"/>
  </si>
  <si>
    <t>か月</t>
    <rPh sb="1" eb="2">
      <t>ゲツ</t>
    </rPh>
    <phoneticPr fontId="1"/>
  </si>
  <si>
    <t>元号を選択</t>
    <rPh sb="0" eb="2">
      <t>ゲンゴウ</t>
    </rPh>
    <rPh sb="3" eb="5">
      <t>センタク</t>
    </rPh>
    <phoneticPr fontId="1"/>
  </si>
  <si>
    <t>（１）最近</t>
    <phoneticPr fontId="1"/>
  </si>
  <si>
    <t>か月の平均売上高等について</t>
  </si>
  <si>
    <t>Ａ：災害等の発生における最近</t>
    <phoneticPr fontId="1"/>
  </si>
  <si>
    <t>【</t>
    <phoneticPr fontId="1"/>
  </si>
  <si>
    <t>か月比較】</t>
    <rPh sb="1" eb="2">
      <t>ゲツ</t>
    </rPh>
    <rPh sb="2" eb="4">
      <t>ヒカク</t>
    </rPh>
    <phoneticPr fontId="1"/>
  </si>
  <si>
    <t>２か月の</t>
    <phoneticPr fontId="1"/>
  </si>
  <si>
    <t>セルに</t>
    <phoneticPr fontId="1"/>
  </si>
  <si>
    <t>入力してください</t>
    <phoneticPr fontId="1"/>
  </si>
  <si>
    <t>（添付書類）</t>
    <phoneticPr fontId="1"/>
  </si>
  <si>
    <t>１．大阪市 における事業開始年月日</t>
    <phoneticPr fontId="1"/>
  </si>
  <si>
    <t>認定申請にかかる別紙計算書</t>
    <phoneticPr fontId="1"/>
  </si>
  <si>
    <t>　　　　中小企業信用保険法第２条（第５項第４号）</t>
    <phoneticPr fontId="1"/>
  </si>
  <si>
    <t>≧20％</t>
    <phoneticPr fontId="1"/>
  </si>
  <si>
    <t>≧20％</t>
    <phoneticPr fontId="1"/>
  </si>
  <si>
    <t>中小企業信用保険法第２条第５項第４号の規定による認定申請書</t>
    <phoneticPr fontId="1"/>
  </si>
  <si>
    <t>１.　最近1か月間の売上高等について</t>
    <rPh sb="13" eb="14">
      <t>トウ</t>
    </rPh>
    <phoneticPr fontId="1"/>
  </si>
  <si>
    <t>２．１の期間後２か月間の見込み売上高等について</t>
    <rPh sb="18" eb="19">
      <t>トウ</t>
    </rPh>
    <phoneticPr fontId="1"/>
  </si>
  <si>
    <t>（１）1の（1）の期間後２か月間の見込み売上高等</t>
    <rPh sb="23" eb="24">
      <t>トウ</t>
    </rPh>
    <phoneticPr fontId="1"/>
  </si>
  <si>
    <t>今後２か月の
売上高等（見込み）</t>
    <rPh sb="0" eb="2">
      <t>コンゴ</t>
    </rPh>
    <rPh sb="4" eb="5">
      <t>ゲツ</t>
    </rPh>
    <rPh sb="10" eb="11">
      <t>トウ</t>
    </rPh>
    <rPh sb="12" eb="14">
      <t>ミコ</t>
    </rPh>
    <phoneticPr fontId="1"/>
  </si>
  <si>
    <t>売上高等（実績）</t>
    <rPh sb="3" eb="4">
      <t>トウ</t>
    </rPh>
    <phoneticPr fontId="1"/>
  </si>
  <si>
    <t>（３）減少率について（見込み）</t>
    <phoneticPr fontId="1"/>
  </si>
  <si>
    <t>（２）（１）の期間を含めた今後３か月間の売上高等の見込み</t>
    <rPh sb="23" eb="24">
      <t>トウ</t>
    </rPh>
    <phoneticPr fontId="1"/>
  </si>
  <si>
    <t>％（見込み）</t>
    <phoneticPr fontId="1"/>
  </si>
  <si>
    <t>か月間の平均売上高等</t>
    <rPh sb="4" eb="6">
      <t>ヘイキン</t>
    </rPh>
    <phoneticPr fontId="1"/>
  </si>
  <si>
    <t>年</t>
  </si>
  <si>
    <t>月</t>
  </si>
  <si>
    <t>日</t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</si>
  <si>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</si>
  <si>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</si>
  <si>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</si>
  <si>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（注）前年等とは、新型コロナウイルス感染症の影響を受ける直前同期を指します。</t>
    <phoneticPr fontId="1"/>
  </si>
  <si>
    <r>
      <t>Ｂ：Ａの期間に対応する前年等</t>
    </r>
    <r>
      <rPr>
        <sz val="8"/>
        <color theme="1"/>
        <rFont val="ＭＳ 明朝"/>
        <family val="1"/>
        <charset val="128"/>
      </rPr>
      <t>（注）</t>
    </r>
    <rPh sb="11" eb="14">
      <t>ゼンネントウ</t>
    </rPh>
    <rPh sb="15" eb="16">
      <t>チュウ</t>
    </rPh>
    <phoneticPr fontId="1"/>
  </si>
  <si>
    <r>
      <t>Ｄ：Ｃの期間に対応する前年等</t>
    </r>
    <r>
      <rPr>
        <sz val="8"/>
        <color theme="1"/>
        <rFont val="ＭＳ 明朝"/>
        <family val="1"/>
        <charset val="128"/>
      </rPr>
      <t>（注）</t>
    </r>
    <r>
      <rPr>
        <sz val="10"/>
        <color theme="1"/>
        <rFont val="ＭＳ 明朝"/>
        <family val="1"/>
        <charset val="128"/>
      </rPr>
      <t>２か月間の売上高等</t>
    </r>
    <rPh sb="11" eb="14">
      <t>ゼンネントウ</t>
    </rPh>
    <rPh sb="15" eb="16">
      <t>チュウ</t>
    </rPh>
    <phoneticPr fontId="1"/>
  </si>
  <si>
    <t>か月間及び対応する前年等</t>
    <rPh sb="9" eb="12">
      <t>ゼンネントウ</t>
    </rPh>
    <phoneticPr fontId="1"/>
  </si>
  <si>
    <r>
      <t>前年等</t>
    </r>
    <r>
      <rPr>
        <sz val="8"/>
        <color theme="1"/>
        <rFont val="ＭＳ 明朝"/>
        <family val="1"/>
        <charset val="128"/>
      </rPr>
      <t>（注）</t>
    </r>
    <rPh sb="0" eb="3">
      <t>ゼンネントウ</t>
    </rPh>
    <rPh sb="4" eb="5">
      <t>チュウ</t>
    </rPh>
    <phoneticPr fontId="1"/>
  </si>
  <si>
    <r>
      <t>（２）上記の期間に対応する前年等</t>
    </r>
    <r>
      <rPr>
        <sz val="8"/>
        <color theme="1"/>
        <rFont val="ＭＳ 明朝"/>
        <family val="1"/>
        <charset val="128"/>
      </rPr>
      <t>（注）</t>
    </r>
    <r>
      <rPr>
        <sz val="11"/>
        <color theme="1"/>
        <rFont val="ＭＳ 明朝"/>
        <family val="1"/>
        <charset val="128"/>
      </rPr>
      <t>２か月間の売上高等ついて</t>
    </r>
    <rPh sb="13" eb="16">
      <t>ゼンネントウ</t>
    </rPh>
    <rPh sb="17" eb="18">
      <t>チュウ</t>
    </rPh>
    <phoneticPr fontId="1"/>
  </si>
  <si>
    <t>前年等</t>
    <rPh sb="0" eb="3">
      <t>ゼンネントウ</t>
    </rPh>
    <phoneticPr fontId="1"/>
  </si>
  <si>
    <t>　私は、新型コロナウイルス感染症の発生に起因して、下記のとおり、経営の安定に支障が生じておりますので、中小企業信用保険法第２条第５項第４号の規定に基づき認定されるようお願いします。</t>
    <phoneticPr fontId="1"/>
  </si>
  <si>
    <t>前年等</t>
    <rPh sb="0" eb="2">
      <t>ゼンネン</t>
    </rPh>
    <rPh sb="2" eb="3">
      <t>トウ</t>
    </rPh>
    <phoneticPr fontId="1"/>
  </si>
  <si>
    <t>前年等</t>
    <rPh sb="0" eb="3">
      <t>ゼンネントウ</t>
    </rPh>
    <phoneticPr fontId="1"/>
  </si>
  <si>
    <t>令和元年（平成31年）</t>
    <rPh sb="0" eb="2">
      <t>レイワ</t>
    </rPh>
    <rPh sb="2" eb="4">
      <t>ガンネン</t>
    </rPh>
    <rPh sb="5" eb="7">
      <t>ヘイセイ</t>
    </rPh>
    <rPh sb="9" eb="10">
      <t>ネン</t>
    </rPh>
    <phoneticPr fontId="1"/>
  </si>
  <si>
    <t>令和２年</t>
    <rPh sb="0" eb="2">
      <t>レイワ</t>
    </rPh>
    <phoneticPr fontId="1"/>
  </si>
  <si>
    <t>令和３年</t>
    <rPh sb="0" eb="2">
      <t>レイワ</t>
    </rPh>
    <rPh sb="3" eb="4">
      <t>ネン</t>
    </rPh>
    <phoneticPr fontId="1"/>
  </si>
  <si>
    <t>①比較期間</t>
    <rPh sb="1" eb="3">
      <t>ヒカク</t>
    </rPh>
    <rPh sb="3" eb="5">
      <t>キカン</t>
    </rPh>
    <phoneticPr fontId="1"/>
  </si>
  <si>
    <t>②最近１カ月の売上高</t>
    <rPh sb="1" eb="3">
      <t>サイキン</t>
    </rPh>
    <rPh sb="5" eb="6">
      <t>ゲツ</t>
    </rPh>
    <rPh sb="7" eb="10">
      <t>ウリアゲダカ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</si>
  <si>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</si>
  <si>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</si>
  <si>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>大阪市長　　</t>
    </r>
    <r>
      <rPr>
        <sz val="14"/>
        <color theme="1"/>
        <rFont val="ＭＳ 明朝"/>
        <family val="1"/>
        <charset val="128"/>
      </rPr>
      <t>横　山　　英　幸</t>
    </r>
    <rPh sb="6" eb="7">
      <t>ヨコ</t>
    </rPh>
    <rPh sb="8" eb="9">
      <t>ヤマ</t>
    </rPh>
    <rPh sb="11" eb="12">
      <t>ヒデ</t>
    </rPh>
    <rPh sb="13" eb="14">
      <t>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</si>
</sst>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_ "/>
    <numFmt numFmtId="178" formatCode="0.0_ "/>
    <numFmt numFmtId="179" formatCode="0.0_);[Red]\(0.0\)"/>
    <numFmt numFmtId="180" formatCode="[$-411]ggge&quot;年&quot;m&quot;月&quot;"/>
    <numFmt numFmtId="181" formatCode="0_);[Red]\(0\)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2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69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251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/>
    </xf>
    <xf numFmtId="0" fontId="5" fillId="0" borderId="8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5" fillId="0" borderId="9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22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176" fontId="5" fillId="0" borderId="0" xfId="0" applyNumberFormat="1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176" fontId="5" fillId="0" borderId="0" xfId="0" applyNumberFormat="1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180" fontId="5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5" fillId="0" borderId="12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9" fillId="0" borderId="0" xfId="0" applyNumberFormat="1" applyFont="1" applyFill="1" applyBorder="1" applyAlignment="1" applyProtection="1">
      <alignment vertical="center" shrinkToFit="1"/>
    </xf>
    <xf numFmtId="0" fontId="19" fillId="0" borderId="12" xfId="0" applyNumberFormat="1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9" xfId="0" applyFont="1" applyBorder="1" applyAlignment="1" applyProtection="1"/>
    <xf numFmtId="0" fontId="9" fillId="0" borderId="5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3" fontId="9" fillId="0" borderId="5" xfId="0" applyNumberFormat="1" applyFont="1" applyFill="1" applyBorder="1" applyAlignment="1" applyProtection="1">
      <alignment vertical="center" shrinkToFit="1"/>
      <protection locked="0"/>
    </xf>
    <xf numFmtId="3" fontId="9" fillId="0" borderId="6" xfId="0" applyNumberFormat="1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</xf>
    <xf numFmtId="178" fontId="4" fillId="0" borderId="9" xfId="0" applyNumberFormat="1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shrinkToFit="1"/>
    </xf>
    <xf numFmtId="0" fontId="5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38" fontId="5" fillId="0" borderId="0" xfId="3" applyFont="1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38" fontId="5" fillId="0" borderId="0" xfId="3" applyFont="1" applyBorder="1" applyAlignment="1" applyProtection="1">
      <alignment shrinkToFit="1"/>
    </xf>
    <xf numFmtId="38" fontId="5" fillId="0" borderId="9" xfId="3" applyFont="1" applyBorder="1" applyAlignment="1" applyProtection="1">
      <alignment shrinkToFit="1"/>
    </xf>
    <xf numFmtId="0" fontId="8" fillId="0" borderId="0" xfId="0" applyFont="1" applyAlignment="1" applyProtection="1">
      <alignment horizontal="distributed" vertical="center"/>
    </xf>
    <xf numFmtId="0" fontId="11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178" fontId="5" fillId="0" borderId="11" xfId="0" applyNumberFormat="1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horizontal="right" vertical="center" shrinkToFit="1"/>
    </xf>
    <xf numFmtId="0" fontId="0" fillId="0" borderId="0" xfId="0" applyAlignment="1" applyProtection="1">
      <alignment horizontal="distributed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18" fillId="0" borderId="8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 wrapText="1"/>
      <protection locked="0"/>
    </xf>
    <xf numFmtId="177" fontId="5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18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38" fontId="5" fillId="0" borderId="9" xfId="3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11" fillId="0" borderId="9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38" fontId="5" fillId="0" borderId="6" xfId="3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right" vertical="center"/>
    </xf>
    <xf numFmtId="3" fontId="5" fillId="0" borderId="8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3" fontId="5" fillId="0" borderId="9" xfId="0" applyNumberFormat="1" applyFont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8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3" fontId="5" fillId="0" borderId="9" xfId="0" applyNumberFormat="1" applyFont="1" applyFill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horizontal="center" vertical="center" shrinkToFit="1"/>
    </xf>
    <xf numFmtId="180" fontId="5" fillId="0" borderId="7" xfId="0" applyNumberFormat="1" applyFont="1" applyFill="1" applyBorder="1" applyAlignment="1" applyProtection="1">
      <alignment horizontal="center" vertical="center" shrinkToFit="1"/>
    </xf>
    <xf numFmtId="180" fontId="5" fillId="0" borderId="5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shrinkToFit="1"/>
    </xf>
    <xf numFmtId="0" fontId="5" fillId="0" borderId="8" xfId="0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</xf>
    <xf numFmtId="0" fontId="9" fillId="0" borderId="0" xfId="0" applyFont="1" applyAlignment="1" applyProtection="1">
      <alignment shrinkToFit="1"/>
    </xf>
    <xf numFmtId="177" fontId="5" fillId="0" borderId="9" xfId="0" applyNumberFormat="1" applyFont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center" shrinkToFit="1"/>
    </xf>
    <xf numFmtId="0" fontId="2" fillId="0" borderId="9" xfId="0" applyNumberFormat="1" applyFont="1" applyFill="1" applyBorder="1" applyAlignment="1" applyProtection="1">
      <alignment horizontal="center" shrinkToFit="1"/>
    </xf>
    <xf numFmtId="0" fontId="5" fillId="0" borderId="0" xfId="0" applyFont="1" applyAlignment="1" applyProtection="1">
      <alignment horizontal="right" vertical="center"/>
    </xf>
    <xf numFmtId="180" fontId="19" fillId="0" borderId="1" xfId="0" applyNumberFormat="1" applyFont="1" applyFill="1" applyBorder="1" applyAlignment="1" applyProtection="1">
      <alignment horizontal="center" vertical="center" shrinkToFit="1"/>
    </xf>
    <xf numFmtId="180" fontId="19" fillId="0" borderId="8" xfId="0" applyNumberFormat="1" applyFont="1" applyFill="1" applyBorder="1" applyAlignment="1" applyProtection="1">
      <alignment horizontal="center" vertical="center" shrinkToFit="1"/>
    </xf>
    <xf numFmtId="180" fontId="19" fillId="0" borderId="3" xfId="0" applyNumberFormat="1" applyFont="1" applyFill="1" applyBorder="1" applyAlignment="1" applyProtection="1">
      <alignment horizontal="center" vertical="center" shrinkToFit="1"/>
    </xf>
    <xf numFmtId="180" fontId="19" fillId="0" borderId="9" xfId="0" applyNumberFormat="1" applyFont="1" applyFill="1" applyBorder="1" applyAlignment="1" applyProtection="1">
      <alignment horizontal="center" vertical="center" shrinkToFit="1"/>
    </xf>
    <xf numFmtId="180" fontId="19" fillId="0" borderId="2" xfId="0" applyNumberFormat="1" applyFont="1" applyFill="1" applyBorder="1" applyAlignment="1" applyProtection="1">
      <alignment horizontal="center" vertical="center" shrinkToFit="1"/>
    </xf>
    <xf numFmtId="180" fontId="19" fillId="0" borderId="4" xfId="0" applyNumberFormat="1" applyFont="1" applyFill="1" applyBorder="1" applyAlignment="1" applyProtection="1">
      <alignment horizontal="center" vertical="center" shrinkToFit="1"/>
    </xf>
    <xf numFmtId="179" fontId="5" fillId="0" borderId="11" xfId="0" applyNumberFormat="1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3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/>
    </xf>
    <xf numFmtId="180" fontId="11" fillId="0" borderId="1" xfId="0" applyNumberFormat="1" applyFont="1" applyBorder="1" applyAlignment="1" applyProtection="1">
      <alignment horizontal="center" vertical="center"/>
    </xf>
    <xf numFmtId="180" fontId="11" fillId="0" borderId="8" xfId="0" applyNumberFormat="1" applyFont="1" applyBorder="1" applyAlignment="1" applyProtection="1">
      <alignment horizontal="center" vertical="center"/>
    </xf>
    <xf numFmtId="180" fontId="11" fillId="0" borderId="2" xfId="0" applyNumberFormat="1" applyFont="1" applyBorder="1" applyAlignment="1" applyProtection="1">
      <alignment horizontal="center" vertical="center"/>
    </xf>
    <xf numFmtId="180" fontId="11" fillId="0" borderId="3" xfId="0" applyNumberFormat="1" applyFont="1" applyBorder="1" applyAlignment="1" applyProtection="1">
      <alignment horizontal="center" vertical="center"/>
    </xf>
    <xf numFmtId="180" fontId="11" fillId="0" borderId="9" xfId="0" applyNumberFormat="1" applyFont="1" applyBorder="1" applyAlignment="1" applyProtection="1">
      <alignment horizontal="center" vertical="center"/>
    </xf>
    <xf numFmtId="180" fontId="11" fillId="0" borderId="4" xfId="0" applyNumberFormat="1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180" fontId="11" fillId="0" borderId="1" xfId="0" applyNumberFormat="1" applyFont="1" applyFill="1" applyBorder="1" applyAlignment="1" applyProtection="1">
      <alignment horizontal="center" vertical="center" shrinkToFit="1"/>
    </xf>
    <xf numFmtId="180" fontId="11" fillId="0" borderId="8" xfId="0" applyNumberFormat="1" applyFont="1" applyFill="1" applyBorder="1" applyAlignment="1" applyProtection="1">
      <alignment horizontal="center" vertical="center" shrinkToFit="1"/>
    </xf>
    <xf numFmtId="180" fontId="11" fillId="0" borderId="2" xfId="0" applyNumberFormat="1" applyFont="1" applyFill="1" applyBorder="1" applyAlignment="1" applyProtection="1">
      <alignment horizontal="center" vertical="center" shrinkToFit="1"/>
    </xf>
    <xf numFmtId="180" fontId="11" fillId="0" borderId="3" xfId="0" applyNumberFormat="1" applyFont="1" applyFill="1" applyBorder="1" applyAlignment="1" applyProtection="1">
      <alignment horizontal="center" vertical="center" shrinkToFit="1"/>
    </xf>
    <xf numFmtId="180" fontId="11" fillId="0" borderId="9" xfId="0" applyNumberFormat="1" applyFont="1" applyFill="1" applyBorder="1" applyAlignment="1" applyProtection="1">
      <alignment horizontal="center" vertical="center" shrinkToFit="1"/>
    </xf>
    <xf numFmtId="180" fontId="11" fillId="0" borderId="4" xfId="0" applyNumberFormat="1" applyFont="1" applyFill="1" applyBorder="1" applyAlignment="1" applyProtection="1">
      <alignment horizontal="center" vertical="center" shrinkToFit="1"/>
    </xf>
    <xf numFmtId="180" fontId="25" fillId="0" borderId="1" xfId="0" applyNumberFormat="1" applyFont="1" applyBorder="1" applyAlignment="1" applyProtection="1">
      <alignment horizontal="center" vertical="center" wrapText="1" shrinkToFit="1"/>
      <protection locked="0"/>
    </xf>
    <xf numFmtId="180" fontId="25" fillId="0" borderId="3" xfId="0" applyNumberFormat="1" applyFont="1" applyBorder="1" applyAlignment="1" applyProtection="1">
      <alignment horizontal="center" vertical="center" wrapText="1" shrinkToFit="1"/>
      <protection locked="0"/>
    </xf>
    <xf numFmtId="181" fontId="11" fillId="0" borderId="8" xfId="0" applyNumberFormat="1" applyFont="1" applyBorder="1" applyAlignment="1" applyProtection="1">
      <alignment horizontal="center" vertical="center"/>
      <protection locked="0"/>
    </xf>
    <xf numFmtId="181" fontId="11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 wrapText="1" shrinkToFit="1"/>
    </xf>
    <xf numFmtId="0" fontId="21" fillId="0" borderId="0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 shrinkToFit="1"/>
    </xf>
    <xf numFmtId="178" fontId="4" fillId="0" borderId="9" xfId="0" applyNumberFormat="1" applyFont="1" applyBorder="1" applyAlignment="1" applyProtection="1">
      <alignment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43"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</dxfs>
  <tableStyles count="0" defaultTableStyle="TableStyleMedium2" defaultPivotStyle="PivotStyleLight16"/>
  <colors>
    <mruColors>
      <color rgb="FFFF9696"/>
      <color rgb="FFFF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95250</xdr:colOff>
      <xdr:row>48</xdr:row>
      <xdr:rowOff>47624</xdr:rowOff>
    </xdr:from>
    <xdr:to>
      <xdr:col>52</xdr:col>
      <xdr:colOff>57150</xdr:colOff>
      <xdr:row>50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25250" y="7124699"/>
          <a:ext cx="914400" cy="2095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本市記入欄</a:t>
          </a:r>
        </a:p>
      </xdr:txBody>
    </xdr:sp>
    <xdr:clientData/>
  </xdr:twoCellAnchor>
  <xdr:twoCellAnchor>
    <xdr:from>
      <xdr:col>24</xdr:col>
      <xdr:colOff>123825</xdr:colOff>
      <xdr:row>59</xdr:row>
      <xdr:rowOff>66675</xdr:rowOff>
    </xdr:from>
    <xdr:to>
      <xdr:col>28</xdr:col>
      <xdr:colOff>85725</xdr:colOff>
      <xdr:row>60</xdr:row>
      <xdr:rowOff>104776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8825" y="8905875"/>
          <a:ext cx="914400" cy="2095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本市記入欄</a:t>
          </a:r>
        </a:p>
      </xdr:txBody>
    </xdr:sp>
    <xdr:clientData/>
  </xdr:twoCellAnchor>
  <xdr:twoCellAnchor>
    <xdr:from>
      <xdr:col>48</xdr:col>
      <xdr:colOff>137584</xdr:colOff>
      <xdr:row>0</xdr:row>
      <xdr:rowOff>84667</xdr:rowOff>
    </xdr:from>
    <xdr:to>
      <xdr:col>71</xdr:col>
      <xdr:colOff>92076</xdr:colOff>
      <xdr:row>5</xdr:row>
      <xdr:rowOff>127000</xdr:rowOff>
    </xdr:to>
    <xdr:sp macro="" textlink="">
      <xdr:nvSpPr>
        <xdr:cNvPr id="4" name="テキスト ボックス 5"/>
        <xdr:cNvSpPr txBox="1"/>
      </xdr:nvSpPr>
      <xdr:spPr>
        <a:xfrm>
          <a:off x="11691409" y="84667"/>
          <a:ext cx="5431367" cy="899583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令和５年</a:t>
          </a:r>
          <a:r>
            <a:rPr lang="en-US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10</a:t>
          </a:r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月１日以降の認定申請分から、新型コロナウイルス感染症の発生に起因するセーフティネット保証４号は、資金使途が借換（借換資金に追加融資資金を加えることは可）に限定されております。ご確認のうえ、以下にチェックをお願いします。</a:t>
          </a:r>
          <a:r>
            <a:rPr lang="en-US" sz="1000" kern="100"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77800" algn="just">
            <a:lnSpc>
              <a:spcPts val="18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□</a:t>
          </a:r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当該申請は既存融資の借換を目的とした申請です。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1"/>
  <sheetViews>
    <sheetView tabSelected="1" view="pageBreakPreview" topLeftCell="X1" zoomScale="90" zoomScaleNormal="100" zoomScaleSheetLayoutView="90" workbookViewId="0">
      <selection activeCell="AM14" sqref="AM14:AV14"/>
    </sheetView>
  </sheetViews>
  <sheetFormatPr defaultColWidth="3.125" defaultRowHeight="13.5" x14ac:dyDescent="0.4"/>
  <cols>
    <col min="1" max="1" width="3.125" style="44"/>
    <col min="2" max="2" width="3.5" style="44" bestFit="1" customWidth="1"/>
    <col min="3" max="3" width="4.625" style="44" bestFit="1" customWidth="1"/>
    <col min="4" max="5" width="3.125" style="44"/>
    <col min="6" max="6" width="3.75" style="44" bestFit="1" customWidth="1"/>
    <col min="7" max="15" width="3.125" style="44"/>
    <col min="16" max="16" width="3.125" style="44" customWidth="1"/>
    <col min="17" max="17" width="3.25" style="44" customWidth="1"/>
    <col min="18" max="18" width="3.125" style="44" customWidth="1"/>
    <col min="19" max="24" width="3.125" style="44"/>
    <col min="25" max="25" width="3.125" style="44" customWidth="1"/>
    <col min="26" max="29" width="3.125" style="44"/>
    <col min="30" max="30" width="3.125" style="44" customWidth="1"/>
    <col min="31" max="34" width="3.125" style="44"/>
    <col min="35" max="35" width="3.125" style="44" customWidth="1"/>
    <col min="36" max="39" width="3.125" style="44"/>
    <col min="40" max="40" width="3.125" style="44" customWidth="1"/>
    <col min="41" max="44" width="3.125" style="44"/>
    <col min="45" max="45" width="3.125" style="44" customWidth="1"/>
    <col min="46" max="49" width="3.125" style="44"/>
    <col min="50" max="50" width="3.5" style="44" bestFit="1" customWidth="1"/>
    <col min="51" max="54" width="3.125" style="44"/>
    <col min="55" max="55" width="4" style="44" bestFit="1" customWidth="1"/>
    <col min="56" max="59" width="3.5" style="44" bestFit="1" customWidth="1"/>
    <col min="60" max="65" width="3.125" style="44"/>
    <col min="66" max="66" width="3.125" style="44" customWidth="1"/>
    <col min="67" max="67" width="3.25" style="44" customWidth="1"/>
    <col min="68" max="16384" width="3.125" style="44"/>
  </cols>
  <sheetData>
    <row r="1" spans="1:72" s="63" customFormat="1" x14ac:dyDescent="0.4"/>
    <row r="2" spans="1:72" s="63" customFormat="1" x14ac:dyDescent="0.4"/>
    <row r="3" spans="1:72" s="63" customFormat="1" x14ac:dyDescent="0.4"/>
    <row r="4" spans="1:72" s="63" customFormat="1" x14ac:dyDescent="0.4"/>
    <row r="5" spans="1:72" s="63" customFormat="1" x14ac:dyDescent="0.4"/>
    <row r="6" spans="1:72" s="63" customFormat="1" x14ac:dyDescent="0.4"/>
    <row r="7" spans="1:72" x14ac:dyDescent="0.4">
      <c r="A7" s="44" t="s">
        <v>68</v>
      </c>
      <c r="E7" s="237" t="s">
        <v>71</v>
      </c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AV7" s="20" t="s">
        <v>49</v>
      </c>
    </row>
    <row r="8" spans="1:72" ht="15.75" customHeight="1" x14ac:dyDescent="0.4">
      <c r="A8" s="241" t="s">
        <v>70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08" t="s">
        <v>74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 t="s">
        <v>74</v>
      </c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</row>
    <row r="9" spans="1:72" ht="14.25" customHeight="1" x14ac:dyDescent="0.4">
      <c r="A9" s="1"/>
      <c r="B9" s="6"/>
      <c r="C9" s="6"/>
      <c r="D9" s="6"/>
      <c r="E9" s="6"/>
      <c r="F9" s="6"/>
      <c r="G9" s="57"/>
      <c r="H9" s="242" t="s">
        <v>103</v>
      </c>
      <c r="I9" s="242"/>
      <c r="J9" s="242"/>
      <c r="K9" s="242"/>
      <c r="L9" s="242"/>
      <c r="M9" s="242"/>
      <c r="N9" s="202" t="s">
        <v>104</v>
      </c>
      <c r="O9" s="203"/>
      <c r="P9" s="203"/>
      <c r="Q9" s="203"/>
      <c r="R9" s="203"/>
      <c r="S9" s="204"/>
      <c r="Y9" s="36"/>
      <c r="AG9" s="209" t="s">
        <v>37</v>
      </c>
      <c r="AH9" s="209"/>
      <c r="AI9" s="209"/>
      <c r="AJ9" s="209"/>
      <c r="AK9" s="209"/>
      <c r="AL9" s="209"/>
      <c r="AM9" s="209"/>
      <c r="AN9" s="36"/>
      <c r="AO9" s="28"/>
      <c r="AP9" s="28"/>
      <c r="AQ9" s="44" t="s">
        <v>63</v>
      </c>
      <c r="AR9" s="36" t="str">
        <f>IF(H10="","",H10)</f>
        <v/>
      </c>
      <c r="AS9" s="28" t="s">
        <v>64</v>
      </c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28"/>
      <c r="BN9" s="28"/>
      <c r="BO9" s="44" t="s">
        <v>63</v>
      </c>
      <c r="BP9" s="36" t="str">
        <f>IF(H10="","",H10)</f>
        <v/>
      </c>
      <c r="BQ9" s="28" t="s">
        <v>64</v>
      </c>
      <c r="BR9" s="36"/>
      <c r="BS9" s="36"/>
      <c r="BT9" s="36"/>
    </row>
    <row r="10" spans="1:72" ht="13.5" customHeight="1" x14ac:dyDescent="0.4">
      <c r="A10" s="1"/>
      <c r="B10" s="61"/>
      <c r="C10" s="61"/>
      <c r="D10" s="61"/>
      <c r="E10" s="61"/>
      <c r="F10" s="61"/>
      <c r="G10" s="62"/>
      <c r="H10" s="243"/>
      <c r="I10" s="243"/>
      <c r="J10" s="186" t="s">
        <v>54</v>
      </c>
      <c r="K10" s="186"/>
      <c r="L10" s="186"/>
      <c r="M10" s="186"/>
      <c r="N10" s="189" t="s">
        <v>89</v>
      </c>
      <c r="O10" s="190"/>
      <c r="P10" s="239"/>
      <c r="Q10" s="190" t="s">
        <v>88</v>
      </c>
      <c r="R10" s="239"/>
      <c r="S10" s="193" t="s">
        <v>87</v>
      </c>
      <c r="U10" s="238"/>
      <c r="V10" s="238"/>
      <c r="W10" s="30" t="s">
        <v>66</v>
      </c>
      <c r="AG10" s="209"/>
      <c r="AH10" s="209"/>
      <c r="AI10" s="209"/>
      <c r="AJ10" s="209"/>
      <c r="AK10" s="209"/>
      <c r="AL10" s="209"/>
      <c r="AM10" s="209"/>
      <c r="AN10" s="207" t="s">
        <v>48</v>
      </c>
      <c r="AO10" s="207"/>
      <c r="AP10" s="207"/>
      <c r="AQ10" s="47"/>
      <c r="AR10" s="33" t="s">
        <v>84</v>
      </c>
      <c r="AS10" s="47"/>
      <c r="AT10" s="33" t="s">
        <v>85</v>
      </c>
      <c r="AU10" s="47"/>
      <c r="AV10" s="33" t="s">
        <v>86</v>
      </c>
      <c r="BL10" s="188" t="str">
        <f>AN10</f>
        <v>令和</v>
      </c>
      <c r="BM10" s="188"/>
      <c r="BN10" s="188"/>
      <c r="BO10" s="48" t="str">
        <f>IF(AQ10&gt;0,AQ10,"")</f>
        <v/>
      </c>
      <c r="BP10" s="41" t="str">
        <f>AR10</f>
        <v>年</v>
      </c>
      <c r="BQ10" s="48" t="str">
        <f>IF(AS10&gt;0,AS10,"")</f>
        <v/>
      </c>
      <c r="BR10" s="41" t="str">
        <f>AT10</f>
        <v>月</v>
      </c>
      <c r="BS10" s="48" t="str">
        <f>IF(AU10&gt;0,AU10,"")</f>
        <v/>
      </c>
      <c r="BT10" s="41" t="str">
        <f>AV10</f>
        <v>日</v>
      </c>
    </row>
    <row r="11" spans="1:72" ht="13.5" customHeight="1" x14ac:dyDescent="0.4">
      <c r="A11" s="1"/>
      <c r="B11" s="61"/>
      <c r="C11" s="61"/>
      <c r="D11" s="61"/>
      <c r="E11" s="61"/>
      <c r="F11" s="61"/>
      <c r="G11" s="62"/>
      <c r="H11" s="244"/>
      <c r="I11" s="244"/>
      <c r="J11" s="187"/>
      <c r="K11" s="187"/>
      <c r="L11" s="187"/>
      <c r="M11" s="187"/>
      <c r="N11" s="191"/>
      <c r="O11" s="192"/>
      <c r="P11" s="240"/>
      <c r="Q11" s="192"/>
      <c r="R11" s="240"/>
      <c r="S11" s="194"/>
      <c r="U11" s="34" t="s">
        <v>67</v>
      </c>
      <c r="Z11" s="44" t="s">
        <v>3</v>
      </c>
      <c r="AX11" s="44" t="s">
        <v>3</v>
      </c>
    </row>
    <row r="12" spans="1:72" ht="6.75" customHeight="1" x14ac:dyDescent="0.4">
      <c r="A12" s="1"/>
      <c r="B12" s="58"/>
      <c r="C12" s="58"/>
      <c r="D12" s="58"/>
      <c r="E12" s="58"/>
      <c r="F12" s="58"/>
      <c r="G12" s="58"/>
      <c r="H12" s="245" t="str">
        <f>IF(H10="","！①比較期間が選択されていません","")</f>
        <v>！①比較期間が選択されていません</v>
      </c>
      <c r="I12" s="245"/>
      <c r="J12" s="245"/>
      <c r="K12" s="245"/>
      <c r="L12" s="245"/>
      <c r="M12" s="245"/>
      <c r="N12" s="245" t="str">
        <f>IF(R10="","！②年・月を記入してください","")</f>
        <v>！②年・月を記入してください</v>
      </c>
      <c r="O12" s="245"/>
      <c r="P12" s="245"/>
      <c r="Q12" s="245"/>
      <c r="R12" s="245"/>
      <c r="S12" s="245"/>
      <c r="T12" s="31"/>
      <c r="U12" s="31"/>
      <c r="V12" s="31"/>
      <c r="W12" s="31"/>
      <c r="X12" s="31"/>
    </row>
    <row r="13" spans="1:72" ht="14.25" x14ac:dyDescent="0.4">
      <c r="A13" s="1"/>
      <c r="B13" s="58"/>
      <c r="C13" s="58"/>
      <c r="D13" s="58"/>
      <c r="E13" s="58"/>
      <c r="F13" s="58"/>
      <c r="G13" s="58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31"/>
      <c r="U13" s="31"/>
      <c r="V13" s="31"/>
      <c r="W13" s="31"/>
      <c r="X13" s="31"/>
      <c r="AD13" s="10"/>
      <c r="AE13" s="10"/>
      <c r="AF13" s="10"/>
      <c r="AG13" s="10"/>
      <c r="AH13" s="10"/>
    </row>
    <row r="14" spans="1:72" ht="13.5" customHeight="1" x14ac:dyDescent="0.4">
      <c r="A14" s="1"/>
      <c r="B14" s="58"/>
      <c r="C14" s="58"/>
      <c r="D14" s="58"/>
      <c r="E14" s="58"/>
      <c r="F14" s="58"/>
      <c r="G14" s="58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AG14" s="216" t="s">
        <v>4</v>
      </c>
      <c r="AH14" s="216"/>
      <c r="AI14" s="216"/>
      <c r="AJ14" s="216"/>
      <c r="AK14" s="3" t="s">
        <v>22</v>
      </c>
      <c r="AL14" s="4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BE14" s="216" t="s">
        <v>4</v>
      </c>
      <c r="BF14" s="216"/>
      <c r="BG14" s="216"/>
      <c r="BH14" s="216"/>
      <c r="BI14" s="3" t="s">
        <v>22</v>
      </c>
      <c r="BJ14" s="4"/>
      <c r="BK14" s="217" t="str">
        <f>IF(AM14=0,"",AM14)</f>
        <v/>
      </c>
      <c r="BL14" s="217"/>
      <c r="BM14" s="217"/>
      <c r="BN14" s="217"/>
      <c r="BO14" s="217"/>
      <c r="BP14" s="217"/>
      <c r="BQ14" s="217"/>
      <c r="BR14" s="217"/>
      <c r="BS14" s="217"/>
      <c r="BT14" s="217"/>
    </row>
    <row r="15" spans="1:72" x14ac:dyDescent="0.4">
      <c r="A15" s="37" t="s">
        <v>75</v>
      </c>
      <c r="J15" s="38"/>
      <c r="K15" s="38"/>
      <c r="L15" s="38"/>
      <c r="M15" s="22"/>
      <c r="AJ15" s="39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BE15" s="39"/>
      <c r="BF15" s="39"/>
      <c r="BG15" s="39"/>
      <c r="BH15" s="39"/>
      <c r="BI15" s="215" t="str">
        <f>IF(AK15=0,"",AK15)</f>
        <v/>
      </c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</row>
    <row r="16" spans="1:72" ht="13.5" customHeight="1" x14ac:dyDescent="0.4">
      <c r="A16" s="218" t="s">
        <v>60</v>
      </c>
      <c r="B16" s="218"/>
      <c r="C16" s="218"/>
      <c r="D16" s="218"/>
      <c r="E16" s="26" t="str">
        <f>IF($H$10="","",$H$10)</f>
        <v/>
      </c>
      <c r="F16" s="206" t="s">
        <v>93</v>
      </c>
      <c r="G16" s="206"/>
      <c r="H16" s="206"/>
      <c r="I16" s="206"/>
      <c r="J16" s="206"/>
      <c r="K16" s="206"/>
      <c r="L16" s="206"/>
      <c r="M16" s="29" t="str">
        <f>IF($H$10="","",$H$10)</f>
        <v/>
      </c>
      <c r="N16" s="44" t="s">
        <v>61</v>
      </c>
      <c r="W16" s="40"/>
      <c r="X16" s="40"/>
    </row>
    <row r="17" spans="1:72" x14ac:dyDescent="0.4">
      <c r="A17" s="7"/>
      <c r="B17" s="40"/>
      <c r="C17" s="210" t="s">
        <v>94</v>
      </c>
      <c r="D17" s="211"/>
      <c r="E17" s="211" t="str">
        <f t="shared" ref="E17" si="0">IF($B$10="","",$B$10)</f>
        <v/>
      </c>
      <c r="F17" s="211"/>
      <c r="G17" s="84" t="str">
        <f>IF($H$10="","",$H$10)</f>
        <v/>
      </c>
      <c r="H17" s="84"/>
      <c r="I17" s="212" t="s">
        <v>58</v>
      </c>
      <c r="J17" s="212"/>
      <c r="K17" s="212"/>
      <c r="L17" s="213"/>
      <c r="M17" s="210" t="s">
        <v>53</v>
      </c>
      <c r="N17" s="211"/>
      <c r="O17" s="211"/>
      <c r="P17" s="211"/>
      <c r="Q17" s="84" t="str">
        <f>IF($H$10="","",$H$10)</f>
        <v/>
      </c>
      <c r="R17" s="84"/>
      <c r="S17" s="212" t="s">
        <v>58</v>
      </c>
      <c r="T17" s="212"/>
      <c r="U17" s="212"/>
      <c r="V17" s="213"/>
      <c r="W17" s="6"/>
      <c r="X17" s="6"/>
      <c r="AG17" s="216" t="s">
        <v>19</v>
      </c>
      <c r="AH17" s="216"/>
      <c r="AI17" s="216"/>
      <c r="AJ17" s="216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BE17" s="216" t="s">
        <v>19</v>
      </c>
      <c r="BF17" s="216"/>
      <c r="BG17" s="216"/>
      <c r="BH17" s="216"/>
      <c r="BI17" s="217" t="str">
        <f>IF(AK17=0,"",AK17)</f>
        <v/>
      </c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</row>
    <row r="18" spans="1:72" x14ac:dyDescent="0.4">
      <c r="C18" s="232" t="s">
        <v>59</v>
      </c>
      <c r="D18" s="234"/>
      <c r="E18" s="220" t="s">
        <v>105</v>
      </c>
      <c r="F18" s="234"/>
      <c r="G18" s="221" t="s">
        <v>106</v>
      </c>
      <c r="H18" s="198"/>
      <c r="I18" s="199"/>
      <c r="J18" s="199"/>
      <c r="K18" s="134" t="str">
        <f>IF(C18="","","千円")</f>
        <v>千円</v>
      </c>
      <c r="L18" s="135"/>
      <c r="M18" s="219" t="str">
        <f>IF($H$10&gt;5,EDATE($M$20,-1),"")</f>
        <v/>
      </c>
      <c r="N18" s="220"/>
      <c r="O18" s="220"/>
      <c r="P18" s="220"/>
      <c r="Q18" s="221"/>
      <c r="R18" s="198"/>
      <c r="S18" s="199"/>
      <c r="T18" s="199"/>
      <c r="U18" s="134" t="str">
        <f>IF(M18="","","千円")</f>
        <v/>
      </c>
      <c r="V18" s="135"/>
      <c r="W18" s="6"/>
      <c r="X18" s="6"/>
      <c r="Y18" s="5"/>
      <c r="AG18" s="39"/>
      <c r="AH18" s="39"/>
      <c r="AI18" s="39"/>
      <c r="AJ18" s="39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BE18" s="39"/>
      <c r="BF18" s="39"/>
      <c r="BG18" s="39"/>
      <c r="BH18" s="39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</row>
    <row r="19" spans="1:72" x14ac:dyDescent="0.4">
      <c r="C19" s="233"/>
      <c r="D19" s="235"/>
      <c r="E19" s="223"/>
      <c r="F19" s="235"/>
      <c r="G19" s="224"/>
      <c r="H19" s="200"/>
      <c r="I19" s="201"/>
      <c r="J19" s="201"/>
      <c r="K19" s="136"/>
      <c r="L19" s="137"/>
      <c r="M19" s="222"/>
      <c r="N19" s="223"/>
      <c r="O19" s="223"/>
      <c r="P19" s="223"/>
      <c r="Q19" s="224"/>
      <c r="R19" s="200"/>
      <c r="S19" s="201"/>
      <c r="T19" s="201"/>
      <c r="U19" s="136"/>
      <c r="V19" s="137"/>
      <c r="W19" s="22"/>
      <c r="X19" s="22"/>
      <c r="AG19" s="205" t="s">
        <v>20</v>
      </c>
      <c r="AH19" s="205"/>
      <c r="AI19" s="205"/>
      <c r="AJ19" s="205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BE19" s="205" t="s">
        <v>20</v>
      </c>
      <c r="BF19" s="205"/>
      <c r="BG19" s="205"/>
      <c r="BH19" s="205"/>
      <c r="BI19" s="217" t="str">
        <f>IF(AK19=0,"",AK19)</f>
        <v/>
      </c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</row>
    <row r="20" spans="1:72" ht="13.5" customHeight="1" x14ac:dyDescent="0.4">
      <c r="C20" s="232" t="s">
        <v>59</v>
      </c>
      <c r="D20" s="234"/>
      <c r="E20" s="220" t="s">
        <v>105</v>
      </c>
      <c r="F20" s="234"/>
      <c r="G20" s="221" t="s">
        <v>106</v>
      </c>
      <c r="H20" s="198"/>
      <c r="I20" s="199"/>
      <c r="J20" s="199"/>
      <c r="K20" s="134" t="str">
        <f>IF(C20="","","千円")</f>
        <v>千円</v>
      </c>
      <c r="L20" s="135"/>
      <c r="M20" s="219" t="str">
        <f>IF($H$10&gt;4,EDATE($M$22,-1),"")</f>
        <v/>
      </c>
      <c r="N20" s="220"/>
      <c r="O20" s="220"/>
      <c r="P20" s="220"/>
      <c r="Q20" s="221"/>
      <c r="R20" s="198"/>
      <c r="S20" s="199"/>
      <c r="T20" s="199"/>
      <c r="U20" s="134" t="str">
        <f>IF(M20="","","千円")</f>
        <v/>
      </c>
      <c r="V20" s="135"/>
      <c r="W20" s="6"/>
      <c r="X20" s="6"/>
    </row>
    <row r="21" spans="1:72" ht="14.25" customHeight="1" x14ac:dyDescent="0.4">
      <c r="C21" s="233"/>
      <c r="D21" s="235"/>
      <c r="E21" s="223"/>
      <c r="F21" s="235"/>
      <c r="G21" s="224"/>
      <c r="H21" s="200"/>
      <c r="I21" s="201"/>
      <c r="J21" s="201"/>
      <c r="K21" s="136"/>
      <c r="L21" s="137"/>
      <c r="M21" s="222"/>
      <c r="N21" s="223"/>
      <c r="O21" s="223"/>
      <c r="P21" s="223"/>
      <c r="Q21" s="224"/>
      <c r="R21" s="200"/>
      <c r="S21" s="201"/>
      <c r="T21" s="201"/>
      <c r="U21" s="136"/>
      <c r="V21" s="137"/>
      <c r="W21" s="32"/>
      <c r="X21" s="32"/>
      <c r="Y21" s="236" t="s">
        <v>97</v>
      </c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 t="s">
        <v>97</v>
      </c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</row>
    <row r="22" spans="1:72" ht="13.5" customHeight="1" x14ac:dyDescent="0.4">
      <c r="C22" s="232" t="s">
        <v>59</v>
      </c>
      <c r="D22" s="234"/>
      <c r="E22" s="220" t="s">
        <v>105</v>
      </c>
      <c r="F22" s="234"/>
      <c r="G22" s="221" t="s">
        <v>85</v>
      </c>
      <c r="H22" s="198"/>
      <c r="I22" s="199"/>
      <c r="J22" s="199"/>
      <c r="K22" s="134" t="str">
        <f>IF(C22="","","千円")</f>
        <v>千円</v>
      </c>
      <c r="L22" s="135"/>
      <c r="M22" s="219" t="str">
        <f>IF($H$10&gt;3,EDATE($M$24,-1),"")</f>
        <v/>
      </c>
      <c r="N22" s="220"/>
      <c r="O22" s="220"/>
      <c r="P22" s="220"/>
      <c r="Q22" s="221"/>
      <c r="R22" s="198"/>
      <c r="S22" s="199"/>
      <c r="T22" s="199"/>
      <c r="U22" s="134" t="str">
        <f>IF(M22="","","千円")</f>
        <v/>
      </c>
      <c r="V22" s="135"/>
      <c r="W22" s="22"/>
      <c r="X22" s="22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</row>
    <row r="23" spans="1:72" ht="12" customHeight="1" x14ac:dyDescent="0.4">
      <c r="C23" s="233"/>
      <c r="D23" s="235"/>
      <c r="E23" s="223"/>
      <c r="F23" s="235"/>
      <c r="G23" s="224"/>
      <c r="H23" s="200"/>
      <c r="I23" s="201"/>
      <c r="J23" s="201"/>
      <c r="K23" s="136"/>
      <c r="L23" s="137"/>
      <c r="M23" s="222"/>
      <c r="N23" s="223"/>
      <c r="O23" s="223"/>
      <c r="P23" s="223"/>
      <c r="Q23" s="224"/>
      <c r="R23" s="200"/>
      <c r="S23" s="201"/>
      <c r="T23" s="201"/>
      <c r="U23" s="136"/>
      <c r="V23" s="137"/>
      <c r="W23" s="22"/>
      <c r="X23" s="22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</row>
    <row r="24" spans="1:72" ht="12" customHeight="1" x14ac:dyDescent="0.4">
      <c r="C24" s="232" t="s">
        <v>59</v>
      </c>
      <c r="D24" s="234"/>
      <c r="E24" s="220" t="s">
        <v>105</v>
      </c>
      <c r="F24" s="234"/>
      <c r="G24" s="221" t="s">
        <v>85</v>
      </c>
      <c r="H24" s="198"/>
      <c r="I24" s="199"/>
      <c r="J24" s="199"/>
      <c r="K24" s="134" t="str">
        <f>IF(C24="","","千円")</f>
        <v>千円</v>
      </c>
      <c r="L24" s="135"/>
      <c r="M24" s="219" t="str">
        <f>IF($H$10&gt;2,EDATE($M$26,-1),"")</f>
        <v/>
      </c>
      <c r="N24" s="220"/>
      <c r="O24" s="220"/>
      <c r="P24" s="220"/>
      <c r="Q24" s="221"/>
      <c r="R24" s="198"/>
      <c r="S24" s="199"/>
      <c r="T24" s="199"/>
      <c r="U24" s="134" t="str">
        <f>IF(M24="","","千円")</f>
        <v/>
      </c>
      <c r="V24" s="135"/>
      <c r="W24" s="6"/>
      <c r="X24" s="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</row>
    <row r="25" spans="1:72" ht="13.5" customHeight="1" x14ac:dyDescent="0.4">
      <c r="A25" s="37"/>
      <c r="C25" s="233"/>
      <c r="D25" s="235"/>
      <c r="E25" s="223"/>
      <c r="F25" s="235"/>
      <c r="G25" s="224"/>
      <c r="H25" s="200"/>
      <c r="I25" s="201"/>
      <c r="J25" s="201"/>
      <c r="K25" s="136"/>
      <c r="L25" s="137"/>
      <c r="M25" s="222"/>
      <c r="N25" s="223"/>
      <c r="O25" s="223"/>
      <c r="P25" s="223"/>
      <c r="Q25" s="224"/>
      <c r="R25" s="200"/>
      <c r="S25" s="201"/>
      <c r="T25" s="201"/>
      <c r="U25" s="136"/>
      <c r="V25" s="137"/>
    </row>
    <row r="26" spans="1:72" x14ac:dyDescent="0.4">
      <c r="C26" s="232" t="s">
        <v>59</v>
      </c>
      <c r="D26" s="234"/>
      <c r="E26" s="220" t="s">
        <v>105</v>
      </c>
      <c r="F26" s="234"/>
      <c r="G26" s="221" t="s">
        <v>85</v>
      </c>
      <c r="H26" s="198"/>
      <c r="I26" s="199"/>
      <c r="J26" s="199"/>
      <c r="K26" s="134" t="str">
        <f>IF(C26="","","千円")</f>
        <v>千円</v>
      </c>
      <c r="L26" s="135"/>
      <c r="M26" s="219" t="str">
        <f>IF($H$10&gt;1,EDATE($M$28,-1),"—")</f>
        <v>—</v>
      </c>
      <c r="N26" s="220"/>
      <c r="O26" s="220"/>
      <c r="P26" s="220"/>
      <c r="Q26" s="221"/>
      <c r="R26" s="198"/>
      <c r="S26" s="199"/>
      <c r="T26" s="199"/>
      <c r="U26" s="134" t="str">
        <f>IF(M26="","","千円")</f>
        <v>千円</v>
      </c>
      <c r="V26" s="135"/>
      <c r="AK26" s="44" t="s">
        <v>5</v>
      </c>
      <c r="BI26" s="44" t="s">
        <v>5</v>
      </c>
    </row>
    <row r="27" spans="1:72" ht="13.5" customHeight="1" x14ac:dyDescent="0.4">
      <c r="A27" s="7"/>
      <c r="B27" s="25"/>
      <c r="C27" s="233"/>
      <c r="D27" s="235"/>
      <c r="E27" s="223"/>
      <c r="F27" s="235"/>
      <c r="G27" s="224"/>
      <c r="H27" s="200"/>
      <c r="I27" s="201"/>
      <c r="J27" s="201"/>
      <c r="K27" s="136"/>
      <c r="L27" s="137"/>
      <c r="M27" s="222"/>
      <c r="N27" s="223"/>
      <c r="O27" s="223"/>
      <c r="P27" s="223"/>
      <c r="Q27" s="224"/>
      <c r="R27" s="200"/>
      <c r="S27" s="201"/>
      <c r="T27" s="201"/>
      <c r="U27" s="136"/>
      <c r="V27" s="137"/>
      <c r="W27" s="25"/>
      <c r="X27" s="25"/>
    </row>
    <row r="28" spans="1:72" ht="13.5" customHeight="1" x14ac:dyDescent="0.4">
      <c r="A28" s="40"/>
      <c r="B28" s="25"/>
      <c r="C28" s="232" t="s">
        <v>59</v>
      </c>
      <c r="D28" s="234"/>
      <c r="E28" s="220" t="s">
        <v>105</v>
      </c>
      <c r="F28" s="234"/>
      <c r="G28" s="221" t="s">
        <v>85</v>
      </c>
      <c r="H28" s="198"/>
      <c r="I28" s="199"/>
      <c r="J28" s="199"/>
      <c r="K28" s="134" t="str">
        <f>IF(C28="最近の売上高の年・月を選択してください","","千円")</f>
        <v>千円</v>
      </c>
      <c r="L28" s="135"/>
      <c r="M28" s="226" t="str">
        <f>IFERROR(IF(Q67&gt;0,Q67,"—"),"—")</f>
        <v>—</v>
      </c>
      <c r="N28" s="227"/>
      <c r="O28" s="227"/>
      <c r="P28" s="227"/>
      <c r="Q28" s="228"/>
      <c r="R28" s="198"/>
      <c r="S28" s="199"/>
      <c r="T28" s="199"/>
      <c r="U28" s="134" t="str">
        <f>IF(M28="最近の売上高の年・月を選択してください","","千円")</f>
        <v>千円</v>
      </c>
      <c r="V28" s="135"/>
      <c r="W28" s="25"/>
      <c r="X28" s="25"/>
      <c r="Y28" s="44" t="s">
        <v>69</v>
      </c>
      <c r="AL28" s="21"/>
      <c r="AM28" s="225" t="s">
        <v>59</v>
      </c>
      <c r="AN28" s="225"/>
      <c r="AO28" s="225"/>
      <c r="AP28" s="225"/>
      <c r="AQ28" s="225"/>
      <c r="AR28" s="8" t="s">
        <v>41</v>
      </c>
      <c r="AS28" s="49"/>
      <c r="AT28" s="8" t="s">
        <v>42</v>
      </c>
      <c r="AU28" s="49"/>
      <c r="AV28" s="8" t="s">
        <v>43</v>
      </c>
      <c r="AW28" s="44" t="s">
        <v>69</v>
      </c>
      <c r="BL28" s="140" t="str">
        <f>IF(AM28="元号を選択","",AM28)</f>
        <v/>
      </c>
      <c r="BM28" s="140"/>
      <c r="BN28" s="206" t="str">
        <f>IF(AP28="","",AP28)</f>
        <v/>
      </c>
      <c r="BO28" s="206"/>
      <c r="BP28" s="8" t="s">
        <v>41</v>
      </c>
      <c r="BQ28" s="8" t="str">
        <f>IF(AS28="","",AS28)</f>
        <v/>
      </c>
      <c r="BR28" s="8" t="s">
        <v>42</v>
      </c>
      <c r="BS28" s="8" t="str">
        <f>IF(AU28="","",AU28)</f>
        <v/>
      </c>
      <c r="BT28" s="8" t="s">
        <v>43</v>
      </c>
    </row>
    <row r="29" spans="1:72" ht="13.5" customHeight="1" x14ac:dyDescent="0.4">
      <c r="A29" s="40"/>
      <c r="B29" s="25"/>
      <c r="C29" s="233"/>
      <c r="D29" s="235"/>
      <c r="E29" s="223"/>
      <c r="F29" s="235"/>
      <c r="G29" s="224"/>
      <c r="H29" s="200"/>
      <c r="I29" s="201"/>
      <c r="J29" s="201"/>
      <c r="K29" s="136"/>
      <c r="L29" s="137"/>
      <c r="M29" s="229"/>
      <c r="N29" s="230"/>
      <c r="O29" s="230"/>
      <c r="P29" s="230"/>
      <c r="Q29" s="231"/>
      <c r="R29" s="200"/>
      <c r="S29" s="201"/>
      <c r="T29" s="201"/>
      <c r="U29" s="136"/>
      <c r="V29" s="137"/>
      <c r="W29" s="25"/>
      <c r="X29" s="25"/>
    </row>
    <row r="30" spans="1:72" ht="13.5" customHeight="1" x14ac:dyDescent="0.4">
      <c r="B30" s="25"/>
      <c r="C30" s="247" t="s">
        <v>98</v>
      </c>
      <c r="D30" s="141" t="str">
        <f>IF($H$10="","",$H$10)</f>
        <v/>
      </c>
      <c r="E30" s="134" t="s">
        <v>52</v>
      </c>
      <c r="F30" s="153"/>
      <c r="G30" s="154"/>
      <c r="H30" s="145" t="str">
        <f>IF(H28="","",IF(H10=6,SUM(H18:J29),IF(H10=5,SUM(H20:J29),IF(H10=4,SUM(H22:J29),IF(H10=3,SUM(H24:J29),SUM(H26:J29))))))</f>
        <v/>
      </c>
      <c r="I30" s="146"/>
      <c r="J30" s="146"/>
      <c r="K30" s="134" t="s">
        <v>1</v>
      </c>
      <c r="L30" s="135"/>
      <c r="M30" s="160" t="s">
        <v>53</v>
      </c>
      <c r="N30" s="141" t="str">
        <f>IF($H$10="","",$H$10)</f>
        <v/>
      </c>
      <c r="O30" s="105" t="s">
        <v>52</v>
      </c>
      <c r="P30" s="106"/>
      <c r="Q30" s="107"/>
      <c r="R30" s="145" t="str">
        <f>IF(R28="","",IF(H10=6,SUM(R18:T29),IF(H10=5,SUM(R20:T29),IF(H10=4,SUM(R22:T29),IF(H10=3,SUM(R24:T29),SUM(R26:T29))))))</f>
        <v/>
      </c>
      <c r="S30" s="146"/>
      <c r="T30" s="146"/>
      <c r="U30" s="134" t="s">
        <v>1</v>
      </c>
      <c r="V30" s="135"/>
      <c r="W30" s="25"/>
      <c r="X30" s="25"/>
      <c r="Y30" s="44" t="s">
        <v>6</v>
      </c>
      <c r="AV30" s="54" t="s">
        <v>90</v>
      </c>
      <c r="AW30" s="44" t="s">
        <v>6</v>
      </c>
      <c r="BT30" s="54" t="s">
        <v>90</v>
      </c>
    </row>
    <row r="31" spans="1:72" ht="18.75" customHeight="1" x14ac:dyDescent="0.4">
      <c r="A31" s="12"/>
      <c r="B31" s="6"/>
      <c r="C31" s="248"/>
      <c r="D31" s="142"/>
      <c r="E31" s="155"/>
      <c r="F31" s="155"/>
      <c r="G31" s="156"/>
      <c r="H31" s="147"/>
      <c r="I31" s="148"/>
      <c r="J31" s="148"/>
      <c r="K31" s="136"/>
      <c r="L31" s="137"/>
      <c r="M31" s="161"/>
      <c r="N31" s="142"/>
      <c r="O31" s="108"/>
      <c r="P31" s="108"/>
      <c r="Q31" s="109"/>
      <c r="R31" s="147"/>
      <c r="S31" s="148"/>
      <c r="T31" s="148"/>
      <c r="U31" s="136"/>
      <c r="V31" s="137"/>
      <c r="W31" s="6"/>
      <c r="X31" s="5"/>
      <c r="Z31" s="44" t="s">
        <v>7</v>
      </c>
      <c r="AX31" s="44" t="s">
        <v>7</v>
      </c>
    </row>
    <row r="32" spans="1:72" ht="15" customHeight="1" x14ac:dyDescent="0.4">
      <c r="A32" s="12"/>
      <c r="B32" s="12"/>
      <c r="C32" s="53" t="s">
        <v>99</v>
      </c>
      <c r="D32" s="43" t="str">
        <f>IF($H$10="","",$H$10)</f>
        <v/>
      </c>
      <c r="E32" s="134" t="s">
        <v>56</v>
      </c>
      <c r="F32" s="134"/>
      <c r="G32" s="135"/>
      <c r="H32" s="145" t="str">
        <f>IF(H30="","",ROUNDDOWN(H30/$H$10,0))</f>
        <v/>
      </c>
      <c r="I32" s="146"/>
      <c r="J32" s="146"/>
      <c r="K32" s="134" t="s">
        <v>1</v>
      </c>
      <c r="L32" s="135"/>
      <c r="M32" s="53" t="s">
        <v>53</v>
      </c>
      <c r="N32" s="43" t="str">
        <f>IF($H$10="","",$H$10)</f>
        <v/>
      </c>
      <c r="O32" s="134" t="s">
        <v>56</v>
      </c>
      <c r="P32" s="134"/>
      <c r="Q32" s="135"/>
      <c r="R32" s="149" t="str">
        <f>IF(R30="","",ROUNDDOWN(R30/$H$10,0))</f>
        <v/>
      </c>
      <c r="S32" s="150"/>
      <c r="T32" s="150"/>
      <c r="U32" s="134" t="s">
        <v>1</v>
      </c>
      <c r="V32" s="135"/>
      <c r="W32" s="24"/>
      <c r="AN32" s="110" t="s">
        <v>10</v>
      </c>
      <c r="AO32" s="110"/>
      <c r="AP32" s="110"/>
      <c r="AQ32" s="195" t="str">
        <f>L36</f>
        <v/>
      </c>
      <c r="AR32" s="195"/>
      <c r="AS32" s="196" t="s">
        <v>9</v>
      </c>
      <c r="AT32" s="196"/>
      <c r="AU32" s="196"/>
      <c r="AV32" s="196"/>
      <c r="BL32" s="110" t="s">
        <v>10</v>
      </c>
      <c r="BM32" s="110"/>
      <c r="BN32" s="110"/>
      <c r="BO32" s="195" t="str">
        <f>L36</f>
        <v/>
      </c>
      <c r="BP32" s="195"/>
      <c r="BQ32" s="196" t="s">
        <v>9</v>
      </c>
      <c r="BR32" s="196"/>
      <c r="BS32" s="196"/>
      <c r="BT32" s="196"/>
    </row>
    <row r="33" spans="1:72" ht="7.5" customHeight="1" x14ac:dyDescent="0.4">
      <c r="A33" s="12"/>
      <c r="B33" s="12"/>
      <c r="C33" s="143" t="s">
        <v>57</v>
      </c>
      <c r="D33" s="136"/>
      <c r="E33" s="136"/>
      <c r="F33" s="136"/>
      <c r="G33" s="137"/>
      <c r="H33" s="147"/>
      <c r="I33" s="148"/>
      <c r="J33" s="148"/>
      <c r="K33" s="136"/>
      <c r="L33" s="137"/>
      <c r="M33" s="143" t="s">
        <v>55</v>
      </c>
      <c r="N33" s="136"/>
      <c r="O33" s="136"/>
      <c r="P33" s="136"/>
      <c r="Q33" s="137"/>
      <c r="R33" s="151"/>
      <c r="S33" s="152"/>
      <c r="T33" s="152"/>
      <c r="U33" s="136"/>
      <c r="V33" s="137"/>
      <c r="W33" s="23"/>
    </row>
    <row r="34" spans="1:72" ht="15" customHeight="1" x14ac:dyDescent="0.4">
      <c r="X34" s="56" t="s">
        <v>90</v>
      </c>
      <c r="AA34" s="38" t="s">
        <v>8</v>
      </c>
      <c r="AY34" s="38" t="s">
        <v>8</v>
      </c>
    </row>
    <row r="35" spans="1:72" x14ac:dyDescent="0.4">
      <c r="A35" s="44" t="s">
        <v>51</v>
      </c>
      <c r="M35" s="44" t="str">
        <f>IF(S35="","",ROUNDDOWN(S35/3,0))</f>
        <v/>
      </c>
    </row>
    <row r="36" spans="1:72" ht="13.5" customHeight="1" x14ac:dyDescent="0.4">
      <c r="C36" s="249" t="s">
        <v>2</v>
      </c>
      <c r="D36" s="249"/>
      <c r="E36" s="249"/>
      <c r="F36" s="249"/>
      <c r="G36" s="249"/>
      <c r="H36" s="249"/>
      <c r="I36" s="249"/>
      <c r="J36" s="249"/>
      <c r="K36" s="249"/>
      <c r="L36" s="250" t="str">
        <f>IF(R32="","",ROUNDDOWN((H32-R32)/H32*100,1))</f>
        <v/>
      </c>
      <c r="M36" s="250"/>
      <c r="N36" s="250"/>
      <c r="O36" s="2" t="s">
        <v>0</v>
      </c>
      <c r="P36" s="9" t="s">
        <v>72</v>
      </c>
      <c r="Q36" s="10"/>
      <c r="R36" s="82" t="str">
        <f>IF(L36="","",IF($L$36&gt;=N67,"基準適合","基準不適合"))</f>
        <v/>
      </c>
      <c r="S36" s="82"/>
      <c r="T36" s="82"/>
      <c r="U36" s="82"/>
      <c r="V36" s="11"/>
      <c r="W36" s="12"/>
      <c r="X36" s="12"/>
      <c r="AA36" s="104" t="s">
        <v>62</v>
      </c>
      <c r="AB36" s="113"/>
      <c r="AC36" s="113"/>
      <c r="AD36" s="113"/>
      <c r="AE36" s="113"/>
      <c r="AF36" s="113"/>
      <c r="AG36" s="113"/>
      <c r="AH36" s="113"/>
      <c r="AI36" s="113"/>
      <c r="AJ36" s="27" t="str">
        <f>IF($H$10="","",$H$10)</f>
        <v/>
      </c>
      <c r="AK36" s="38" t="s">
        <v>83</v>
      </c>
      <c r="AQ36" s="185" t="str">
        <f>IF(R32="","",R32)</f>
        <v/>
      </c>
      <c r="AR36" s="185"/>
      <c r="AS36" s="185"/>
      <c r="AT36" s="185"/>
      <c r="AU36" s="140" t="s">
        <v>1</v>
      </c>
      <c r="AV36" s="140"/>
      <c r="AY36" s="104" t="s">
        <v>62</v>
      </c>
      <c r="AZ36" s="113"/>
      <c r="BA36" s="113"/>
      <c r="BB36" s="113"/>
      <c r="BC36" s="113"/>
      <c r="BD36" s="113"/>
      <c r="BE36" s="113"/>
      <c r="BF36" s="113"/>
      <c r="BG36" s="113"/>
      <c r="BH36" s="27" t="str">
        <f>IF($H$10="","",$H$10)</f>
        <v/>
      </c>
      <c r="BI36" s="38" t="s">
        <v>83</v>
      </c>
      <c r="BO36" s="185" t="str">
        <f>IF(R32="","",R32)</f>
        <v/>
      </c>
      <c r="BP36" s="185"/>
      <c r="BQ36" s="185"/>
      <c r="BR36" s="185"/>
      <c r="BS36" s="140" t="s">
        <v>1</v>
      </c>
      <c r="BT36" s="140"/>
    </row>
    <row r="37" spans="1:72" x14ac:dyDescent="0.4">
      <c r="T37" s="45"/>
      <c r="U37" s="45"/>
      <c r="V37" s="45"/>
      <c r="W37" s="12"/>
      <c r="X37" s="12"/>
      <c r="AA37" s="38"/>
      <c r="AY37" s="38"/>
    </row>
    <row r="38" spans="1:72" ht="13.5" customHeight="1" x14ac:dyDescent="0.4">
      <c r="A38" s="37" t="s">
        <v>76</v>
      </c>
      <c r="AA38" s="104" t="s">
        <v>91</v>
      </c>
      <c r="AB38" s="104"/>
      <c r="AC38" s="104"/>
      <c r="AD38" s="104"/>
      <c r="AE38" s="104"/>
      <c r="AF38" s="104"/>
      <c r="AG38" s="104"/>
      <c r="AH38" s="104"/>
      <c r="AI38" s="104"/>
      <c r="AJ38" s="27" t="str">
        <f>IF($H$10="","",$H$10)</f>
        <v/>
      </c>
      <c r="AK38" s="38" t="s">
        <v>83</v>
      </c>
      <c r="AQ38" s="185" t="str">
        <f>IF(H32="","",H32)</f>
        <v/>
      </c>
      <c r="AR38" s="185"/>
      <c r="AS38" s="185"/>
      <c r="AT38" s="185"/>
      <c r="AU38" s="140" t="s">
        <v>1</v>
      </c>
      <c r="AV38" s="140"/>
      <c r="AY38" s="104" t="s">
        <v>91</v>
      </c>
      <c r="AZ38" s="104"/>
      <c r="BA38" s="104"/>
      <c r="BB38" s="104"/>
      <c r="BC38" s="104"/>
      <c r="BD38" s="104"/>
      <c r="BE38" s="104"/>
      <c r="BF38" s="104"/>
      <c r="BG38" s="104"/>
      <c r="BH38" s="27" t="str">
        <f>IF($H$10="","",$H$10)</f>
        <v/>
      </c>
      <c r="BI38" s="38" t="s">
        <v>83</v>
      </c>
      <c r="BO38" s="185" t="str">
        <f>IF(H32="","",H32)</f>
        <v/>
      </c>
      <c r="BP38" s="185"/>
      <c r="BQ38" s="185"/>
      <c r="BR38" s="185"/>
      <c r="BS38" s="140" t="s">
        <v>1</v>
      </c>
      <c r="BT38" s="140"/>
    </row>
    <row r="39" spans="1:72" x14ac:dyDescent="0.4">
      <c r="A39" s="44" t="s">
        <v>77</v>
      </c>
      <c r="C39" s="38"/>
      <c r="S39" s="12"/>
      <c r="T39" s="12"/>
      <c r="U39" s="12"/>
      <c r="V39" s="12"/>
      <c r="W39" s="12"/>
      <c r="X39" s="12"/>
      <c r="AA39" s="38"/>
    </row>
    <row r="40" spans="1:72" x14ac:dyDescent="0.4">
      <c r="C40" s="176" t="s">
        <v>78</v>
      </c>
      <c r="D40" s="177"/>
      <c r="E40" s="177"/>
      <c r="F40" s="177"/>
      <c r="G40" s="178"/>
      <c r="H40" s="157" t="str">
        <f>IFERROR(IF(Q67&gt;0,EDATE(Q67,1),"—"),"—")</f>
        <v>—</v>
      </c>
      <c r="I40" s="157"/>
      <c r="J40" s="157"/>
      <c r="K40" s="157"/>
      <c r="L40" s="157"/>
      <c r="M40" s="157"/>
      <c r="N40" s="157"/>
      <c r="O40" s="158"/>
      <c r="P40" s="159" t="str">
        <f>IFERROR(IF(Q67&gt;0,EDATE(Q67,2),"—"),"—")</f>
        <v>—</v>
      </c>
      <c r="Q40" s="157"/>
      <c r="R40" s="157"/>
      <c r="S40" s="157"/>
      <c r="T40" s="157"/>
      <c r="U40" s="157"/>
      <c r="V40" s="157"/>
      <c r="W40" s="158"/>
      <c r="X40" s="12"/>
      <c r="Z40" s="44" t="s">
        <v>81</v>
      </c>
      <c r="AX40" s="44" t="s">
        <v>81</v>
      </c>
    </row>
    <row r="41" spans="1:72" ht="13.5" customHeight="1" x14ac:dyDescent="0.4">
      <c r="C41" s="162"/>
      <c r="D41" s="163"/>
      <c r="E41" s="163"/>
      <c r="F41" s="163"/>
      <c r="G41" s="164"/>
      <c r="H41" s="124"/>
      <c r="I41" s="125"/>
      <c r="J41" s="125"/>
      <c r="K41" s="125"/>
      <c r="L41" s="125"/>
      <c r="M41" s="125"/>
      <c r="N41" s="114" t="s">
        <v>1</v>
      </c>
      <c r="O41" s="115"/>
      <c r="P41" s="124"/>
      <c r="Q41" s="125"/>
      <c r="R41" s="125"/>
      <c r="S41" s="125"/>
      <c r="T41" s="125"/>
      <c r="U41" s="125"/>
      <c r="V41" s="114" t="s">
        <v>1</v>
      </c>
      <c r="W41" s="115"/>
      <c r="X41" s="12"/>
      <c r="AM41" s="110" t="s">
        <v>10</v>
      </c>
      <c r="AN41" s="110"/>
      <c r="AO41" s="110"/>
      <c r="AP41" s="111" t="str">
        <f>O58</f>
        <v/>
      </c>
      <c r="AQ41" s="111"/>
      <c r="AR41" s="112" t="s">
        <v>82</v>
      </c>
      <c r="AS41" s="112"/>
      <c r="AT41" s="112"/>
      <c r="AU41" s="112"/>
      <c r="AV41" s="112"/>
      <c r="BK41" s="110" t="s">
        <v>10</v>
      </c>
      <c r="BL41" s="110"/>
      <c r="BM41" s="110"/>
      <c r="BN41" s="111" t="str">
        <f>O58</f>
        <v/>
      </c>
      <c r="BO41" s="111"/>
      <c r="BP41" s="112" t="s">
        <v>82</v>
      </c>
      <c r="BQ41" s="112"/>
      <c r="BR41" s="112"/>
      <c r="BS41" s="112"/>
      <c r="BT41" s="112"/>
    </row>
    <row r="42" spans="1:72" ht="14.25" customHeight="1" x14ac:dyDescent="0.4">
      <c r="C42" s="179"/>
      <c r="D42" s="116"/>
      <c r="E42" s="116"/>
      <c r="F42" s="116"/>
      <c r="G42" s="117"/>
      <c r="H42" s="128"/>
      <c r="I42" s="129"/>
      <c r="J42" s="129"/>
      <c r="K42" s="129"/>
      <c r="L42" s="129"/>
      <c r="M42" s="129"/>
      <c r="N42" s="116"/>
      <c r="O42" s="117"/>
      <c r="P42" s="128"/>
      <c r="Q42" s="129"/>
      <c r="R42" s="129"/>
      <c r="S42" s="129"/>
      <c r="T42" s="129"/>
      <c r="U42" s="129"/>
      <c r="V42" s="116"/>
      <c r="W42" s="117"/>
      <c r="AA42" s="38" t="s">
        <v>12</v>
      </c>
      <c r="AY42" s="38" t="s">
        <v>12</v>
      </c>
    </row>
    <row r="43" spans="1:72" x14ac:dyDescent="0.4">
      <c r="I43" s="44" t="s">
        <v>23</v>
      </c>
      <c r="Q43" s="138" t="str">
        <f>IF(H41="","",(H41+P41))</f>
        <v/>
      </c>
      <c r="R43" s="138"/>
      <c r="S43" s="138"/>
      <c r="T43" s="138"/>
      <c r="U43" s="139" t="s">
        <v>24</v>
      </c>
      <c r="V43" s="139"/>
      <c r="W43" s="139"/>
      <c r="X43" s="139"/>
    </row>
    <row r="44" spans="1:72" x14ac:dyDescent="0.4">
      <c r="AA44" s="38" t="s">
        <v>11</v>
      </c>
      <c r="AQ44" s="185" t="str">
        <f>IF(Q43="","",Q43)</f>
        <v/>
      </c>
      <c r="AR44" s="185"/>
      <c r="AS44" s="185"/>
      <c r="AT44" s="185"/>
      <c r="AU44" s="140" t="s">
        <v>1</v>
      </c>
      <c r="AV44" s="140"/>
      <c r="AY44" s="38" t="s">
        <v>11</v>
      </c>
      <c r="BO44" s="185" t="str">
        <f>IF(Q43="","",Q43)</f>
        <v/>
      </c>
      <c r="BP44" s="185"/>
      <c r="BQ44" s="185"/>
      <c r="BR44" s="185"/>
      <c r="BS44" s="140" t="s">
        <v>1</v>
      </c>
      <c r="BT44" s="140"/>
    </row>
    <row r="45" spans="1:72" ht="13.5" customHeight="1" x14ac:dyDescent="0.4">
      <c r="A45" s="50" t="s">
        <v>95</v>
      </c>
      <c r="B45" s="35"/>
      <c r="C45" s="35"/>
      <c r="D45" s="35"/>
      <c r="E45" s="35"/>
      <c r="F45" s="35"/>
      <c r="G45" s="35"/>
      <c r="H45" s="35"/>
      <c r="I45" s="35"/>
      <c r="J45" s="8"/>
      <c r="K45" s="51"/>
    </row>
    <row r="46" spans="1:72" ht="13.5" customHeight="1" x14ac:dyDescent="0.4">
      <c r="C46" s="168" t="s">
        <v>96</v>
      </c>
      <c r="D46" s="169"/>
      <c r="E46" s="172" t="s">
        <v>65</v>
      </c>
      <c r="F46" s="172"/>
      <c r="G46" s="173"/>
      <c r="H46" s="132" t="s">
        <v>59</v>
      </c>
      <c r="I46" s="133"/>
      <c r="J46" s="97"/>
      <c r="K46" s="97"/>
      <c r="L46" s="59" t="s">
        <v>41</v>
      </c>
      <c r="M46" s="97"/>
      <c r="N46" s="97"/>
      <c r="O46" s="60" t="s">
        <v>42</v>
      </c>
      <c r="P46" s="132" t="s">
        <v>59</v>
      </c>
      <c r="Q46" s="133"/>
      <c r="R46" s="97"/>
      <c r="S46" s="97"/>
      <c r="T46" s="59" t="s">
        <v>41</v>
      </c>
      <c r="U46" s="97"/>
      <c r="V46" s="97"/>
      <c r="W46" s="60" t="s">
        <v>42</v>
      </c>
      <c r="AA46" s="52" t="s">
        <v>92</v>
      </c>
      <c r="AB46" s="52"/>
      <c r="AC46" s="52"/>
      <c r="AD46" s="52"/>
      <c r="AE46" s="52"/>
      <c r="AF46" s="52"/>
      <c r="AG46" s="52"/>
      <c r="AH46" s="52"/>
      <c r="AI46" s="52"/>
      <c r="AJ46" s="38"/>
      <c r="AQ46" s="185" t="str">
        <f>IF(Q50="","",Q50)</f>
        <v/>
      </c>
      <c r="AR46" s="185"/>
      <c r="AS46" s="185"/>
      <c r="AT46" s="185"/>
      <c r="AU46" s="140" t="s">
        <v>1</v>
      </c>
      <c r="AV46" s="140"/>
      <c r="AY46" s="52" t="s">
        <v>92</v>
      </c>
      <c r="AZ46" s="52"/>
      <c r="BA46" s="52"/>
      <c r="BB46" s="52"/>
      <c r="BC46" s="52"/>
      <c r="BD46" s="52"/>
      <c r="BE46" s="52"/>
      <c r="BF46" s="52"/>
      <c r="BG46" s="52"/>
      <c r="BH46" s="38"/>
      <c r="BO46" s="185" t="str">
        <f>IF(Q50="","",Q50)</f>
        <v/>
      </c>
      <c r="BP46" s="185"/>
      <c r="BQ46" s="185"/>
      <c r="BR46" s="185"/>
      <c r="BS46" s="140" t="s">
        <v>1</v>
      </c>
      <c r="BT46" s="140"/>
    </row>
    <row r="47" spans="1:72" x14ac:dyDescent="0.4">
      <c r="C47" s="170"/>
      <c r="D47" s="171"/>
      <c r="E47" s="174"/>
      <c r="F47" s="174"/>
      <c r="G47" s="175"/>
      <c r="H47" s="124"/>
      <c r="I47" s="125"/>
      <c r="J47" s="125"/>
      <c r="K47" s="125"/>
      <c r="L47" s="125"/>
      <c r="M47" s="125"/>
      <c r="N47" s="114" t="s">
        <v>1</v>
      </c>
      <c r="O47" s="115"/>
      <c r="P47" s="124"/>
      <c r="Q47" s="125"/>
      <c r="R47" s="125"/>
      <c r="S47" s="125"/>
      <c r="T47" s="125"/>
      <c r="U47" s="125"/>
      <c r="V47" s="114" t="s">
        <v>1</v>
      </c>
      <c r="W47" s="115"/>
      <c r="X47" s="12"/>
      <c r="AA47" s="38"/>
    </row>
    <row r="48" spans="1:72" ht="6.75" customHeight="1" x14ac:dyDescent="0.4">
      <c r="C48" s="162" t="s">
        <v>79</v>
      </c>
      <c r="D48" s="163"/>
      <c r="E48" s="163"/>
      <c r="F48" s="163"/>
      <c r="G48" s="164"/>
      <c r="H48" s="126"/>
      <c r="I48" s="127"/>
      <c r="J48" s="127"/>
      <c r="K48" s="127"/>
      <c r="L48" s="127"/>
      <c r="M48" s="127"/>
      <c r="N48" s="130"/>
      <c r="O48" s="131"/>
      <c r="P48" s="126"/>
      <c r="Q48" s="127"/>
      <c r="R48" s="127"/>
      <c r="S48" s="127"/>
      <c r="T48" s="127"/>
      <c r="U48" s="127"/>
      <c r="V48" s="130"/>
      <c r="W48" s="131"/>
      <c r="X48" s="12"/>
    </row>
    <row r="49" spans="1:72" ht="6.75" customHeight="1" x14ac:dyDescent="0.4">
      <c r="C49" s="165"/>
      <c r="D49" s="166"/>
      <c r="E49" s="166"/>
      <c r="F49" s="166"/>
      <c r="G49" s="167"/>
      <c r="H49" s="128"/>
      <c r="I49" s="129"/>
      <c r="J49" s="129"/>
      <c r="K49" s="129"/>
      <c r="L49" s="129"/>
      <c r="M49" s="129"/>
      <c r="N49" s="116"/>
      <c r="O49" s="117"/>
      <c r="P49" s="128"/>
      <c r="Q49" s="129"/>
      <c r="R49" s="129"/>
      <c r="S49" s="129"/>
      <c r="T49" s="129"/>
      <c r="U49" s="129"/>
      <c r="V49" s="116"/>
      <c r="W49" s="117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</row>
    <row r="50" spans="1:72" ht="13.5" customHeight="1" x14ac:dyDescent="0.4">
      <c r="B50" s="23"/>
      <c r="I50" s="44" t="s">
        <v>23</v>
      </c>
      <c r="J50" s="35"/>
      <c r="K50" s="35"/>
      <c r="L50" s="35"/>
      <c r="M50" s="35"/>
      <c r="N50" s="35"/>
      <c r="O50" s="35"/>
      <c r="P50" s="35"/>
      <c r="Q50" s="144" t="str">
        <f>IF(H47="","",(H47+P47))</f>
        <v/>
      </c>
      <c r="R50" s="144"/>
      <c r="S50" s="144"/>
      <c r="T50" s="144"/>
      <c r="U50" s="16" t="s">
        <v>25</v>
      </c>
      <c r="V50" s="16"/>
      <c r="W50" s="16"/>
      <c r="X50" s="16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ht="13.5" customHeight="1" x14ac:dyDescent="0.15">
      <c r="I51" s="35"/>
      <c r="J51" s="35"/>
      <c r="K51" s="35"/>
      <c r="L51" s="35"/>
      <c r="M51" s="35"/>
      <c r="N51" s="35"/>
      <c r="O51" s="35"/>
      <c r="P51" s="35"/>
      <c r="Q51" s="42"/>
      <c r="R51" s="42"/>
      <c r="S51" s="42"/>
      <c r="T51" s="42"/>
      <c r="U51" s="42"/>
      <c r="V51" s="42"/>
      <c r="W51" s="42"/>
      <c r="X51" s="42"/>
      <c r="Z51" s="83" t="s">
        <v>30</v>
      </c>
      <c r="AA51" s="84"/>
      <c r="AB51" s="84"/>
      <c r="AC51" s="84"/>
      <c r="AD51" s="84"/>
      <c r="AE51" s="84"/>
      <c r="AF51" s="181"/>
      <c r="AG51" s="182"/>
      <c r="AH51" s="182"/>
      <c r="AI51" s="183" t="s">
        <v>32</v>
      </c>
      <c r="AJ51" s="183"/>
      <c r="AK51" s="99" t="s">
        <v>33</v>
      </c>
      <c r="AL51" s="100"/>
      <c r="AM51" s="100"/>
      <c r="AN51" s="100"/>
      <c r="AO51" s="100"/>
      <c r="AP51" s="100"/>
      <c r="AQ51" s="100"/>
      <c r="AR51" s="100"/>
      <c r="AS51" s="100"/>
      <c r="AT51" s="100"/>
      <c r="AU51" s="101"/>
      <c r="AV51" s="13"/>
      <c r="BT51" s="13" t="s">
        <v>50</v>
      </c>
    </row>
    <row r="52" spans="1:72" ht="13.5" customHeight="1" x14ac:dyDescent="0.15">
      <c r="A52" s="64" t="s">
        <v>80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Z52" s="83"/>
      <c r="AA52" s="84"/>
      <c r="AB52" s="84"/>
      <c r="AC52" s="84"/>
      <c r="AD52" s="84"/>
      <c r="AE52" s="84"/>
      <c r="AF52" s="181"/>
      <c r="AG52" s="182"/>
      <c r="AH52" s="182"/>
      <c r="AI52" s="183"/>
      <c r="AJ52" s="183"/>
      <c r="AK52" s="99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  <c r="AV52" s="13"/>
      <c r="AW52" s="184" t="s">
        <v>13</v>
      </c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</row>
    <row r="53" spans="1:72" ht="6.75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X53" s="13"/>
      <c r="Y53" s="15"/>
      <c r="Z53" s="76" t="s">
        <v>34</v>
      </c>
      <c r="AA53" s="77"/>
      <c r="AB53" s="77"/>
      <c r="AC53" s="77"/>
      <c r="AD53" s="77"/>
      <c r="AE53" s="77"/>
      <c r="AF53" s="78"/>
      <c r="AG53" s="79"/>
      <c r="AH53" s="79"/>
      <c r="AI53" s="80" t="s">
        <v>1</v>
      </c>
      <c r="AJ53" s="80"/>
      <c r="AK53" s="99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  <c r="AV53" s="15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</row>
    <row r="54" spans="1:72" x14ac:dyDescent="0.15">
      <c r="O54" s="12"/>
      <c r="P54" s="12"/>
      <c r="Q54" s="12"/>
      <c r="R54" s="12"/>
      <c r="S54" s="12"/>
      <c r="T54" s="12"/>
      <c r="X54" s="13"/>
      <c r="Y54" s="15"/>
      <c r="Z54" s="76"/>
      <c r="AA54" s="77"/>
      <c r="AB54" s="77"/>
      <c r="AC54" s="77"/>
      <c r="AD54" s="77"/>
      <c r="AE54" s="77"/>
      <c r="AF54" s="78"/>
      <c r="AG54" s="79"/>
      <c r="AH54" s="79"/>
      <c r="AI54" s="80"/>
      <c r="AJ54" s="80"/>
      <c r="AK54" s="99"/>
      <c r="AL54" s="100"/>
      <c r="AM54" s="100"/>
      <c r="AN54" s="100"/>
      <c r="AO54" s="100"/>
      <c r="AP54" s="100"/>
      <c r="AQ54" s="100"/>
      <c r="AR54" s="100"/>
      <c r="AS54" s="100"/>
      <c r="AT54" s="100"/>
      <c r="AU54" s="101"/>
      <c r="AV54" s="15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</row>
    <row r="55" spans="1:72" ht="13.5" customHeight="1" x14ac:dyDescent="0.4">
      <c r="A55" s="15"/>
      <c r="B55" s="15"/>
      <c r="C55" s="89" t="s">
        <v>26</v>
      </c>
      <c r="D55" s="90"/>
      <c r="E55" s="91" t="str">
        <f>IF(Q43="","",(R32+Q43))</f>
        <v/>
      </c>
      <c r="F55" s="90"/>
      <c r="G55" s="90"/>
      <c r="H55" s="90"/>
      <c r="I55" s="93" t="s">
        <v>1</v>
      </c>
      <c r="J55" s="90"/>
      <c r="K55" s="15"/>
      <c r="L55" s="15"/>
      <c r="M55" s="88" t="s">
        <v>27</v>
      </c>
      <c r="N55" s="88"/>
      <c r="O55" s="102" t="str">
        <f>IF(Q50="","",(H32+Q50))</f>
        <v/>
      </c>
      <c r="P55" s="102"/>
      <c r="Q55" s="102"/>
      <c r="R55" s="102"/>
      <c r="S55" s="74" t="s">
        <v>1</v>
      </c>
      <c r="T55" s="74"/>
      <c r="U55" s="15"/>
      <c r="V55" s="15"/>
      <c r="W55" s="15"/>
      <c r="X55" s="15"/>
      <c r="Z55" s="94" t="s">
        <v>31</v>
      </c>
      <c r="AA55" s="95"/>
      <c r="AB55" s="95"/>
      <c r="AC55" s="95"/>
      <c r="AD55" s="95"/>
      <c r="AE55" s="95"/>
      <c r="AF55" s="96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8"/>
    </row>
    <row r="56" spans="1:72" x14ac:dyDescent="0.4">
      <c r="C56" s="90"/>
      <c r="D56" s="90"/>
      <c r="E56" s="92"/>
      <c r="F56" s="92"/>
      <c r="G56" s="92"/>
      <c r="H56" s="92"/>
      <c r="I56" s="92"/>
      <c r="J56" s="92"/>
      <c r="K56" s="15"/>
      <c r="L56" s="15"/>
      <c r="M56" s="88"/>
      <c r="N56" s="88"/>
      <c r="O56" s="103"/>
      <c r="P56" s="103"/>
      <c r="Q56" s="103"/>
      <c r="R56" s="103"/>
      <c r="S56" s="75"/>
      <c r="T56" s="75"/>
      <c r="U56" s="15"/>
      <c r="V56" s="15"/>
      <c r="W56" s="15"/>
      <c r="X56" s="15"/>
      <c r="Z56" s="94"/>
      <c r="AA56" s="95"/>
      <c r="AB56" s="95"/>
      <c r="AC56" s="95"/>
      <c r="AD56" s="95"/>
      <c r="AE56" s="95"/>
      <c r="AF56" s="96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8"/>
      <c r="AW56" s="44" t="s">
        <v>14</v>
      </c>
    </row>
    <row r="57" spans="1:72" x14ac:dyDescent="0.4">
      <c r="Z57" s="83" t="s">
        <v>29</v>
      </c>
      <c r="AA57" s="84"/>
      <c r="AB57" s="84"/>
      <c r="AC57" s="84"/>
      <c r="AD57" s="84"/>
      <c r="AE57" s="84"/>
      <c r="AF57" s="85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7"/>
    </row>
    <row r="58" spans="1:72" ht="17.25" x14ac:dyDescent="0.4">
      <c r="C58" s="38" t="s">
        <v>35</v>
      </c>
      <c r="O58" s="81" t="str">
        <f>IF(O55="","",IF(O55=0,"",ROUNDDOWN((O55-E55)/O55*100,1)))</f>
        <v/>
      </c>
      <c r="P58" s="81"/>
      <c r="Q58" s="81"/>
      <c r="R58" s="2" t="s">
        <v>0</v>
      </c>
      <c r="S58" s="9" t="s">
        <v>73</v>
      </c>
      <c r="T58" s="9"/>
      <c r="U58" s="82" t="str">
        <f>IF(O58="","",IF($O$58&gt;=N67,"基準適合","基準不適合"))</f>
        <v/>
      </c>
      <c r="V58" s="82"/>
      <c r="W58" s="82"/>
      <c r="X58" s="82"/>
      <c r="Z58" s="83"/>
      <c r="AA58" s="84"/>
      <c r="AB58" s="84"/>
      <c r="AC58" s="84"/>
      <c r="AD58" s="84"/>
      <c r="AE58" s="84"/>
      <c r="AF58" s="85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7"/>
      <c r="BE58" s="44" t="s">
        <v>107</v>
      </c>
    </row>
    <row r="59" spans="1:72" ht="13.5" customHeight="1" x14ac:dyDescent="0.4">
      <c r="S59" s="38"/>
      <c r="T59" s="38"/>
    </row>
    <row r="60" spans="1:72" x14ac:dyDescent="0.4">
      <c r="A60" s="37" t="s">
        <v>28</v>
      </c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1:72" ht="13.5" customHeight="1" x14ac:dyDescent="0.15">
      <c r="C61" s="65" t="s">
        <v>36</v>
      </c>
      <c r="D61" s="66"/>
      <c r="E61" s="66"/>
      <c r="F61" s="67"/>
      <c r="G61" s="118" t="str">
        <f>IF(O55="","",IF(AND(F67=R36,F67=U58),F68,F69))</f>
        <v/>
      </c>
      <c r="H61" s="118"/>
      <c r="I61" s="118"/>
      <c r="J61" s="118"/>
      <c r="K61" s="118"/>
      <c r="L61" s="118"/>
      <c r="M61" s="118"/>
      <c r="N61" s="119"/>
      <c r="AV61" s="13" t="s">
        <v>50</v>
      </c>
      <c r="AW61" s="17" t="s">
        <v>15</v>
      </c>
      <c r="AZ61" s="18" t="s">
        <v>16</v>
      </c>
      <c r="BA61" s="19" t="s">
        <v>21</v>
      </c>
    </row>
    <row r="62" spans="1:72" ht="13.5" customHeight="1" x14ac:dyDescent="0.4">
      <c r="A62" s="17"/>
      <c r="C62" s="68"/>
      <c r="D62" s="69"/>
      <c r="E62" s="69"/>
      <c r="F62" s="70"/>
      <c r="G62" s="120"/>
      <c r="H62" s="120"/>
      <c r="I62" s="120"/>
      <c r="J62" s="120"/>
      <c r="K62" s="120"/>
      <c r="L62" s="120"/>
      <c r="M62" s="120"/>
      <c r="N62" s="121"/>
      <c r="AC62" s="17"/>
      <c r="AZ62" s="18" t="s">
        <v>16</v>
      </c>
      <c r="BA62" s="17" t="s">
        <v>17</v>
      </c>
    </row>
    <row r="63" spans="1:72" ht="13.5" customHeight="1" x14ac:dyDescent="0.4">
      <c r="C63" s="71"/>
      <c r="D63" s="72"/>
      <c r="E63" s="72"/>
      <c r="F63" s="73"/>
      <c r="G63" s="122"/>
      <c r="H63" s="122"/>
      <c r="I63" s="122"/>
      <c r="J63" s="122"/>
      <c r="K63" s="122"/>
      <c r="L63" s="122"/>
      <c r="M63" s="122"/>
      <c r="N63" s="123"/>
      <c r="Y63" s="44" t="s">
        <v>14</v>
      </c>
      <c r="BA63" s="17" t="s">
        <v>18</v>
      </c>
    </row>
    <row r="64" spans="1:72" ht="13.5" customHeight="1" x14ac:dyDescent="0.4">
      <c r="E64" s="17"/>
    </row>
    <row r="66" spans="1:19" ht="13.5" customHeight="1" x14ac:dyDescent="0.4">
      <c r="K66" s="44" t="s">
        <v>59</v>
      </c>
      <c r="S66" s="55" t="s">
        <v>59</v>
      </c>
    </row>
    <row r="67" spans="1:19" ht="13.5" customHeight="1" x14ac:dyDescent="0.4">
      <c r="A67" s="44" t="s">
        <v>100</v>
      </c>
      <c r="B67" s="44">
        <v>6</v>
      </c>
      <c r="C67" s="44">
        <v>-36</v>
      </c>
      <c r="F67" s="44" t="s">
        <v>40</v>
      </c>
      <c r="K67" s="44" t="s">
        <v>44</v>
      </c>
      <c r="N67" s="64">
        <f>20/100*100</f>
        <v>20</v>
      </c>
      <c r="O67" s="64"/>
      <c r="Q67" s="46" t="e">
        <f>DATEVALUE("R"&amp;P10&amp;"/"&amp;R10&amp;"/"&amp;"1")</f>
        <v>#VALUE!</v>
      </c>
      <c r="S67" s="55" t="s">
        <v>47</v>
      </c>
    </row>
    <row r="68" spans="1:19" ht="13.5" customHeight="1" x14ac:dyDescent="0.4">
      <c r="A68" s="44" t="s">
        <v>101</v>
      </c>
      <c r="B68" s="44">
        <v>5</v>
      </c>
      <c r="C68" s="44">
        <v>-24</v>
      </c>
      <c r="F68" s="44" t="s">
        <v>38</v>
      </c>
      <c r="K68" s="44" t="s">
        <v>45</v>
      </c>
      <c r="S68" s="55" t="s">
        <v>48</v>
      </c>
    </row>
    <row r="69" spans="1:19" ht="13.5" customHeight="1" x14ac:dyDescent="0.4">
      <c r="A69" s="44" t="s">
        <v>102</v>
      </c>
      <c r="B69" s="44">
        <v>4</v>
      </c>
      <c r="C69" s="44">
        <v>-12</v>
      </c>
      <c r="F69" s="44" t="s">
        <v>39</v>
      </c>
      <c r="K69" s="44" t="s">
        <v>46</v>
      </c>
    </row>
    <row r="70" spans="1:19" ht="13.5" customHeight="1" x14ac:dyDescent="0.4">
      <c r="B70" s="44">
        <v>3</v>
      </c>
      <c r="K70" s="44" t="s">
        <v>47</v>
      </c>
    </row>
    <row r="71" spans="1:19" ht="18.75" customHeight="1" x14ac:dyDescent="0.4">
      <c r="B71" s="44">
        <v>2</v>
      </c>
      <c r="K71" s="44" t="s">
        <v>48</v>
      </c>
    </row>
    <row r="72" spans="1:19" ht="18.75" customHeight="1" x14ac:dyDescent="0.4"/>
    <row r="73" spans="1:19" ht="18.75" customHeight="1" x14ac:dyDescent="0.4"/>
    <row r="77" spans="1:19" ht="18.75" customHeight="1" x14ac:dyDescent="0.4"/>
    <row r="78" spans="1:19" ht="19.5" customHeight="1" x14ac:dyDescent="0.4"/>
    <row r="79" spans="1:19" ht="19.5" customHeight="1" x14ac:dyDescent="0.4"/>
    <row r="81" ht="18.75" customHeight="1" x14ac:dyDescent="0.4"/>
    <row r="82" ht="18.75" customHeight="1" x14ac:dyDescent="0.4"/>
    <row r="83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</sheetData>
  <sheetProtection algorithmName="SHA-512" hashValue="olBpsz/uZBrQ6ra+KvJWRThFKU6kmWfKZ1rZE1saydFg/5GVCqGIJhlXnzEVsEt9HqxgYMtbNmvPgwQmquV/yQ==" saltValue="+jECDa2EpllJHS/qPJJWwA==" spinCount="100000" sheet="1" selectLockedCells="1"/>
  <mergeCells count="208">
    <mergeCell ref="N12:S14"/>
    <mergeCell ref="H12:M14"/>
    <mergeCell ref="U20:V21"/>
    <mergeCell ref="R26:T27"/>
    <mergeCell ref="C30:C31"/>
    <mergeCell ref="C36:K36"/>
    <mergeCell ref="L36:N36"/>
    <mergeCell ref="D30:D31"/>
    <mergeCell ref="E18:E19"/>
    <mergeCell ref="G18:G19"/>
    <mergeCell ref="F18:F19"/>
    <mergeCell ref="D18:D19"/>
    <mergeCell ref="C18:C19"/>
    <mergeCell ref="E20:E21"/>
    <mergeCell ref="E22:E23"/>
    <mergeCell ref="E24:E25"/>
    <mergeCell ref="E26:E27"/>
    <mergeCell ref="E28:E29"/>
    <mergeCell ref="G20:G21"/>
    <mergeCell ref="C20:C21"/>
    <mergeCell ref="F22:F23"/>
    <mergeCell ref="F24:F25"/>
    <mergeCell ref="F26:F27"/>
    <mergeCell ref="F28:F29"/>
    <mergeCell ref="BE14:BH14"/>
    <mergeCell ref="AW21:BT24"/>
    <mergeCell ref="BN28:BO28"/>
    <mergeCell ref="E7:X7"/>
    <mergeCell ref="U10:V10"/>
    <mergeCell ref="G22:G23"/>
    <mergeCell ref="G24:G25"/>
    <mergeCell ref="G26:G27"/>
    <mergeCell ref="G28:G29"/>
    <mergeCell ref="F20:F21"/>
    <mergeCell ref="P10:P11"/>
    <mergeCell ref="R10:R11"/>
    <mergeCell ref="H24:J25"/>
    <mergeCell ref="H22:J23"/>
    <mergeCell ref="R20:T21"/>
    <mergeCell ref="R22:T23"/>
    <mergeCell ref="Y21:AV24"/>
    <mergeCell ref="BL28:BM28"/>
    <mergeCell ref="A8:X8"/>
    <mergeCell ref="Y8:AV8"/>
    <mergeCell ref="R28:T29"/>
    <mergeCell ref="H9:M9"/>
    <mergeCell ref="H10:I11"/>
    <mergeCell ref="AM14:AV14"/>
    <mergeCell ref="C22:C23"/>
    <mergeCell ref="C24:C25"/>
    <mergeCell ref="C26:C27"/>
    <mergeCell ref="C28:C29"/>
    <mergeCell ref="D20:D21"/>
    <mergeCell ref="D22:D23"/>
    <mergeCell ref="D24:D25"/>
    <mergeCell ref="D26:D27"/>
    <mergeCell ref="D28:D29"/>
    <mergeCell ref="A16:D16"/>
    <mergeCell ref="BI19:BS19"/>
    <mergeCell ref="BK14:BT14"/>
    <mergeCell ref="BE19:BH19"/>
    <mergeCell ref="H28:J29"/>
    <mergeCell ref="M22:Q23"/>
    <mergeCell ref="M24:Q25"/>
    <mergeCell ref="K20:L21"/>
    <mergeCell ref="K22:L23"/>
    <mergeCell ref="K24:L25"/>
    <mergeCell ref="K26:L27"/>
    <mergeCell ref="K28:L29"/>
    <mergeCell ref="M18:Q19"/>
    <mergeCell ref="M20:Q21"/>
    <mergeCell ref="R24:T25"/>
    <mergeCell ref="H26:J27"/>
    <mergeCell ref="AM28:AO28"/>
    <mergeCell ref="AP28:AQ28"/>
    <mergeCell ref="U22:V23"/>
    <mergeCell ref="U24:V25"/>
    <mergeCell ref="U26:V27"/>
    <mergeCell ref="M26:Q27"/>
    <mergeCell ref="U28:V29"/>
    <mergeCell ref="M28:Q29"/>
    <mergeCell ref="AK19:AU19"/>
    <mergeCell ref="R18:T19"/>
    <mergeCell ref="H18:J19"/>
    <mergeCell ref="H20:J21"/>
    <mergeCell ref="N9:S9"/>
    <mergeCell ref="AG19:AJ19"/>
    <mergeCell ref="F16:L16"/>
    <mergeCell ref="AN10:AP10"/>
    <mergeCell ref="AW8:BT8"/>
    <mergeCell ref="AG9:AM10"/>
    <mergeCell ref="K18:L19"/>
    <mergeCell ref="C17:F17"/>
    <mergeCell ref="G17:H17"/>
    <mergeCell ref="I17:L17"/>
    <mergeCell ref="M17:P17"/>
    <mergeCell ref="Q17:R17"/>
    <mergeCell ref="S17:V17"/>
    <mergeCell ref="AK15:AV15"/>
    <mergeCell ref="BI15:BT15"/>
    <mergeCell ref="AG17:AJ17"/>
    <mergeCell ref="AK17:AU17"/>
    <mergeCell ref="BE17:BH17"/>
    <mergeCell ref="BI17:BS17"/>
    <mergeCell ref="AG14:AJ14"/>
    <mergeCell ref="J10:M11"/>
    <mergeCell ref="U18:V19"/>
    <mergeCell ref="BL10:BN10"/>
    <mergeCell ref="N10:O11"/>
    <mergeCell ref="Q10:Q11"/>
    <mergeCell ref="S10:S11"/>
    <mergeCell ref="BP41:BT41"/>
    <mergeCell ref="AQ38:AT38"/>
    <mergeCell ref="AU38:AV38"/>
    <mergeCell ref="BO38:BR38"/>
    <mergeCell ref="BS38:BT38"/>
    <mergeCell ref="AY36:BG36"/>
    <mergeCell ref="AN32:AP32"/>
    <mergeCell ref="AQ32:AR32"/>
    <mergeCell ref="AS32:AV32"/>
    <mergeCell ref="AY38:BG38"/>
    <mergeCell ref="BL32:BN32"/>
    <mergeCell ref="BO32:BP32"/>
    <mergeCell ref="BQ32:BT32"/>
    <mergeCell ref="AQ36:AT36"/>
    <mergeCell ref="AU36:AV36"/>
    <mergeCell ref="K30:L31"/>
    <mergeCell ref="K32:L33"/>
    <mergeCell ref="BO36:BR36"/>
    <mergeCell ref="AW54:BT54"/>
    <mergeCell ref="Z51:AE52"/>
    <mergeCell ref="AF51:AH52"/>
    <mergeCell ref="AI51:AJ52"/>
    <mergeCell ref="AW52:BT53"/>
    <mergeCell ref="AQ44:AT44"/>
    <mergeCell ref="AU44:AV44"/>
    <mergeCell ref="BO44:BR44"/>
    <mergeCell ref="BS44:BT44"/>
    <mergeCell ref="AQ46:AT46"/>
    <mergeCell ref="AU46:AV46"/>
    <mergeCell ref="BO46:BR46"/>
    <mergeCell ref="BS46:BT46"/>
    <mergeCell ref="BS36:BT36"/>
    <mergeCell ref="BK41:BM41"/>
    <mergeCell ref="BN41:BO41"/>
    <mergeCell ref="N30:N31"/>
    <mergeCell ref="M33:Q33"/>
    <mergeCell ref="O32:Q32"/>
    <mergeCell ref="C33:G33"/>
    <mergeCell ref="Q50:T50"/>
    <mergeCell ref="U32:V33"/>
    <mergeCell ref="R30:T31"/>
    <mergeCell ref="R32:T33"/>
    <mergeCell ref="E30:G31"/>
    <mergeCell ref="H40:O40"/>
    <mergeCell ref="P40:W40"/>
    <mergeCell ref="H30:J31"/>
    <mergeCell ref="H32:J33"/>
    <mergeCell ref="E32:G32"/>
    <mergeCell ref="M30:M31"/>
    <mergeCell ref="C48:G49"/>
    <mergeCell ref="C46:D47"/>
    <mergeCell ref="E46:G47"/>
    <mergeCell ref="C40:G42"/>
    <mergeCell ref="H41:M42"/>
    <mergeCell ref="N41:O42"/>
    <mergeCell ref="AA38:AI38"/>
    <mergeCell ref="O30:Q31"/>
    <mergeCell ref="AM41:AO41"/>
    <mergeCell ref="AP41:AQ41"/>
    <mergeCell ref="AR41:AV41"/>
    <mergeCell ref="AA36:AI36"/>
    <mergeCell ref="V41:W42"/>
    <mergeCell ref="U46:V46"/>
    <mergeCell ref="G61:N63"/>
    <mergeCell ref="H47:M49"/>
    <mergeCell ref="N47:O49"/>
    <mergeCell ref="P47:U49"/>
    <mergeCell ref="V47:W49"/>
    <mergeCell ref="H46:I46"/>
    <mergeCell ref="J46:K46"/>
    <mergeCell ref="M46:N46"/>
    <mergeCell ref="P46:Q46"/>
    <mergeCell ref="R46:S46"/>
    <mergeCell ref="P41:U42"/>
    <mergeCell ref="R36:U36"/>
    <mergeCell ref="U30:V31"/>
    <mergeCell ref="Q43:T43"/>
    <mergeCell ref="U43:X43"/>
    <mergeCell ref="N67:O67"/>
    <mergeCell ref="C61:F63"/>
    <mergeCell ref="S55:T56"/>
    <mergeCell ref="Z53:AE54"/>
    <mergeCell ref="AF53:AH54"/>
    <mergeCell ref="AI53:AJ54"/>
    <mergeCell ref="O58:Q58"/>
    <mergeCell ref="U58:X58"/>
    <mergeCell ref="A52:M53"/>
    <mergeCell ref="Z57:AE58"/>
    <mergeCell ref="AF57:AU58"/>
    <mergeCell ref="M55:N56"/>
    <mergeCell ref="C55:D56"/>
    <mergeCell ref="E55:H56"/>
    <mergeCell ref="I55:J56"/>
    <mergeCell ref="Z55:AE56"/>
    <mergeCell ref="AF55:AU56"/>
    <mergeCell ref="AK51:AU54"/>
    <mergeCell ref="O55:R56"/>
  </mergeCells>
  <phoneticPr fontId="1"/>
  <conditionalFormatting sqref="H10:I11 AP28:AQ28 AM28 N10 P10:S10">
    <cfRule type="cellIs" dxfId="42" priority="66" operator="equal">
      <formula>""</formula>
    </cfRule>
  </conditionalFormatting>
  <conditionalFormatting sqref="AM14:AV14 AK15:AV15 AK17:AU17 AK19:AU19 AS28 AU28 H41:M42 P41:U42 H47:M49 P47:U49 AF51:AH54 AF55:AU58 AP28:AQ28 AM28 H26:J29 R26:T29">
    <cfRule type="cellIs" priority="65" operator="equal">
      <formula>""</formula>
    </cfRule>
  </conditionalFormatting>
  <conditionalFormatting sqref="AM14:AV14 AK15:AV15 AK17:AU17 AK19:AU19 AS28 AU28 H41:M42 P41:U42 H47:M49 P47:U49 AF51:AH54 AF55:AU58 H26:J29 R26:T29">
    <cfRule type="cellIs" dxfId="41" priority="64" operator="equal">
      <formula>""</formula>
    </cfRule>
  </conditionalFormatting>
  <conditionalFormatting sqref="AM28">
    <cfRule type="cellIs" dxfId="40" priority="59" operator="equal">
      <formula>$K$66</formula>
    </cfRule>
    <cfRule type="cellIs" priority="60" operator="equal">
      <formula>$K$66</formula>
    </cfRule>
    <cfRule type="cellIs" priority="61" operator="equal">
      <formula>""</formula>
    </cfRule>
    <cfRule type="cellIs" dxfId="39" priority="62" operator="equal">
      <formula>元号を選択</formula>
    </cfRule>
    <cfRule type="cellIs" priority="63" operator="equal">
      <formula>元号を選択</formula>
    </cfRule>
  </conditionalFormatting>
  <conditionalFormatting sqref="AN10">
    <cfRule type="cellIs" dxfId="38" priority="58" operator="equal">
      <formula>$K$66</formula>
    </cfRule>
  </conditionalFormatting>
  <conditionalFormatting sqref="AQ10 AS10 AU10">
    <cfRule type="cellIs" dxfId="37" priority="57" operator="equal">
      <formula>""</formula>
    </cfRule>
  </conditionalFormatting>
  <conditionalFormatting sqref="C24:C25 E24:E25 G24:V25">
    <cfRule type="expression" dxfId="36" priority="31">
      <formula>$H$10&lt;3</formula>
    </cfRule>
  </conditionalFormatting>
  <conditionalFormatting sqref="C22:C23 E22:E23 G22:V23">
    <cfRule type="expression" dxfId="35" priority="30">
      <formula>$H$10&lt;4</formula>
    </cfRule>
  </conditionalFormatting>
  <conditionalFormatting sqref="C20:C21 E20:E21 G20:V21">
    <cfRule type="expression" dxfId="34" priority="10">
      <formula>$H$10&lt;5</formula>
    </cfRule>
  </conditionalFormatting>
  <conditionalFormatting sqref="H24:J25">
    <cfRule type="cellIs" dxfId="33" priority="40" operator="equal">
      <formula>""</formula>
    </cfRule>
  </conditionalFormatting>
  <conditionalFormatting sqref="H22:J23">
    <cfRule type="cellIs" dxfId="32" priority="39" operator="equal">
      <formula>""</formula>
    </cfRule>
  </conditionalFormatting>
  <conditionalFormatting sqref="H20:J21">
    <cfRule type="cellIs" dxfId="31" priority="38" operator="equal">
      <formula>""</formula>
    </cfRule>
  </conditionalFormatting>
  <conditionalFormatting sqref="H18:J19">
    <cfRule type="cellIs" dxfId="30" priority="37" operator="equal">
      <formula>""</formula>
    </cfRule>
  </conditionalFormatting>
  <conditionalFormatting sqref="R24:T25">
    <cfRule type="cellIs" dxfId="29" priority="36" operator="equal">
      <formula>""</formula>
    </cfRule>
  </conditionalFormatting>
  <conditionalFormatting sqref="R22:T23">
    <cfRule type="cellIs" dxfId="28" priority="35" operator="equal">
      <formula>""</formula>
    </cfRule>
  </conditionalFormatting>
  <conditionalFormatting sqref="R20:T21">
    <cfRule type="cellIs" dxfId="27" priority="34" operator="equal">
      <formula>""</formula>
    </cfRule>
  </conditionalFormatting>
  <conditionalFormatting sqref="R18:T19">
    <cfRule type="cellIs" dxfId="26" priority="33" operator="equal">
      <formula>""</formula>
    </cfRule>
  </conditionalFormatting>
  <conditionalFormatting sqref="C18:V19">
    <cfRule type="expression" dxfId="25" priority="1">
      <formula>$H$10&lt;6</formula>
    </cfRule>
  </conditionalFormatting>
  <conditionalFormatting sqref="J46:K46 M46:N46">
    <cfRule type="cellIs" dxfId="24" priority="27" operator="equal">
      <formula>""</formula>
    </cfRule>
  </conditionalFormatting>
  <conditionalFormatting sqref="H46:I46">
    <cfRule type="cellIs" dxfId="23" priority="25" operator="equal">
      <formula>$S$66</formula>
    </cfRule>
    <cfRule type="cellIs" dxfId="22" priority="26" operator="equal">
      <formula>$Q$66</formula>
    </cfRule>
  </conditionalFormatting>
  <conditionalFormatting sqref="R46:S46 U46:V46">
    <cfRule type="cellIs" dxfId="21" priority="24" operator="equal">
      <formula>""</formula>
    </cfRule>
  </conditionalFormatting>
  <conditionalFormatting sqref="P46:Q46">
    <cfRule type="cellIs" dxfId="20" priority="22" operator="equal">
      <formula>$S$66</formula>
    </cfRule>
    <cfRule type="cellIs" dxfId="19" priority="23" operator="equal">
      <formula>$Q$66</formula>
    </cfRule>
  </conditionalFormatting>
  <conditionalFormatting sqref="D18">
    <cfRule type="containsBlanks" dxfId="18" priority="28">
      <formula>LEN(TRIM(D18))=0</formula>
    </cfRule>
  </conditionalFormatting>
  <conditionalFormatting sqref="D20:D21">
    <cfRule type="expression" dxfId="17" priority="19">
      <formula>$H$10&lt;5</formula>
    </cfRule>
  </conditionalFormatting>
  <conditionalFormatting sqref="D20">
    <cfRule type="containsBlanks" dxfId="16" priority="20">
      <formula>LEN(TRIM(D20))=0</formula>
    </cfRule>
  </conditionalFormatting>
  <conditionalFormatting sqref="D22:D23">
    <cfRule type="expression" dxfId="15" priority="17">
      <formula>$H$10&lt;4</formula>
    </cfRule>
  </conditionalFormatting>
  <conditionalFormatting sqref="D22">
    <cfRule type="containsBlanks" dxfId="14" priority="18">
      <formula>LEN(TRIM(D22))=0</formula>
    </cfRule>
  </conditionalFormatting>
  <conditionalFormatting sqref="D24:D25">
    <cfRule type="expression" dxfId="13" priority="15">
      <formula>$H$10&lt;3</formula>
    </cfRule>
  </conditionalFormatting>
  <conditionalFormatting sqref="D24">
    <cfRule type="containsBlanks" dxfId="12" priority="16">
      <formula>LEN(TRIM(D24))=0</formula>
    </cfRule>
  </conditionalFormatting>
  <conditionalFormatting sqref="D26">
    <cfRule type="containsBlanks" dxfId="11" priority="14">
      <formula>LEN(TRIM(D26))=0</formula>
    </cfRule>
  </conditionalFormatting>
  <conditionalFormatting sqref="D28">
    <cfRule type="containsBlanks" dxfId="10" priority="12">
      <formula>LEN(TRIM(D28))=0</formula>
    </cfRule>
  </conditionalFormatting>
  <conditionalFormatting sqref="F18">
    <cfRule type="containsBlanks" dxfId="9" priority="21">
      <formula>LEN(TRIM(F18))=0</formula>
    </cfRule>
  </conditionalFormatting>
  <conditionalFormatting sqref="F20:F21">
    <cfRule type="expression" dxfId="8" priority="8">
      <formula>$H$10&lt;5</formula>
    </cfRule>
  </conditionalFormatting>
  <conditionalFormatting sqref="F20">
    <cfRule type="containsBlanks" dxfId="7" priority="9">
      <formula>LEN(TRIM(F20))=0</formula>
    </cfRule>
  </conditionalFormatting>
  <conditionalFormatting sqref="F22:F23">
    <cfRule type="expression" dxfId="6" priority="6">
      <formula>$H$10&lt;4</formula>
    </cfRule>
  </conditionalFormatting>
  <conditionalFormatting sqref="F22">
    <cfRule type="containsBlanks" dxfId="5" priority="7">
      <formula>LEN(TRIM(F22))=0</formula>
    </cfRule>
  </conditionalFormatting>
  <conditionalFormatting sqref="F24:F25">
    <cfRule type="expression" dxfId="4" priority="4">
      <formula>$H$10&lt;3</formula>
    </cfRule>
  </conditionalFormatting>
  <conditionalFormatting sqref="F24">
    <cfRule type="containsBlanks" dxfId="3" priority="5">
      <formula>LEN(TRIM(F24))=0</formula>
    </cfRule>
  </conditionalFormatting>
  <conditionalFormatting sqref="F26">
    <cfRule type="containsBlanks" dxfId="2" priority="3">
      <formula>LEN(TRIM(F26))=0</formula>
    </cfRule>
  </conditionalFormatting>
  <conditionalFormatting sqref="F28">
    <cfRule type="containsBlanks" dxfId="1" priority="2">
      <formula>LEN(TRIM(F28))=0</formula>
    </cfRule>
  </conditionalFormatting>
  <conditionalFormatting sqref="C18:C29">
    <cfRule type="cellIs" dxfId="0" priority="32" stopIfTrue="1" operator="equal">
      <formula>$S$66</formula>
    </cfRule>
  </conditionalFormatting>
  <dataValidations count="4">
    <dataValidation type="list" allowBlank="1" showInputMessage="1" showErrorMessage="1" sqref="H10">
      <formula1>$B$66:$B$71</formula1>
    </dataValidation>
    <dataValidation type="list" allowBlank="1" showInputMessage="1" showErrorMessage="1" sqref="B10:G11">
      <formula1>$A$66:$A$69</formula1>
    </dataValidation>
    <dataValidation type="list" allowBlank="1" showInputMessage="1" showErrorMessage="1" sqref="AM28">
      <formula1>$K$66:$K$72</formula1>
    </dataValidation>
    <dataValidation type="list" allowBlank="1" showInputMessage="1" showErrorMessage="1" sqref="C18:C29 P46:Q46 H46:I46">
      <formula1>$S$66:$S$68</formula1>
    </dataValidation>
  </dataValidations>
  <pageMargins left="0.94488188976377963" right="0.86614173228346458" top="0.70866141732283472" bottom="0.6692913385826772" header="0.31496062992125984" footer="0.31496062992125984"/>
  <pageSetup paperSize="9" scale="88" orientation="portrait" r:id="rId1"/>
  <colBreaks count="2" manualBreakCount="2">
    <brk id="24" max="63" man="1"/>
    <brk id="48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認定申請一式 </vt:lpstr>
      <vt:lpstr>'認定申請一式 '!Criteria</vt:lpstr>
      <vt:lpstr>'認定申請一式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2023-09-21T00:25:51Z</dcterms:modified>
</cp:coreProperties>
</file>