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C7E18F08-11B7-4217-914A-046004B28D2F}" xr6:coauthVersionLast="47" xr6:coauthVersionMax="47" xr10:uidLastSave="{00000000-0000-0000-0000-000000000000}"/>
  <bookViews>
    <workbookView xWindow="-120" yWindow="-120" windowWidth="20730" windowHeight="11040" tabRatio="765" xr2:uid="{00000000-000D-0000-FFFF-FFFF00000000}"/>
  </bookViews>
  <sheets>
    <sheet name="1.収入" sheetId="11" r:id="rId1"/>
    <sheet name="2.支出・年度別内訳" sheetId="12" r:id="rId2"/>
    <sheet name="1.収入 (記入例)" sheetId="7" r:id="rId3"/>
    <sheet name="2.支出・年度別内訳 (記入例)" sheetId="8" r:id="rId4"/>
    <sheet name="🔒リスト" sheetId="6" state="hidden" r:id="rId5"/>
  </sheets>
  <definedNames>
    <definedName name="_xlnm._FilterDatabase" localSheetId="0" hidden="1">'1.収入'!$A$13:$Q$13</definedName>
    <definedName name="_xlnm._FilterDatabase" localSheetId="2" hidden="1">'1.収入 (記入例)'!$A$13:$Q$13</definedName>
    <definedName name="_xlnm.Print_Area" localSheetId="0">'1.収入'!$A$1:$O$53</definedName>
    <definedName name="_xlnm.Print_Area" localSheetId="2">'1.収入 (記入例)'!$A$1:$O$53</definedName>
    <definedName name="_xlnm.Print_Area" localSheetId="1">'2.支出・年度別内訳'!$A$1:$N$116</definedName>
    <definedName name="_xlnm.Print_Area" localSheetId="3">'2.支出・年度別内訳 (記入例)'!$A$1:$N$116</definedName>
    <definedName name="_xlnm.Print_Titles" localSheetId="1">'2.支出・年度別内訳'!$1:$9</definedName>
    <definedName name="_xlnm.Print_Titles" localSheetId="3">'2.支出・年度別内訳 (記入例)'!$1:$9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2" i="8" l="1"/>
  <c r="K105" i="8"/>
  <c r="K111" i="8"/>
  <c r="K111" i="12"/>
  <c r="K105" i="12"/>
  <c r="K85" i="12"/>
  <c r="K85" i="8"/>
  <c r="F99" i="12"/>
  <c r="F73" i="12"/>
  <c r="F86" i="12"/>
  <c r="B85" i="12"/>
  <c r="K76" i="12"/>
  <c r="B72" i="12"/>
  <c r="M66" i="12"/>
  <c r="M65" i="12"/>
  <c r="M64" i="12"/>
  <c r="M63" i="12"/>
  <c r="M62" i="12"/>
  <c r="M61" i="12"/>
  <c r="M60" i="12"/>
  <c r="C60" i="12" s="1"/>
  <c r="K58" i="12"/>
  <c r="L58" i="12" s="1"/>
  <c r="K57" i="12"/>
  <c r="L57" i="12" s="1"/>
  <c r="K56" i="12"/>
  <c r="L56" i="12" s="1"/>
  <c r="K55" i="12"/>
  <c r="L55" i="12" s="1"/>
  <c r="K52" i="12"/>
  <c r="L52" i="12" s="1"/>
  <c r="K51" i="12"/>
  <c r="L51" i="12" s="1"/>
  <c r="K50" i="12"/>
  <c r="L50" i="12" s="1"/>
  <c r="K49" i="12"/>
  <c r="L49" i="12" s="1"/>
  <c r="K48" i="12"/>
  <c r="L48" i="12" s="1"/>
  <c r="K47" i="12"/>
  <c r="L47" i="12" s="1"/>
  <c r="K44" i="12"/>
  <c r="L44" i="12" s="1"/>
  <c r="K43" i="12"/>
  <c r="L43" i="12" s="1"/>
  <c r="K42" i="12"/>
  <c r="L42" i="12" s="1"/>
  <c r="K41" i="12"/>
  <c r="L41" i="12" s="1"/>
  <c r="K40" i="12"/>
  <c r="L40" i="12" s="1"/>
  <c r="K39" i="12"/>
  <c r="L39" i="12" s="1"/>
  <c r="K38" i="12"/>
  <c r="L38" i="12" s="1"/>
  <c r="K37" i="12"/>
  <c r="L37" i="12" s="1"/>
  <c r="K34" i="12"/>
  <c r="L34" i="12" s="1"/>
  <c r="K33" i="12"/>
  <c r="L33" i="12" s="1"/>
  <c r="K32" i="12"/>
  <c r="L32" i="12" s="1"/>
  <c r="K31" i="12"/>
  <c r="L31" i="12" s="1"/>
  <c r="K30" i="12"/>
  <c r="L30" i="12" s="1"/>
  <c r="K29" i="12"/>
  <c r="L29" i="12" s="1"/>
  <c r="K28" i="12"/>
  <c r="L28" i="12" s="1"/>
  <c r="K25" i="12"/>
  <c r="L25" i="12" s="1"/>
  <c r="K24" i="12"/>
  <c r="L24" i="12" s="1"/>
  <c r="K23" i="12"/>
  <c r="L23" i="12" s="1"/>
  <c r="K22" i="12"/>
  <c r="L22" i="12" s="1"/>
  <c r="K21" i="12"/>
  <c r="L21" i="12" s="1"/>
  <c r="K17" i="12"/>
  <c r="L17" i="12" s="1"/>
  <c r="K16" i="12"/>
  <c r="L16" i="12" s="1"/>
  <c r="K15" i="12"/>
  <c r="L15" i="12" s="1"/>
  <c r="F79" i="12" s="1"/>
  <c r="K79" i="12" s="1"/>
  <c r="K14" i="12"/>
  <c r="L14" i="12" s="1"/>
  <c r="C47" i="11"/>
  <c r="C42" i="11"/>
  <c r="C37" i="11"/>
  <c r="N29" i="11"/>
  <c r="N28" i="11"/>
  <c r="N27" i="11"/>
  <c r="N26" i="11"/>
  <c r="N25" i="11"/>
  <c r="N24" i="11"/>
  <c r="N23" i="11"/>
  <c r="N22" i="11"/>
  <c r="N21" i="11"/>
  <c r="N20" i="11"/>
  <c r="N19" i="11"/>
  <c r="N18" i="11"/>
  <c r="N17" i="11"/>
  <c r="N16" i="11"/>
  <c r="N15" i="11"/>
  <c r="K76" i="8"/>
  <c r="B72" i="8"/>
  <c r="B85" i="8"/>
  <c r="F73" i="8"/>
  <c r="M61" i="8"/>
  <c r="M62" i="8"/>
  <c r="M63" i="8"/>
  <c r="M64" i="8"/>
  <c r="M65" i="8"/>
  <c r="M66" i="8"/>
  <c r="M60" i="8"/>
  <c r="K51" i="8"/>
  <c r="C32" i="12" l="1"/>
  <c r="C50" i="12"/>
  <c r="C23" i="12"/>
  <c r="C14" i="11"/>
  <c r="C52" i="11"/>
  <c r="C41" i="12"/>
  <c r="F92" i="12"/>
  <c r="K92" i="12" s="1"/>
  <c r="C14" i="12"/>
  <c r="C59" i="12" s="1"/>
  <c r="F105" i="12" s="1"/>
  <c r="F89" i="12"/>
  <c r="F76" i="12"/>
  <c r="C60" i="8"/>
  <c r="K17" i="8"/>
  <c r="K15" i="8"/>
  <c r="L15" i="8" s="1"/>
  <c r="C67" i="12" l="1"/>
  <c r="F108" i="12" s="1"/>
  <c r="F111" i="12" s="1"/>
  <c r="C37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15" i="7"/>
  <c r="F86" i="8" s="1"/>
  <c r="F102" i="12" l="1"/>
  <c r="F114" i="12"/>
  <c r="K114" i="12" s="1"/>
  <c r="K58" i="8"/>
  <c r="L58" i="8" s="1"/>
  <c r="K57" i="8"/>
  <c r="L57" i="8" s="1"/>
  <c r="K56" i="8"/>
  <c r="L56" i="8" s="1"/>
  <c r="K55" i="8"/>
  <c r="L55" i="8" s="1"/>
  <c r="K52" i="8"/>
  <c r="L52" i="8" s="1"/>
  <c r="L51" i="8"/>
  <c r="K50" i="8"/>
  <c r="L50" i="8" s="1"/>
  <c r="K49" i="8"/>
  <c r="L49" i="8" s="1"/>
  <c r="K48" i="8"/>
  <c r="L48" i="8" s="1"/>
  <c r="K47" i="8"/>
  <c r="L47" i="8" s="1"/>
  <c r="K44" i="8"/>
  <c r="L44" i="8" s="1"/>
  <c r="K43" i="8"/>
  <c r="L43" i="8" s="1"/>
  <c r="K42" i="8"/>
  <c r="L42" i="8" s="1"/>
  <c r="K41" i="8"/>
  <c r="L41" i="8" s="1"/>
  <c r="K40" i="8"/>
  <c r="L40" i="8" s="1"/>
  <c r="K39" i="8"/>
  <c r="L39" i="8" s="1"/>
  <c r="K38" i="8"/>
  <c r="L38" i="8" s="1"/>
  <c r="K37" i="8"/>
  <c r="L37" i="8" s="1"/>
  <c r="K34" i="8"/>
  <c r="L34" i="8" s="1"/>
  <c r="K33" i="8"/>
  <c r="L33" i="8" s="1"/>
  <c r="K32" i="8"/>
  <c r="L32" i="8" s="1"/>
  <c r="K31" i="8"/>
  <c r="L31" i="8" s="1"/>
  <c r="K30" i="8"/>
  <c r="L30" i="8" s="1"/>
  <c r="K29" i="8"/>
  <c r="L29" i="8" s="1"/>
  <c r="K28" i="8"/>
  <c r="L28" i="8" s="1"/>
  <c r="K25" i="8"/>
  <c r="L25" i="8" s="1"/>
  <c r="K24" i="8"/>
  <c r="L24" i="8" s="1"/>
  <c r="K23" i="8"/>
  <c r="L23" i="8" s="1"/>
  <c r="K22" i="8"/>
  <c r="L22" i="8" s="1"/>
  <c r="K21" i="8"/>
  <c r="L21" i="8" s="1"/>
  <c r="L17" i="8"/>
  <c r="K16" i="8"/>
  <c r="L16" i="8" s="1"/>
  <c r="K14" i="8"/>
  <c r="L14" i="8" s="1"/>
  <c r="C47" i="7"/>
  <c r="C42" i="7"/>
  <c r="F89" i="8" l="1"/>
  <c r="F92" i="8"/>
  <c r="F79" i="8"/>
  <c r="K79" i="8" s="1"/>
  <c r="F76" i="8"/>
  <c r="C14" i="8"/>
  <c r="C23" i="8"/>
  <c r="C14" i="7"/>
  <c r="C52" i="7" s="1"/>
  <c r="F99" i="8" s="1"/>
  <c r="C32" i="8"/>
  <c r="C50" i="8"/>
  <c r="C41" i="8"/>
  <c r="C59" i="8" l="1"/>
  <c r="F105" i="8" s="1"/>
  <c r="C67" i="8" l="1"/>
  <c r="F102" i="8" s="1"/>
  <c r="F108" i="8" l="1"/>
  <c r="F111" i="8" s="1"/>
  <c r="K114" i="8" s="1"/>
  <c r="F114" i="8" l="1"/>
</calcChain>
</file>

<file path=xl/sharedStrings.xml><?xml version="1.0" encoding="utf-8"?>
<sst xmlns="http://schemas.openxmlformats.org/spreadsheetml/2006/main" count="325" uniqueCount="119">
  <si>
    <t>単価等(円)</t>
    <rPh sb="0" eb="2">
      <t>タンカ</t>
    </rPh>
    <rPh sb="2" eb="3">
      <t>トウ</t>
    </rPh>
    <rPh sb="4" eb="5">
      <t>エン</t>
    </rPh>
    <phoneticPr fontId="2"/>
  </si>
  <si>
    <t>金額</t>
    <rPh sb="0" eb="2">
      <t>キンガク</t>
    </rPh>
    <phoneticPr fontId="2"/>
  </si>
  <si>
    <t>予算額</t>
    <rPh sb="0" eb="1">
      <t>ヨ</t>
    </rPh>
    <rPh sb="1" eb="2">
      <t>ザン</t>
    </rPh>
    <rPh sb="2" eb="3">
      <t>ガク</t>
    </rPh>
    <phoneticPr fontId="2"/>
  </si>
  <si>
    <t>区分</t>
    <rPh sb="0" eb="1">
      <t>ク</t>
    </rPh>
    <rPh sb="1" eb="2">
      <t>フン</t>
    </rPh>
    <phoneticPr fontId="2"/>
  </si>
  <si>
    <t>積算内訳</t>
    <rPh sb="0" eb="1">
      <t>セキ</t>
    </rPh>
    <rPh sb="1" eb="2">
      <t>ザン</t>
    </rPh>
    <rPh sb="2" eb="3">
      <t>ウチ</t>
    </rPh>
    <rPh sb="3" eb="4">
      <t>ワケ</t>
    </rPh>
    <phoneticPr fontId="2"/>
  </si>
  <si>
    <t>名</t>
    <rPh sb="0" eb="1">
      <t>メイ</t>
    </rPh>
    <phoneticPr fontId="2"/>
  </si>
  <si>
    <t>円</t>
    <rPh sb="0" eb="1">
      <t>エン</t>
    </rPh>
    <phoneticPr fontId="2"/>
  </si>
  <si>
    <t>券種</t>
    <rPh sb="0" eb="2">
      <t>ケンシュ</t>
    </rPh>
    <phoneticPr fontId="2"/>
  </si>
  <si>
    <t>前売/当日</t>
    <rPh sb="0" eb="2">
      <t>マエウ</t>
    </rPh>
    <rPh sb="3" eb="5">
      <t>トウジツ</t>
    </rPh>
    <phoneticPr fontId="2"/>
  </si>
  <si>
    <t>＜有料＞</t>
    <rPh sb="1" eb="3">
      <t>ユウリョウ</t>
    </rPh>
    <phoneticPr fontId="2"/>
  </si>
  <si>
    <t>＜無料＞</t>
    <rPh sb="1" eb="3">
      <t>ムリョウ</t>
    </rPh>
    <phoneticPr fontId="2"/>
  </si>
  <si>
    <t>無料入場者数</t>
    <rPh sb="0" eb="2">
      <t>ムリョウ</t>
    </rPh>
    <rPh sb="2" eb="5">
      <t>ニュウジョウシャ</t>
    </rPh>
    <rPh sb="5" eb="6">
      <t>スウ</t>
    </rPh>
    <phoneticPr fontId="2"/>
  </si>
  <si>
    <t>関係者・招待者数</t>
    <rPh sb="0" eb="3">
      <t>カンケイシャ</t>
    </rPh>
    <rPh sb="4" eb="7">
      <t>ショウタイシャ</t>
    </rPh>
    <rPh sb="7" eb="8">
      <t>スウ</t>
    </rPh>
    <phoneticPr fontId="2"/>
  </si>
  <si>
    <t>内訳の詳細</t>
    <rPh sb="0" eb="2">
      <t>ウチワケ</t>
    </rPh>
    <rPh sb="3" eb="5">
      <t>ショウサイ</t>
    </rPh>
    <phoneticPr fontId="2"/>
  </si>
  <si>
    <t>収支予算書</t>
    <rPh sb="0" eb="1">
      <t>オサム</t>
    </rPh>
    <rPh sb="1" eb="2">
      <t>シ</t>
    </rPh>
    <rPh sb="2" eb="3">
      <t>ヨ</t>
    </rPh>
    <rPh sb="3" eb="4">
      <t>ザン</t>
    </rPh>
    <rPh sb="4" eb="5">
      <t>ショ</t>
    </rPh>
    <phoneticPr fontId="2"/>
  </si>
  <si>
    <t>補
助
対
象
経
費</t>
    <rPh sb="0" eb="1">
      <t>ホ</t>
    </rPh>
    <rPh sb="3" eb="4">
      <t>タスケ</t>
    </rPh>
    <rPh sb="5" eb="6">
      <t>タイ</t>
    </rPh>
    <rPh sb="8" eb="9">
      <t>ゾウ</t>
    </rPh>
    <rPh sb="11" eb="12">
      <t>キョウ</t>
    </rPh>
    <rPh sb="14" eb="15">
      <t>ヒ</t>
    </rPh>
    <phoneticPr fontId="2"/>
  </si>
  <si>
    <t>補
助
対
象
外
経
費</t>
    <rPh sb="0" eb="1">
      <t>ホ</t>
    </rPh>
    <rPh sb="2" eb="3">
      <t>タスケ</t>
    </rPh>
    <rPh sb="4" eb="5">
      <t>タイ</t>
    </rPh>
    <rPh sb="6" eb="7">
      <t>ゾウ</t>
    </rPh>
    <rPh sb="8" eb="9">
      <t>ガイ</t>
    </rPh>
    <rPh sb="10" eb="11">
      <t>キョウ</t>
    </rPh>
    <rPh sb="12" eb="13">
      <t>ヒ</t>
    </rPh>
    <phoneticPr fontId="2"/>
  </si>
  <si>
    <t>a.海外渡航に関する費用</t>
    <rPh sb="2" eb="4">
      <t>カイガイ</t>
    </rPh>
    <rPh sb="4" eb="6">
      <t>トコウ</t>
    </rPh>
    <rPh sb="7" eb="8">
      <t>カン</t>
    </rPh>
    <rPh sb="10" eb="12">
      <t>ヒヨウ</t>
    </rPh>
    <phoneticPr fontId="2"/>
  </si>
  <si>
    <t>補助対象外経費【イ】</t>
    <rPh sb="0" eb="2">
      <t>ホジョ</t>
    </rPh>
    <phoneticPr fontId="2"/>
  </si>
  <si>
    <t>c.会場・施工に関する費用</t>
    <rPh sb="2" eb="4">
      <t>カイジョウ</t>
    </rPh>
    <rPh sb="5" eb="7">
      <t>セコウ</t>
    </rPh>
    <rPh sb="8" eb="9">
      <t>カン</t>
    </rPh>
    <rPh sb="11" eb="13">
      <t>ヒヨウ</t>
    </rPh>
    <phoneticPr fontId="2"/>
  </si>
  <si>
    <t>d.事業運営に関する費用</t>
    <rPh sb="2" eb="4">
      <t>ジギョウ</t>
    </rPh>
    <rPh sb="4" eb="6">
      <t>ウンエイ</t>
    </rPh>
    <rPh sb="7" eb="8">
      <t>カン</t>
    </rPh>
    <rPh sb="10" eb="12">
      <t>ヒヨウ</t>
    </rPh>
    <phoneticPr fontId="2"/>
  </si>
  <si>
    <t>e.広報宣伝に関する費用</t>
    <rPh sb="2" eb="4">
      <t>コウホウ</t>
    </rPh>
    <rPh sb="4" eb="6">
      <t>センデン</t>
    </rPh>
    <rPh sb="7" eb="8">
      <t>カン</t>
    </rPh>
    <rPh sb="10" eb="12">
      <t>ヒヨウ</t>
    </rPh>
    <phoneticPr fontId="2"/>
  </si>
  <si>
    <t>小計【ア】
（ a ～ e ）</t>
    <rPh sb="0" eb="1">
      <t>ショウ</t>
    </rPh>
    <rPh sb="1" eb="2">
      <t>ケイ</t>
    </rPh>
    <phoneticPr fontId="2"/>
  </si>
  <si>
    <t>注）人数の合計は事業実施実施計画書と一致させてください。</t>
    <rPh sb="8" eb="12">
      <t>ジギョウジッシ</t>
    </rPh>
    <phoneticPr fontId="2"/>
  </si>
  <si>
    <t>支 出 合 計（総事業費）【Y】
（【ア】＋【イ】）</t>
    <rPh sb="0" eb="1">
      <t>シ</t>
    </rPh>
    <rPh sb="2" eb="3">
      <t>デ</t>
    </rPh>
    <rPh sb="4" eb="5">
      <t>ゴウ</t>
    </rPh>
    <rPh sb="6" eb="7">
      <t>ケイ</t>
    </rPh>
    <rPh sb="8" eb="12">
      <t>ソウジギョウヒ</t>
    </rPh>
    <phoneticPr fontId="2"/>
  </si>
  <si>
    <t>数量</t>
    <rPh sb="0" eb="2">
      <t>スウリョウ</t>
    </rPh>
    <phoneticPr fontId="2"/>
  </si>
  <si>
    <t>細目</t>
    <rPh sb="0" eb="2">
      <t>サイモク</t>
    </rPh>
    <phoneticPr fontId="2"/>
  </si>
  <si>
    <t>主な経費内容</t>
    <rPh sb="0" eb="1">
      <t>オモ</t>
    </rPh>
    <rPh sb="2" eb="4">
      <t>ケイヒ</t>
    </rPh>
    <rPh sb="4" eb="6">
      <t>ナイヨウ</t>
    </rPh>
    <phoneticPr fontId="2"/>
  </si>
  <si>
    <t>（単位：円）</t>
  </si>
  <si>
    <t>事業名称：　</t>
    <rPh sb="0" eb="4">
      <t>ジギョウメイショウ</t>
    </rPh>
    <phoneticPr fontId="2"/>
  </si>
  <si>
    <t>事業実施期間：　</t>
    <rPh sb="0" eb="2">
      <t>ジギョウ</t>
    </rPh>
    <rPh sb="2" eb="4">
      <t>ジッシ</t>
    </rPh>
    <rPh sb="4" eb="6">
      <t>キカン</t>
    </rPh>
    <phoneticPr fontId="2"/>
  </si>
  <si>
    <t>事業実施期間：　</t>
    <rPh sb="0" eb="4">
      <t>ジギョウジッシ</t>
    </rPh>
    <rPh sb="4" eb="6">
      <t>キカン</t>
    </rPh>
    <phoneticPr fontId="2"/>
  </si>
  <si>
    <t>１．収　入</t>
    <rPh sb="2" eb="3">
      <t>オサム</t>
    </rPh>
    <rPh sb="4" eb="5">
      <t>ニュウ</t>
    </rPh>
    <phoneticPr fontId="2"/>
  </si>
  <si>
    <t>２．支　出</t>
    <rPh sb="2" eb="3">
      <t>シ</t>
    </rPh>
    <rPh sb="4" eb="5">
      <t>デ</t>
    </rPh>
    <phoneticPr fontId="2"/>
  </si>
  <si>
    <t>支払予定額</t>
    <rPh sb="0" eb="2">
      <t>シハライ</t>
    </rPh>
    <rPh sb="2" eb="4">
      <t>ヨテイ</t>
    </rPh>
    <rPh sb="4" eb="5">
      <t>ガク</t>
    </rPh>
    <phoneticPr fontId="2"/>
  </si>
  <si>
    <t>予定年度</t>
    <rPh sb="0" eb="2">
      <t>ヨテイ</t>
    </rPh>
    <rPh sb="2" eb="3">
      <t>ネン</t>
    </rPh>
    <rPh sb="3" eb="4">
      <t>ド</t>
    </rPh>
    <phoneticPr fontId="2"/>
  </si>
  <si>
    <t>収入種別</t>
    <rPh sb="0" eb="2">
      <t>シュウニュウ</t>
    </rPh>
    <rPh sb="2" eb="4">
      <t>シュベツ</t>
    </rPh>
    <phoneticPr fontId="2"/>
  </si>
  <si>
    <t>予定年度</t>
    <rPh sb="0" eb="4">
      <t>ヨテイネンド</t>
    </rPh>
    <phoneticPr fontId="2"/>
  </si>
  <si>
    <t>A.入場料等収入</t>
    <rPh sb="2" eb="5">
      <t>ニュウジョウリョウ</t>
    </rPh>
    <rPh sb="5" eb="6">
      <t>トウ</t>
    </rPh>
    <rPh sb="6" eb="8">
      <t>シュウニュウ</t>
    </rPh>
    <phoneticPr fontId="2"/>
  </si>
  <si>
    <t>前売</t>
    <rPh sb="0" eb="2">
      <t>マエウリ</t>
    </rPh>
    <phoneticPr fontId="2"/>
  </si>
  <si>
    <t>当日</t>
    <rPh sb="0" eb="2">
      <t>トウジツ</t>
    </rPh>
    <phoneticPr fontId="2"/>
  </si>
  <si>
    <t>前売・当日</t>
    <rPh sb="0" eb="2">
      <t>マエウリ</t>
    </rPh>
    <rPh sb="3" eb="5">
      <t>トウジツ</t>
    </rPh>
    <phoneticPr fontId="2"/>
  </si>
  <si>
    <t>課税事業者</t>
    <rPh sb="0" eb="5">
      <t>カゼイジギョウシャ</t>
    </rPh>
    <phoneticPr fontId="2"/>
  </si>
  <si>
    <t>免税事業者・簡易課税事業者</t>
    <rPh sb="0" eb="2">
      <t>メンゼイ</t>
    </rPh>
    <rPh sb="2" eb="5">
      <t>ジギョウシャ</t>
    </rPh>
    <rPh sb="6" eb="13">
      <t>カンイカゼイジギョウシャ</t>
    </rPh>
    <phoneticPr fontId="2"/>
  </si>
  <si>
    <t>申請団体（法人）名：　</t>
    <rPh sb="0" eb="2">
      <t>シンセイ</t>
    </rPh>
    <rPh sb="2" eb="4">
      <t>ダンタイ</t>
    </rPh>
    <rPh sb="5" eb="7">
      <t>ホウジン</t>
    </rPh>
    <rPh sb="8" eb="9">
      <t>メイ</t>
    </rPh>
    <phoneticPr fontId="2"/>
  </si>
  <si>
    <t>消費税の取扱い：　</t>
    <rPh sb="0" eb="3">
      <t>ショウヒゼイ</t>
    </rPh>
    <rPh sb="4" eb="6">
      <t>トリアツカ</t>
    </rPh>
    <phoneticPr fontId="2"/>
  </si>
  <si>
    <t>Ｂ.パンフレット・グッズ等販売収入</t>
    <rPh sb="12" eb="13">
      <t>トウ</t>
    </rPh>
    <rPh sb="13" eb="15">
      <t>ハンバイ</t>
    </rPh>
    <rPh sb="15" eb="17">
      <t>シュウニュウ</t>
    </rPh>
    <phoneticPr fontId="2"/>
  </si>
  <si>
    <t>Ｄ.広告料・その他収入</t>
    <rPh sb="8" eb="9">
      <t>タ</t>
    </rPh>
    <rPh sb="9" eb="11">
      <t>シュウニュウ</t>
    </rPh>
    <phoneticPr fontId="2"/>
  </si>
  <si>
    <t>一般A</t>
    <rPh sb="0" eb="2">
      <t>イッパン</t>
    </rPh>
    <phoneticPr fontId="2"/>
  </si>
  <si>
    <t>一般B</t>
    <rPh sb="0" eb="2">
      <t>イッパン</t>
    </rPh>
    <phoneticPr fontId="2"/>
  </si>
  <si>
    <t>一般C</t>
    <rPh sb="0" eb="2">
      <t>イッパン</t>
    </rPh>
    <phoneticPr fontId="2"/>
  </si>
  <si>
    <t>有料パンフレット販売</t>
    <rPh sb="0" eb="2">
      <t>ユウリョウ</t>
    </rPh>
    <rPh sb="8" eb="10">
      <t>ハンバイ</t>
    </rPh>
    <phoneticPr fontId="2"/>
  </si>
  <si>
    <t>単価1,500円×500冊</t>
    <rPh sb="0" eb="2">
      <t>タンカ</t>
    </rPh>
    <rPh sb="7" eb="8">
      <t>エン</t>
    </rPh>
    <rPh sb="12" eb="13">
      <t>サツ</t>
    </rPh>
    <phoneticPr fontId="2"/>
  </si>
  <si>
    <t>〇〇様より</t>
    <rPh sb="2" eb="3">
      <t>サマ</t>
    </rPh>
    <phoneticPr fontId="2"/>
  </si>
  <si>
    <t>宿泊費</t>
    <rPh sb="0" eb="3">
      <t>シュクハクヒ</t>
    </rPh>
    <phoneticPr fontId="2"/>
  </si>
  <si>
    <t>ビザ取得費</t>
    <rPh sb="2" eb="5">
      <t>シュトクヒ</t>
    </rPh>
    <phoneticPr fontId="2"/>
  </si>
  <si>
    <t>上限超過分</t>
    <rPh sb="0" eb="2">
      <t>ジョウゲン</t>
    </rPh>
    <rPh sb="2" eb="5">
      <t>チョウカブン</t>
    </rPh>
    <phoneticPr fontId="2"/>
  </si>
  <si>
    <t>ビザ取得経費</t>
    <rPh sb="2" eb="4">
      <t>シュトク</t>
    </rPh>
    <rPh sb="4" eb="6">
      <t>ケイヒ</t>
    </rPh>
    <phoneticPr fontId="2"/>
  </si>
  <si>
    <t>日数</t>
    <rPh sb="0" eb="2">
      <t>ニッスウ</t>
    </rPh>
    <phoneticPr fontId="2"/>
  </si>
  <si>
    <t>会場費</t>
    <rPh sb="0" eb="3">
      <t>カイジョウヒ</t>
    </rPh>
    <phoneticPr fontId="2"/>
  </si>
  <si>
    <t>会場使用料（設営、撤去含む）</t>
    <rPh sb="0" eb="5">
      <t>カイジョウシヨウリョウ</t>
    </rPh>
    <rPh sb="6" eb="8">
      <t>セツエイ</t>
    </rPh>
    <rPh sb="9" eb="11">
      <t>テッキョ</t>
    </rPh>
    <rPh sb="11" eb="12">
      <t>フク</t>
    </rPh>
    <phoneticPr fontId="2"/>
  </si>
  <si>
    <t>出演費</t>
    <rPh sb="0" eb="3">
      <t>シュツエンヒ</t>
    </rPh>
    <phoneticPr fontId="2"/>
  </si>
  <si>
    <t>人</t>
    <rPh sb="0" eb="1">
      <t>ヒト</t>
    </rPh>
    <phoneticPr fontId="2"/>
  </si>
  <si>
    <t>国際航空賃</t>
    <rPh sb="0" eb="5">
      <t>コクサイコウクウチン</t>
    </rPh>
    <phoneticPr fontId="2"/>
  </si>
  <si>
    <t>印刷製本費</t>
    <rPh sb="0" eb="5">
      <t>インサツセイホンヒ</t>
    </rPh>
    <phoneticPr fontId="2"/>
  </si>
  <si>
    <t>運搬費</t>
    <rPh sb="0" eb="3">
      <t>ウンパンヒ</t>
    </rPh>
    <phoneticPr fontId="2"/>
  </si>
  <si>
    <t>b.出展・企画に関する費用</t>
    <rPh sb="2" eb="4">
      <t>シュッテン</t>
    </rPh>
    <rPh sb="5" eb="7">
      <t>キカク</t>
    </rPh>
    <rPh sb="8" eb="9">
      <t>カン</t>
    </rPh>
    <rPh sb="11" eb="13">
      <t>ヒヨウ</t>
    </rPh>
    <phoneticPr fontId="2"/>
  </si>
  <si>
    <t>収入合計（総収入）【Ｘ】
（Ａ～D）</t>
    <rPh sb="0" eb="1">
      <t>オサム</t>
    </rPh>
    <rPh sb="1" eb="2">
      <t>ニュウ</t>
    </rPh>
    <rPh sb="2" eb="3">
      <t>ゴウ</t>
    </rPh>
    <rPh sb="3" eb="4">
      <t>ケイ</t>
    </rPh>
    <rPh sb="5" eb="8">
      <t>ソウシュウニュウ</t>
    </rPh>
    <phoneticPr fontId="2"/>
  </si>
  <si>
    <t>　③　補助対象経費　（千円未満切捨て）</t>
    <rPh sb="3" eb="5">
      <t>ホジョ</t>
    </rPh>
    <rPh sb="11" eb="13">
      <t>センエン</t>
    </rPh>
    <rPh sb="13" eb="15">
      <t>ミマン</t>
    </rPh>
    <rPh sb="15" eb="17">
      <t>キリス</t>
    </rPh>
    <phoneticPr fontId="2"/>
  </si>
  <si>
    <t>〇〇助成金</t>
    <rPh sb="2" eb="5">
      <t>ジョセイキン</t>
    </rPh>
    <phoneticPr fontId="2"/>
  </si>
  <si>
    <t>（事業全体）※２年度分</t>
    <rPh sb="1" eb="5">
      <t>ジギョウゼンタイ</t>
    </rPh>
    <rPh sb="8" eb="10">
      <t>ネンド</t>
    </rPh>
    <rPh sb="10" eb="11">
      <t>ブン</t>
    </rPh>
    <phoneticPr fontId="2"/>
  </si>
  <si>
    <t>　①　収入合計</t>
    <rPh sb="3" eb="7">
      <t>シュウニュウゴウケイ</t>
    </rPh>
    <phoneticPr fontId="2"/>
  </si>
  <si>
    <t>　②　支出合計</t>
    <phoneticPr fontId="2"/>
  </si>
  <si>
    <t>冊</t>
    <rPh sb="0" eb="1">
      <t>サツ</t>
    </rPh>
    <phoneticPr fontId="2"/>
  </si>
  <si>
    <r>
      <t xml:space="preserve">数量
</t>
    </r>
    <r>
      <rPr>
        <sz val="8"/>
        <rFont val="ＭＳ Ｐゴシック"/>
        <family val="3"/>
        <charset val="128"/>
      </rPr>
      <t>（名/個など）</t>
    </r>
    <rPh sb="0" eb="2">
      <t>スウリョウ</t>
    </rPh>
    <rPh sb="4" eb="5">
      <t>メイ</t>
    </rPh>
    <phoneticPr fontId="2"/>
  </si>
  <si>
    <t>委託費</t>
    <rPh sb="0" eb="3">
      <t>イタクヒ</t>
    </rPh>
    <phoneticPr fontId="2"/>
  </si>
  <si>
    <t>現地コーディネーター料</t>
    <rPh sb="0" eb="2">
      <t>ゲンチ</t>
    </rPh>
    <rPh sb="10" eb="11">
      <t>リョウ</t>
    </rPh>
    <phoneticPr fontId="2"/>
  </si>
  <si>
    <t>名</t>
    <rPh sb="0" eb="1">
      <t>メイ</t>
    </rPh>
    <phoneticPr fontId="2"/>
  </si>
  <si>
    <t>通訳委託料</t>
    <rPh sb="0" eb="2">
      <t>ツウヤク</t>
    </rPh>
    <rPh sb="2" eb="5">
      <t>イタクリョウ</t>
    </rPh>
    <phoneticPr fontId="2"/>
  </si>
  <si>
    <t>動画制作費</t>
    <phoneticPr fontId="2"/>
  </si>
  <si>
    <t>寄付金</t>
    <rPh sb="0" eb="3">
      <t>キフキン</t>
    </rPh>
    <phoneticPr fontId="2"/>
  </si>
  <si>
    <t>指揮者出演料</t>
    <rPh sb="0" eb="3">
      <t>シキシャ</t>
    </rPh>
    <rPh sb="3" eb="6">
      <t>シュツエンリョウ</t>
    </rPh>
    <phoneticPr fontId="2"/>
  </si>
  <si>
    <t>宣伝用パンフレット印刷</t>
    <rPh sb="0" eb="3">
      <t>センデンヨウ</t>
    </rPh>
    <rPh sb="9" eb="11">
      <t>インサツ</t>
    </rPh>
    <phoneticPr fontId="2"/>
  </si>
  <si>
    <t>宣伝用動画作成</t>
    <rPh sb="0" eb="2">
      <t>センデン</t>
    </rPh>
    <rPh sb="2" eb="3">
      <t>ヨウ</t>
    </rPh>
    <rPh sb="3" eb="5">
      <t>ドウガ</t>
    </rPh>
    <rPh sb="5" eb="7">
      <t>サクセイ</t>
    </rPh>
    <phoneticPr fontId="2"/>
  </si>
  <si>
    <t>個</t>
    <rPh sb="0" eb="1">
      <t>コ</t>
    </rPh>
    <phoneticPr fontId="2"/>
  </si>
  <si>
    <t>　①　収入合計</t>
    <phoneticPr fontId="2"/>
  </si>
  <si>
    <t>補助対象外経費</t>
    <rPh sb="0" eb="5">
      <t>ホジョタイショウガイ</t>
    </rPh>
    <rPh sb="5" eb="7">
      <t>ケイヒ</t>
    </rPh>
    <phoneticPr fontId="2"/>
  </si>
  <si>
    <t>開催予定日</t>
    <rPh sb="0" eb="2">
      <t>カイサイ</t>
    </rPh>
    <rPh sb="2" eb="4">
      <t>ヨテイ</t>
    </rPh>
    <rPh sb="4" eb="5">
      <t>ビ</t>
    </rPh>
    <phoneticPr fontId="2"/>
  </si>
  <si>
    <t>補助対象外の理由</t>
    <rPh sb="0" eb="5">
      <t>ホジョタイショウガイ</t>
    </rPh>
    <rPh sb="6" eb="8">
      <t>リユウ</t>
    </rPh>
    <phoneticPr fontId="2"/>
  </si>
  <si>
    <t>補助額300万円（会場費に充当）</t>
    <rPh sb="0" eb="3">
      <t>ホジョガク</t>
    </rPh>
    <rPh sb="6" eb="8">
      <t>マンエン</t>
    </rPh>
    <rPh sb="9" eb="12">
      <t>カイジョウヒ</t>
    </rPh>
    <rPh sb="13" eb="15">
      <t>ジュウトウ</t>
    </rPh>
    <phoneticPr fontId="2"/>
  </si>
  <si>
    <r>
      <t>Ｃ.</t>
    </r>
    <r>
      <rPr>
        <sz val="9"/>
        <rFont val="ＭＳ Ｐゴシック"/>
        <family val="3"/>
        <charset val="128"/>
      </rPr>
      <t>国、自治体、海外の公的機関等からの補助金・助成金等</t>
    </r>
    <rPh sb="2" eb="3">
      <t>クニ</t>
    </rPh>
    <rPh sb="4" eb="7">
      <t>ジチタイ</t>
    </rPh>
    <rPh sb="8" eb="10">
      <t>カイガイ</t>
    </rPh>
    <rPh sb="11" eb="13">
      <t>コウテキ</t>
    </rPh>
    <rPh sb="13" eb="15">
      <t>キカン</t>
    </rPh>
    <rPh sb="15" eb="16">
      <t>トウ</t>
    </rPh>
    <rPh sb="19" eb="22">
      <t>ホジョキン</t>
    </rPh>
    <rPh sb="23" eb="26">
      <t>ジョセイキン</t>
    </rPh>
    <rPh sb="26" eb="27">
      <t>トウ</t>
    </rPh>
    <phoneticPr fontId="2"/>
  </si>
  <si>
    <t>○○〇〇法人　〇〇</t>
    <phoneticPr fontId="2"/>
  </si>
  <si>
    <t>補助対象額（円）</t>
    <rPh sb="0" eb="2">
      <t>ホジョ</t>
    </rPh>
    <rPh sb="2" eb="4">
      <t>タイショウ</t>
    </rPh>
    <rPh sb="4" eb="5">
      <t>ガク</t>
    </rPh>
    <rPh sb="6" eb="7">
      <t>エン</t>
    </rPh>
    <phoneticPr fontId="2"/>
  </si>
  <si>
    <t>他助成金経費対象</t>
    <rPh sb="0" eb="1">
      <t>ホカ</t>
    </rPh>
    <rPh sb="1" eb="4">
      <t>ジョセイキン</t>
    </rPh>
    <rPh sb="4" eb="8">
      <t>ケイヒタイショウ</t>
    </rPh>
    <phoneticPr fontId="2"/>
  </si>
  <si>
    <t>令和8年度</t>
    <rPh sb="0" eb="2">
      <t>レイワ</t>
    </rPh>
    <rPh sb="3" eb="5">
      <t>ネンド</t>
    </rPh>
    <phoneticPr fontId="2"/>
  </si>
  <si>
    <t>令和9年度</t>
    <rPh sb="0" eb="2">
      <t>レイワ</t>
    </rPh>
    <rPh sb="3" eb="5">
      <t>ネンド</t>
    </rPh>
    <phoneticPr fontId="2"/>
  </si>
  <si>
    <t>○○楽団○○公演</t>
    <rPh sb="2" eb="4">
      <t>ガクダン</t>
    </rPh>
    <rPh sb="6" eb="8">
      <t>コウエン</t>
    </rPh>
    <phoneticPr fontId="2"/>
  </si>
  <si>
    <t>①　収入合計（総収入）【X】</t>
    <rPh sb="2" eb="6">
      <t>シュウニュウゴウケイ</t>
    </rPh>
    <phoneticPr fontId="2"/>
  </si>
  <si>
    <t>②　支出合計（総事業費）【Y】</t>
    <rPh sb="2" eb="6">
      <t>シシュツゴウケイ</t>
    </rPh>
    <rPh sb="7" eb="11">
      <t>ソウジギョウヒ</t>
    </rPh>
    <phoneticPr fontId="2"/>
  </si>
  <si>
    <t>③　補助対象額　（補助対象経費【ア】の２分の１）
※上限1,000万円、千円未満切捨て</t>
    <rPh sb="2" eb="4">
      <t>ホジョ</t>
    </rPh>
    <rPh sb="6" eb="7">
      <t>ガク</t>
    </rPh>
    <rPh sb="9" eb="11">
      <t>ホジョ</t>
    </rPh>
    <rPh sb="11" eb="13">
      <t>タイショウ</t>
    </rPh>
    <rPh sb="13" eb="15">
      <t>ケイヒ</t>
    </rPh>
    <phoneticPr fontId="2"/>
  </si>
  <si>
    <t>④　自己負担費用　（総事業費【Y】－補助対象額）　</t>
    <rPh sb="6" eb="8">
      <t>ヒヨウ</t>
    </rPh>
    <rPh sb="10" eb="14">
      <t>ソウジギョウヒ</t>
    </rPh>
    <rPh sb="22" eb="23">
      <t>ガク</t>
    </rPh>
    <phoneticPr fontId="2"/>
  </si>
  <si>
    <t>⑤　収益　（総収入【X】－ 自己負担費用）</t>
    <rPh sb="2" eb="4">
      <t>シュウエキ</t>
    </rPh>
    <rPh sb="6" eb="9">
      <t>ソウシュウニュウ</t>
    </rPh>
    <rPh sb="14" eb="20">
      <t>ジコフタンヒヨウ</t>
    </rPh>
    <phoneticPr fontId="2"/>
  </si>
  <si>
    <t>⑥　超過減額分（収益－総事業費【Y】）</t>
    <rPh sb="2" eb="4">
      <t>チョウカ</t>
    </rPh>
    <rPh sb="4" eb="6">
      <t>ゲンガク</t>
    </rPh>
    <rPh sb="6" eb="7">
      <t>ブン</t>
    </rPh>
    <rPh sb="11" eb="14">
      <t>ソウジギョウ</t>
    </rPh>
    <rPh sb="14" eb="15">
      <t>ヒ</t>
    </rPh>
    <phoneticPr fontId="2"/>
  </si>
  <si>
    <t>年度別内訳</t>
    <rPh sb="0" eb="3">
      <t>ネンドベツ</t>
    </rPh>
    <rPh sb="3" eb="5">
      <t>ウチワケ</t>
    </rPh>
    <phoneticPr fontId="2"/>
  </si>
  <si>
    <t>※補助対象経費の２分の１（千円未満切捨て）</t>
    <phoneticPr fontId="2"/>
  </si>
  <si>
    <t>※収益が総事業費を上回る場合は超過減額分を減額</t>
    <phoneticPr fontId="2"/>
  </si>
  <si>
    <t>交付要望（応募時）</t>
    <rPh sb="0" eb="2">
      <t>コウフ</t>
    </rPh>
    <rPh sb="2" eb="4">
      <t>ヨウボウ</t>
    </rPh>
    <rPh sb="5" eb="7">
      <t>オウボ</t>
    </rPh>
    <rPh sb="7" eb="8">
      <t>ジ</t>
    </rPh>
    <phoneticPr fontId="2"/>
  </si>
  <si>
    <t>○○〇〇法人　〇〇</t>
    <phoneticPr fontId="2"/>
  </si>
  <si>
    <t>令和○年○月○日から令和○年○月○日</t>
    <phoneticPr fontId="2"/>
  </si>
  <si>
    <t>交付申請（令和8年度）</t>
    <rPh sb="0" eb="4">
      <t>コウフシンセイ</t>
    </rPh>
    <rPh sb="5" eb="7">
      <t>レイワ</t>
    </rPh>
    <rPh sb="8" eb="10">
      <t>ネンド</t>
    </rPh>
    <phoneticPr fontId="2"/>
  </si>
  <si>
    <t>交付申請（令和9年度）</t>
    <rPh sb="0" eb="4">
      <t>コウフシンセイ</t>
    </rPh>
    <rPh sb="5" eb="7">
      <t>レイワ</t>
    </rPh>
    <rPh sb="8" eb="10">
      <t>ネンド</t>
    </rPh>
    <phoneticPr fontId="2"/>
  </si>
  <si>
    <t>★交付申請額（上限1,000万円※）
※ただし、初年度の交付決定額を差し引く</t>
    <rPh sb="1" eb="3">
      <t>コウフ</t>
    </rPh>
    <rPh sb="3" eb="5">
      <t>シンセイ</t>
    </rPh>
    <rPh sb="5" eb="6">
      <t>ガク</t>
    </rPh>
    <rPh sb="7" eb="9">
      <t>ジョウゲン</t>
    </rPh>
    <rPh sb="14" eb="16">
      <t>マンエン</t>
    </rPh>
    <rPh sb="24" eb="27">
      <t>ショネンド</t>
    </rPh>
    <rPh sb="28" eb="30">
      <t>コウフ</t>
    </rPh>
    <rPh sb="30" eb="32">
      <t>ケッテイ</t>
    </rPh>
    <rPh sb="32" eb="33">
      <t>ガク</t>
    </rPh>
    <rPh sb="34" eb="35">
      <t>サ</t>
    </rPh>
    <rPh sb="36" eb="37">
      <t>ヒ</t>
    </rPh>
    <phoneticPr fontId="2"/>
  </si>
  <si>
    <t>提出区分：　</t>
    <rPh sb="0" eb="2">
      <t>テイシュツ</t>
    </rPh>
    <rPh sb="2" eb="4">
      <t>クブン</t>
    </rPh>
    <phoneticPr fontId="2"/>
  </si>
  <si>
    <t>提出区分：　</t>
    <rPh sb="0" eb="4">
      <t>テイシュツクブン</t>
    </rPh>
    <phoneticPr fontId="2"/>
  </si>
  <si>
    <t>文化等海外ビジネス展開促進事業補助金</t>
    <rPh sb="0" eb="2">
      <t>ブンカ</t>
    </rPh>
    <rPh sb="2" eb="3">
      <t>トウ</t>
    </rPh>
    <rPh sb="3" eb="5">
      <t>カイガイ</t>
    </rPh>
    <rPh sb="9" eb="11">
      <t>テンカイ</t>
    </rPh>
    <rPh sb="11" eb="13">
      <t>ソクシン</t>
    </rPh>
    <rPh sb="13" eb="15">
      <t>ジギョウ</t>
    </rPh>
    <rPh sb="15" eb="18">
      <t>ホジョキン</t>
    </rPh>
    <phoneticPr fontId="2"/>
  </si>
  <si>
    <t>※収益が総事業費を上回る場合は超過分を減額</t>
    <phoneticPr fontId="2"/>
  </si>
  <si>
    <t>旅費交通費</t>
    <rPh sb="0" eb="2">
      <t>リョヒ</t>
    </rPh>
    <rPh sb="2" eb="5">
      <t>コウツウヒ</t>
    </rPh>
    <phoneticPr fontId="2"/>
  </si>
  <si>
    <t>初年度（予定）</t>
    <rPh sb="0" eb="3">
      <t>ショネンド</t>
    </rPh>
    <rPh sb="4" eb="6">
      <t>ヨテイ</t>
    </rPh>
    <phoneticPr fontId="2"/>
  </si>
  <si>
    <t>最終年度（予定）</t>
    <rPh sb="0" eb="4">
      <t>サイシュウネンド</t>
    </rPh>
    <rPh sb="5" eb="7">
      <t>ヨテイ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</si>
</sst>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#,##0_ ;[Red]\-#,##0\ 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Ｐゴシック"/>
      <family val="3"/>
      <charset val="129"/>
      <scheme val="minor"/>
    </font>
    <font>
      <b/>
      <sz val="18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</fills>
  <borders count="11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 diagonalUp="1">
      <left/>
      <right/>
      <top style="thin">
        <color indexed="64"/>
      </top>
      <bottom/>
      <diagonal style="thin">
        <color indexed="64"/>
      </diagonal>
    </border>
    <border>
      <left style="dotted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 diagonalUp="1">
      <left/>
      <right style="medium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thick">
        <color indexed="64"/>
      </top>
      <bottom/>
      <diagonal/>
    </border>
    <border diagonalUp="1">
      <left style="thick">
        <color indexed="64"/>
      </left>
      <right/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 diagonalUp="1"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 style="thin">
        <color indexed="64"/>
      </diagonal>
    </border>
    <border diagonalUp="1"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 style="thin">
        <color indexed="64"/>
      </diagonal>
    </border>
    <border diagonalUp="1"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ck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dotted">
        <color indexed="64"/>
      </top>
      <bottom style="dotted">
        <color indexed="64"/>
      </bottom>
      <diagonal/>
    </border>
    <border>
      <left/>
      <right style="dashed">
        <color indexed="64"/>
      </right>
      <top style="dotted">
        <color indexed="64"/>
      </top>
      <bottom style="dotted">
        <color indexed="64"/>
      </bottom>
      <diagonal/>
    </border>
    <border>
      <left/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 diagonalUp="1"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 style="thin">
        <color indexed="64"/>
      </diagonal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dashed">
        <color indexed="64"/>
      </left>
      <right/>
      <top style="dotted">
        <color indexed="64"/>
      </top>
      <bottom style="dotted">
        <color indexed="64"/>
      </bottom>
      <diagonal/>
    </border>
    <border>
      <left style="dashed">
        <color indexed="64"/>
      </left>
      <right/>
      <top style="thin">
        <color indexed="64"/>
      </top>
      <bottom style="dotted">
        <color indexed="64"/>
      </bottom>
      <diagonal/>
    </border>
    <border>
      <left style="dash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double">
        <color indexed="64"/>
      </bottom>
      <diagonal style="thin">
        <color indexed="64"/>
      </diagonal>
    </border>
    <border diagonalUp="1">
      <left style="dotted">
        <color indexed="64"/>
      </left>
      <right/>
      <top style="dotted">
        <color indexed="64"/>
      </top>
      <bottom style="dotted">
        <color indexed="64"/>
      </bottom>
      <diagonal style="thin">
        <color indexed="64"/>
      </diagonal>
    </border>
    <border diagonalUp="1">
      <left/>
      <right style="medium">
        <color indexed="64"/>
      </right>
      <top style="dotted">
        <color indexed="64"/>
      </top>
      <bottom style="dotted">
        <color indexed="64"/>
      </bottom>
      <diagonal style="thin">
        <color indexed="64"/>
      </diagonal>
    </border>
  </borders>
  <cellStyleXfs count="4">
    <xf numFmtId="0" fontId="0" fillId="0" borderId="0"/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11" fillId="0" borderId="0">
      <alignment vertical="center"/>
    </xf>
  </cellStyleXfs>
  <cellXfs count="340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Font="1"/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0" fillId="0" borderId="2" xfId="0" applyFont="1" applyBorder="1"/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7" fillId="0" borderId="37" xfId="0" applyFont="1" applyBorder="1" applyAlignment="1">
      <alignment vertical="center" shrinkToFit="1"/>
    </xf>
    <xf numFmtId="0" fontId="7" fillId="0" borderId="38" xfId="0" applyFont="1" applyBorder="1" applyAlignment="1">
      <alignment vertical="center" shrinkToFit="1"/>
    </xf>
    <xf numFmtId="0" fontId="7" fillId="0" borderId="23" xfId="0" applyFont="1" applyBorder="1" applyAlignment="1">
      <alignment vertical="center" shrinkToFit="1"/>
    </xf>
    <xf numFmtId="0" fontId="5" fillId="0" borderId="41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38" fontId="7" fillId="0" borderId="25" xfId="1" applyFont="1" applyBorder="1" applyAlignment="1">
      <alignment vertical="center" shrinkToFit="1"/>
    </xf>
    <xf numFmtId="0" fontId="0" fillId="0" borderId="0" xfId="0" applyFont="1" applyFill="1"/>
    <xf numFmtId="0" fontId="8" fillId="0" borderId="2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0" fillId="0" borderId="7" xfId="0" applyFont="1" applyFill="1" applyBorder="1"/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38" fontId="7" fillId="0" borderId="33" xfId="1" applyFont="1" applyBorder="1" applyAlignment="1">
      <alignment vertical="center" shrinkToFit="1"/>
    </xf>
    <xf numFmtId="0" fontId="7" fillId="0" borderId="33" xfId="0" applyFont="1" applyBorder="1" applyAlignment="1">
      <alignment vertical="center" shrinkToFit="1"/>
    </xf>
    <xf numFmtId="0" fontId="7" fillId="0" borderId="36" xfId="0" applyFont="1" applyBorder="1" applyAlignment="1">
      <alignment vertical="center" shrinkToFit="1"/>
    </xf>
    <xf numFmtId="0" fontId="7" fillId="0" borderId="34" xfId="0" applyFont="1" applyBorder="1" applyAlignment="1">
      <alignment vertical="center" shrinkToFit="1"/>
    </xf>
    <xf numFmtId="0" fontId="7" fillId="0" borderId="35" xfId="0" applyFont="1" applyBorder="1" applyAlignment="1">
      <alignment vertical="center" shrinkToFit="1"/>
    </xf>
    <xf numFmtId="38" fontId="7" fillId="0" borderId="34" xfId="1" applyNumberFormat="1" applyFont="1" applyBorder="1" applyAlignment="1">
      <alignment vertical="center" shrinkToFit="1"/>
    </xf>
    <xf numFmtId="38" fontId="1" fillId="0" borderId="41" xfId="1" applyFont="1" applyFill="1" applyBorder="1" applyAlignment="1">
      <alignment vertical="center"/>
    </xf>
    <xf numFmtId="38" fontId="7" fillId="0" borderId="20" xfId="1" applyFont="1" applyBorder="1" applyAlignment="1">
      <alignment vertical="center" shrinkToFit="1"/>
    </xf>
    <xf numFmtId="0" fontId="7" fillId="0" borderId="25" xfId="0" applyFont="1" applyBorder="1" applyAlignment="1">
      <alignment vertical="center" shrinkToFit="1"/>
    </xf>
    <xf numFmtId="38" fontId="7" fillId="0" borderId="58" xfId="1" applyFont="1" applyBorder="1" applyAlignment="1">
      <alignment vertical="center" shrinkToFit="1"/>
    </xf>
    <xf numFmtId="0" fontId="7" fillId="0" borderId="59" xfId="0" applyFont="1" applyBorder="1" applyAlignment="1">
      <alignment vertical="center" shrinkToFit="1"/>
    </xf>
    <xf numFmtId="0" fontId="7" fillId="0" borderId="57" xfId="0" applyFont="1" applyBorder="1" applyAlignment="1">
      <alignment vertical="center" shrinkToFit="1"/>
    </xf>
    <xf numFmtId="0" fontId="8" fillId="0" borderId="0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0" fillId="0" borderId="0" xfId="0" applyFont="1" applyFill="1" applyBorder="1"/>
    <xf numFmtId="0" fontId="0" fillId="0" borderId="4" xfId="0" applyFont="1" applyBorder="1"/>
    <xf numFmtId="0" fontId="8" fillId="0" borderId="27" xfId="0" applyFont="1" applyBorder="1" applyAlignment="1">
      <alignment horizontal="center" vertical="center"/>
    </xf>
    <xf numFmtId="38" fontId="7" fillId="0" borderId="35" xfId="1" applyFont="1" applyBorder="1" applyAlignment="1">
      <alignment vertical="center" shrinkToFit="1"/>
    </xf>
    <xf numFmtId="38" fontId="7" fillId="0" borderId="9" xfId="1" applyFont="1" applyBorder="1" applyAlignment="1">
      <alignment vertical="center" shrinkToFit="1"/>
    </xf>
    <xf numFmtId="0" fontId="6" fillId="0" borderId="0" xfId="0" applyFont="1" applyAlignment="1"/>
    <xf numFmtId="0" fontId="0" fillId="0" borderId="0" xfId="0" applyFont="1" applyBorder="1" applyAlignment="1">
      <alignment horizontal="center"/>
    </xf>
    <xf numFmtId="38" fontId="1" fillId="0" borderId="0" xfId="1" applyFont="1" applyFill="1" applyBorder="1" applyAlignment="1">
      <alignment vertical="center"/>
    </xf>
    <xf numFmtId="176" fontId="10" fillId="2" borderId="9" xfId="0" applyNumberFormat="1" applyFont="1" applyFill="1" applyBorder="1" applyAlignment="1">
      <alignment vertical="center" shrinkToFit="1"/>
    </xf>
    <xf numFmtId="176" fontId="10" fillId="2" borderId="20" xfId="0" applyNumberFormat="1" applyFont="1" applyFill="1" applyBorder="1" applyAlignment="1">
      <alignment vertical="center" shrinkToFit="1"/>
    </xf>
    <xf numFmtId="176" fontId="10" fillId="2" borderId="11" xfId="0" applyNumberFormat="1" applyFont="1" applyFill="1" applyBorder="1" applyAlignment="1">
      <alignment vertical="center" shrinkToFit="1"/>
    </xf>
    <xf numFmtId="0" fontId="5" fillId="0" borderId="39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0" fillId="0" borderId="0" xfId="0" applyFont="1" applyBorder="1" applyAlignment="1"/>
    <xf numFmtId="0" fontId="0" fillId="0" borderId="0" xfId="0" applyFont="1" applyFill="1" applyBorder="1" applyAlignment="1"/>
    <xf numFmtId="0" fontId="6" fillId="0" borderId="0" xfId="0" applyFont="1" applyBorder="1" applyAlignment="1"/>
    <xf numFmtId="0" fontId="5" fillId="0" borderId="0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right" shrinkToFit="1"/>
    </xf>
    <xf numFmtId="0" fontId="5" fillId="0" borderId="64" xfId="0" applyFont="1" applyFill="1" applyBorder="1" applyAlignment="1">
      <alignment horizontal="center" vertical="center"/>
    </xf>
    <xf numFmtId="176" fontId="10" fillId="0" borderId="74" xfId="0" applyNumberFormat="1" applyFont="1" applyFill="1" applyBorder="1" applyAlignment="1">
      <alignment vertical="center" shrinkToFit="1"/>
    </xf>
    <xf numFmtId="176" fontId="10" fillId="0" borderId="75" xfId="0" applyNumberFormat="1" applyFont="1" applyFill="1" applyBorder="1" applyAlignment="1">
      <alignment vertical="center" shrinkToFit="1"/>
    </xf>
    <xf numFmtId="176" fontId="10" fillId="0" borderId="76" xfId="0" applyNumberFormat="1" applyFont="1" applyFill="1" applyBorder="1" applyAlignment="1">
      <alignment vertical="center" shrinkToFit="1"/>
    </xf>
    <xf numFmtId="38" fontId="7" fillId="0" borderId="100" xfId="1" applyFont="1" applyBorder="1" applyAlignment="1">
      <alignment vertical="center" shrinkToFit="1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Border="1"/>
    <xf numFmtId="0" fontId="5" fillId="0" borderId="0" xfId="0" applyFont="1" applyFill="1" applyBorder="1"/>
    <xf numFmtId="0" fontId="7" fillId="0" borderId="101" xfId="0" applyFont="1" applyBorder="1" applyAlignment="1">
      <alignment vertical="center" shrinkToFit="1"/>
    </xf>
    <xf numFmtId="0" fontId="7" fillId="0" borderId="102" xfId="0" applyFont="1" applyBorder="1" applyAlignment="1">
      <alignment vertical="center" shrinkToFit="1"/>
    </xf>
    <xf numFmtId="38" fontId="7" fillId="0" borderId="98" xfId="1" applyFont="1" applyBorder="1" applyAlignment="1">
      <alignment horizontal="center" vertical="center" shrinkToFit="1"/>
    </xf>
    <xf numFmtId="38" fontId="7" fillId="0" borderId="94" xfId="1" applyFont="1" applyBorder="1" applyAlignment="1">
      <alignment horizontal="center" vertical="center" shrinkToFit="1"/>
    </xf>
    <xf numFmtId="38" fontId="7" fillId="0" borderId="99" xfId="1" applyFont="1" applyBorder="1" applyAlignment="1">
      <alignment horizontal="center" vertical="center" shrinkToFit="1"/>
    </xf>
    <xf numFmtId="38" fontId="7" fillId="0" borderId="34" xfId="1" applyFont="1" applyBorder="1" applyAlignment="1">
      <alignment vertical="center" shrinkToFit="1"/>
    </xf>
    <xf numFmtId="0" fontId="5" fillId="0" borderId="32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38" fontId="7" fillId="0" borderId="25" xfId="1" applyFont="1" applyBorder="1" applyAlignment="1">
      <alignment horizontal="right" vertical="center" shrinkToFit="1"/>
    </xf>
    <xf numFmtId="38" fontId="7" fillId="0" borderId="34" xfId="1" applyFont="1" applyBorder="1" applyAlignment="1">
      <alignment horizontal="right" vertical="center" shrinkToFi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36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38" xfId="0" applyFont="1" applyBorder="1" applyAlignment="1">
      <alignment horizontal="center" vertical="center" shrinkToFit="1"/>
    </xf>
    <xf numFmtId="0" fontId="7" fillId="0" borderId="72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73" xfId="0" applyFont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/>
    </xf>
    <xf numFmtId="0" fontId="0" fillId="0" borderId="27" xfId="0" applyFont="1" applyBorder="1" applyAlignment="1">
      <alignment horizontal="center"/>
    </xf>
    <xf numFmtId="14" fontId="7" fillId="0" borderId="29" xfId="0" applyNumberFormat="1" applyFont="1" applyBorder="1" applyAlignment="1">
      <alignment vertical="center" shrinkToFit="1"/>
    </xf>
    <xf numFmtId="14" fontId="7" fillId="0" borderId="103" xfId="0" applyNumberFormat="1" applyFont="1" applyBorder="1" applyAlignment="1">
      <alignment vertical="center" shrinkToFit="1"/>
    </xf>
    <xf numFmtId="176" fontId="10" fillId="0" borderId="9" xfId="0" applyNumberFormat="1" applyFont="1" applyFill="1" applyBorder="1" applyAlignment="1">
      <alignment vertical="center" shrinkToFit="1"/>
    </xf>
    <xf numFmtId="176" fontId="10" fillId="0" borderId="11" xfId="0" applyNumberFormat="1" applyFont="1" applyFill="1" applyBorder="1" applyAlignment="1">
      <alignment vertical="center" shrinkToFit="1"/>
    </xf>
    <xf numFmtId="176" fontId="10" fillId="0" borderId="20" xfId="0" applyNumberFormat="1" applyFont="1" applyFill="1" applyBorder="1" applyAlignment="1">
      <alignment vertical="center" shrinkToFit="1"/>
    </xf>
    <xf numFmtId="38" fontId="14" fillId="0" borderId="0" xfId="1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38" fontId="4" fillId="0" borderId="5" xfId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0" fillId="0" borderId="0" xfId="0" applyFont="1" applyBorder="1" applyAlignment="1">
      <alignment vertical="center" wrapText="1" shrinkToFit="1"/>
    </xf>
    <xf numFmtId="0" fontId="15" fillId="0" borderId="0" xfId="0" applyFont="1" applyFill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38" fontId="7" fillId="0" borderId="34" xfId="1" applyFont="1" applyBorder="1" applyAlignment="1">
      <alignment vertical="center" shrinkToFit="1"/>
    </xf>
    <xf numFmtId="0" fontId="5" fillId="0" borderId="32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0" fillId="0" borderId="0" xfId="0" applyFont="1" applyBorder="1" applyAlignment="1">
      <alignment horizontal="right"/>
    </xf>
    <xf numFmtId="0" fontId="7" fillId="0" borderId="39" xfId="0" applyFont="1" applyBorder="1" applyAlignment="1">
      <alignment horizontal="center" vertical="center"/>
    </xf>
    <xf numFmtId="0" fontId="0" fillId="0" borderId="27" xfId="0" applyFont="1" applyBorder="1" applyAlignment="1">
      <alignment horizontal="right"/>
    </xf>
    <xf numFmtId="0" fontId="0" fillId="0" borderId="28" xfId="0" applyFont="1" applyBorder="1" applyAlignment="1">
      <alignment horizontal="right"/>
    </xf>
    <xf numFmtId="0" fontId="0" fillId="0" borderId="77" xfId="0" applyFont="1" applyBorder="1" applyAlignment="1">
      <alignment horizontal="right"/>
    </xf>
    <xf numFmtId="0" fontId="7" fillId="0" borderId="22" xfId="0" applyFont="1" applyBorder="1" applyAlignment="1">
      <alignment horizontal="center" vertical="center" wrapText="1" shrinkToFit="1"/>
    </xf>
    <xf numFmtId="0" fontId="7" fillId="0" borderId="20" xfId="0" applyFont="1" applyBorder="1" applyAlignment="1">
      <alignment horizontal="center" vertical="center" wrapText="1" shrinkToFit="1"/>
    </xf>
    <xf numFmtId="0" fontId="7" fillId="0" borderId="9" xfId="0" applyFont="1" applyBorder="1" applyAlignment="1">
      <alignment horizontal="center" vertical="center" wrapText="1" shrinkToFit="1"/>
    </xf>
    <xf numFmtId="0" fontId="7" fillId="0" borderId="11" xfId="0" applyFont="1" applyBorder="1" applyAlignment="1">
      <alignment horizontal="center" vertical="center" wrapText="1" shrinkToFit="1"/>
    </xf>
    <xf numFmtId="0" fontId="0" fillId="0" borderId="34" xfId="0" applyFont="1" applyBorder="1" applyAlignment="1">
      <alignment horizontal="center" wrapText="1"/>
    </xf>
    <xf numFmtId="0" fontId="7" fillId="0" borderId="58" xfId="0" applyFont="1" applyBorder="1" applyAlignment="1">
      <alignment horizontal="center" vertical="center" wrapText="1" shrinkToFit="1"/>
    </xf>
    <xf numFmtId="0" fontId="7" fillId="0" borderId="33" xfId="0" applyFont="1" applyBorder="1" applyAlignment="1">
      <alignment horizontal="center" vertical="center" wrapText="1" shrinkToFit="1"/>
    </xf>
    <xf numFmtId="0" fontId="7" fillId="0" borderId="25" xfId="0" applyFont="1" applyBorder="1" applyAlignment="1">
      <alignment horizontal="center" vertical="center" wrapText="1" shrinkToFit="1"/>
    </xf>
    <xf numFmtId="0" fontId="7" fillId="0" borderId="34" xfId="0" applyFont="1" applyBorder="1" applyAlignment="1">
      <alignment horizontal="center" vertical="center" wrapText="1" shrinkToFit="1"/>
    </xf>
    <xf numFmtId="0" fontId="7" fillId="0" borderId="35" xfId="0" applyFont="1" applyBorder="1" applyAlignment="1">
      <alignment horizontal="center" vertical="center" wrapText="1" shrinkToFit="1"/>
    </xf>
    <xf numFmtId="0" fontId="0" fillId="0" borderId="9" xfId="0" applyFont="1" applyBorder="1" applyAlignment="1">
      <alignment horizontal="center" wrapText="1"/>
    </xf>
    <xf numFmtId="176" fontId="10" fillId="0" borderId="110" xfId="0" applyNumberFormat="1" applyFont="1" applyFill="1" applyBorder="1" applyAlignment="1">
      <alignment vertical="center" shrinkToFit="1"/>
    </xf>
    <xf numFmtId="176" fontId="10" fillId="0" borderId="81" xfId="0" applyNumberFormat="1" applyFont="1" applyFill="1" applyBorder="1" applyAlignment="1">
      <alignment vertical="center" shrinkToFit="1"/>
    </xf>
    <xf numFmtId="176" fontId="10" fillId="0" borderId="111" xfId="0" applyNumberFormat="1" applyFont="1" applyFill="1" applyBorder="1" applyAlignment="1">
      <alignment vertical="center" shrinkToFit="1"/>
    </xf>
    <xf numFmtId="176" fontId="10" fillId="2" borderId="22" xfId="0" applyNumberFormat="1" applyFont="1" applyFill="1" applyBorder="1" applyAlignment="1">
      <alignment vertical="center" shrinkToFit="1"/>
    </xf>
    <xf numFmtId="0" fontId="5" fillId="0" borderId="112" xfId="0" applyFont="1" applyBorder="1" applyAlignment="1">
      <alignment horizontal="center" vertical="center" wrapText="1"/>
    </xf>
    <xf numFmtId="176" fontId="10" fillId="0" borderId="80" xfId="0" applyNumberFormat="1" applyFont="1" applyFill="1" applyBorder="1" applyAlignment="1">
      <alignment horizontal="center" vertical="center" shrinkToFit="1"/>
    </xf>
    <xf numFmtId="176" fontId="10" fillId="0" borderId="81" xfId="0" applyNumberFormat="1" applyFont="1" applyFill="1" applyBorder="1" applyAlignment="1">
      <alignment horizontal="center" vertical="center" shrinkToFit="1"/>
    </xf>
    <xf numFmtId="176" fontId="10" fillId="0" borderId="83" xfId="0" applyNumberFormat="1" applyFont="1" applyFill="1" applyBorder="1" applyAlignment="1">
      <alignment horizontal="center" vertical="center" shrinkToFit="1"/>
    </xf>
    <xf numFmtId="0" fontId="7" fillId="0" borderId="76" xfId="0" applyFont="1" applyBorder="1" applyAlignment="1">
      <alignment vertical="center" shrinkToFit="1"/>
    </xf>
    <xf numFmtId="176" fontId="10" fillId="4" borderId="36" xfId="0" applyNumberFormat="1" applyFont="1" applyFill="1" applyBorder="1" applyAlignment="1">
      <alignment vertical="center" shrinkToFit="1"/>
    </xf>
    <xf numFmtId="176" fontId="10" fillId="4" borderId="37" xfId="0" applyNumberFormat="1" applyFont="1" applyFill="1" applyBorder="1" applyAlignment="1">
      <alignment vertical="center" shrinkToFit="1"/>
    </xf>
    <xf numFmtId="176" fontId="10" fillId="4" borderId="23" xfId="0" applyNumberFormat="1" applyFont="1" applyFill="1" applyBorder="1" applyAlignment="1">
      <alignment vertical="center" shrinkToFit="1"/>
    </xf>
    <xf numFmtId="176" fontId="10" fillId="4" borderId="38" xfId="0" applyNumberFormat="1" applyFont="1" applyFill="1" applyBorder="1" applyAlignment="1">
      <alignment vertical="center" shrinkToFit="1"/>
    </xf>
    <xf numFmtId="176" fontId="10" fillId="4" borderId="20" xfId="0" applyNumberFormat="1" applyFont="1" applyFill="1" applyBorder="1" applyAlignment="1">
      <alignment horizontal="center" vertical="center" shrinkToFit="1"/>
    </xf>
    <xf numFmtId="176" fontId="10" fillId="4" borderId="9" xfId="0" applyNumberFormat="1" applyFont="1" applyFill="1" applyBorder="1" applyAlignment="1">
      <alignment horizontal="center" vertical="center" shrinkToFit="1"/>
    </xf>
    <xf numFmtId="176" fontId="10" fillId="4" borderId="58" xfId="0" applyNumberFormat="1" applyFont="1" applyFill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wrapText="1"/>
    </xf>
    <xf numFmtId="38" fontId="7" fillId="0" borderId="34" xfId="1" applyFont="1" applyBorder="1" applyAlignment="1">
      <alignment vertical="center" shrinkToFit="1"/>
    </xf>
    <xf numFmtId="0" fontId="16" fillId="0" borderId="0" xfId="0" applyFont="1" applyAlignment="1">
      <alignment horizontal="center" vertical="center"/>
    </xf>
    <xf numFmtId="38" fontId="7" fillId="0" borderId="34" xfId="1" applyFont="1" applyBorder="1" applyAlignment="1">
      <alignment horizontal="right" vertical="center" shrinkToFit="1"/>
    </xf>
    <xf numFmtId="0" fontId="5" fillId="0" borderId="65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38" fontId="7" fillId="0" borderId="34" xfId="1" applyFont="1" applyBorder="1" applyAlignment="1">
      <alignment vertical="center" shrinkToFit="1"/>
    </xf>
    <xf numFmtId="38" fontId="7" fillId="0" borderId="25" xfId="1" applyFont="1" applyBorder="1" applyAlignment="1">
      <alignment horizontal="right" vertical="center" shrinkToFit="1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right"/>
    </xf>
    <xf numFmtId="0" fontId="0" fillId="0" borderId="0" xfId="0" applyFont="1" applyBorder="1" applyAlignment="1">
      <alignment vertical="center" wrapText="1" shrinkToFit="1"/>
    </xf>
    <xf numFmtId="38" fontId="14" fillId="0" borderId="0" xfId="1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77" xfId="0" applyFont="1" applyBorder="1" applyAlignment="1">
      <alignment horizontal="right"/>
    </xf>
    <xf numFmtId="0" fontId="0" fillId="0" borderId="27" xfId="0" applyFont="1" applyBorder="1" applyAlignment="1">
      <alignment horizontal="right"/>
    </xf>
    <xf numFmtId="0" fontId="0" fillId="0" borderId="28" xfId="0" applyFont="1" applyBorder="1" applyAlignment="1">
      <alignment horizontal="right"/>
    </xf>
    <xf numFmtId="0" fontId="17" fillId="0" borderId="0" xfId="0" applyFont="1" applyBorder="1" applyAlignment="1"/>
    <xf numFmtId="0" fontId="5" fillId="0" borderId="2" xfId="0" applyFont="1" applyBorder="1" applyAlignment="1">
      <alignment vertical="center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7" fillId="0" borderId="47" xfId="0" applyFont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38" fontId="9" fillId="0" borderId="62" xfId="1" applyFont="1" applyBorder="1" applyAlignment="1">
      <alignment vertical="center"/>
    </xf>
    <xf numFmtId="38" fontId="9" fillId="0" borderId="67" xfId="1" applyFont="1" applyBorder="1" applyAlignment="1">
      <alignment vertical="center"/>
    </xf>
    <xf numFmtId="38" fontId="9" fillId="0" borderId="63" xfId="1" applyFont="1" applyBorder="1" applyAlignment="1">
      <alignment vertical="center"/>
    </xf>
    <xf numFmtId="38" fontId="9" fillId="0" borderId="78" xfId="1" applyFont="1" applyBorder="1" applyAlignment="1">
      <alignment vertical="center"/>
    </xf>
    <xf numFmtId="38" fontId="9" fillId="0" borderId="27" xfId="1" applyFont="1" applyBorder="1" applyAlignment="1">
      <alignment vertical="center"/>
    </xf>
    <xf numFmtId="38" fontId="9" fillId="0" borderId="79" xfId="1" applyFont="1" applyBorder="1" applyAlignment="1">
      <alignment vertical="center"/>
    </xf>
    <xf numFmtId="0" fontId="0" fillId="0" borderId="68" xfId="0" applyFont="1" applyBorder="1" applyAlignment="1">
      <alignment horizontal="center" vertical="center" shrinkToFit="1"/>
    </xf>
    <xf numFmtId="0" fontId="0" fillId="0" borderId="24" xfId="0" applyFont="1" applyBorder="1" applyAlignment="1">
      <alignment horizontal="center" vertical="center" shrinkToFit="1"/>
    </xf>
    <xf numFmtId="0" fontId="0" fillId="0" borderId="84" xfId="0" applyFont="1" applyBorder="1" applyAlignment="1">
      <alignment horizontal="center" vertical="center" shrinkToFit="1"/>
    </xf>
    <xf numFmtId="0" fontId="0" fillId="0" borderId="85" xfId="0" applyFont="1" applyBorder="1" applyAlignment="1">
      <alignment horizontal="center" vertical="center" shrinkToFit="1"/>
    </xf>
    <xf numFmtId="0" fontId="0" fillId="0" borderId="86" xfId="0" applyFont="1" applyBorder="1" applyAlignment="1">
      <alignment horizontal="center" vertical="center" shrinkToFit="1"/>
    </xf>
    <xf numFmtId="0" fontId="0" fillId="0" borderId="87" xfId="0" applyFont="1" applyBorder="1" applyAlignment="1">
      <alignment horizontal="center" vertical="center" shrinkToFit="1"/>
    </xf>
    <xf numFmtId="38" fontId="7" fillId="2" borderId="9" xfId="1" applyFont="1" applyFill="1" applyBorder="1" applyAlignment="1">
      <alignment vertical="center" shrinkToFit="1"/>
    </xf>
    <xf numFmtId="38" fontId="7" fillId="2" borderId="81" xfId="1" applyFont="1" applyFill="1" applyBorder="1" applyAlignment="1">
      <alignment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71" xfId="0" applyFont="1" applyBorder="1" applyAlignment="1">
      <alignment horizontal="center" vertical="center" shrinkToFit="1"/>
    </xf>
    <xf numFmtId="38" fontId="7" fillId="2" borderId="11" xfId="1" applyFont="1" applyFill="1" applyBorder="1" applyAlignment="1">
      <alignment vertical="center" shrinkToFit="1"/>
    </xf>
    <xf numFmtId="38" fontId="7" fillId="2" borderId="83" xfId="1" applyFont="1" applyFill="1" applyBorder="1" applyAlignment="1">
      <alignment vertical="center" shrinkToFit="1"/>
    </xf>
    <xf numFmtId="0" fontId="5" fillId="0" borderId="4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8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38" fontId="1" fillId="0" borderId="14" xfId="1" applyFont="1" applyFill="1" applyBorder="1" applyAlignment="1">
      <alignment vertical="center"/>
    </xf>
    <xf numFmtId="38" fontId="1" fillId="0" borderId="16" xfId="1" applyFont="1" applyFill="1" applyBorder="1" applyAlignment="1">
      <alignment vertical="center"/>
    </xf>
    <xf numFmtId="38" fontId="1" fillId="0" borderId="18" xfId="1" applyFont="1" applyFill="1" applyBorder="1" applyAlignment="1">
      <alignment vertical="center"/>
    </xf>
    <xf numFmtId="0" fontId="5" fillId="0" borderId="105" xfId="0" applyFont="1" applyBorder="1" applyAlignment="1">
      <alignment horizontal="center" vertical="center" shrinkToFit="1"/>
    </xf>
    <xf numFmtId="0" fontId="5" fillId="0" borderId="66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shrinkToFit="1"/>
    </xf>
    <xf numFmtId="38" fontId="7" fillId="2" borderId="22" xfId="1" applyFont="1" applyFill="1" applyBorder="1" applyAlignment="1">
      <alignment vertical="center" shrinkToFit="1"/>
    </xf>
    <xf numFmtId="38" fontId="7" fillId="2" borderId="80" xfId="1" applyFont="1" applyFill="1" applyBorder="1" applyAlignment="1">
      <alignment vertical="center" shrinkToFit="1"/>
    </xf>
    <xf numFmtId="38" fontId="7" fillId="2" borderId="34" xfId="1" applyFont="1" applyFill="1" applyBorder="1" applyAlignment="1">
      <alignment vertical="center" shrinkToFit="1"/>
    </xf>
    <xf numFmtId="38" fontId="7" fillId="2" borderId="51" xfId="1" applyFont="1" applyFill="1" applyBorder="1" applyAlignment="1">
      <alignment vertical="center" shrinkToFit="1"/>
    </xf>
    <xf numFmtId="0" fontId="5" fillId="0" borderId="106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wrapText="1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82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17" xfId="0" applyFont="1" applyBorder="1" applyAlignment="1">
      <alignment horizontal="center" vertical="center" wrapText="1" shrinkToFit="1"/>
    </xf>
    <xf numFmtId="0" fontId="5" fillId="0" borderId="82" xfId="0" applyFont="1" applyBorder="1" applyAlignment="1">
      <alignment horizontal="center" vertical="center" wrapText="1" shrinkToFit="1"/>
    </xf>
    <xf numFmtId="0" fontId="5" fillId="0" borderId="19" xfId="0" applyFont="1" applyBorder="1" applyAlignment="1">
      <alignment horizontal="center" vertical="center" wrapText="1" shrinkToFit="1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38" fontId="7" fillId="0" borderId="66" xfId="1" applyFont="1" applyBorder="1" applyAlignment="1">
      <alignment horizontal="left" vertical="center" shrinkToFit="1"/>
    </xf>
    <xf numFmtId="38" fontId="7" fillId="0" borderId="50" xfId="1" applyFont="1" applyBorder="1" applyAlignment="1">
      <alignment horizontal="left" vertical="center" shrinkToFit="1"/>
    </xf>
    <xf numFmtId="38" fontId="7" fillId="0" borderId="29" xfId="1" applyFont="1" applyBorder="1" applyAlignment="1">
      <alignment vertical="center" shrinkToFit="1"/>
    </xf>
    <xf numFmtId="38" fontId="7" fillId="0" borderId="37" xfId="1" applyFont="1" applyBorder="1" applyAlignment="1">
      <alignment vertical="center" shrinkToFit="1"/>
    </xf>
    <xf numFmtId="38" fontId="7" fillId="0" borderId="114" xfId="1" applyFont="1" applyBorder="1" applyAlignment="1">
      <alignment horizontal="right" vertical="center" shrinkToFit="1"/>
    </xf>
    <xf numFmtId="38" fontId="7" fillId="0" borderId="115" xfId="1" applyFont="1" applyBorder="1" applyAlignment="1">
      <alignment horizontal="right" vertical="center" shrinkToFit="1"/>
    </xf>
    <xf numFmtId="0" fontId="7" fillId="0" borderId="91" xfId="0" applyFont="1" applyBorder="1" applyAlignment="1">
      <alignment horizontal="right" shrinkToFit="1"/>
    </xf>
    <xf numFmtId="0" fontId="7" fillId="0" borderId="92" xfId="0" applyFont="1" applyBorder="1" applyAlignment="1">
      <alignment horizontal="right" shrinkToFit="1"/>
    </xf>
    <xf numFmtId="0" fontId="7" fillId="0" borderId="93" xfId="0" applyFont="1" applyBorder="1" applyAlignment="1">
      <alignment horizontal="right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38" fontId="1" fillId="0" borderId="90" xfId="1" applyFont="1" applyFill="1" applyBorder="1" applyAlignment="1">
      <alignment vertical="center"/>
    </xf>
    <xf numFmtId="38" fontId="7" fillId="0" borderId="37" xfId="1" applyFont="1" applyBorder="1" applyAlignment="1">
      <alignment horizontal="center" vertical="center" shrinkToFit="1"/>
    </xf>
    <xf numFmtId="38" fontId="7" fillId="0" borderId="95" xfId="1" applyFont="1" applyBorder="1" applyAlignment="1">
      <alignment horizontal="center" vertical="center" shrinkToFit="1"/>
    </xf>
    <xf numFmtId="38" fontId="7" fillId="0" borderId="9" xfId="1" applyFont="1" applyBorder="1" applyAlignment="1">
      <alignment horizontal="center" vertical="center" shrinkToFit="1"/>
    </xf>
    <xf numFmtId="38" fontId="7" fillId="0" borderId="34" xfId="1" applyFont="1" applyBorder="1" applyAlignment="1">
      <alignment vertical="center" shrinkToFit="1"/>
    </xf>
    <xf numFmtId="38" fontId="7" fillId="2" borderId="34" xfId="1" applyNumberFormat="1" applyFont="1" applyFill="1" applyBorder="1" applyAlignment="1">
      <alignment vertical="center" shrinkToFit="1"/>
    </xf>
    <xf numFmtId="38" fontId="7" fillId="2" borderId="51" xfId="1" applyNumberFormat="1" applyFont="1" applyFill="1" applyBorder="1" applyAlignment="1">
      <alignment vertical="center" shrinkToFit="1"/>
    </xf>
    <xf numFmtId="38" fontId="7" fillId="0" borderId="71" xfId="1" applyFont="1" applyBorder="1" applyAlignment="1">
      <alignment horizontal="center" vertical="center" shrinkToFit="1"/>
    </xf>
    <xf numFmtId="38" fontId="7" fillId="0" borderId="97" xfId="1" applyFont="1" applyBorder="1" applyAlignment="1">
      <alignment horizontal="center" vertical="center" shrinkToFit="1"/>
    </xf>
    <xf numFmtId="38" fontId="7" fillId="0" borderId="38" xfId="1" applyFont="1" applyBorder="1" applyAlignment="1">
      <alignment horizontal="center" vertical="center" shrinkToFit="1"/>
    </xf>
    <xf numFmtId="38" fontId="7" fillId="2" borderId="35" xfId="1" applyNumberFormat="1" applyFont="1" applyFill="1" applyBorder="1" applyAlignment="1">
      <alignment vertical="center" shrinkToFit="1"/>
    </xf>
    <xf numFmtId="38" fontId="7" fillId="2" borderId="52" xfId="1" applyNumberFormat="1" applyFont="1" applyFill="1" applyBorder="1" applyAlignment="1">
      <alignment vertical="center" shrinkToFit="1"/>
    </xf>
    <xf numFmtId="38" fontId="7" fillId="0" borderId="96" xfId="1" applyFont="1" applyBorder="1" applyAlignment="1">
      <alignment horizontal="center" vertical="center" shrinkToFit="1"/>
    </xf>
    <xf numFmtId="38" fontId="7" fillId="0" borderId="29" xfId="1" applyFont="1" applyBorder="1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7" fillId="0" borderId="65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38" fontId="7" fillId="0" borderId="104" xfId="1" applyFont="1" applyBorder="1" applyAlignment="1">
      <alignment horizontal="center" vertical="center" shrinkToFit="1"/>
    </xf>
    <xf numFmtId="38" fontId="7" fillId="0" borderId="105" xfId="1" applyFont="1" applyBorder="1" applyAlignment="1">
      <alignment horizontal="left" vertical="center" shrinkToFit="1"/>
    </xf>
    <xf numFmtId="0" fontId="12" fillId="0" borderId="0" xfId="0" applyFont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7" fillId="0" borderId="65" xfId="0" applyFont="1" applyBorder="1" applyAlignment="1">
      <alignment horizontal="center" vertical="center" wrapText="1" shrinkToFit="1"/>
    </xf>
    <xf numFmtId="0" fontId="0" fillId="0" borderId="0" xfId="0" applyFont="1" applyBorder="1" applyAlignment="1">
      <alignment vertical="center" wrapText="1" shrinkToFit="1"/>
    </xf>
    <xf numFmtId="38" fontId="14" fillId="0" borderId="0" xfId="1" applyFont="1" applyBorder="1" applyAlignment="1">
      <alignment horizontal="center" vertical="center"/>
    </xf>
    <xf numFmtId="38" fontId="14" fillId="0" borderId="27" xfId="1" applyFont="1" applyBorder="1" applyAlignment="1">
      <alignment horizontal="center" vertical="center"/>
    </xf>
    <xf numFmtId="38" fontId="14" fillId="3" borderId="107" xfId="1" applyFont="1" applyFill="1" applyBorder="1" applyAlignment="1">
      <alignment horizontal="center" vertical="center"/>
    </xf>
    <xf numFmtId="38" fontId="14" fillId="3" borderId="108" xfId="1" applyFont="1" applyFill="1" applyBorder="1" applyAlignment="1">
      <alignment horizontal="center" vertical="center"/>
    </xf>
    <xf numFmtId="38" fontId="14" fillId="3" borderId="109" xfId="1" applyFont="1" applyFill="1" applyBorder="1" applyAlignment="1">
      <alignment horizontal="center" vertical="center"/>
    </xf>
    <xf numFmtId="38" fontId="14" fillId="3" borderId="88" xfId="1" applyFont="1" applyFill="1" applyBorder="1" applyAlignment="1">
      <alignment horizontal="center" vertical="center"/>
    </xf>
    <xf numFmtId="38" fontId="14" fillId="3" borderId="27" xfId="1" applyFont="1" applyFill="1" applyBorder="1" applyAlignment="1">
      <alignment horizontal="center" vertical="center"/>
    </xf>
    <xf numFmtId="38" fontId="14" fillId="3" borderId="28" xfId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38" fontId="14" fillId="5" borderId="107" xfId="1" applyFont="1" applyFill="1" applyBorder="1" applyAlignment="1">
      <alignment horizontal="center" vertical="center"/>
    </xf>
    <xf numFmtId="38" fontId="14" fillId="5" borderId="108" xfId="1" applyFont="1" applyFill="1" applyBorder="1" applyAlignment="1">
      <alignment horizontal="center" vertical="center"/>
    </xf>
    <xf numFmtId="38" fontId="14" fillId="5" borderId="109" xfId="1" applyFont="1" applyFill="1" applyBorder="1" applyAlignment="1">
      <alignment horizontal="center" vertical="center"/>
    </xf>
    <xf numFmtId="38" fontId="14" fillId="5" borderId="88" xfId="1" applyFont="1" applyFill="1" applyBorder="1" applyAlignment="1">
      <alignment horizontal="center" vertical="center"/>
    </xf>
    <xf numFmtId="38" fontId="14" fillId="5" borderId="27" xfId="1" applyFont="1" applyFill="1" applyBorder="1" applyAlignment="1">
      <alignment horizontal="center" vertical="center"/>
    </xf>
    <xf numFmtId="38" fontId="14" fillId="5" borderId="28" xfId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vertical="center" wrapText="1" shrinkToFit="1"/>
    </xf>
    <xf numFmtId="0" fontId="5" fillId="0" borderId="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0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0" fillId="0" borderId="2" xfId="0" applyFont="1" applyBorder="1" applyAlignment="1">
      <alignment horizontal="right"/>
    </xf>
    <xf numFmtId="0" fontId="0" fillId="0" borderId="77" xfId="0" applyFont="1" applyBorder="1" applyAlignment="1">
      <alignment horizontal="right"/>
    </xf>
    <xf numFmtId="0" fontId="0" fillId="0" borderId="27" xfId="0" applyFont="1" applyBorder="1" applyAlignment="1">
      <alignment horizontal="right"/>
    </xf>
    <xf numFmtId="0" fontId="0" fillId="0" borderId="28" xfId="0" applyFont="1" applyBorder="1" applyAlignment="1">
      <alignment horizontal="right"/>
    </xf>
    <xf numFmtId="0" fontId="5" fillId="0" borderId="0" xfId="0" applyFont="1" applyBorder="1" applyAlignment="1">
      <alignment wrapText="1"/>
    </xf>
    <xf numFmtId="0" fontId="5" fillId="0" borderId="5" xfId="0" applyFont="1" applyBorder="1" applyAlignment="1">
      <alignment wrapText="1"/>
    </xf>
    <xf numFmtId="38" fontId="1" fillId="0" borderId="13" xfId="1" applyFont="1" applyFill="1" applyBorder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/>
    </xf>
    <xf numFmtId="0" fontId="13" fillId="0" borderId="53" xfId="0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7" fillId="0" borderId="65" xfId="0" applyFont="1" applyBorder="1" applyAlignment="1">
      <alignment horizontal="center" vertical="center" wrapText="1"/>
    </xf>
    <xf numFmtId="0" fontId="7" fillId="0" borderId="65" xfId="0" applyFont="1" applyFill="1" applyBorder="1" applyAlignment="1">
      <alignment horizontal="center" vertical="center"/>
    </xf>
    <xf numFmtId="0" fontId="7" fillId="0" borderId="32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/>
    </xf>
    <xf numFmtId="38" fontId="1" fillId="0" borderId="113" xfId="1" applyFont="1" applyFill="1" applyBorder="1" applyAlignment="1">
      <alignment horizontal="center" vertical="center"/>
    </xf>
    <xf numFmtId="38" fontId="1" fillId="0" borderId="40" xfId="1" applyFont="1" applyFill="1" applyBorder="1" applyAlignment="1">
      <alignment horizontal="center" vertical="center"/>
    </xf>
    <xf numFmtId="38" fontId="1" fillId="0" borderId="54" xfId="1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 wrapText="1"/>
    </xf>
    <xf numFmtId="0" fontId="5" fillId="0" borderId="69" xfId="0" applyFont="1" applyBorder="1" applyAlignment="1">
      <alignment horizontal="center" vertical="center" wrapText="1"/>
    </xf>
    <xf numFmtId="0" fontId="5" fillId="0" borderId="70" xfId="0" applyFont="1" applyBorder="1" applyAlignment="1">
      <alignment horizontal="center" vertical="center" wrapText="1"/>
    </xf>
    <xf numFmtId="38" fontId="1" fillId="0" borderId="60" xfId="1" applyFont="1" applyFill="1" applyBorder="1" applyAlignment="1">
      <alignment horizontal="center" vertical="center"/>
    </xf>
    <xf numFmtId="38" fontId="1" fillId="0" borderId="69" xfId="1" applyFont="1" applyFill="1" applyBorder="1" applyAlignment="1">
      <alignment horizontal="center" vertical="center"/>
    </xf>
    <xf numFmtId="38" fontId="1" fillId="0" borderId="70" xfId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0" fillId="0" borderId="65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</cellXfs>
  <cellStyles count="4">
    <cellStyle name="桁区切り" xfId="1" builtinId="6"/>
    <cellStyle name="桁区切り 2" xfId="2" xr:uid="{00000000-0005-0000-0000-000001000000}"/>
    <cellStyle name="標準" xfId="0" builtinId="0"/>
    <cellStyle name="標準 3" xfId="3" xr:uid="{FAC83841-F1DF-4F85-814B-BAAEF48CBD4E}"/>
  </cellStyles>
  <dxfs count="16"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</dxfs>
  <tableStyles count="1" defaultTableStyle="TableStyleMedium2" defaultPivotStyle="PivotStyleLight16">
    <tableStyle name="Invisible" pivot="0" table="0" count="0" xr9:uid="{D8ADAA55-FD44-41B5-8D8C-1B7DE1CB8A1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279399</xdr:colOff>
      <xdr:row>3</xdr:row>
      <xdr:rowOff>152401</xdr:rowOff>
    </xdr:from>
    <xdr:to>
      <xdr:col>5</xdr:col>
      <xdr:colOff>457199</xdr:colOff>
      <xdr:row>7</xdr:row>
      <xdr:rowOff>33866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568CEBA2-4FC2-40FB-9503-B55DE73A6A46}"/>
            </a:ext>
          </a:extLst>
        </xdr:cNvPr>
        <xdr:cNvSpPr/>
      </xdr:nvSpPr>
      <xdr:spPr>
        <a:xfrm>
          <a:off x="541866" y="990601"/>
          <a:ext cx="2810933" cy="99906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kern="12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＜留意点＞</a:t>
          </a:r>
          <a:endParaRPr kumimoji="1" lang="en-US" altLang="ja-JP" sz="1100" kern="120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 kern="12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・当年度分のみを入力するのではなく、事業実施期間に係るすべての経費を入力してください。</a:t>
          </a:r>
        </a:p>
        <a:p>
          <a:pPr algn="l"/>
          <a:endParaRPr kumimoji="1" lang="en-US" altLang="ja-JP" sz="1100" kern="120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8</xdr:col>
      <xdr:colOff>8467</xdr:colOff>
      <xdr:row>0</xdr:row>
      <xdr:rowOff>110067</xdr:rowOff>
    </xdr:from>
    <xdr:to>
      <xdr:col>14</xdr:col>
      <xdr:colOff>296332</xdr:colOff>
      <xdr:row>2</xdr:row>
      <xdr:rowOff>194733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0F621F21-2FBE-44D9-A350-F647BCD8D9FD}"/>
            </a:ext>
          </a:extLst>
        </xdr:cNvPr>
        <xdr:cNvSpPr/>
      </xdr:nvSpPr>
      <xdr:spPr>
        <a:xfrm>
          <a:off x="4940300" y="110067"/>
          <a:ext cx="3092449" cy="656166"/>
        </a:xfrm>
        <a:prstGeom prst="wedgeRoundRectCallout">
          <a:avLst>
            <a:gd name="adj1" fmla="val -2633"/>
            <a:gd name="adj2" fmla="val 72830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110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必ず最初に選択してください</a:t>
          </a:r>
          <a:endParaRPr lang="ja-JP" altLang="ja-JP"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en-US" altLang="ja-JP" sz="110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※</a:t>
          </a:r>
          <a:r>
            <a:rPr kumimoji="1" lang="ja-JP" altLang="ja-JP" sz="110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選択した区分によって様式が</a:t>
          </a:r>
          <a:r>
            <a:rPr kumimoji="1" lang="ja-JP" altLang="en-US" sz="110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一部</a:t>
          </a:r>
          <a:r>
            <a:rPr kumimoji="1" lang="ja-JP" altLang="ja-JP" sz="110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変更されます。</a:t>
          </a:r>
          <a:endParaRPr lang="ja-JP" altLang="ja-JP"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116417</xdr:colOff>
      <xdr:row>0</xdr:row>
      <xdr:rowOff>119138</xdr:rowOff>
    </xdr:from>
    <xdr:to>
      <xdr:col>2</xdr:col>
      <xdr:colOff>464458</xdr:colOff>
      <xdr:row>2</xdr:row>
      <xdr:rowOff>18445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6D0EDC92-2ACE-4197-A1FC-51F3CB9D3CC1}"/>
            </a:ext>
          </a:extLst>
        </xdr:cNvPr>
        <xdr:cNvSpPr/>
      </xdr:nvSpPr>
      <xdr:spPr>
        <a:xfrm>
          <a:off x="116417" y="119138"/>
          <a:ext cx="1713291" cy="470807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 b="1" kern="12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記入例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201085</xdr:colOff>
      <xdr:row>3</xdr:row>
      <xdr:rowOff>105832</xdr:rowOff>
    </xdr:from>
    <xdr:to>
      <xdr:col>5</xdr:col>
      <xdr:colOff>2106083</xdr:colOff>
      <xdr:row>6</xdr:row>
      <xdr:rowOff>232833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279E89AC-E8C3-41CB-BB06-2A1DFDCC50FB}"/>
            </a:ext>
          </a:extLst>
        </xdr:cNvPr>
        <xdr:cNvSpPr/>
      </xdr:nvSpPr>
      <xdr:spPr>
        <a:xfrm>
          <a:off x="201085" y="1100665"/>
          <a:ext cx="6667498" cy="984251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kern="12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＜留意点＞</a:t>
          </a:r>
          <a:endParaRPr kumimoji="1" lang="en-US" altLang="ja-JP" sz="1100" kern="120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 kern="12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・当年度分のみを入力するのではなく、事業実施期間に係るすべての経費を入力してください。</a:t>
          </a:r>
          <a:endParaRPr kumimoji="1" lang="en-US" altLang="ja-JP" sz="1100" kern="120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 kern="12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・募集要項に記載している「収支予算書／決算書に記載できない経費」に該当する経費は記載しないでください。</a:t>
          </a:r>
        </a:p>
      </xdr:txBody>
    </xdr:sp>
    <xdr:clientData/>
  </xdr:twoCellAnchor>
  <xdr:twoCellAnchor>
    <xdr:from>
      <xdr:col>9</xdr:col>
      <xdr:colOff>347134</xdr:colOff>
      <xdr:row>0</xdr:row>
      <xdr:rowOff>220133</xdr:rowOff>
    </xdr:from>
    <xdr:to>
      <xdr:col>13</xdr:col>
      <xdr:colOff>889000</xdr:colOff>
      <xdr:row>2</xdr:row>
      <xdr:rowOff>152399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70762432-C4FD-4C3D-B68B-446325B20FAE}"/>
            </a:ext>
          </a:extLst>
        </xdr:cNvPr>
        <xdr:cNvSpPr/>
      </xdr:nvSpPr>
      <xdr:spPr>
        <a:xfrm>
          <a:off x="8845551" y="220133"/>
          <a:ext cx="3282949" cy="651933"/>
        </a:xfrm>
        <a:prstGeom prst="wedgeRoundRectCallout">
          <a:avLst>
            <a:gd name="adj1" fmla="val -458"/>
            <a:gd name="adj2" fmla="val 83654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kern="12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必ず最初に選択してください</a:t>
          </a:r>
          <a:endParaRPr kumimoji="1" lang="en-US" altLang="ja-JP" sz="1100" kern="120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en-US" altLang="ja-JP" sz="1100" kern="12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1100" kern="12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選択した区分によって様式が一部変更されます。</a:t>
          </a:r>
          <a:endParaRPr kumimoji="1" lang="en-US" altLang="ja-JP" sz="1100" kern="120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11</xdr:col>
      <xdr:colOff>86785</xdr:colOff>
      <xdr:row>100</xdr:row>
      <xdr:rowOff>69848</xdr:rowOff>
    </xdr:from>
    <xdr:to>
      <xdr:col>13</xdr:col>
      <xdr:colOff>836085</xdr:colOff>
      <xdr:row>104</xdr:row>
      <xdr:rowOff>35981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11FCC807-60E0-E37B-4054-4E076191C22E}"/>
            </a:ext>
          </a:extLst>
        </xdr:cNvPr>
        <xdr:cNvSpPr/>
      </xdr:nvSpPr>
      <xdr:spPr>
        <a:xfrm>
          <a:off x="9802285" y="18887015"/>
          <a:ext cx="2273300" cy="643466"/>
        </a:xfrm>
        <a:prstGeom prst="wedgeRoundRectCallout">
          <a:avLst>
            <a:gd name="adj1" fmla="val 2776"/>
            <a:gd name="adj2" fmla="val 105364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kern="12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交付申請時は手入力が必要です。</a:t>
          </a:r>
          <a:endParaRPr kumimoji="1" lang="en-US" altLang="ja-JP" sz="1100" kern="120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en-US" altLang="ja-JP" sz="1100" kern="12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1100" kern="12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応募時は入力不要</a:t>
          </a:r>
          <a:endParaRPr kumimoji="1" lang="en-US" altLang="ja-JP" sz="1100" kern="120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endParaRPr kumimoji="1" lang="en-US" altLang="ja-JP" sz="1100" kern="120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</xdr:col>
      <xdr:colOff>846667</xdr:colOff>
      <xdr:row>80</xdr:row>
      <xdr:rowOff>152398</xdr:rowOff>
    </xdr:from>
    <xdr:to>
      <xdr:col>9</xdr:col>
      <xdr:colOff>364066</xdr:colOff>
      <xdr:row>85</xdr:row>
      <xdr:rowOff>845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5285C31E-6FB7-B7BF-112C-C4280703FA13}"/>
            </a:ext>
          </a:extLst>
        </xdr:cNvPr>
        <xdr:cNvSpPr/>
      </xdr:nvSpPr>
      <xdr:spPr>
        <a:xfrm>
          <a:off x="5609167" y="15688731"/>
          <a:ext cx="3253316" cy="642197"/>
        </a:xfrm>
        <a:prstGeom prst="wedgeRoundRectCallout">
          <a:avLst>
            <a:gd name="adj1" fmla="val 48905"/>
            <a:gd name="adj2" fmla="val 73128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kern="12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令和</a:t>
          </a:r>
          <a:r>
            <a:rPr kumimoji="1" lang="en-US" altLang="ja-JP" sz="1100" kern="12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9</a:t>
          </a:r>
          <a:r>
            <a:rPr kumimoji="1" lang="ja-JP" altLang="en-US" sz="1100" kern="12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年度の交付申請時は手入力が必要となります。</a:t>
          </a:r>
          <a:r>
            <a:rPr kumimoji="1" lang="en-US" altLang="ja-JP" sz="1100" kern="12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1100" kern="12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令和</a:t>
          </a:r>
          <a:r>
            <a:rPr kumimoji="1" lang="en-US" altLang="ja-JP" sz="1100" kern="12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9</a:t>
          </a:r>
          <a:r>
            <a:rPr kumimoji="1" lang="ja-JP" altLang="en-US" sz="1100" kern="12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年度以外は入力不要。</a:t>
          </a:r>
          <a:endParaRPr kumimoji="1" lang="en-US" altLang="ja-JP" sz="1100" kern="120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63500</xdr:colOff>
      <xdr:row>0</xdr:row>
      <xdr:rowOff>74083</xdr:rowOff>
    </xdr:from>
    <xdr:to>
      <xdr:col>1</xdr:col>
      <xdr:colOff>1491041</xdr:colOff>
      <xdr:row>1</xdr:row>
      <xdr:rowOff>185057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0186630F-AC8A-4B0C-8409-16C71F1B4298}"/>
            </a:ext>
          </a:extLst>
        </xdr:cNvPr>
        <xdr:cNvSpPr/>
      </xdr:nvSpPr>
      <xdr:spPr>
        <a:xfrm>
          <a:off x="63500" y="74083"/>
          <a:ext cx="1713291" cy="470807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 b="1" kern="12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F6EB9-A1BE-4C15-AE19-358E1E638221}">
  <sheetPr codeName="Sheet1">
    <pageSetUpPr fitToPage="1"/>
  </sheetPr>
  <dimension ref="A1:Q56"/>
  <sheetViews>
    <sheetView tabSelected="1" view="pageBreakPreview" zoomScale="90" zoomScaleNormal="100" zoomScaleSheetLayoutView="90" workbookViewId="0">
      <selection sqref="A1:O1"/>
    </sheetView>
  </sheetViews>
  <sheetFormatPr defaultColWidth="2" defaultRowHeight="9" customHeight="1" x14ac:dyDescent="0.15"/>
  <cols>
    <col min="1" max="1" width="3.75" style="2" customWidth="1"/>
    <col min="2" max="2" width="14.125" style="2" customWidth="1"/>
    <col min="3" max="3" width="12.5" style="23" customWidth="1"/>
    <col min="4" max="4" width="8" style="23" bestFit="1" customWidth="1"/>
    <col min="5" max="5" width="3.75" style="2" customWidth="1"/>
    <col min="6" max="6" width="11.25" style="2" customWidth="1"/>
    <col min="7" max="7" width="5" style="2" customWidth="1"/>
    <col min="8" max="8" width="6.25" style="2" customWidth="1"/>
    <col min="9" max="9" width="3.75" style="2" customWidth="1"/>
    <col min="10" max="11" width="6.25" style="2" customWidth="1"/>
    <col min="12" max="12" width="3.125" style="2" customWidth="1"/>
    <col min="13" max="13" width="10" style="2" bestFit="1" customWidth="1"/>
    <col min="14" max="14" width="6.25" style="2" customWidth="1"/>
    <col min="15" max="15" width="6.125" style="2" customWidth="1"/>
    <col min="16" max="16384" width="2" style="2"/>
  </cols>
  <sheetData>
    <row r="1" spans="1:17" ht="22.5" customHeight="1" x14ac:dyDescent="0.15">
      <c r="A1" s="274" t="s">
        <v>14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1"/>
      <c r="Q1" s="1"/>
    </row>
    <row r="2" spans="1:17" ht="22.5" customHeight="1" x14ac:dyDescent="0.15">
      <c r="A2" s="156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"/>
      <c r="Q2" s="1"/>
    </row>
    <row r="3" spans="1:17" ht="22.5" customHeight="1" x14ac:dyDescent="0.15">
      <c r="A3" s="27"/>
      <c r="B3" s="27"/>
      <c r="C3" s="28"/>
      <c r="D3" s="28"/>
      <c r="E3" s="13"/>
      <c r="F3" s="13"/>
      <c r="G3" s="13"/>
      <c r="H3" s="19"/>
      <c r="I3" s="19"/>
      <c r="J3" s="19"/>
      <c r="K3" s="19"/>
      <c r="L3" s="19"/>
      <c r="M3" s="19"/>
      <c r="N3" s="19"/>
      <c r="O3" s="19"/>
      <c r="P3" s="1"/>
      <c r="Q3" s="1"/>
    </row>
    <row r="4" spans="1:17" customFormat="1" ht="22.5" customHeight="1" x14ac:dyDescent="0.15">
      <c r="A4" s="168"/>
      <c r="B4" s="168"/>
      <c r="C4" s="168"/>
      <c r="D4" s="168"/>
      <c r="F4" s="169"/>
      <c r="G4" s="268" t="s">
        <v>112</v>
      </c>
      <c r="H4" s="268"/>
      <c r="I4" s="268"/>
      <c r="J4" s="268"/>
      <c r="K4" s="275"/>
      <c r="L4" s="275"/>
      <c r="M4" s="275"/>
      <c r="N4" s="275"/>
      <c r="O4" s="275"/>
      <c r="P4" s="1"/>
      <c r="Q4" s="1"/>
    </row>
    <row r="5" spans="1:17" customFormat="1" ht="22.5" customHeight="1" x14ac:dyDescent="0.15">
      <c r="A5" s="168"/>
      <c r="B5" s="168"/>
      <c r="C5" s="168"/>
      <c r="D5" s="168"/>
      <c r="G5" s="268" t="s">
        <v>44</v>
      </c>
      <c r="H5" s="268"/>
      <c r="I5" s="268"/>
      <c r="J5" s="268"/>
      <c r="K5" s="276"/>
      <c r="L5" s="276"/>
      <c r="M5" s="276"/>
      <c r="N5" s="276"/>
      <c r="O5" s="276"/>
      <c r="P5" s="1"/>
      <c r="Q5" s="1"/>
    </row>
    <row r="6" spans="1:17" customFormat="1" ht="22.5" customHeight="1" x14ac:dyDescent="0.15">
      <c r="A6" s="168"/>
      <c r="B6" s="168"/>
      <c r="C6" s="168"/>
      <c r="D6" s="168"/>
      <c r="G6" s="268" t="s">
        <v>45</v>
      </c>
      <c r="H6" s="268"/>
      <c r="I6" s="268"/>
      <c r="J6" s="268"/>
      <c r="K6" s="276"/>
      <c r="L6" s="276"/>
      <c r="M6" s="276"/>
      <c r="N6" s="276"/>
      <c r="O6" s="276"/>
      <c r="P6" s="1"/>
      <c r="Q6" s="1"/>
    </row>
    <row r="7" spans="1:17" customFormat="1" ht="22.5" customHeight="1" x14ac:dyDescent="0.15">
      <c r="A7" s="168"/>
      <c r="B7" s="168"/>
      <c r="C7" s="168"/>
      <c r="D7" s="168"/>
      <c r="G7" s="268" t="s">
        <v>29</v>
      </c>
      <c r="H7" s="268"/>
      <c r="I7" s="268"/>
      <c r="J7" s="268"/>
      <c r="K7" s="277"/>
      <c r="L7" s="277"/>
      <c r="M7" s="277"/>
      <c r="N7" s="277"/>
      <c r="O7" s="277"/>
      <c r="P7" s="1"/>
      <c r="Q7" s="1"/>
    </row>
    <row r="8" spans="1:17" customFormat="1" ht="22.5" customHeight="1" x14ac:dyDescent="0.15">
      <c r="A8" s="168"/>
      <c r="B8" s="168"/>
      <c r="C8" s="168"/>
      <c r="D8" s="168"/>
      <c r="G8" s="268" t="s">
        <v>30</v>
      </c>
      <c r="H8" s="268"/>
      <c r="I8" s="268"/>
      <c r="J8" s="268"/>
      <c r="K8" s="269"/>
      <c r="L8" s="269"/>
      <c r="M8" s="269"/>
      <c r="N8" s="269"/>
      <c r="O8" s="269"/>
      <c r="P8" s="1"/>
      <c r="Q8" s="1"/>
    </row>
    <row r="9" spans="1:17" ht="22.5" customHeight="1" x14ac:dyDescent="0.15">
      <c r="A9" s="27"/>
      <c r="B9" s="27"/>
      <c r="C9" s="28"/>
      <c r="D9" s="28"/>
      <c r="E9" s="14"/>
      <c r="F9" s="14"/>
      <c r="G9" s="14"/>
      <c r="H9" s="19"/>
      <c r="I9" s="19"/>
      <c r="J9" s="19"/>
      <c r="K9" s="19"/>
      <c r="L9" s="19"/>
      <c r="M9" s="19"/>
      <c r="N9" s="19"/>
      <c r="O9" s="19"/>
      <c r="P9" s="20"/>
      <c r="Q9" s="1"/>
    </row>
    <row r="10" spans="1:17" ht="15" customHeight="1" x14ac:dyDescent="0.15">
      <c r="A10" s="48" t="s">
        <v>32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 t="s">
        <v>28</v>
      </c>
      <c r="O10" s="48"/>
      <c r="P10" s="48"/>
      <c r="Q10" s="48"/>
    </row>
    <row r="11" spans="1:17" ht="15" customHeight="1" thickBot="1" x14ac:dyDescent="0.2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</row>
    <row r="12" spans="1:17" ht="15" customHeight="1" x14ac:dyDescent="0.15">
      <c r="A12" s="228" t="s">
        <v>3</v>
      </c>
      <c r="B12" s="229"/>
      <c r="C12" s="232" t="s">
        <v>2</v>
      </c>
      <c r="D12" s="234" t="s">
        <v>4</v>
      </c>
      <c r="E12" s="235"/>
      <c r="F12" s="235"/>
      <c r="G12" s="235"/>
      <c r="H12" s="235"/>
      <c r="I12" s="235"/>
      <c r="J12" s="235"/>
      <c r="K12" s="235"/>
      <c r="L12" s="235"/>
      <c r="M12" s="235"/>
      <c r="N12" s="235"/>
      <c r="O12" s="236"/>
    </row>
    <row r="13" spans="1:17" ht="15" customHeight="1" x14ac:dyDescent="0.15">
      <c r="A13" s="230"/>
      <c r="B13" s="231"/>
      <c r="C13" s="233"/>
      <c r="D13" s="151" t="s">
        <v>35</v>
      </c>
      <c r="E13" s="270" t="s">
        <v>7</v>
      </c>
      <c r="F13" s="271"/>
      <c r="G13" s="271" t="s">
        <v>8</v>
      </c>
      <c r="H13" s="271"/>
      <c r="I13" s="240" t="s">
        <v>0</v>
      </c>
      <c r="J13" s="239"/>
      <c r="K13" s="240" t="s">
        <v>25</v>
      </c>
      <c r="L13" s="239"/>
      <c r="M13" s="149" t="s">
        <v>87</v>
      </c>
      <c r="N13" s="240" t="s">
        <v>1</v>
      </c>
      <c r="O13" s="241"/>
    </row>
    <row r="14" spans="1:17" ht="15" customHeight="1" x14ac:dyDescent="0.15">
      <c r="A14" s="251" t="s">
        <v>38</v>
      </c>
      <c r="B14" s="217"/>
      <c r="C14" s="204" t="str">
        <f>IF(SUM(N15:O29)=0,"",SUM(N15:O29))</f>
        <v/>
      </c>
      <c r="D14" s="65"/>
      <c r="E14" s="273" t="s">
        <v>9</v>
      </c>
      <c r="F14" s="242"/>
      <c r="G14" s="242"/>
      <c r="H14" s="242"/>
      <c r="I14" s="242"/>
      <c r="J14" s="242"/>
      <c r="K14" s="242"/>
      <c r="L14" s="242"/>
      <c r="M14" s="242"/>
      <c r="N14" s="242"/>
      <c r="O14" s="243"/>
    </row>
    <row r="15" spans="1:17" ht="15" customHeight="1" x14ac:dyDescent="0.15">
      <c r="A15" s="218"/>
      <c r="B15" s="219"/>
      <c r="C15" s="205"/>
      <c r="D15" s="73"/>
      <c r="E15" s="255"/>
      <c r="F15" s="256"/>
      <c r="G15" s="255"/>
      <c r="H15" s="257"/>
      <c r="I15" s="258"/>
      <c r="J15" s="245"/>
      <c r="K15" s="152"/>
      <c r="L15" s="15" t="s">
        <v>5</v>
      </c>
      <c r="M15" s="93"/>
      <c r="N15" s="259" t="str">
        <f>IF(ISNUMBER(I15),(ROUND(PRODUCT(I15,K15),0)),"")</f>
        <v/>
      </c>
      <c r="O15" s="260"/>
    </row>
    <row r="16" spans="1:17" ht="15" customHeight="1" x14ac:dyDescent="0.15">
      <c r="A16" s="218"/>
      <c r="B16" s="219"/>
      <c r="C16" s="205"/>
      <c r="D16" s="73"/>
      <c r="E16" s="255"/>
      <c r="F16" s="256"/>
      <c r="G16" s="272"/>
      <c r="H16" s="255"/>
      <c r="I16" s="258"/>
      <c r="J16" s="245"/>
      <c r="K16" s="152"/>
      <c r="L16" s="15" t="s">
        <v>5</v>
      </c>
      <c r="M16" s="93"/>
      <c r="N16" s="259" t="str">
        <f t="shared" ref="N16:N29" si="0">IF(ISNUMBER(I16),(ROUND(PRODUCT(I16,K16),0)),"")</f>
        <v/>
      </c>
      <c r="O16" s="260"/>
    </row>
    <row r="17" spans="1:15" ht="15" customHeight="1" x14ac:dyDescent="0.15">
      <c r="A17" s="218"/>
      <c r="B17" s="219"/>
      <c r="C17" s="205"/>
      <c r="D17" s="73"/>
      <c r="E17" s="255"/>
      <c r="F17" s="256"/>
      <c r="G17" s="255"/>
      <c r="H17" s="257"/>
      <c r="I17" s="258"/>
      <c r="J17" s="245"/>
      <c r="K17" s="152"/>
      <c r="L17" s="15" t="s">
        <v>5</v>
      </c>
      <c r="M17" s="93"/>
      <c r="N17" s="259" t="str">
        <f t="shared" si="0"/>
        <v/>
      </c>
      <c r="O17" s="260"/>
    </row>
    <row r="18" spans="1:15" ht="15" customHeight="1" x14ac:dyDescent="0.15">
      <c r="A18" s="218"/>
      <c r="B18" s="219"/>
      <c r="C18" s="205"/>
      <c r="D18" s="73"/>
      <c r="E18" s="255"/>
      <c r="F18" s="256"/>
      <c r="G18" s="255"/>
      <c r="H18" s="257"/>
      <c r="I18" s="258"/>
      <c r="J18" s="245"/>
      <c r="K18" s="152"/>
      <c r="L18" s="15" t="s">
        <v>5</v>
      </c>
      <c r="M18" s="93"/>
      <c r="N18" s="259" t="str">
        <f t="shared" si="0"/>
        <v/>
      </c>
      <c r="O18" s="260"/>
    </row>
    <row r="19" spans="1:15" ht="15" customHeight="1" x14ac:dyDescent="0.15">
      <c r="A19" s="218"/>
      <c r="B19" s="219"/>
      <c r="C19" s="205"/>
      <c r="D19" s="73"/>
      <c r="E19" s="255"/>
      <c r="F19" s="256"/>
      <c r="G19" s="255"/>
      <c r="H19" s="257"/>
      <c r="I19" s="258"/>
      <c r="J19" s="245"/>
      <c r="K19" s="152"/>
      <c r="L19" s="15" t="s">
        <v>5</v>
      </c>
      <c r="M19" s="93"/>
      <c r="N19" s="259" t="str">
        <f t="shared" si="0"/>
        <v/>
      </c>
      <c r="O19" s="260"/>
    </row>
    <row r="20" spans="1:15" ht="15" customHeight="1" x14ac:dyDescent="0.15">
      <c r="A20" s="218"/>
      <c r="B20" s="219"/>
      <c r="C20" s="205"/>
      <c r="D20" s="73"/>
      <c r="E20" s="255"/>
      <c r="F20" s="256"/>
      <c r="G20" s="255"/>
      <c r="H20" s="257"/>
      <c r="I20" s="258"/>
      <c r="J20" s="245"/>
      <c r="K20" s="152"/>
      <c r="L20" s="15" t="s">
        <v>5</v>
      </c>
      <c r="M20" s="93"/>
      <c r="N20" s="259" t="str">
        <f t="shared" si="0"/>
        <v/>
      </c>
      <c r="O20" s="260"/>
    </row>
    <row r="21" spans="1:15" ht="15" customHeight="1" x14ac:dyDescent="0.15">
      <c r="A21" s="218"/>
      <c r="B21" s="219"/>
      <c r="C21" s="205"/>
      <c r="D21" s="73"/>
      <c r="E21" s="255"/>
      <c r="F21" s="256"/>
      <c r="G21" s="255"/>
      <c r="H21" s="257"/>
      <c r="I21" s="258"/>
      <c r="J21" s="245"/>
      <c r="K21" s="152"/>
      <c r="L21" s="15" t="s">
        <v>5</v>
      </c>
      <c r="M21" s="93"/>
      <c r="N21" s="259" t="str">
        <f t="shared" si="0"/>
        <v/>
      </c>
      <c r="O21" s="260"/>
    </row>
    <row r="22" spans="1:15" ht="15" customHeight="1" x14ac:dyDescent="0.15">
      <c r="A22" s="218"/>
      <c r="B22" s="219"/>
      <c r="C22" s="205"/>
      <c r="D22" s="73"/>
      <c r="E22" s="255"/>
      <c r="F22" s="256"/>
      <c r="G22" s="255"/>
      <c r="H22" s="257"/>
      <c r="I22" s="258"/>
      <c r="J22" s="245"/>
      <c r="K22" s="152"/>
      <c r="L22" s="15" t="s">
        <v>5</v>
      </c>
      <c r="M22" s="93"/>
      <c r="N22" s="259" t="str">
        <f t="shared" si="0"/>
        <v/>
      </c>
      <c r="O22" s="260"/>
    </row>
    <row r="23" spans="1:15" ht="15" customHeight="1" x14ac:dyDescent="0.15">
      <c r="A23" s="218"/>
      <c r="B23" s="219"/>
      <c r="C23" s="205"/>
      <c r="D23" s="73"/>
      <c r="E23" s="255"/>
      <c r="F23" s="256"/>
      <c r="G23" s="255"/>
      <c r="H23" s="257"/>
      <c r="I23" s="258"/>
      <c r="J23" s="245"/>
      <c r="K23" s="152"/>
      <c r="L23" s="15" t="s">
        <v>5</v>
      </c>
      <c r="M23" s="93"/>
      <c r="N23" s="259" t="str">
        <f t="shared" si="0"/>
        <v/>
      </c>
      <c r="O23" s="260"/>
    </row>
    <row r="24" spans="1:15" ht="15" customHeight="1" x14ac:dyDescent="0.15">
      <c r="A24" s="218"/>
      <c r="B24" s="219"/>
      <c r="C24" s="205"/>
      <c r="D24" s="73"/>
      <c r="E24" s="255"/>
      <c r="F24" s="256"/>
      <c r="G24" s="255"/>
      <c r="H24" s="257"/>
      <c r="I24" s="258"/>
      <c r="J24" s="245"/>
      <c r="K24" s="152"/>
      <c r="L24" s="15" t="s">
        <v>5</v>
      </c>
      <c r="M24" s="93"/>
      <c r="N24" s="259" t="str">
        <f t="shared" si="0"/>
        <v/>
      </c>
      <c r="O24" s="260"/>
    </row>
    <row r="25" spans="1:15" ht="15" customHeight="1" x14ac:dyDescent="0.15">
      <c r="A25" s="218"/>
      <c r="B25" s="219"/>
      <c r="C25" s="205"/>
      <c r="D25" s="73"/>
      <c r="E25" s="255"/>
      <c r="F25" s="256"/>
      <c r="G25" s="255"/>
      <c r="H25" s="257"/>
      <c r="I25" s="258"/>
      <c r="J25" s="245"/>
      <c r="K25" s="152"/>
      <c r="L25" s="15" t="s">
        <v>5</v>
      </c>
      <c r="M25" s="93"/>
      <c r="N25" s="259" t="str">
        <f t="shared" si="0"/>
        <v/>
      </c>
      <c r="O25" s="260"/>
    </row>
    <row r="26" spans="1:15" ht="15" customHeight="1" x14ac:dyDescent="0.15">
      <c r="A26" s="218"/>
      <c r="B26" s="219"/>
      <c r="C26" s="205"/>
      <c r="D26" s="73"/>
      <c r="E26" s="255"/>
      <c r="F26" s="256"/>
      <c r="G26" s="255"/>
      <c r="H26" s="257"/>
      <c r="I26" s="258"/>
      <c r="J26" s="245"/>
      <c r="K26" s="152"/>
      <c r="L26" s="15" t="s">
        <v>5</v>
      </c>
      <c r="M26" s="93"/>
      <c r="N26" s="259" t="str">
        <f t="shared" si="0"/>
        <v/>
      </c>
      <c r="O26" s="260"/>
    </row>
    <row r="27" spans="1:15" ht="15" customHeight="1" x14ac:dyDescent="0.15">
      <c r="A27" s="218"/>
      <c r="B27" s="219"/>
      <c r="C27" s="205"/>
      <c r="D27" s="73"/>
      <c r="E27" s="255"/>
      <c r="F27" s="266"/>
      <c r="G27" s="267"/>
      <c r="H27" s="255"/>
      <c r="I27" s="258"/>
      <c r="J27" s="245"/>
      <c r="K27" s="152"/>
      <c r="L27" s="15" t="s">
        <v>5</v>
      </c>
      <c r="M27" s="93"/>
      <c r="N27" s="259" t="str">
        <f t="shared" si="0"/>
        <v/>
      </c>
      <c r="O27" s="260"/>
    </row>
    <row r="28" spans="1:15" ht="15" customHeight="1" x14ac:dyDescent="0.15">
      <c r="A28" s="218"/>
      <c r="B28" s="219"/>
      <c r="C28" s="205"/>
      <c r="D28" s="73"/>
      <c r="E28" s="255"/>
      <c r="F28" s="256"/>
      <c r="G28" s="255"/>
      <c r="H28" s="257"/>
      <c r="I28" s="258"/>
      <c r="J28" s="245"/>
      <c r="K28" s="152"/>
      <c r="L28" s="15" t="s">
        <v>5</v>
      </c>
      <c r="M28" s="93"/>
      <c r="N28" s="259" t="str">
        <f t="shared" si="0"/>
        <v/>
      </c>
      <c r="O28" s="260"/>
    </row>
    <row r="29" spans="1:15" ht="15" customHeight="1" x14ac:dyDescent="0.15">
      <c r="A29" s="218"/>
      <c r="B29" s="219"/>
      <c r="C29" s="205"/>
      <c r="D29" s="74"/>
      <c r="E29" s="261"/>
      <c r="F29" s="262"/>
      <c r="G29" s="261"/>
      <c r="H29" s="263"/>
      <c r="I29" s="258"/>
      <c r="J29" s="245"/>
      <c r="K29" s="46"/>
      <c r="L29" s="16" t="s">
        <v>5</v>
      </c>
      <c r="M29" s="94"/>
      <c r="N29" s="264" t="str">
        <f t="shared" si="0"/>
        <v/>
      </c>
      <c r="O29" s="265"/>
    </row>
    <row r="30" spans="1:15" ht="15" customHeight="1" x14ac:dyDescent="0.15">
      <c r="A30" s="218"/>
      <c r="B30" s="219"/>
      <c r="C30" s="205"/>
      <c r="D30" s="65"/>
      <c r="E30" s="242" t="s">
        <v>10</v>
      </c>
      <c r="F30" s="242"/>
      <c r="G30" s="242"/>
      <c r="H30" s="242"/>
      <c r="I30" s="242"/>
      <c r="J30" s="242"/>
      <c r="K30" s="242"/>
      <c r="L30" s="242"/>
      <c r="M30" s="242"/>
      <c r="N30" s="242"/>
      <c r="O30" s="243"/>
    </row>
    <row r="31" spans="1:15" ht="15" customHeight="1" x14ac:dyDescent="0.15">
      <c r="A31" s="218"/>
      <c r="B31" s="219"/>
      <c r="C31" s="205"/>
      <c r="D31" s="73"/>
      <c r="E31" s="244"/>
      <c r="F31" s="244"/>
      <c r="G31" s="244"/>
      <c r="H31" s="244"/>
      <c r="I31" s="244"/>
      <c r="J31" s="245"/>
      <c r="K31" s="153"/>
      <c r="L31" s="15" t="s">
        <v>5</v>
      </c>
      <c r="M31" s="93"/>
      <c r="N31" s="246"/>
      <c r="O31" s="247"/>
    </row>
    <row r="32" spans="1:15" ht="15" customHeight="1" x14ac:dyDescent="0.15">
      <c r="A32" s="218"/>
      <c r="B32" s="219"/>
      <c r="C32" s="205"/>
      <c r="D32" s="73"/>
      <c r="E32" s="244"/>
      <c r="F32" s="244"/>
      <c r="G32" s="244"/>
      <c r="H32" s="244"/>
      <c r="I32" s="244"/>
      <c r="J32" s="245"/>
      <c r="K32" s="148"/>
      <c r="L32" s="15" t="s">
        <v>5</v>
      </c>
      <c r="M32" s="93"/>
      <c r="N32" s="246"/>
      <c r="O32" s="247"/>
    </row>
    <row r="33" spans="1:15" ht="15" customHeight="1" thickBot="1" x14ac:dyDescent="0.2">
      <c r="A33" s="252"/>
      <c r="B33" s="253"/>
      <c r="C33" s="254"/>
      <c r="D33" s="248" t="s">
        <v>23</v>
      </c>
      <c r="E33" s="249"/>
      <c r="F33" s="249"/>
      <c r="G33" s="249"/>
      <c r="H33" s="249"/>
      <c r="I33" s="249"/>
      <c r="J33" s="249"/>
      <c r="K33" s="249"/>
      <c r="L33" s="249"/>
      <c r="M33" s="249"/>
      <c r="N33" s="249"/>
      <c r="O33" s="250"/>
    </row>
    <row r="34" spans="1:15" ht="7.5" customHeight="1" thickBot="1" x14ac:dyDescent="0.2">
      <c r="A34" s="59"/>
      <c r="B34" s="59"/>
      <c r="C34" s="50"/>
      <c r="D34" s="5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</row>
    <row r="35" spans="1:15" ht="15" customHeight="1" x14ac:dyDescent="0.15">
      <c r="A35" s="228" t="s">
        <v>3</v>
      </c>
      <c r="B35" s="229"/>
      <c r="C35" s="232" t="s">
        <v>2</v>
      </c>
      <c r="D35" s="234" t="s">
        <v>4</v>
      </c>
      <c r="E35" s="235"/>
      <c r="F35" s="235"/>
      <c r="G35" s="235"/>
      <c r="H35" s="235"/>
      <c r="I35" s="235"/>
      <c r="J35" s="235"/>
      <c r="K35" s="235"/>
      <c r="L35" s="235"/>
      <c r="M35" s="235"/>
      <c r="N35" s="235"/>
      <c r="O35" s="236"/>
    </row>
    <row r="36" spans="1:15" ht="15" customHeight="1" x14ac:dyDescent="0.15">
      <c r="A36" s="230"/>
      <c r="B36" s="231"/>
      <c r="C36" s="233"/>
      <c r="D36" s="61" t="s">
        <v>37</v>
      </c>
      <c r="E36" s="237" t="s">
        <v>36</v>
      </c>
      <c r="F36" s="238"/>
      <c r="G36" s="238"/>
      <c r="H36" s="239"/>
      <c r="I36" s="240" t="s">
        <v>13</v>
      </c>
      <c r="J36" s="238"/>
      <c r="K36" s="238"/>
      <c r="L36" s="238"/>
      <c r="M36" s="239"/>
      <c r="N36" s="240" t="s">
        <v>1</v>
      </c>
      <c r="O36" s="241"/>
    </row>
    <row r="37" spans="1:15" ht="15" customHeight="1" x14ac:dyDescent="0.15">
      <c r="A37" s="216" t="s">
        <v>46</v>
      </c>
      <c r="B37" s="223"/>
      <c r="C37" s="204" t="str">
        <f>IF(SUM(N37:O41)=0,"",SUM(N37:O41))</f>
        <v/>
      </c>
      <c r="D37" s="75"/>
      <c r="E37" s="209"/>
      <c r="F37" s="222"/>
      <c r="G37" s="222"/>
      <c r="H37" s="222"/>
      <c r="I37" s="210"/>
      <c r="J37" s="208"/>
      <c r="K37" s="208"/>
      <c r="L37" s="208"/>
      <c r="M37" s="209"/>
      <c r="N37" s="211"/>
      <c r="O37" s="212"/>
    </row>
    <row r="38" spans="1:15" ht="15" customHeight="1" x14ac:dyDescent="0.15">
      <c r="A38" s="224"/>
      <c r="B38" s="225"/>
      <c r="C38" s="205"/>
      <c r="D38" s="73"/>
      <c r="E38" s="188"/>
      <c r="F38" s="189"/>
      <c r="G38" s="189"/>
      <c r="H38" s="189"/>
      <c r="I38" s="190"/>
      <c r="J38" s="191"/>
      <c r="K38" s="191"/>
      <c r="L38" s="191"/>
      <c r="M38" s="188"/>
      <c r="N38" s="186"/>
      <c r="O38" s="187"/>
    </row>
    <row r="39" spans="1:15" ht="15" customHeight="1" x14ac:dyDescent="0.15">
      <c r="A39" s="224"/>
      <c r="B39" s="225"/>
      <c r="C39" s="205"/>
      <c r="D39" s="73"/>
      <c r="E39" s="188"/>
      <c r="F39" s="189"/>
      <c r="G39" s="189"/>
      <c r="H39" s="189"/>
      <c r="I39" s="190"/>
      <c r="J39" s="191"/>
      <c r="K39" s="191"/>
      <c r="L39" s="191"/>
      <c r="M39" s="188"/>
      <c r="N39" s="186"/>
      <c r="O39" s="187"/>
    </row>
    <row r="40" spans="1:15" ht="15" customHeight="1" x14ac:dyDescent="0.15">
      <c r="A40" s="224"/>
      <c r="B40" s="225"/>
      <c r="C40" s="205"/>
      <c r="D40" s="73"/>
      <c r="E40" s="188"/>
      <c r="F40" s="189"/>
      <c r="G40" s="189"/>
      <c r="H40" s="189"/>
      <c r="I40" s="190"/>
      <c r="J40" s="191"/>
      <c r="K40" s="191"/>
      <c r="L40" s="191"/>
      <c r="M40" s="188"/>
      <c r="N40" s="186"/>
      <c r="O40" s="187"/>
    </row>
    <row r="41" spans="1:15" ht="15" customHeight="1" x14ac:dyDescent="0.15">
      <c r="A41" s="226"/>
      <c r="B41" s="227"/>
      <c r="C41" s="206"/>
      <c r="D41" s="74"/>
      <c r="E41" s="192"/>
      <c r="F41" s="193"/>
      <c r="G41" s="193"/>
      <c r="H41" s="193"/>
      <c r="I41" s="194"/>
      <c r="J41" s="195"/>
      <c r="K41" s="195"/>
      <c r="L41" s="195"/>
      <c r="M41" s="192"/>
      <c r="N41" s="196"/>
      <c r="O41" s="197"/>
    </row>
    <row r="42" spans="1:15" ht="15" customHeight="1" x14ac:dyDescent="0.15">
      <c r="A42" s="216" t="s">
        <v>90</v>
      </c>
      <c r="B42" s="217"/>
      <c r="C42" s="204" t="str">
        <f>IF(SUM(N42:O46)=0,"",SUM(N42:O46))</f>
        <v/>
      </c>
      <c r="D42" s="75"/>
      <c r="E42" s="209"/>
      <c r="F42" s="222"/>
      <c r="G42" s="222"/>
      <c r="H42" s="222"/>
      <c r="I42" s="210"/>
      <c r="J42" s="208"/>
      <c r="K42" s="208"/>
      <c r="L42" s="208"/>
      <c r="M42" s="209"/>
      <c r="N42" s="211"/>
      <c r="O42" s="212"/>
    </row>
    <row r="43" spans="1:15" ht="15" customHeight="1" x14ac:dyDescent="0.15">
      <c r="A43" s="218"/>
      <c r="B43" s="219"/>
      <c r="C43" s="205"/>
      <c r="D43" s="73"/>
      <c r="E43" s="188"/>
      <c r="F43" s="189"/>
      <c r="G43" s="189"/>
      <c r="H43" s="189"/>
      <c r="I43" s="190"/>
      <c r="J43" s="191"/>
      <c r="K43" s="191"/>
      <c r="L43" s="191"/>
      <c r="M43" s="188"/>
      <c r="N43" s="186"/>
      <c r="O43" s="187"/>
    </row>
    <row r="44" spans="1:15" ht="15" customHeight="1" x14ac:dyDescent="0.15">
      <c r="A44" s="218"/>
      <c r="B44" s="219"/>
      <c r="C44" s="205"/>
      <c r="D44" s="73"/>
      <c r="E44" s="188"/>
      <c r="F44" s="189"/>
      <c r="G44" s="189"/>
      <c r="H44" s="189"/>
      <c r="I44" s="190"/>
      <c r="J44" s="191"/>
      <c r="K44" s="191"/>
      <c r="L44" s="191"/>
      <c r="M44" s="188"/>
      <c r="N44" s="213"/>
      <c r="O44" s="214"/>
    </row>
    <row r="45" spans="1:15" ht="15" customHeight="1" x14ac:dyDescent="0.15">
      <c r="A45" s="218"/>
      <c r="B45" s="219"/>
      <c r="C45" s="205"/>
      <c r="D45" s="73"/>
      <c r="E45" s="188"/>
      <c r="F45" s="189"/>
      <c r="G45" s="189"/>
      <c r="H45" s="189"/>
      <c r="I45" s="190"/>
      <c r="J45" s="191"/>
      <c r="K45" s="191"/>
      <c r="L45" s="191"/>
      <c r="M45" s="188"/>
      <c r="N45" s="186"/>
      <c r="O45" s="187"/>
    </row>
    <row r="46" spans="1:15" ht="15" customHeight="1" x14ac:dyDescent="0.15">
      <c r="A46" s="220"/>
      <c r="B46" s="221"/>
      <c r="C46" s="206"/>
      <c r="D46" s="74"/>
      <c r="E46" s="215"/>
      <c r="F46" s="195"/>
      <c r="G46" s="195"/>
      <c r="H46" s="192"/>
      <c r="I46" s="194"/>
      <c r="J46" s="195"/>
      <c r="K46" s="195"/>
      <c r="L46" s="195"/>
      <c r="M46" s="192"/>
      <c r="N46" s="196"/>
      <c r="O46" s="197"/>
    </row>
    <row r="47" spans="1:15" ht="15" customHeight="1" x14ac:dyDescent="0.15">
      <c r="A47" s="198" t="s">
        <v>47</v>
      </c>
      <c r="B47" s="199"/>
      <c r="C47" s="204" t="str">
        <f>IF(SUM(N47:O51)=0,"",SUM(N47:O51))</f>
        <v/>
      </c>
      <c r="D47" s="75"/>
      <c r="E47" s="207"/>
      <c r="F47" s="208"/>
      <c r="G47" s="208"/>
      <c r="H47" s="209"/>
      <c r="I47" s="210"/>
      <c r="J47" s="208"/>
      <c r="K47" s="208"/>
      <c r="L47" s="208"/>
      <c r="M47" s="209"/>
      <c r="N47" s="211"/>
      <c r="O47" s="212"/>
    </row>
    <row r="48" spans="1:15" ht="15" customHeight="1" x14ac:dyDescent="0.15">
      <c r="A48" s="200"/>
      <c r="B48" s="201"/>
      <c r="C48" s="205"/>
      <c r="D48" s="73"/>
      <c r="E48" s="188"/>
      <c r="F48" s="189"/>
      <c r="G48" s="189"/>
      <c r="H48" s="189"/>
      <c r="I48" s="190"/>
      <c r="J48" s="191"/>
      <c r="K48" s="191"/>
      <c r="L48" s="191"/>
      <c r="M48" s="188"/>
      <c r="N48" s="186"/>
      <c r="O48" s="187"/>
    </row>
    <row r="49" spans="1:15" ht="15" customHeight="1" x14ac:dyDescent="0.15">
      <c r="A49" s="200"/>
      <c r="B49" s="201"/>
      <c r="C49" s="205"/>
      <c r="D49" s="73"/>
      <c r="E49" s="188"/>
      <c r="F49" s="189"/>
      <c r="G49" s="189"/>
      <c r="H49" s="189"/>
      <c r="I49" s="190"/>
      <c r="J49" s="191"/>
      <c r="K49" s="191"/>
      <c r="L49" s="191"/>
      <c r="M49" s="188"/>
      <c r="N49" s="186"/>
      <c r="O49" s="187"/>
    </row>
    <row r="50" spans="1:15" ht="15" customHeight="1" x14ac:dyDescent="0.15">
      <c r="A50" s="200"/>
      <c r="B50" s="201"/>
      <c r="C50" s="205"/>
      <c r="D50" s="73"/>
      <c r="E50" s="188"/>
      <c r="F50" s="189"/>
      <c r="G50" s="189"/>
      <c r="H50" s="189"/>
      <c r="I50" s="190"/>
      <c r="J50" s="191"/>
      <c r="K50" s="191"/>
      <c r="L50" s="191"/>
      <c r="M50" s="188"/>
      <c r="N50" s="186"/>
      <c r="O50" s="187"/>
    </row>
    <row r="51" spans="1:15" ht="15" customHeight="1" thickBot="1" x14ac:dyDescent="0.2">
      <c r="A51" s="202"/>
      <c r="B51" s="203"/>
      <c r="C51" s="206"/>
      <c r="D51" s="74"/>
      <c r="E51" s="192"/>
      <c r="F51" s="193"/>
      <c r="G51" s="193"/>
      <c r="H51" s="193"/>
      <c r="I51" s="194"/>
      <c r="J51" s="195"/>
      <c r="K51" s="195"/>
      <c r="L51" s="195"/>
      <c r="M51" s="192"/>
      <c r="N51" s="196"/>
      <c r="O51" s="197"/>
    </row>
    <row r="52" spans="1:15" ht="15" customHeight="1" thickTop="1" x14ac:dyDescent="0.15">
      <c r="A52" s="170" t="s">
        <v>67</v>
      </c>
      <c r="B52" s="171"/>
      <c r="C52" s="174">
        <f>SUM(C14,C37:C51)</f>
        <v>0</v>
      </c>
      <c r="D52" s="175"/>
      <c r="E52" s="175"/>
      <c r="F52" s="176"/>
      <c r="G52" s="180"/>
      <c r="H52" s="181"/>
      <c r="I52" s="181"/>
      <c r="J52" s="181"/>
      <c r="K52" s="181"/>
      <c r="L52" s="181"/>
      <c r="M52" s="181"/>
      <c r="N52" s="181"/>
      <c r="O52" s="182"/>
    </row>
    <row r="53" spans="1:15" ht="18.75" customHeight="1" thickBot="1" x14ac:dyDescent="0.2">
      <c r="A53" s="172"/>
      <c r="B53" s="173"/>
      <c r="C53" s="177"/>
      <c r="D53" s="178"/>
      <c r="E53" s="178"/>
      <c r="F53" s="179"/>
      <c r="G53" s="183"/>
      <c r="H53" s="184"/>
      <c r="I53" s="184"/>
      <c r="J53" s="184"/>
      <c r="K53" s="184"/>
      <c r="L53" s="184"/>
      <c r="M53" s="184"/>
      <c r="N53" s="184"/>
      <c r="O53" s="185"/>
    </row>
    <row r="54" spans="1:15" ht="7.5" customHeight="1" x14ac:dyDescent="0.15"/>
    <row r="55" spans="1:15" ht="7.5" customHeight="1" x14ac:dyDescent="0.15"/>
    <row r="56" spans="1:15" ht="15" customHeight="1" x14ac:dyDescent="0.15"/>
  </sheetData>
  <mergeCells count="148">
    <mergeCell ref="A1:O1"/>
    <mergeCell ref="G4:J4"/>
    <mergeCell ref="K4:O4"/>
    <mergeCell ref="G5:J5"/>
    <mergeCell ref="K5:O5"/>
    <mergeCell ref="G6:J6"/>
    <mergeCell ref="K6:O6"/>
    <mergeCell ref="G7:J7"/>
    <mergeCell ref="K7:O7"/>
    <mergeCell ref="A12:B13"/>
    <mergeCell ref="C12:C13"/>
    <mergeCell ref="D12:O12"/>
    <mergeCell ref="E13:F13"/>
    <mergeCell ref="G13:H13"/>
    <mergeCell ref="I13:J13"/>
    <mergeCell ref="G16:H16"/>
    <mergeCell ref="I16:J16"/>
    <mergeCell ref="N16:O16"/>
    <mergeCell ref="K13:L13"/>
    <mergeCell ref="N13:O13"/>
    <mergeCell ref="E14:O14"/>
    <mergeCell ref="E15:F15"/>
    <mergeCell ref="G15:H15"/>
    <mergeCell ref="I15:J15"/>
    <mergeCell ref="N15:O15"/>
    <mergeCell ref="E16:F16"/>
    <mergeCell ref="G8:J8"/>
    <mergeCell ref="K8:O8"/>
    <mergeCell ref="E18:F18"/>
    <mergeCell ref="G18:H18"/>
    <mergeCell ref="I18:J18"/>
    <mergeCell ref="N18:O18"/>
    <mergeCell ref="E19:F19"/>
    <mergeCell ref="G19:H19"/>
    <mergeCell ref="I19:J19"/>
    <mergeCell ref="N19:O19"/>
    <mergeCell ref="E17:F17"/>
    <mergeCell ref="G17:H17"/>
    <mergeCell ref="I17:J17"/>
    <mergeCell ref="N17:O17"/>
    <mergeCell ref="E22:F22"/>
    <mergeCell ref="G22:H22"/>
    <mergeCell ref="I22:J22"/>
    <mergeCell ref="N22:O22"/>
    <mergeCell ref="E23:F23"/>
    <mergeCell ref="G23:H23"/>
    <mergeCell ref="I23:J23"/>
    <mergeCell ref="N23:O23"/>
    <mergeCell ref="E20:F20"/>
    <mergeCell ref="G20:H20"/>
    <mergeCell ref="I20:J20"/>
    <mergeCell ref="N20:O20"/>
    <mergeCell ref="E21:F21"/>
    <mergeCell ref="G21:H21"/>
    <mergeCell ref="I21:J21"/>
    <mergeCell ref="N21:O21"/>
    <mergeCell ref="I26:J26"/>
    <mergeCell ref="N26:O26"/>
    <mergeCell ref="E27:F27"/>
    <mergeCell ref="G27:H27"/>
    <mergeCell ref="I27:J27"/>
    <mergeCell ref="N27:O27"/>
    <mergeCell ref="E24:F24"/>
    <mergeCell ref="G24:H24"/>
    <mergeCell ref="I24:J24"/>
    <mergeCell ref="N24:O24"/>
    <mergeCell ref="E25:F25"/>
    <mergeCell ref="G25:H25"/>
    <mergeCell ref="I25:J25"/>
    <mergeCell ref="N25:O25"/>
    <mergeCell ref="A35:B36"/>
    <mergeCell ref="C35:C36"/>
    <mergeCell ref="D35:O35"/>
    <mergeCell ref="E36:H36"/>
    <mergeCell ref="I36:M36"/>
    <mergeCell ref="N36:O36"/>
    <mergeCell ref="E30:O30"/>
    <mergeCell ref="E31:J31"/>
    <mergeCell ref="N31:O31"/>
    <mergeCell ref="E32:J32"/>
    <mergeCell ref="N32:O32"/>
    <mergeCell ref="D33:O33"/>
    <mergeCell ref="A14:B33"/>
    <mergeCell ref="C14:C33"/>
    <mergeCell ref="E28:F28"/>
    <mergeCell ref="G28:H28"/>
    <mergeCell ref="I28:J28"/>
    <mergeCell ref="N28:O28"/>
    <mergeCell ref="E29:F29"/>
    <mergeCell ref="G29:H29"/>
    <mergeCell ref="I29:J29"/>
    <mergeCell ref="N29:O29"/>
    <mergeCell ref="E26:F26"/>
    <mergeCell ref="G26:H26"/>
    <mergeCell ref="N39:O39"/>
    <mergeCell ref="E40:H40"/>
    <mergeCell ref="I40:M40"/>
    <mergeCell ref="N40:O40"/>
    <mergeCell ref="E41:H41"/>
    <mergeCell ref="I41:M41"/>
    <mergeCell ref="N41:O41"/>
    <mergeCell ref="A37:B41"/>
    <mergeCell ref="C37:C41"/>
    <mergeCell ref="E37:H37"/>
    <mergeCell ref="I37:M37"/>
    <mergeCell ref="N37:O37"/>
    <mergeCell ref="E38:H38"/>
    <mergeCell ref="I38:M38"/>
    <mergeCell ref="N38:O38"/>
    <mergeCell ref="E39:H39"/>
    <mergeCell ref="I39:M39"/>
    <mergeCell ref="N44:O44"/>
    <mergeCell ref="E45:H45"/>
    <mergeCell ref="I45:M45"/>
    <mergeCell ref="N45:O45"/>
    <mergeCell ref="E46:H46"/>
    <mergeCell ref="I46:M46"/>
    <mergeCell ref="N46:O46"/>
    <mergeCell ref="A42:B46"/>
    <mergeCell ref="C42:C46"/>
    <mergeCell ref="E42:H42"/>
    <mergeCell ref="I42:M42"/>
    <mergeCell ref="N42:O42"/>
    <mergeCell ref="E43:H43"/>
    <mergeCell ref="I43:M43"/>
    <mergeCell ref="N43:O43"/>
    <mergeCell ref="E44:H44"/>
    <mergeCell ref="I44:M44"/>
    <mergeCell ref="A52:B53"/>
    <mergeCell ref="C52:F53"/>
    <mergeCell ref="G52:O53"/>
    <mergeCell ref="N49:O49"/>
    <mergeCell ref="E50:H50"/>
    <mergeCell ref="I50:M50"/>
    <mergeCell ref="N50:O50"/>
    <mergeCell ref="E51:H51"/>
    <mergeCell ref="I51:M51"/>
    <mergeCell ref="N51:O51"/>
    <mergeCell ref="A47:B51"/>
    <mergeCell ref="C47:C51"/>
    <mergeCell ref="E47:H47"/>
    <mergeCell ref="I47:M47"/>
    <mergeCell ref="N47:O47"/>
    <mergeCell ref="E48:H48"/>
    <mergeCell ref="I48:M48"/>
    <mergeCell ref="N48:O48"/>
    <mergeCell ref="E49:H49"/>
    <mergeCell ref="I49:M49"/>
  </mergeCells>
  <phoneticPr fontId="2"/>
  <conditionalFormatting sqref="C14:C33 C34:D34">
    <cfRule type="expression" dxfId="15" priority="2" stopIfTrue="1">
      <formula>$C$14&lt;&gt;""</formula>
    </cfRule>
  </conditionalFormatting>
  <conditionalFormatting sqref="C37:C51">
    <cfRule type="expression" dxfId="14" priority="1" stopIfTrue="1">
      <formula>$C$37&lt;&gt;""</formula>
    </cfRule>
  </conditionalFormatting>
  <conditionalFormatting sqref="H3:O3 H9:O9">
    <cfRule type="expression" dxfId="13" priority="3" stopIfTrue="1">
      <formula>$H$3&lt;&gt;""</formula>
    </cfRule>
    <cfRule type="expression" priority="4" stopIfTrue="1">
      <formula>$H$3&lt;&gt;""</formula>
    </cfRule>
    <cfRule type="expression" dxfId="12" priority="5" stopIfTrue="1">
      <formula>$H$3</formula>
    </cfRule>
    <cfRule type="expression" priority="6" stopIfTrue="1">
      <formula>$H$3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4" orientation="portrait" r:id="rId1"/>
  <headerFooter>
    <oddHeader>&amp;R（別紙）</oddHeader>
  </headerFooter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93D31859-E38A-4A59-A245-ED02EF7B0680}">
          <x14:formula1>
            <xm:f>🔒リスト!$C$1:$C$3</xm:f>
          </x14:formula1>
          <xm:sqref>K6:O6</xm:sqref>
        </x14:dataValidation>
        <x14:dataValidation type="list" allowBlank="1" showInputMessage="1" showErrorMessage="1" xr:uid="{5E120B98-5F70-4CF6-8406-0E478FD1AACC}">
          <x14:formula1>
            <xm:f>🔒リスト!$D$1:$D$4</xm:f>
          </x14:formula1>
          <xm:sqref>K4:O4</xm:sqref>
        </x14:dataValidation>
        <x14:dataValidation type="list" allowBlank="1" showInputMessage="1" showErrorMessage="1" xr:uid="{EE1330E2-DCC4-428E-8C8F-40DB91115779}">
          <x14:formula1>
            <xm:f>🔒リスト!$B$1:$B$4</xm:f>
          </x14:formula1>
          <xm:sqref>G15:H29</xm:sqref>
        </x14:dataValidation>
        <x14:dataValidation type="list" allowBlank="1" showInputMessage="1" showErrorMessage="1" xr:uid="{E6CA6798-0FBB-44FA-BA9C-22F7DB5FBB12}">
          <x14:formula1>
            <xm:f>🔒リスト!$A$1:$A$3</xm:f>
          </x14:formula1>
          <xm:sqref>D37:D51 D31:D32 D15:D29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F6028-94C6-4265-92B0-E6F17678C7B0}">
  <sheetPr codeName="Sheet2">
    <pageSetUpPr fitToPage="1"/>
  </sheetPr>
  <dimension ref="A1:N117"/>
  <sheetViews>
    <sheetView view="pageBreakPreview" zoomScale="90" zoomScaleNormal="100" zoomScaleSheetLayoutView="90" workbookViewId="0">
      <selection activeCell="D6" sqref="D6"/>
    </sheetView>
  </sheetViews>
  <sheetFormatPr defaultColWidth="2" defaultRowHeight="9" customHeight="1" x14ac:dyDescent="0.15"/>
  <cols>
    <col min="1" max="1" width="3.75" style="2" customWidth="1"/>
    <col min="2" max="2" width="26.75" style="2" customWidth="1"/>
    <col min="3" max="3" width="11.25" style="23" customWidth="1"/>
    <col min="4" max="4" width="9.25" style="82" bestFit="1" customWidth="1"/>
    <col min="5" max="5" width="11.375" style="82" customWidth="1"/>
    <col min="6" max="6" width="29" style="82" customWidth="1"/>
    <col min="7" max="7" width="10" style="2" customWidth="1"/>
    <col min="8" max="8" width="6.125" style="2" customWidth="1"/>
    <col min="9" max="9" width="3.875" style="2" customWidth="1"/>
    <col min="10" max="10" width="6" style="2" bestFit="1" customWidth="1"/>
    <col min="11" max="12" width="10" style="2" customWidth="1"/>
    <col min="13" max="13" width="10" style="82" customWidth="1"/>
    <col min="14" max="14" width="15.625" style="2" bestFit="1" customWidth="1"/>
    <col min="15" max="16384" width="2" style="2"/>
  </cols>
  <sheetData>
    <row r="1" spans="1:14" ht="28.5" x14ac:dyDescent="0.15">
      <c r="A1" s="337" t="s">
        <v>14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</row>
    <row r="2" spans="1:14" ht="28.5" x14ac:dyDescent="0.15">
      <c r="A2" s="161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</row>
    <row r="3" spans="1:14" ht="22.15" customHeight="1" x14ac:dyDescent="0.15">
      <c r="A3" s="161"/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</row>
    <row r="4" spans="1:14" ht="22.5" customHeight="1" x14ac:dyDescent="0.15">
      <c r="A4" s="27"/>
      <c r="B4" s="27"/>
      <c r="C4" s="28"/>
      <c r="D4" s="13"/>
      <c r="E4" s="13"/>
      <c r="F4" s="13"/>
      <c r="G4" s="14"/>
      <c r="H4" s="318" t="s">
        <v>113</v>
      </c>
      <c r="I4" s="318"/>
      <c r="J4" s="318"/>
      <c r="K4" s="318"/>
      <c r="L4" s="275"/>
      <c r="M4" s="275"/>
      <c r="N4" s="275"/>
    </row>
    <row r="5" spans="1:14" ht="22.5" customHeight="1" x14ac:dyDescent="0.15">
      <c r="A5" s="27"/>
      <c r="B5" s="27"/>
      <c r="C5" s="28"/>
      <c r="D5" s="49"/>
      <c r="E5" s="49"/>
      <c r="F5" s="49"/>
      <c r="G5" s="56"/>
      <c r="H5" s="318" t="s">
        <v>44</v>
      </c>
      <c r="I5" s="318"/>
      <c r="J5" s="318"/>
      <c r="K5" s="318"/>
      <c r="L5" s="275"/>
      <c r="M5" s="275"/>
      <c r="N5" s="275"/>
    </row>
    <row r="6" spans="1:14" ht="22.5" customHeight="1" x14ac:dyDescent="0.15">
      <c r="A6" s="27"/>
      <c r="B6" s="27"/>
      <c r="C6" s="28"/>
      <c r="D6" s="49"/>
      <c r="E6" s="49"/>
      <c r="F6" s="49"/>
      <c r="G6" s="56"/>
      <c r="H6" s="318" t="s">
        <v>45</v>
      </c>
      <c r="I6" s="318"/>
      <c r="J6" s="318"/>
      <c r="K6" s="318"/>
      <c r="L6" s="336"/>
      <c r="M6" s="336"/>
      <c r="N6" s="336"/>
    </row>
    <row r="7" spans="1:14" ht="22.5" customHeight="1" x14ac:dyDescent="0.15">
      <c r="A7" s="27"/>
      <c r="B7" s="27"/>
      <c r="C7" s="28"/>
      <c r="D7" s="49"/>
      <c r="E7" s="49"/>
      <c r="F7" s="49"/>
      <c r="G7" s="56"/>
      <c r="H7" s="318" t="s">
        <v>29</v>
      </c>
      <c r="I7" s="318"/>
      <c r="J7" s="318"/>
      <c r="K7" s="318"/>
      <c r="L7" s="319"/>
      <c r="M7" s="319"/>
      <c r="N7" s="319"/>
    </row>
    <row r="8" spans="1:14" ht="22.5" customHeight="1" x14ac:dyDescent="0.15">
      <c r="A8" s="27"/>
      <c r="B8" s="27"/>
      <c r="C8" s="28"/>
      <c r="D8" s="49"/>
      <c r="E8" s="91"/>
      <c r="F8" s="49"/>
      <c r="G8" s="57"/>
      <c r="H8" s="318" t="s">
        <v>31</v>
      </c>
      <c r="I8" s="318"/>
      <c r="J8" s="318"/>
      <c r="K8" s="318"/>
      <c r="L8" s="320"/>
      <c r="M8" s="320"/>
      <c r="N8" s="320"/>
    </row>
    <row r="9" spans="1:14" ht="22.5" customHeight="1" x14ac:dyDescent="0.15"/>
    <row r="10" spans="1:14" ht="15" customHeight="1" x14ac:dyDescent="0.15">
      <c r="A10" s="58" t="s">
        <v>33</v>
      </c>
      <c r="B10" s="58"/>
      <c r="C10" s="58"/>
      <c r="D10" s="83"/>
      <c r="E10" s="83"/>
      <c r="F10" s="83"/>
      <c r="G10" s="58"/>
      <c r="H10" s="58"/>
      <c r="I10" s="58"/>
      <c r="J10" s="58"/>
      <c r="K10" s="58"/>
      <c r="L10" s="58"/>
      <c r="M10" s="83"/>
      <c r="N10" s="167" t="s">
        <v>28</v>
      </c>
    </row>
    <row r="11" spans="1:14" ht="15" customHeight="1" thickBot="1" x14ac:dyDescent="0.2">
      <c r="A11" s="58"/>
      <c r="B11" s="58"/>
      <c r="C11" s="58"/>
      <c r="D11" s="83"/>
      <c r="E11" s="83"/>
      <c r="F11" s="83"/>
      <c r="G11" s="58"/>
      <c r="H11" s="58"/>
      <c r="I11" s="58"/>
      <c r="J11" s="58"/>
      <c r="K11" s="58"/>
      <c r="L11" s="58"/>
      <c r="M11" s="83"/>
      <c r="N11" s="58"/>
    </row>
    <row r="12" spans="1:14" ht="15" customHeight="1" x14ac:dyDescent="0.15">
      <c r="A12" s="228" t="s">
        <v>3</v>
      </c>
      <c r="B12" s="229"/>
      <c r="C12" s="232" t="s">
        <v>2</v>
      </c>
      <c r="D12" s="235"/>
      <c r="E12" s="235"/>
      <c r="F12" s="235"/>
      <c r="G12" s="235"/>
      <c r="H12" s="235"/>
      <c r="I12" s="235"/>
      <c r="J12" s="235"/>
      <c r="K12" s="235"/>
      <c r="L12" s="235"/>
      <c r="M12" s="235"/>
      <c r="N12" s="236"/>
    </row>
    <row r="13" spans="1:14" ht="30" customHeight="1" x14ac:dyDescent="0.15">
      <c r="A13" s="230"/>
      <c r="B13" s="231"/>
      <c r="C13" s="233"/>
      <c r="D13" s="154" t="s">
        <v>37</v>
      </c>
      <c r="E13" s="150" t="s">
        <v>26</v>
      </c>
      <c r="F13" s="150" t="s">
        <v>27</v>
      </c>
      <c r="G13" s="151" t="s">
        <v>0</v>
      </c>
      <c r="H13" s="321" t="s">
        <v>74</v>
      </c>
      <c r="I13" s="322"/>
      <c r="J13" s="160" t="s">
        <v>58</v>
      </c>
      <c r="K13" s="155" t="s">
        <v>34</v>
      </c>
      <c r="L13" s="55" t="s">
        <v>92</v>
      </c>
      <c r="M13" s="54" t="s">
        <v>86</v>
      </c>
      <c r="N13" s="132" t="s">
        <v>88</v>
      </c>
    </row>
    <row r="14" spans="1:14" ht="13.5" x14ac:dyDescent="0.15">
      <c r="A14" s="198" t="s">
        <v>15</v>
      </c>
      <c r="B14" s="328" t="s">
        <v>17</v>
      </c>
      <c r="C14" s="331" t="str">
        <f>IF(SUM(L14:L22)=0,"",SUM(L14:L22))</f>
        <v/>
      </c>
      <c r="D14" s="84"/>
      <c r="E14" s="117"/>
      <c r="F14" s="123"/>
      <c r="G14" s="29"/>
      <c r="H14" s="30"/>
      <c r="I14" s="31"/>
      <c r="J14" s="17"/>
      <c r="K14" s="95" t="str">
        <f>IF(ISNUMBER(G14),(ROUND(PRODUCT(G14,H14,J14),0)),"")</f>
        <v/>
      </c>
      <c r="L14" s="131" t="str">
        <f>IF(ISNUMBER(K14-M14)=TRUE,K14-M14,"")</f>
        <v/>
      </c>
      <c r="M14" s="137"/>
      <c r="N14" s="133"/>
    </row>
    <row r="15" spans="1:14" ht="13.5" x14ac:dyDescent="0.15">
      <c r="A15" s="200"/>
      <c r="B15" s="329"/>
      <c r="C15" s="332"/>
      <c r="D15" s="86"/>
      <c r="E15" s="118"/>
      <c r="F15" s="124"/>
      <c r="G15" s="152"/>
      <c r="H15" s="32"/>
      <c r="I15" s="15"/>
      <c r="J15" s="15"/>
      <c r="K15" s="95" t="str">
        <f>IF(ISNUMBER(G15),(ROUND(PRODUCT(G15,H15,J15),0)),"")</f>
        <v/>
      </c>
      <c r="L15" s="51" t="str">
        <f>IF(ISNUMBER(K15-M15)=TRUE,K15-M15,"")</f>
        <v/>
      </c>
      <c r="M15" s="138"/>
      <c r="N15" s="134"/>
    </row>
    <row r="16" spans="1:14" ht="13.5" x14ac:dyDescent="0.15">
      <c r="A16" s="326"/>
      <c r="B16" s="329"/>
      <c r="C16" s="332"/>
      <c r="D16" s="85"/>
      <c r="E16" s="119"/>
      <c r="F16" s="125"/>
      <c r="G16" s="152"/>
      <c r="H16" s="32"/>
      <c r="I16" s="15"/>
      <c r="J16" s="15"/>
      <c r="K16" s="95" t="str">
        <f t="shared" ref="K16:K58" si="0">IF(ISNUMBER(G16),(ROUND(PRODUCT(G16,H16,J16),0)),"")</f>
        <v/>
      </c>
      <c r="L16" s="51" t="str">
        <f>IF(ISNUMBER(K16-M16)=TRUE,K16-M16,"")</f>
        <v/>
      </c>
      <c r="M16" s="138"/>
      <c r="N16" s="134"/>
    </row>
    <row r="17" spans="1:14" ht="13.5" x14ac:dyDescent="0.15">
      <c r="A17" s="326"/>
      <c r="B17" s="329"/>
      <c r="C17" s="332"/>
      <c r="D17" s="85"/>
      <c r="E17" s="119"/>
      <c r="F17" s="125"/>
      <c r="G17" s="22"/>
      <c r="H17" s="37"/>
      <c r="I17" s="17"/>
      <c r="J17" s="17"/>
      <c r="K17" s="95" t="str">
        <f>IF(ISNUMBER(G17),(ROUND(PRODUCT(G17,H17,J17),0)),"")</f>
        <v/>
      </c>
      <c r="L17" s="52" t="str">
        <f>IF(ISNUMBER(K17-M17)=TRUE,K17-M17,"")</f>
        <v/>
      </c>
      <c r="M17" s="139"/>
      <c r="N17" s="134"/>
    </row>
    <row r="18" spans="1:14" ht="13.5" x14ac:dyDescent="0.15">
      <c r="A18" s="326"/>
      <c r="B18" s="329"/>
      <c r="C18" s="332"/>
      <c r="D18" s="86"/>
      <c r="E18" s="118"/>
      <c r="F18" s="124"/>
      <c r="G18" s="22"/>
      <c r="H18" s="37"/>
      <c r="I18" s="17"/>
      <c r="J18" s="17"/>
      <c r="K18" s="95"/>
      <c r="L18" s="52"/>
      <c r="M18" s="139"/>
      <c r="N18" s="134"/>
    </row>
    <row r="19" spans="1:14" ht="13.5" x14ac:dyDescent="0.15">
      <c r="A19" s="326"/>
      <c r="B19" s="329"/>
      <c r="C19" s="332"/>
      <c r="D19" s="86"/>
      <c r="E19" s="118"/>
      <c r="F19" s="124"/>
      <c r="G19" s="22"/>
      <c r="H19" s="37"/>
      <c r="I19" s="17"/>
      <c r="J19" s="17"/>
      <c r="K19" s="95"/>
      <c r="L19" s="52"/>
      <c r="M19" s="139"/>
      <c r="N19" s="134"/>
    </row>
    <row r="20" spans="1:14" ht="13.5" x14ac:dyDescent="0.15">
      <c r="A20" s="326"/>
      <c r="B20" s="329"/>
      <c r="C20" s="332"/>
      <c r="D20" s="86"/>
      <c r="E20" s="118"/>
      <c r="F20" s="124"/>
      <c r="G20" s="152"/>
      <c r="H20" s="32"/>
      <c r="I20" s="15"/>
      <c r="J20" s="15"/>
      <c r="K20" s="95"/>
      <c r="L20" s="51"/>
      <c r="M20" s="138"/>
      <c r="N20" s="134"/>
    </row>
    <row r="21" spans="1:14" ht="13.5" x14ac:dyDescent="0.15">
      <c r="A21" s="326"/>
      <c r="B21" s="329"/>
      <c r="C21" s="332"/>
      <c r="D21" s="85"/>
      <c r="E21" s="119"/>
      <c r="F21" s="125"/>
      <c r="G21" s="152"/>
      <c r="H21" s="32"/>
      <c r="I21" s="15"/>
      <c r="J21" s="15"/>
      <c r="K21" s="95" t="str">
        <f t="shared" si="0"/>
        <v/>
      </c>
      <c r="L21" s="51" t="str">
        <f t="shared" ref="L21:L58" si="1">IF(ISNUMBER(K21-M21)=TRUE,K21-M21,"")</f>
        <v/>
      </c>
      <c r="M21" s="138"/>
      <c r="N21" s="134"/>
    </row>
    <row r="22" spans="1:14" ht="13.5" x14ac:dyDescent="0.15">
      <c r="A22" s="326"/>
      <c r="B22" s="330"/>
      <c r="C22" s="333"/>
      <c r="D22" s="87"/>
      <c r="E22" s="120"/>
      <c r="F22" s="126"/>
      <c r="G22" s="46"/>
      <c r="H22" s="33"/>
      <c r="I22" s="16"/>
      <c r="J22" s="16"/>
      <c r="K22" s="96" t="str">
        <f t="shared" si="0"/>
        <v/>
      </c>
      <c r="L22" s="53" t="str">
        <f t="shared" si="1"/>
        <v/>
      </c>
      <c r="M22" s="140"/>
      <c r="N22" s="135"/>
    </row>
    <row r="23" spans="1:14" ht="13.5" x14ac:dyDescent="0.15">
      <c r="A23" s="326"/>
      <c r="B23" s="334" t="s">
        <v>66</v>
      </c>
      <c r="C23" s="313" t="str">
        <f>IF(SUM(L23:L31)=0,"",SUM(L23:L31))</f>
        <v/>
      </c>
      <c r="D23" s="84"/>
      <c r="E23" s="117"/>
      <c r="F23" s="123"/>
      <c r="G23" s="29"/>
      <c r="H23" s="30"/>
      <c r="I23" s="31"/>
      <c r="J23" s="17"/>
      <c r="K23" s="97" t="str">
        <f t="shared" si="0"/>
        <v/>
      </c>
      <c r="L23" s="131" t="str">
        <f t="shared" si="1"/>
        <v/>
      </c>
      <c r="M23" s="137"/>
      <c r="N23" s="133"/>
    </row>
    <row r="24" spans="1:14" ht="13.5" x14ac:dyDescent="0.15">
      <c r="A24" s="326"/>
      <c r="B24" s="300"/>
      <c r="C24" s="313"/>
      <c r="D24" s="85"/>
      <c r="E24" s="119"/>
      <c r="F24" s="125"/>
      <c r="G24" s="152"/>
      <c r="H24" s="32"/>
      <c r="I24" s="15"/>
      <c r="J24" s="15"/>
      <c r="K24" s="95" t="str">
        <f t="shared" si="0"/>
        <v/>
      </c>
      <c r="L24" s="51" t="str">
        <f t="shared" si="1"/>
        <v/>
      </c>
      <c r="M24" s="138"/>
      <c r="N24" s="134"/>
    </row>
    <row r="25" spans="1:14" ht="13.5" x14ac:dyDescent="0.15">
      <c r="A25" s="326"/>
      <c r="B25" s="300"/>
      <c r="C25" s="313"/>
      <c r="D25" s="85"/>
      <c r="E25" s="119"/>
      <c r="F25" s="125"/>
      <c r="G25" s="152"/>
      <c r="H25" s="32"/>
      <c r="I25" s="15"/>
      <c r="J25" s="15"/>
      <c r="K25" s="95" t="str">
        <f t="shared" si="0"/>
        <v/>
      </c>
      <c r="L25" s="51" t="str">
        <f t="shared" si="1"/>
        <v/>
      </c>
      <c r="M25" s="138"/>
      <c r="N25" s="134"/>
    </row>
    <row r="26" spans="1:14" ht="13.5" x14ac:dyDescent="0.15">
      <c r="A26" s="326"/>
      <c r="B26" s="300"/>
      <c r="C26" s="313"/>
      <c r="D26" s="85"/>
      <c r="E26" s="125"/>
      <c r="F26" s="125"/>
      <c r="G26" s="152"/>
      <c r="H26" s="32"/>
      <c r="I26" s="15"/>
      <c r="J26" s="15"/>
      <c r="K26" s="95"/>
      <c r="L26" s="51"/>
      <c r="M26" s="138"/>
      <c r="N26" s="134"/>
    </row>
    <row r="27" spans="1:14" ht="13.5" x14ac:dyDescent="0.15">
      <c r="A27" s="326"/>
      <c r="B27" s="300"/>
      <c r="C27" s="313"/>
      <c r="D27" s="85"/>
      <c r="E27" s="125"/>
      <c r="F27" s="125"/>
      <c r="G27" s="152"/>
      <c r="H27" s="32"/>
      <c r="I27" s="15"/>
      <c r="J27" s="15"/>
      <c r="K27" s="95"/>
      <c r="L27" s="51"/>
      <c r="M27" s="138"/>
      <c r="N27" s="134"/>
    </row>
    <row r="28" spans="1:14" ht="13.5" x14ac:dyDescent="0.15">
      <c r="A28" s="326"/>
      <c r="B28" s="300"/>
      <c r="C28" s="313"/>
      <c r="D28" s="85"/>
      <c r="E28" s="121"/>
      <c r="F28" s="127"/>
      <c r="G28" s="34"/>
      <c r="H28" s="32"/>
      <c r="I28" s="15"/>
      <c r="J28" s="15"/>
      <c r="K28" s="95" t="str">
        <f t="shared" si="0"/>
        <v/>
      </c>
      <c r="L28" s="51" t="str">
        <f t="shared" si="1"/>
        <v/>
      </c>
      <c r="M28" s="138"/>
      <c r="N28" s="134"/>
    </row>
    <row r="29" spans="1:14" ht="13.5" x14ac:dyDescent="0.15">
      <c r="A29" s="326"/>
      <c r="B29" s="300"/>
      <c r="C29" s="313"/>
      <c r="D29" s="85"/>
      <c r="E29" s="119"/>
      <c r="F29" s="125"/>
      <c r="G29" s="152"/>
      <c r="H29" s="32"/>
      <c r="I29" s="15"/>
      <c r="J29" s="15"/>
      <c r="K29" s="95" t="str">
        <f t="shared" si="0"/>
        <v/>
      </c>
      <c r="L29" s="51" t="str">
        <f t="shared" si="1"/>
        <v/>
      </c>
      <c r="M29" s="138"/>
      <c r="N29" s="134"/>
    </row>
    <row r="30" spans="1:14" ht="13.5" x14ac:dyDescent="0.15">
      <c r="A30" s="326"/>
      <c r="B30" s="300"/>
      <c r="C30" s="313"/>
      <c r="D30" s="85"/>
      <c r="E30" s="119"/>
      <c r="F30" s="125"/>
      <c r="G30" s="152"/>
      <c r="H30" s="32"/>
      <c r="I30" s="15"/>
      <c r="J30" s="15"/>
      <c r="K30" s="95" t="str">
        <f t="shared" si="0"/>
        <v/>
      </c>
      <c r="L30" s="51" t="str">
        <f t="shared" si="1"/>
        <v/>
      </c>
      <c r="M30" s="138"/>
      <c r="N30" s="134"/>
    </row>
    <row r="31" spans="1:14" ht="13.5" x14ac:dyDescent="0.15">
      <c r="A31" s="326"/>
      <c r="B31" s="335"/>
      <c r="C31" s="313"/>
      <c r="D31" s="87"/>
      <c r="E31" s="120"/>
      <c r="F31" s="126"/>
      <c r="G31" s="46"/>
      <c r="H31" s="33"/>
      <c r="I31" s="16"/>
      <c r="J31" s="16"/>
      <c r="K31" s="96" t="str">
        <f t="shared" si="0"/>
        <v/>
      </c>
      <c r="L31" s="53" t="str">
        <f t="shared" si="1"/>
        <v/>
      </c>
      <c r="M31" s="140"/>
      <c r="N31" s="135"/>
    </row>
    <row r="32" spans="1:14" ht="13.5" x14ac:dyDescent="0.15">
      <c r="A32" s="326"/>
      <c r="B32" s="314" t="s">
        <v>19</v>
      </c>
      <c r="C32" s="313" t="str">
        <f>IF(SUM(L32:L40)=0,"",SUM(L32:L40))</f>
        <v/>
      </c>
      <c r="D32" s="84"/>
      <c r="E32" s="117"/>
      <c r="F32" s="123"/>
      <c r="G32" s="29"/>
      <c r="H32" s="30"/>
      <c r="I32" s="31"/>
      <c r="J32" s="17"/>
      <c r="K32" s="97" t="str">
        <f t="shared" si="0"/>
        <v/>
      </c>
      <c r="L32" s="131" t="str">
        <f t="shared" si="1"/>
        <v/>
      </c>
      <c r="M32" s="137"/>
      <c r="N32" s="133"/>
    </row>
    <row r="33" spans="1:14" ht="13.5" x14ac:dyDescent="0.15">
      <c r="A33" s="326"/>
      <c r="B33" s="314"/>
      <c r="C33" s="313"/>
      <c r="D33" s="85"/>
      <c r="E33" s="119"/>
      <c r="F33" s="125"/>
      <c r="G33" s="152"/>
      <c r="H33" s="32"/>
      <c r="I33" s="15"/>
      <c r="J33" s="15"/>
      <c r="K33" s="95" t="str">
        <f t="shared" si="0"/>
        <v/>
      </c>
      <c r="L33" s="51" t="str">
        <f t="shared" si="1"/>
        <v/>
      </c>
      <c r="M33" s="138"/>
      <c r="N33" s="134"/>
    </row>
    <row r="34" spans="1:14" ht="13.5" x14ac:dyDescent="0.15">
      <c r="A34" s="326"/>
      <c r="B34" s="314"/>
      <c r="C34" s="313"/>
      <c r="D34" s="85"/>
      <c r="E34" s="119"/>
      <c r="F34" s="125"/>
      <c r="G34" s="152"/>
      <c r="H34" s="32"/>
      <c r="I34" s="15"/>
      <c r="J34" s="15"/>
      <c r="K34" s="95" t="str">
        <f t="shared" si="0"/>
        <v/>
      </c>
      <c r="L34" s="51" t="str">
        <f t="shared" si="1"/>
        <v/>
      </c>
      <c r="M34" s="138"/>
      <c r="N34" s="134"/>
    </row>
    <row r="35" spans="1:14" ht="13.5" x14ac:dyDescent="0.15">
      <c r="A35" s="326"/>
      <c r="B35" s="314"/>
      <c r="C35" s="313"/>
      <c r="D35" s="85"/>
      <c r="E35" s="119"/>
      <c r="F35" s="125"/>
      <c r="G35" s="152"/>
      <c r="H35" s="32"/>
      <c r="I35" s="15"/>
      <c r="J35" s="15"/>
      <c r="K35" s="95"/>
      <c r="L35" s="51"/>
      <c r="M35" s="138"/>
      <c r="N35" s="134"/>
    </row>
    <row r="36" spans="1:14" ht="13.5" x14ac:dyDescent="0.15">
      <c r="A36" s="326"/>
      <c r="B36" s="314"/>
      <c r="C36" s="313"/>
      <c r="D36" s="85"/>
      <c r="E36" s="119"/>
      <c r="F36" s="125"/>
      <c r="G36" s="152"/>
      <c r="H36" s="32"/>
      <c r="I36" s="15"/>
      <c r="J36" s="15"/>
      <c r="K36" s="95"/>
      <c r="L36" s="51"/>
      <c r="M36" s="138"/>
      <c r="N36" s="134"/>
    </row>
    <row r="37" spans="1:14" ht="13.5" x14ac:dyDescent="0.15">
      <c r="A37" s="326"/>
      <c r="B37" s="314"/>
      <c r="C37" s="313"/>
      <c r="D37" s="85"/>
      <c r="E37" s="119"/>
      <c r="F37" s="125"/>
      <c r="G37" s="152"/>
      <c r="H37" s="32"/>
      <c r="I37" s="15"/>
      <c r="J37" s="15"/>
      <c r="K37" s="95" t="str">
        <f t="shared" si="0"/>
        <v/>
      </c>
      <c r="L37" s="51" t="str">
        <f t="shared" si="1"/>
        <v/>
      </c>
      <c r="M37" s="138"/>
      <c r="N37" s="134"/>
    </row>
    <row r="38" spans="1:14" ht="13.5" x14ac:dyDescent="0.15">
      <c r="A38" s="326"/>
      <c r="B38" s="314"/>
      <c r="C38" s="313"/>
      <c r="D38" s="85"/>
      <c r="E38" s="119"/>
      <c r="F38" s="125"/>
      <c r="G38" s="152"/>
      <c r="H38" s="32"/>
      <c r="I38" s="15"/>
      <c r="J38" s="15"/>
      <c r="K38" s="95" t="str">
        <f t="shared" si="0"/>
        <v/>
      </c>
      <c r="L38" s="51" t="str">
        <f t="shared" si="1"/>
        <v/>
      </c>
      <c r="M38" s="138"/>
      <c r="N38" s="134"/>
    </row>
    <row r="39" spans="1:14" ht="13.5" x14ac:dyDescent="0.15">
      <c r="A39" s="326"/>
      <c r="B39" s="314"/>
      <c r="C39" s="313"/>
      <c r="D39" s="85"/>
      <c r="E39" s="119"/>
      <c r="F39" s="125"/>
      <c r="G39" s="152"/>
      <c r="H39" s="32"/>
      <c r="I39" s="15"/>
      <c r="J39" s="15"/>
      <c r="K39" s="95" t="str">
        <f t="shared" si="0"/>
        <v/>
      </c>
      <c r="L39" s="51" t="str">
        <f t="shared" si="1"/>
        <v/>
      </c>
      <c r="M39" s="138"/>
      <c r="N39" s="134"/>
    </row>
    <row r="40" spans="1:14" ht="13.5" x14ac:dyDescent="0.15">
      <c r="A40" s="326"/>
      <c r="B40" s="314"/>
      <c r="C40" s="313"/>
      <c r="D40" s="87"/>
      <c r="E40" s="120"/>
      <c r="F40" s="126"/>
      <c r="G40" s="46"/>
      <c r="H40" s="33"/>
      <c r="I40" s="16"/>
      <c r="J40" s="16"/>
      <c r="K40" s="96" t="str">
        <f t="shared" si="0"/>
        <v/>
      </c>
      <c r="L40" s="53" t="str">
        <f t="shared" si="1"/>
        <v/>
      </c>
      <c r="M40" s="140"/>
      <c r="N40" s="135"/>
    </row>
    <row r="41" spans="1:14" ht="13.5" x14ac:dyDescent="0.15">
      <c r="A41" s="326"/>
      <c r="B41" s="314" t="s">
        <v>20</v>
      </c>
      <c r="C41" s="313" t="str">
        <f>IF(SUM(L41:L49)=0,"",SUM(L41:L49))</f>
        <v/>
      </c>
      <c r="D41" s="84"/>
      <c r="E41" s="117"/>
      <c r="F41" s="123"/>
      <c r="G41" s="29"/>
      <c r="H41" s="30"/>
      <c r="I41" s="31"/>
      <c r="J41" s="17"/>
      <c r="K41" s="97" t="str">
        <f>IF(ISNUMBER(G41),(ROUND(PRODUCT(G41,H41,J41),0)),"")</f>
        <v/>
      </c>
      <c r="L41" s="131" t="str">
        <f t="shared" si="1"/>
        <v/>
      </c>
      <c r="M41" s="137"/>
      <c r="N41" s="133"/>
    </row>
    <row r="42" spans="1:14" ht="13.5" x14ac:dyDescent="0.15">
      <c r="A42" s="326"/>
      <c r="B42" s="314"/>
      <c r="C42" s="313"/>
      <c r="D42" s="85"/>
      <c r="E42" s="119"/>
      <c r="F42" s="125"/>
      <c r="G42" s="152"/>
      <c r="H42" s="32"/>
      <c r="I42" s="15"/>
      <c r="J42" s="15"/>
      <c r="K42" s="95" t="str">
        <f>IF(ISNUMBER(G42),(ROUND(PRODUCT(G42,H42,J42),0)),"")</f>
        <v/>
      </c>
      <c r="L42" s="51" t="str">
        <f t="shared" si="1"/>
        <v/>
      </c>
      <c r="M42" s="138"/>
      <c r="N42" s="134"/>
    </row>
    <row r="43" spans="1:14" ht="13.5" x14ac:dyDescent="0.15">
      <c r="A43" s="326"/>
      <c r="B43" s="314"/>
      <c r="C43" s="313"/>
      <c r="D43" s="85"/>
      <c r="E43" s="119"/>
      <c r="F43" s="125"/>
      <c r="G43" s="152"/>
      <c r="H43" s="32"/>
      <c r="I43" s="15"/>
      <c r="J43" s="15"/>
      <c r="K43" s="95" t="str">
        <f t="shared" si="0"/>
        <v/>
      </c>
      <c r="L43" s="51" t="str">
        <f t="shared" si="1"/>
        <v/>
      </c>
      <c r="M43" s="138"/>
      <c r="N43" s="134"/>
    </row>
    <row r="44" spans="1:14" ht="13.5" x14ac:dyDescent="0.15">
      <c r="A44" s="326"/>
      <c r="B44" s="314"/>
      <c r="C44" s="313"/>
      <c r="D44" s="85"/>
      <c r="E44" s="119"/>
      <c r="F44" s="125"/>
      <c r="G44" s="152"/>
      <c r="H44" s="32"/>
      <c r="I44" s="15"/>
      <c r="J44" s="15"/>
      <c r="K44" s="95" t="str">
        <f t="shared" si="0"/>
        <v/>
      </c>
      <c r="L44" s="51" t="str">
        <f t="shared" si="1"/>
        <v/>
      </c>
      <c r="M44" s="138"/>
      <c r="N44" s="134"/>
    </row>
    <row r="45" spans="1:14" ht="13.5" x14ac:dyDescent="0.15">
      <c r="A45" s="326"/>
      <c r="B45" s="314"/>
      <c r="C45" s="313"/>
      <c r="D45" s="85"/>
      <c r="E45" s="119"/>
      <c r="F45" s="125"/>
      <c r="G45" s="152"/>
      <c r="H45" s="32"/>
      <c r="I45" s="15"/>
      <c r="J45" s="15"/>
      <c r="K45" s="95"/>
      <c r="L45" s="51"/>
      <c r="M45" s="138"/>
      <c r="N45" s="134"/>
    </row>
    <row r="46" spans="1:14" ht="13.5" x14ac:dyDescent="0.15">
      <c r="A46" s="326"/>
      <c r="B46" s="314"/>
      <c r="C46" s="313"/>
      <c r="D46" s="85"/>
      <c r="E46" s="119"/>
      <c r="F46" s="125"/>
      <c r="G46" s="152"/>
      <c r="H46" s="32"/>
      <c r="I46" s="15"/>
      <c r="J46" s="15"/>
      <c r="K46" s="95"/>
      <c r="L46" s="51"/>
      <c r="M46" s="138"/>
      <c r="N46" s="134"/>
    </row>
    <row r="47" spans="1:14" ht="13.5" x14ac:dyDescent="0.15">
      <c r="A47" s="326"/>
      <c r="B47" s="314"/>
      <c r="C47" s="313"/>
      <c r="D47" s="85"/>
      <c r="E47" s="119"/>
      <c r="F47" s="125"/>
      <c r="G47" s="152"/>
      <c r="H47" s="32"/>
      <c r="I47" s="15"/>
      <c r="J47" s="15"/>
      <c r="K47" s="95" t="str">
        <f t="shared" si="0"/>
        <v/>
      </c>
      <c r="L47" s="51" t="str">
        <f t="shared" si="1"/>
        <v/>
      </c>
      <c r="M47" s="138"/>
      <c r="N47" s="134"/>
    </row>
    <row r="48" spans="1:14" ht="13.5" x14ac:dyDescent="0.15">
      <c r="A48" s="326"/>
      <c r="B48" s="314"/>
      <c r="C48" s="313"/>
      <c r="D48" s="85"/>
      <c r="E48" s="119"/>
      <c r="F48" s="125"/>
      <c r="G48" s="152"/>
      <c r="H48" s="32"/>
      <c r="I48" s="15"/>
      <c r="J48" s="15"/>
      <c r="K48" s="95" t="str">
        <f t="shared" si="0"/>
        <v/>
      </c>
      <c r="L48" s="51" t="str">
        <f t="shared" si="1"/>
        <v/>
      </c>
      <c r="M48" s="138"/>
      <c r="N48" s="134"/>
    </row>
    <row r="49" spans="1:14" ht="13.5" x14ac:dyDescent="0.15">
      <c r="A49" s="326"/>
      <c r="B49" s="314"/>
      <c r="C49" s="313"/>
      <c r="D49" s="87"/>
      <c r="E49" s="120"/>
      <c r="F49" s="126"/>
      <c r="G49" s="46"/>
      <c r="H49" s="33"/>
      <c r="I49" s="16"/>
      <c r="J49" s="16"/>
      <c r="K49" s="96" t="str">
        <f t="shared" si="0"/>
        <v/>
      </c>
      <c r="L49" s="53" t="str">
        <f t="shared" si="1"/>
        <v/>
      </c>
      <c r="M49" s="140"/>
      <c r="N49" s="135"/>
    </row>
    <row r="50" spans="1:14" ht="13.5" x14ac:dyDescent="0.15">
      <c r="A50" s="326"/>
      <c r="B50" s="314" t="s">
        <v>21</v>
      </c>
      <c r="C50" s="313" t="str">
        <f>IF(SUM(L50:L58)=0,"",SUM(L50:L58))</f>
        <v/>
      </c>
      <c r="D50" s="84"/>
      <c r="E50" s="117"/>
      <c r="F50" s="123"/>
      <c r="G50" s="29"/>
      <c r="H50" s="30"/>
      <c r="I50" s="31"/>
      <c r="J50" s="17"/>
      <c r="K50" s="97" t="str">
        <f t="shared" si="0"/>
        <v/>
      </c>
      <c r="L50" s="131" t="str">
        <f t="shared" si="1"/>
        <v/>
      </c>
      <c r="M50" s="137"/>
      <c r="N50" s="133"/>
    </row>
    <row r="51" spans="1:14" ht="13.5" x14ac:dyDescent="0.15">
      <c r="A51" s="326"/>
      <c r="B51" s="314"/>
      <c r="C51" s="313"/>
      <c r="D51" s="85"/>
      <c r="E51" s="119"/>
      <c r="F51" s="125"/>
      <c r="G51" s="152"/>
      <c r="H51" s="32"/>
      <c r="I51" s="15"/>
      <c r="J51" s="15"/>
      <c r="K51" s="97" t="str">
        <f>IF(ISNUMBER(G51),(ROUND(PRODUCT(G51,H51,J51),0)),"")</f>
        <v/>
      </c>
      <c r="L51" s="51" t="str">
        <f t="shared" si="1"/>
        <v/>
      </c>
      <c r="M51" s="138"/>
      <c r="N51" s="134"/>
    </row>
    <row r="52" spans="1:14" ht="13.5" x14ac:dyDescent="0.15">
      <c r="A52" s="326"/>
      <c r="B52" s="314"/>
      <c r="C52" s="313"/>
      <c r="D52" s="85"/>
      <c r="E52" s="119"/>
      <c r="F52" s="125"/>
      <c r="G52" s="152"/>
      <c r="H52" s="32"/>
      <c r="I52" s="15"/>
      <c r="J52" s="15"/>
      <c r="K52" s="95" t="str">
        <f t="shared" si="0"/>
        <v/>
      </c>
      <c r="L52" s="51" t="str">
        <f t="shared" si="1"/>
        <v/>
      </c>
      <c r="M52" s="138"/>
      <c r="N52" s="134"/>
    </row>
    <row r="53" spans="1:14" ht="13.5" x14ac:dyDescent="0.15">
      <c r="A53" s="326"/>
      <c r="B53" s="314"/>
      <c r="C53" s="313"/>
      <c r="D53" s="85"/>
      <c r="E53" s="119"/>
      <c r="F53" s="125"/>
      <c r="G53" s="152"/>
      <c r="H53" s="32"/>
      <c r="I53" s="15"/>
      <c r="J53" s="15"/>
      <c r="K53" s="95"/>
      <c r="L53" s="51"/>
      <c r="M53" s="138"/>
      <c r="N53" s="134"/>
    </row>
    <row r="54" spans="1:14" ht="13.5" x14ac:dyDescent="0.15">
      <c r="A54" s="326"/>
      <c r="B54" s="314"/>
      <c r="C54" s="313"/>
      <c r="D54" s="85"/>
      <c r="E54" s="119"/>
      <c r="F54" s="125"/>
      <c r="G54" s="152"/>
      <c r="H54" s="32"/>
      <c r="I54" s="15"/>
      <c r="J54" s="15"/>
      <c r="K54" s="95"/>
      <c r="L54" s="51"/>
      <c r="M54" s="138"/>
      <c r="N54" s="134"/>
    </row>
    <row r="55" spans="1:14" ht="13.5" x14ac:dyDescent="0.15">
      <c r="A55" s="326"/>
      <c r="B55" s="314"/>
      <c r="C55" s="313"/>
      <c r="D55" s="85"/>
      <c r="E55" s="119"/>
      <c r="F55" s="125"/>
      <c r="G55" s="152"/>
      <c r="H55" s="32"/>
      <c r="I55" s="15"/>
      <c r="J55" s="15"/>
      <c r="K55" s="95" t="str">
        <f t="shared" si="0"/>
        <v/>
      </c>
      <c r="L55" s="51" t="str">
        <f t="shared" si="1"/>
        <v/>
      </c>
      <c r="M55" s="138"/>
      <c r="N55" s="134"/>
    </row>
    <row r="56" spans="1:14" ht="13.5" x14ac:dyDescent="0.15">
      <c r="A56" s="326"/>
      <c r="B56" s="314"/>
      <c r="C56" s="313"/>
      <c r="D56" s="85"/>
      <c r="E56" s="119"/>
      <c r="F56" s="125"/>
      <c r="G56" s="152"/>
      <c r="H56" s="32"/>
      <c r="I56" s="15"/>
      <c r="J56" s="15"/>
      <c r="K56" s="95" t="str">
        <f t="shared" si="0"/>
        <v/>
      </c>
      <c r="L56" s="51" t="str">
        <f t="shared" si="1"/>
        <v/>
      </c>
      <c r="M56" s="138"/>
      <c r="N56" s="134"/>
    </row>
    <row r="57" spans="1:14" ht="13.5" x14ac:dyDescent="0.15">
      <c r="A57" s="326"/>
      <c r="B57" s="314"/>
      <c r="C57" s="313"/>
      <c r="D57" s="85"/>
      <c r="E57" s="119"/>
      <c r="F57" s="125"/>
      <c r="G57" s="152"/>
      <c r="H57" s="32"/>
      <c r="I57" s="15"/>
      <c r="J57" s="15"/>
      <c r="K57" s="95" t="str">
        <f t="shared" si="0"/>
        <v/>
      </c>
      <c r="L57" s="51" t="str">
        <f t="shared" si="1"/>
        <v/>
      </c>
      <c r="M57" s="138"/>
      <c r="N57" s="134"/>
    </row>
    <row r="58" spans="1:14" ht="13.5" x14ac:dyDescent="0.15">
      <c r="A58" s="326"/>
      <c r="B58" s="314"/>
      <c r="C58" s="313"/>
      <c r="D58" s="87"/>
      <c r="E58" s="120"/>
      <c r="F58" s="126"/>
      <c r="G58" s="46"/>
      <c r="H58" s="33"/>
      <c r="I58" s="16"/>
      <c r="J58" s="71"/>
      <c r="K58" s="95" t="str">
        <f t="shared" si="0"/>
        <v/>
      </c>
      <c r="L58" s="53" t="str">
        <f t="shared" si="1"/>
        <v/>
      </c>
      <c r="M58" s="140"/>
      <c r="N58" s="135"/>
    </row>
    <row r="59" spans="1:14" ht="33.75" customHeight="1" thickBot="1" x14ac:dyDescent="0.2">
      <c r="A59" s="327"/>
      <c r="B59" s="18" t="s">
        <v>22</v>
      </c>
      <c r="C59" s="35">
        <f>SUM(C14:C58)</f>
        <v>0</v>
      </c>
      <c r="D59" s="323"/>
      <c r="E59" s="324"/>
      <c r="F59" s="324"/>
      <c r="G59" s="324"/>
      <c r="H59" s="324"/>
      <c r="I59" s="324"/>
      <c r="J59" s="324"/>
      <c r="K59" s="324"/>
      <c r="L59" s="324"/>
      <c r="M59" s="324"/>
      <c r="N59" s="325"/>
    </row>
    <row r="60" spans="1:14" ht="14.25" thickTop="1" x14ac:dyDescent="0.15">
      <c r="A60" s="315" t="s">
        <v>16</v>
      </c>
      <c r="B60" s="300" t="s">
        <v>18</v>
      </c>
      <c r="C60" s="205" t="str">
        <f>IF(SUM(M60:M66,M14:M58)=0,"",SUM(M60:M66,M14:M58))</f>
        <v/>
      </c>
      <c r="D60" s="88"/>
      <c r="E60" s="118"/>
      <c r="F60" s="118"/>
      <c r="G60" s="36"/>
      <c r="H60" s="37"/>
      <c r="I60" s="17"/>
      <c r="J60" s="17"/>
      <c r="K60" s="62"/>
      <c r="L60" s="62"/>
      <c r="M60" s="141" t="str">
        <f>IF(ISNUMBER(G60),(ROUND(PRODUCT(G60,H60,J60),0)),"")</f>
        <v/>
      </c>
      <c r="N60" s="128"/>
    </row>
    <row r="61" spans="1:14" ht="13.5" x14ac:dyDescent="0.15">
      <c r="A61" s="315"/>
      <c r="B61" s="300"/>
      <c r="C61" s="205"/>
      <c r="D61" s="89"/>
      <c r="E61" s="119"/>
      <c r="F61" s="119"/>
      <c r="G61" s="47"/>
      <c r="H61" s="32"/>
      <c r="I61" s="15"/>
      <c r="J61" s="17"/>
      <c r="K61" s="63"/>
      <c r="L61" s="63"/>
      <c r="M61" s="142" t="str">
        <f t="shared" ref="M61:M66" si="2">IF(ISNUMBER(G61),(ROUND(PRODUCT(G61,H61,J61),0)),"")</f>
        <v/>
      </c>
      <c r="N61" s="129"/>
    </row>
    <row r="62" spans="1:14" ht="13.5" x14ac:dyDescent="0.15">
      <c r="A62" s="315"/>
      <c r="B62" s="300"/>
      <c r="C62" s="205"/>
      <c r="D62" s="89"/>
      <c r="E62" s="119"/>
      <c r="F62" s="119"/>
      <c r="G62" s="47"/>
      <c r="H62" s="32"/>
      <c r="I62" s="15"/>
      <c r="J62" s="17"/>
      <c r="K62" s="63"/>
      <c r="L62" s="63"/>
      <c r="M62" s="142" t="str">
        <f t="shared" si="2"/>
        <v/>
      </c>
      <c r="N62" s="129"/>
    </row>
    <row r="63" spans="1:14" ht="13.5" x14ac:dyDescent="0.15">
      <c r="A63" s="315"/>
      <c r="B63" s="300"/>
      <c r="C63" s="205"/>
      <c r="D63" s="89"/>
      <c r="E63" s="119"/>
      <c r="F63" s="119"/>
      <c r="G63" s="47"/>
      <c r="H63" s="32"/>
      <c r="I63" s="15"/>
      <c r="J63" s="17"/>
      <c r="K63" s="63"/>
      <c r="L63" s="63"/>
      <c r="M63" s="142" t="str">
        <f t="shared" si="2"/>
        <v/>
      </c>
      <c r="N63" s="129"/>
    </row>
    <row r="64" spans="1:14" ht="13.5" x14ac:dyDescent="0.15">
      <c r="A64" s="315"/>
      <c r="B64" s="300"/>
      <c r="C64" s="205"/>
      <c r="D64" s="89"/>
      <c r="E64" s="119"/>
      <c r="F64" s="119"/>
      <c r="G64" s="47"/>
      <c r="H64" s="32"/>
      <c r="I64" s="15"/>
      <c r="J64" s="17"/>
      <c r="K64" s="63"/>
      <c r="L64" s="63"/>
      <c r="M64" s="142" t="str">
        <f t="shared" si="2"/>
        <v/>
      </c>
      <c r="N64" s="129"/>
    </row>
    <row r="65" spans="1:14" ht="13.5" x14ac:dyDescent="0.15">
      <c r="A65" s="316"/>
      <c r="B65" s="301"/>
      <c r="C65" s="205"/>
      <c r="D65" s="89"/>
      <c r="E65" s="119"/>
      <c r="F65" s="119"/>
      <c r="G65" s="47"/>
      <c r="H65" s="32"/>
      <c r="I65" s="15"/>
      <c r="J65" s="17"/>
      <c r="K65" s="63"/>
      <c r="L65" s="63"/>
      <c r="M65" s="142" t="str">
        <f t="shared" si="2"/>
        <v/>
      </c>
      <c r="N65" s="129"/>
    </row>
    <row r="66" spans="1:14" ht="14.25" thickBot="1" x14ac:dyDescent="0.2">
      <c r="A66" s="317"/>
      <c r="B66" s="302"/>
      <c r="C66" s="205"/>
      <c r="D66" s="90"/>
      <c r="E66" s="122"/>
      <c r="F66" s="122"/>
      <c r="G66" s="38"/>
      <c r="H66" s="39"/>
      <c r="I66" s="40"/>
      <c r="J66" s="72"/>
      <c r="K66" s="136"/>
      <c r="L66" s="64"/>
      <c r="M66" s="143" t="str">
        <f t="shared" si="2"/>
        <v/>
      </c>
      <c r="N66" s="130"/>
    </row>
    <row r="67" spans="1:14" ht="15" customHeight="1" thickTop="1" x14ac:dyDescent="0.15">
      <c r="A67" s="303" t="s">
        <v>24</v>
      </c>
      <c r="B67" s="304"/>
      <c r="C67" s="174">
        <f>SUM(C59,C60)</f>
        <v>0</v>
      </c>
      <c r="D67" s="176"/>
      <c r="E67" s="307"/>
      <c r="F67" s="307"/>
      <c r="G67" s="307"/>
      <c r="H67" s="307"/>
      <c r="I67" s="307"/>
      <c r="J67" s="307"/>
      <c r="K67" s="308"/>
      <c r="L67" s="157"/>
      <c r="M67" s="49"/>
      <c r="N67" s="162"/>
    </row>
    <row r="68" spans="1:14" ht="18.75" customHeight="1" thickBot="1" x14ac:dyDescent="0.2">
      <c r="A68" s="305"/>
      <c r="B68" s="306"/>
      <c r="C68" s="177"/>
      <c r="D68" s="179"/>
      <c r="E68" s="309"/>
      <c r="F68" s="309"/>
      <c r="G68" s="309"/>
      <c r="H68" s="309"/>
      <c r="I68" s="309"/>
      <c r="J68" s="309"/>
      <c r="K68" s="310"/>
      <c r="L68" s="163"/>
      <c r="M68" s="92"/>
      <c r="N68" s="164"/>
    </row>
    <row r="69" spans="1:14" ht="12.6" customHeight="1" x14ac:dyDescent="0.15"/>
    <row r="70" spans="1:14" ht="15" customHeight="1" x14ac:dyDescent="0.15">
      <c r="A70" s="165" t="s">
        <v>103</v>
      </c>
      <c r="B70" s="58"/>
      <c r="C70" s="58"/>
      <c r="D70" s="83"/>
      <c r="E70" s="83"/>
      <c r="F70" s="83"/>
      <c r="G70" s="58"/>
      <c r="H70" s="58"/>
      <c r="I70" s="58"/>
      <c r="J70" s="58"/>
      <c r="K70" s="58"/>
      <c r="L70" s="58"/>
      <c r="M70" s="83"/>
      <c r="N70" s="167" t="s">
        <v>28</v>
      </c>
    </row>
    <row r="71" spans="1:14" ht="12.6" customHeight="1" thickBot="1" x14ac:dyDescent="0.2"/>
    <row r="72" spans="1:14" ht="27" customHeight="1" thickTop="1" x14ac:dyDescent="0.15">
      <c r="A72" s="3"/>
      <c r="B72" s="102" t="str">
        <f>"（"&amp;🔒リスト!A2&amp;"）"</f>
        <v>（令和8年度）</v>
      </c>
      <c r="C72" s="24"/>
      <c r="D72" s="24"/>
      <c r="E72" s="4"/>
      <c r="F72" s="4"/>
      <c r="G72" s="4"/>
      <c r="H72" s="5"/>
      <c r="I72" s="5"/>
      <c r="J72" s="5"/>
      <c r="K72" s="4"/>
      <c r="L72" s="4"/>
      <c r="M72" s="4"/>
      <c r="N72" s="6"/>
    </row>
    <row r="73" spans="1:14" ht="13.5" customHeight="1" x14ac:dyDescent="0.15">
      <c r="A73" s="7"/>
      <c r="B73" s="278" t="s">
        <v>85</v>
      </c>
      <c r="C73" s="278"/>
      <c r="D73" s="278"/>
      <c r="E73" s="278"/>
      <c r="F73" s="279">
        <f>IFERROR(SUM(SUMIF('1.収入'!D15:D29,🔒リスト!A2,'1.収入'!N15:O29),SUMIF('1.収入'!D37:D51,🔒リスト!A2,'1.収入'!N37:O51)),"")</f>
        <v>0</v>
      </c>
      <c r="G73" s="21"/>
      <c r="H73" s="21"/>
      <c r="I73" s="41"/>
      <c r="J73" s="41"/>
      <c r="K73" s="41"/>
      <c r="L73" s="41"/>
      <c r="M73" s="41"/>
      <c r="N73" s="42"/>
    </row>
    <row r="74" spans="1:14" ht="13.5" customHeight="1" thickBot="1" x14ac:dyDescent="0.2">
      <c r="A74" s="7"/>
      <c r="B74" s="278"/>
      <c r="C74" s="278"/>
      <c r="D74" s="278"/>
      <c r="E74" s="278"/>
      <c r="F74" s="280"/>
      <c r="G74" s="45" t="s">
        <v>6</v>
      </c>
      <c r="H74" s="66"/>
      <c r="I74" s="41"/>
      <c r="J74" s="41"/>
      <c r="K74" s="41"/>
      <c r="L74" s="41"/>
      <c r="M74" s="41"/>
      <c r="N74" s="42"/>
    </row>
    <row r="75" spans="1:14" ht="13.5" customHeight="1" x14ac:dyDescent="0.15">
      <c r="A75" s="7"/>
      <c r="B75" s="67"/>
      <c r="C75" s="68"/>
      <c r="D75" s="25"/>
      <c r="E75" s="8"/>
      <c r="F75" s="8"/>
      <c r="G75" s="21"/>
      <c r="H75" s="21"/>
      <c r="I75" s="41"/>
      <c r="J75" s="41"/>
      <c r="K75" s="41"/>
      <c r="L75" s="41"/>
      <c r="M75" s="41"/>
      <c r="N75" s="42"/>
    </row>
    <row r="76" spans="1:14" ht="13.5" customHeight="1" x14ac:dyDescent="0.15">
      <c r="A76" s="7"/>
      <c r="B76" s="278" t="s">
        <v>72</v>
      </c>
      <c r="C76" s="278"/>
      <c r="D76" s="278"/>
      <c r="E76" s="278"/>
      <c r="F76" s="279">
        <f>IFERROR(SUM(SUMIF(D14:D58,🔒リスト!A2,L14:L58),SUMIF(D14:D58,🔒リスト!A2,M14:M58),SUMIF(D60:D66,🔒リスト!A2,K60:K66)),"")</f>
        <v>0</v>
      </c>
      <c r="G76" s="21"/>
      <c r="H76" s="21"/>
      <c r="I76" s="144"/>
      <c r="J76" s="145"/>
      <c r="K76" s="298" t="str">
        <f>IF(L4=🔒リスト!D4,"★交付確定額","★交付申請額")</f>
        <v>★交付申請額</v>
      </c>
      <c r="L76" s="298"/>
      <c r="M76" s="298"/>
      <c r="N76" s="299"/>
    </row>
    <row r="77" spans="1:14" ht="13.5" customHeight="1" thickBot="1" x14ac:dyDescent="0.2">
      <c r="A77" s="7"/>
      <c r="B77" s="278"/>
      <c r="C77" s="278"/>
      <c r="D77" s="278"/>
      <c r="E77" s="278"/>
      <c r="F77" s="280"/>
      <c r="G77" s="45" t="s">
        <v>6</v>
      </c>
      <c r="H77" s="66"/>
      <c r="I77" s="144"/>
      <c r="J77" s="145"/>
      <c r="K77" s="311" t="s">
        <v>104</v>
      </c>
      <c r="L77" s="311"/>
      <c r="M77" s="311"/>
      <c r="N77" s="312"/>
    </row>
    <row r="78" spans="1:14" ht="13.5" customHeight="1" thickBot="1" x14ac:dyDescent="0.2">
      <c r="A78" s="44"/>
      <c r="B78" s="69"/>
      <c r="C78" s="70"/>
      <c r="D78" s="43"/>
      <c r="E78" s="9"/>
      <c r="F78" s="9"/>
      <c r="G78" s="9"/>
      <c r="H78" s="9"/>
      <c r="I78" s="41"/>
      <c r="J78" s="41"/>
      <c r="K78" s="41"/>
      <c r="L78" s="41"/>
      <c r="M78" s="41"/>
      <c r="N78" s="42"/>
    </row>
    <row r="79" spans="1:14" ht="13.5" customHeight="1" x14ac:dyDescent="0.15">
      <c r="A79" s="7"/>
      <c r="B79" s="278" t="s">
        <v>68</v>
      </c>
      <c r="C79" s="278"/>
      <c r="D79" s="278"/>
      <c r="E79" s="278"/>
      <c r="F79" s="279">
        <f>IFERROR(SUMIF(D14:D58,🔒リスト!A2,L14:L58),"")</f>
        <v>0</v>
      </c>
      <c r="G79" s="21"/>
      <c r="H79" s="99"/>
      <c r="I79" s="99"/>
      <c r="J79" s="99"/>
      <c r="K79" s="281">
        <f>IFERROR(ROUNDDOWN(MIN(F79*0.5,5000000),-3),"")</f>
        <v>0</v>
      </c>
      <c r="L79" s="282"/>
      <c r="M79" s="283"/>
      <c r="N79" s="100"/>
    </row>
    <row r="80" spans="1:14" ht="13.5" customHeight="1" thickBot="1" x14ac:dyDescent="0.2">
      <c r="A80" s="7"/>
      <c r="B80" s="278"/>
      <c r="C80" s="278"/>
      <c r="D80" s="278"/>
      <c r="E80" s="278"/>
      <c r="F80" s="280"/>
      <c r="G80" s="45" t="s">
        <v>6</v>
      </c>
      <c r="H80" s="99"/>
      <c r="I80" s="99"/>
      <c r="J80" s="99"/>
      <c r="K80" s="284"/>
      <c r="L80" s="285"/>
      <c r="M80" s="286"/>
      <c r="N80" s="101" t="s">
        <v>6</v>
      </c>
    </row>
    <row r="81" spans="1:14" ht="13.5" customHeight="1" thickBot="1" x14ac:dyDescent="0.2">
      <c r="A81" s="10"/>
      <c r="B81" s="11"/>
      <c r="C81" s="26"/>
      <c r="D81" s="26"/>
      <c r="E81" s="11"/>
      <c r="F81" s="11"/>
      <c r="G81" s="11"/>
      <c r="H81" s="11"/>
      <c r="I81" s="11"/>
      <c r="J81" s="11"/>
      <c r="K81" s="11"/>
      <c r="L81" s="11"/>
      <c r="M81" s="11"/>
      <c r="N81" s="12"/>
    </row>
    <row r="82" spans="1:14" ht="7.5" customHeight="1" thickTop="1" x14ac:dyDescent="0.15">
      <c r="A82" s="9"/>
      <c r="B82" s="9"/>
      <c r="C82" s="43"/>
      <c r="D82" s="43"/>
      <c r="E82" s="9"/>
      <c r="F82" s="9"/>
      <c r="G82" s="9"/>
      <c r="H82" s="9"/>
      <c r="I82" s="9"/>
      <c r="J82" s="9"/>
      <c r="K82" s="9"/>
      <c r="L82" s="9"/>
      <c r="M82" s="9"/>
      <c r="N82" s="9"/>
    </row>
    <row r="83" spans="1:14" ht="7.5" customHeight="1" x14ac:dyDescent="0.15">
      <c r="A83" s="9"/>
      <c r="B83" s="9"/>
      <c r="C83" s="43"/>
      <c r="D83" s="43"/>
      <c r="E83" s="9"/>
      <c r="F83" s="9"/>
      <c r="G83" s="9"/>
      <c r="H83" s="9"/>
      <c r="I83" s="9"/>
      <c r="J83" s="9"/>
      <c r="K83" s="9"/>
      <c r="L83" s="9"/>
      <c r="M83" s="9"/>
      <c r="N83" s="9"/>
    </row>
    <row r="84" spans="1:14" ht="7.5" customHeight="1" thickBot="1" x14ac:dyDescent="0.2"/>
    <row r="85" spans="1:14" ht="27" customHeight="1" thickTop="1" thickBot="1" x14ac:dyDescent="0.2">
      <c r="A85" s="3"/>
      <c r="B85" s="102" t="str">
        <f>"（"&amp;🔒リスト!A3&amp;"）"</f>
        <v>（令和9年度）</v>
      </c>
      <c r="C85" s="24"/>
      <c r="D85" s="24"/>
      <c r="E85" s="4"/>
      <c r="F85" s="4"/>
      <c r="G85" s="4"/>
      <c r="H85" s="5"/>
      <c r="I85" s="5"/>
      <c r="J85" s="5"/>
      <c r="K85" s="166" t="str">
        <f>IF(L4=🔒リスト!D4,"（"&amp;🔒リスト!A3&amp;"交付決定額）","（"&amp;🔒リスト!A2&amp;"交付決定額)"&amp;"※令和9年度以外は入力不要")</f>
        <v>（令和8年度交付決定額)※令和9年度以外は入力不要</v>
      </c>
      <c r="L85" s="4"/>
      <c r="M85" s="4"/>
      <c r="N85" s="6"/>
    </row>
    <row r="86" spans="1:14" ht="13.5" customHeight="1" x14ac:dyDescent="0.15">
      <c r="A86" s="7"/>
      <c r="B86" s="278" t="s">
        <v>71</v>
      </c>
      <c r="C86" s="278"/>
      <c r="D86" s="278"/>
      <c r="E86" s="278"/>
      <c r="F86" s="279">
        <f>IFERROR(SUM(SUMIF('1.収入'!D15:D29,🔒リスト!A3,'1.収入'!N15:O29),SUMIF('1.収入'!D37:D51,🔒リスト!A3,'1.収入'!N37:O51)),"")</f>
        <v>0</v>
      </c>
      <c r="G86" s="21"/>
      <c r="H86" s="21"/>
      <c r="I86" s="41"/>
      <c r="J86" s="41"/>
      <c r="K86" s="289"/>
      <c r="L86" s="290"/>
      <c r="M86" s="291"/>
      <c r="N86" s="100"/>
    </row>
    <row r="87" spans="1:14" ht="13.5" customHeight="1" thickBot="1" x14ac:dyDescent="0.2">
      <c r="A87" s="7"/>
      <c r="B87" s="278"/>
      <c r="C87" s="278"/>
      <c r="D87" s="278"/>
      <c r="E87" s="278"/>
      <c r="F87" s="280"/>
      <c r="G87" s="45" t="s">
        <v>6</v>
      </c>
      <c r="H87" s="66"/>
      <c r="I87" s="41"/>
      <c r="J87" s="41"/>
      <c r="K87" s="292"/>
      <c r="L87" s="293"/>
      <c r="M87" s="294"/>
      <c r="N87" s="101" t="s">
        <v>6</v>
      </c>
    </row>
    <row r="88" spans="1:14" ht="13.5" customHeight="1" x14ac:dyDescent="0.15">
      <c r="A88" s="7"/>
      <c r="B88" s="67"/>
      <c r="C88" s="68"/>
      <c r="D88" s="25"/>
      <c r="E88" s="8"/>
      <c r="F88" s="8"/>
      <c r="G88" s="21"/>
      <c r="H88" s="21"/>
      <c r="I88" s="41"/>
      <c r="J88" s="41"/>
      <c r="K88" s="41"/>
      <c r="L88" s="41"/>
      <c r="M88" s="41"/>
      <c r="N88" s="42"/>
    </row>
    <row r="89" spans="1:14" ht="13.5" customHeight="1" x14ac:dyDescent="0.15">
      <c r="A89" s="7"/>
      <c r="B89" s="278" t="s">
        <v>72</v>
      </c>
      <c r="C89" s="278"/>
      <c r="D89" s="278"/>
      <c r="E89" s="278"/>
      <c r="F89" s="279">
        <f>IFERROR(SUM(SUMIF(D14:D58,🔒リスト!A3,L14:L58),SUMIF(D14:D58,🔒リスト!A3,M14:M58),SUMIF(D60:D66,🔒リスト!A3,K60:K66)),"")</f>
        <v>0</v>
      </c>
      <c r="G89" s="21"/>
      <c r="H89" s="21"/>
      <c r="I89" s="144"/>
      <c r="J89" s="145"/>
      <c r="K89" s="298" t="s">
        <v>111</v>
      </c>
      <c r="L89" s="298"/>
      <c r="M89" s="298"/>
      <c r="N89" s="299"/>
    </row>
    <row r="90" spans="1:14" ht="13.5" customHeight="1" thickBot="1" x14ac:dyDescent="0.2">
      <c r="A90" s="7"/>
      <c r="B90" s="278"/>
      <c r="C90" s="278"/>
      <c r="D90" s="278"/>
      <c r="E90" s="278"/>
      <c r="F90" s="280"/>
      <c r="G90" s="45" t="s">
        <v>6</v>
      </c>
      <c r="H90" s="66"/>
      <c r="I90" s="144"/>
      <c r="J90" s="145"/>
      <c r="K90" s="298"/>
      <c r="L90" s="298"/>
      <c r="M90" s="298"/>
      <c r="N90" s="299"/>
    </row>
    <row r="91" spans="1:14" ht="13.5" customHeight="1" thickBot="1" x14ac:dyDescent="0.2">
      <c r="A91" s="44"/>
      <c r="B91" s="69"/>
      <c r="C91" s="70"/>
      <c r="D91" s="43"/>
      <c r="E91" s="9"/>
      <c r="F91" s="9"/>
      <c r="G91" s="9"/>
      <c r="H91" s="9"/>
      <c r="I91" s="41"/>
      <c r="J91" s="41"/>
      <c r="K91" s="41"/>
      <c r="L91" s="41"/>
      <c r="M91" s="41"/>
      <c r="N91" s="42"/>
    </row>
    <row r="92" spans="1:14" ht="13.5" customHeight="1" x14ac:dyDescent="0.15">
      <c r="A92" s="7"/>
      <c r="B92" s="278" t="s">
        <v>68</v>
      </c>
      <c r="C92" s="278"/>
      <c r="D92" s="278"/>
      <c r="E92" s="278"/>
      <c r="F92" s="279">
        <f>IFERROR(SUMIF(D14:D58,🔒リスト!A3,L14:L58),"")</f>
        <v>0</v>
      </c>
      <c r="G92" s="21"/>
      <c r="H92" s="99"/>
      <c r="I92" s="99"/>
      <c r="J92" s="99"/>
      <c r="K92" s="281">
        <f>IFERROR(MAX(0,ROUNDDOWN(MIN(F92*0.5,(IF(L4=🔒リスト!D2,10000000,'2.支出・年度別内訳'!K107)-IF(L4=🔒リスト!D4,K86,K79))),-3)),"")</f>
        <v>0</v>
      </c>
      <c r="L92" s="282"/>
      <c r="M92" s="283"/>
      <c r="N92" s="100"/>
    </row>
    <row r="93" spans="1:14" ht="13.5" customHeight="1" thickBot="1" x14ac:dyDescent="0.2">
      <c r="A93" s="7"/>
      <c r="B93" s="278"/>
      <c r="C93" s="278"/>
      <c r="D93" s="278"/>
      <c r="E93" s="278"/>
      <c r="F93" s="280"/>
      <c r="G93" s="45" t="s">
        <v>6</v>
      </c>
      <c r="H93" s="99"/>
      <c r="I93" s="99"/>
      <c r="J93" s="99"/>
      <c r="K93" s="284"/>
      <c r="L93" s="285"/>
      <c r="M93" s="286"/>
      <c r="N93" s="101" t="s">
        <v>6</v>
      </c>
    </row>
    <row r="94" spans="1:14" ht="13.5" customHeight="1" thickBot="1" x14ac:dyDescent="0.2">
      <c r="A94" s="10"/>
      <c r="B94" s="11"/>
      <c r="C94" s="26"/>
      <c r="D94" s="26"/>
      <c r="E94" s="11"/>
      <c r="F94" s="11"/>
      <c r="G94" s="11"/>
      <c r="H94" s="11"/>
      <c r="I94" s="11"/>
      <c r="J94" s="11"/>
      <c r="K94" s="11"/>
      <c r="L94" s="11"/>
      <c r="M94" s="11"/>
      <c r="N94" s="12"/>
    </row>
    <row r="95" spans="1:14" ht="7.5" customHeight="1" thickTop="1" x14ac:dyDescent="0.15"/>
    <row r="96" spans="1:14" ht="7.5" customHeight="1" x14ac:dyDescent="0.15"/>
    <row r="97" spans="1:14" ht="7.5" customHeight="1" thickBot="1" x14ac:dyDescent="0.2"/>
    <row r="98" spans="1:14" ht="27" customHeight="1" thickTop="1" x14ac:dyDescent="0.15">
      <c r="A98" s="3"/>
      <c r="B98" s="102" t="s">
        <v>70</v>
      </c>
      <c r="C98" s="24"/>
      <c r="D98" s="24"/>
      <c r="E98" s="4"/>
      <c r="F98" s="4"/>
      <c r="G98" s="4"/>
      <c r="H98" s="5"/>
      <c r="I98" s="5"/>
      <c r="J98" s="5"/>
      <c r="K98" s="4"/>
      <c r="L98" s="4"/>
      <c r="M98" s="4"/>
      <c r="N98" s="6"/>
    </row>
    <row r="99" spans="1:14" ht="13.5" customHeight="1" x14ac:dyDescent="0.15">
      <c r="A99" s="7"/>
      <c r="B99" s="278" t="s">
        <v>97</v>
      </c>
      <c r="C99" s="278"/>
      <c r="D99" s="278"/>
      <c r="E99" s="278"/>
      <c r="F99" s="279">
        <f>'1.収入'!C52</f>
        <v>0</v>
      </c>
      <c r="G99" s="21"/>
      <c r="H99" s="21"/>
      <c r="I99" s="41"/>
      <c r="J99" s="41"/>
      <c r="K99" s="41"/>
      <c r="L99" s="41"/>
      <c r="M99" s="41"/>
      <c r="N99" s="42"/>
    </row>
    <row r="100" spans="1:14" ht="13.5" customHeight="1" thickBot="1" x14ac:dyDescent="0.2">
      <c r="A100" s="7"/>
      <c r="B100" s="278"/>
      <c r="C100" s="278"/>
      <c r="D100" s="278"/>
      <c r="E100" s="278"/>
      <c r="F100" s="280"/>
      <c r="G100" s="45" t="s">
        <v>6</v>
      </c>
      <c r="H100" s="66"/>
      <c r="I100" s="41"/>
      <c r="J100" s="41"/>
      <c r="K100" s="41"/>
      <c r="L100" s="41"/>
      <c r="M100" s="41"/>
      <c r="N100" s="42"/>
    </row>
    <row r="101" spans="1:14" ht="13.5" customHeight="1" x14ac:dyDescent="0.15">
      <c r="A101" s="7"/>
      <c r="B101" s="67"/>
      <c r="C101" s="68"/>
      <c r="D101" s="25"/>
      <c r="E101" s="8"/>
      <c r="F101" s="8"/>
      <c r="G101" s="21"/>
      <c r="H101" s="21"/>
      <c r="I101" s="41"/>
      <c r="J101" s="41"/>
      <c r="K101" s="41"/>
      <c r="L101" s="41"/>
      <c r="M101" s="41"/>
      <c r="N101" s="42"/>
    </row>
    <row r="102" spans="1:14" ht="13.5" customHeight="1" x14ac:dyDescent="0.15">
      <c r="A102" s="7"/>
      <c r="B102" s="295" t="s">
        <v>98</v>
      </c>
      <c r="C102" s="295"/>
      <c r="D102" s="295"/>
      <c r="E102" s="295"/>
      <c r="F102" s="279">
        <f>C67</f>
        <v>0</v>
      </c>
      <c r="G102" s="21"/>
      <c r="H102" s="21"/>
      <c r="I102" s="144"/>
      <c r="J102" s="105"/>
      <c r="K102" s="105"/>
      <c r="L102" s="105"/>
      <c r="M102" s="105"/>
      <c r="N102" s="106"/>
    </row>
    <row r="103" spans="1:14" ht="13.5" customHeight="1" thickBot="1" x14ac:dyDescent="0.2">
      <c r="A103" s="7"/>
      <c r="B103" s="295"/>
      <c r="C103" s="295"/>
      <c r="D103" s="295"/>
      <c r="E103" s="295"/>
      <c r="F103" s="280"/>
      <c r="G103" s="45" t="s">
        <v>6</v>
      </c>
      <c r="H103" s="66"/>
      <c r="I103" s="144"/>
      <c r="J103" s="105"/>
      <c r="K103" s="105"/>
      <c r="L103" s="105"/>
      <c r="M103" s="105"/>
      <c r="N103" s="106"/>
    </row>
    <row r="104" spans="1:14" ht="13.5" customHeight="1" x14ac:dyDescent="0.15">
      <c r="A104" s="44"/>
      <c r="B104" s="69"/>
      <c r="C104" s="70"/>
      <c r="D104" s="43"/>
      <c r="E104" s="9"/>
      <c r="F104" s="9"/>
      <c r="G104" s="9"/>
      <c r="H104" s="9"/>
      <c r="I104" s="41"/>
      <c r="J104" s="41"/>
      <c r="K104" s="41"/>
      <c r="L104" s="41"/>
      <c r="M104" s="41"/>
      <c r="N104" s="42"/>
    </row>
    <row r="105" spans="1:14" ht="13.5" customHeight="1" x14ac:dyDescent="0.15">
      <c r="A105" s="7"/>
      <c r="B105" s="278" t="s">
        <v>99</v>
      </c>
      <c r="C105" s="278"/>
      <c r="D105" s="278"/>
      <c r="E105" s="278"/>
      <c r="F105" s="279">
        <f>IFERROR(ROUNDDOWN(MIN(C59*0.5,10000000),-3),"")</f>
        <v>0</v>
      </c>
      <c r="G105" s="21"/>
      <c r="H105" s="21"/>
      <c r="I105" s="41"/>
      <c r="J105" s="41"/>
      <c r="K105" s="287" t="str">
        <f>IF(OR(L4=🔒リスト!D2,L4=🔒リスト!D3),"交付内定額","交付内定額（応募時は入力不要）")</f>
        <v>交付内定額（応募時は入力不要）</v>
      </c>
      <c r="L105" s="287"/>
      <c r="M105" s="287"/>
      <c r="N105" s="288"/>
    </row>
    <row r="106" spans="1:14" ht="13.5" customHeight="1" thickBot="1" x14ac:dyDescent="0.2">
      <c r="A106" s="7"/>
      <c r="B106" s="278"/>
      <c r="C106" s="278"/>
      <c r="D106" s="278"/>
      <c r="E106" s="278"/>
      <c r="F106" s="280"/>
      <c r="G106" s="45" t="s">
        <v>6</v>
      </c>
      <c r="H106" s="66"/>
      <c r="I106" s="41"/>
      <c r="J106" s="41"/>
      <c r="K106" s="287"/>
      <c r="L106" s="287"/>
      <c r="M106" s="287"/>
      <c r="N106" s="288"/>
    </row>
    <row r="107" spans="1:14" ht="13.5" customHeight="1" x14ac:dyDescent="0.15">
      <c r="A107" s="7"/>
      <c r="B107" s="67"/>
      <c r="C107" s="68"/>
      <c r="D107" s="25"/>
      <c r="E107" s="8"/>
      <c r="F107" s="8"/>
      <c r="G107" s="21"/>
      <c r="H107" s="21"/>
      <c r="I107" s="41"/>
      <c r="J107" s="41"/>
      <c r="K107" s="289"/>
      <c r="L107" s="290"/>
      <c r="M107" s="291"/>
      <c r="N107" s="100"/>
    </row>
    <row r="108" spans="1:14" ht="13.5" customHeight="1" thickBot="1" x14ac:dyDescent="0.2">
      <c r="A108" s="7"/>
      <c r="B108" s="295" t="s">
        <v>100</v>
      </c>
      <c r="C108" s="295"/>
      <c r="D108" s="295"/>
      <c r="E108" s="295"/>
      <c r="F108" s="279">
        <f>IFERROR(C67-F105,"")</f>
        <v>0</v>
      </c>
      <c r="G108" s="21"/>
      <c r="H108" s="21"/>
      <c r="I108" s="144"/>
      <c r="J108" s="105"/>
      <c r="K108" s="292"/>
      <c r="L108" s="293"/>
      <c r="M108" s="294"/>
      <c r="N108" s="101" t="s">
        <v>6</v>
      </c>
    </row>
    <row r="109" spans="1:14" ht="13.5" customHeight="1" thickBot="1" x14ac:dyDescent="0.2">
      <c r="A109" s="7"/>
      <c r="B109" s="295"/>
      <c r="C109" s="295"/>
      <c r="D109" s="295"/>
      <c r="E109" s="295"/>
      <c r="F109" s="280"/>
      <c r="G109" s="45" t="s">
        <v>6</v>
      </c>
      <c r="H109" s="66"/>
      <c r="I109" s="144"/>
      <c r="J109" s="105"/>
      <c r="N109" s="101"/>
    </row>
    <row r="110" spans="1:14" ht="13.5" customHeight="1" x14ac:dyDescent="0.15">
      <c r="A110" s="44"/>
      <c r="B110" s="69"/>
      <c r="C110" s="70"/>
      <c r="D110" s="43"/>
      <c r="E110" s="9"/>
      <c r="F110" s="9"/>
      <c r="G110" s="9"/>
      <c r="H110" s="9"/>
      <c r="I110" s="41"/>
      <c r="J110" s="41"/>
      <c r="K110" s="41"/>
      <c r="L110" s="41"/>
      <c r="M110" s="41"/>
      <c r="N110" s="42"/>
    </row>
    <row r="111" spans="1:14" ht="13.5" customHeight="1" x14ac:dyDescent="0.15">
      <c r="A111" s="7"/>
      <c r="B111" s="278" t="s">
        <v>101</v>
      </c>
      <c r="C111" s="278"/>
      <c r="D111" s="278"/>
      <c r="E111" s="278"/>
      <c r="F111" s="279">
        <f>IFERROR('1.収入'!C52-F108,"")</f>
        <v>0</v>
      </c>
      <c r="G111" s="21"/>
      <c r="H111" s="99"/>
      <c r="I111" s="99"/>
      <c r="J111" s="105"/>
      <c r="K111" s="296" t="str">
        <f>IF(OR(L4=🔒リスト!D2,L4=🔒リスト!D3),"交付合計（予定）額","★交付要望額（上限1000万円）")</f>
        <v>★交付要望額（上限1000万円）</v>
      </c>
      <c r="L111" s="296"/>
      <c r="M111" s="296"/>
      <c r="N111" s="297"/>
    </row>
    <row r="112" spans="1:14" ht="13.5" customHeight="1" thickBot="1" x14ac:dyDescent="0.2">
      <c r="A112" s="7"/>
      <c r="B112" s="278"/>
      <c r="C112" s="278"/>
      <c r="D112" s="278"/>
      <c r="E112" s="278"/>
      <c r="F112" s="280"/>
      <c r="G112" s="45" t="s">
        <v>6</v>
      </c>
      <c r="H112" s="99"/>
      <c r="I112" s="99"/>
      <c r="J112" s="105"/>
      <c r="K112" s="296" t="s">
        <v>105</v>
      </c>
      <c r="L112" s="296"/>
      <c r="M112" s="296"/>
      <c r="N112" s="297"/>
    </row>
    <row r="113" spans="1:14" ht="13.5" customHeight="1" thickBot="1" x14ac:dyDescent="0.2">
      <c r="A113" s="7"/>
      <c r="B113" s="158"/>
      <c r="C113" s="158"/>
      <c r="D113" s="158"/>
      <c r="E113" s="158"/>
      <c r="F113" s="159"/>
      <c r="G113" s="66"/>
      <c r="H113" s="99"/>
      <c r="I113" s="99"/>
      <c r="J113" s="104"/>
      <c r="K113" s="296"/>
      <c r="L113" s="296"/>
      <c r="M113" s="296"/>
      <c r="N113" s="297"/>
    </row>
    <row r="114" spans="1:14" ht="13.5" customHeight="1" x14ac:dyDescent="0.15">
      <c r="A114" s="7"/>
      <c r="B114" s="278" t="s">
        <v>102</v>
      </c>
      <c r="C114" s="278"/>
      <c r="D114" s="278"/>
      <c r="E114" s="278"/>
      <c r="F114" s="279">
        <f>IFERROR(MAX(F111-C67,0),"")</f>
        <v>0</v>
      </c>
      <c r="G114" s="21"/>
      <c r="H114" s="99"/>
      <c r="I114" s="99"/>
      <c r="J114" s="99"/>
      <c r="K114" s="281">
        <f>IFERROR(MAX(0,MIN(IF(VALUE(F111)&gt;VALUE(C67),VALUE(F105)-(VALUE(F114)),VALUE(F105)),(K79+K92)),),"")</f>
        <v>0</v>
      </c>
      <c r="L114" s="282"/>
      <c r="M114" s="283"/>
      <c r="N114" s="100"/>
    </row>
    <row r="115" spans="1:14" ht="13.5" customHeight="1" thickBot="1" x14ac:dyDescent="0.2">
      <c r="A115" s="7"/>
      <c r="B115" s="278"/>
      <c r="C115" s="278"/>
      <c r="D115" s="278"/>
      <c r="E115" s="278"/>
      <c r="F115" s="280"/>
      <c r="G115" s="45" t="s">
        <v>6</v>
      </c>
      <c r="H115" s="99"/>
      <c r="I115" s="99"/>
      <c r="J115" s="99"/>
      <c r="K115" s="284"/>
      <c r="L115" s="285"/>
      <c r="M115" s="286"/>
      <c r="N115" s="101" t="s">
        <v>6</v>
      </c>
    </row>
    <row r="116" spans="1:14" ht="13.5" customHeight="1" thickBot="1" x14ac:dyDescent="0.2">
      <c r="A116" s="10"/>
      <c r="B116" s="11"/>
      <c r="C116" s="26"/>
      <c r="D116" s="26"/>
      <c r="E116" s="11"/>
      <c r="F116" s="11"/>
      <c r="G116" s="11"/>
      <c r="H116" s="11"/>
      <c r="I116" s="11"/>
      <c r="J116" s="11"/>
      <c r="K116" s="11"/>
      <c r="L116" s="11"/>
      <c r="M116" s="11"/>
      <c r="N116" s="12"/>
    </row>
    <row r="117" spans="1:14" ht="9" customHeight="1" thickTop="1" x14ac:dyDescent="0.15"/>
  </sheetData>
  <mergeCells count="68">
    <mergeCell ref="H6:K6"/>
    <mergeCell ref="L6:N6"/>
    <mergeCell ref="A1:N1"/>
    <mergeCell ref="H4:K4"/>
    <mergeCell ref="L4:N4"/>
    <mergeCell ref="H5:K5"/>
    <mergeCell ref="L5:N5"/>
    <mergeCell ref="D59:N59"/>
    <mergeCell ref="A14:A59"/>
    <mergeCell ref="B14:B22"/>
    <mergeCell ref="C14:C22"/>
    <mergeCell ref="B23:B31"/>
    <mergeCell ref="C23:C31"/>
    <mergeCell ref="B32:B40"/>
    <mergeCell ref="H7:K7"/>
    <mergeCell ref="L7:N7"/>
    <mergeCell ref="H8:K8"/>
    <mergeCell ref="L8:N8"/>
    <mergeCell ref="A12:B13"/>
    <mergeCell ref="C12:C13"/>
    <mergeCell ref="D12:N12"/>
    <mergeCell ref="H13:I13"/>
    <mergeCell ref="C32:C40"/>
    <mergeCell ref="B41:B49"/>
    <mergeCell ref="C41:C49"/>
    <mergeCell ref="B50:B58"/>
    <mergeCell ref="C50:C58"/>
    <mergeCell ref="B60:B66"/>
    <mergeCell ref="C60:C66"/>
    <mergeCell ref="B73:E74"/>
    <mergeCell ref="F73:F74"/>
    <mergeCell ref="B76:E77"/>
    <mergeCell ref="F76:F77"/>
    <mergeCell ref="A67:B68"/>
    <mergeCell ref="C67:D68"/>
    <mergeCell ref="E67:K68"/>
    <mergeCell ref="K76:N76"/>
    <mergeCell ref="K77:N77"/>
    <mergeCell ref="A60:A66"/>
    <mergeCell ref="B79:E80"/>
    <mergeCell ref="F79:F80"/>
    <mergeCell ref="K79:M80"/>
    <mergeCell ref="B86:E87"/>
    <mergeCell ref="F86:F87"/>
    <mergeCell ref="K86:M87"/>
    <mergeCell ref="B89:E90"/>
    <mergeCell ref="F89:F90"/>
    <mergeCell ref="K89:N90"/>
    <mergeCell ref="B92:E93"/>
    <mergeCell ref="F92:F93"/>
    <mergeCell ref="K92:M93"/>
    <mergeCell ref="B99:E100"/>
    <mergeCell ref="F99:F100"/>
    <mergeCell ref="B102:E103"/>
    <mergeCell ref="F102:F103"/>
    <mergeCell ref="B105:E106"/>
    <mergeCell ref="F105:F106"/>
    <mergeCell ref="B114:E115"/>
    <mergeCell ref="F114:F115"/>
    <mergeCell ref="K114:M115"/>
    <mergeCell ref="K105:N106"/>
    <mergeCell ref="K107:M108"/>
    <mergeCell ref="B108:E109"/>
    <mergeCell ref="F108:F109"/>
    <mergeCell ref="B111:E112"/>
    <mergeCell ref="F111:F112"/>
    <mergeCell ref="K111:N111"/>
    <mergeCell ref="K112:N113"/>
  </mergeCells>
  <phoneticPr fontId="2"/>
  <conditionalFormatting sqref="C14 C23:C58">
    <cfRule type="expression" dxfId="11" priority="5" stopIfTrue="1">
      <formula>$C$14&lt;&gt;""</formula>
    </cfRule>
  </conditionalFormatting>
  <conditionalFormatting sqref="C60:C66">
    <cfRule type="expression" dxfId="10" priority="6" stopIfTrue="1">
      <formula>$C$60&lt;&gt;""</formula>
    </cfRule>
  </conditionalFormatting>
  <conditionalFormatting sqref="E8">
    <cfRule type="expression" dxfId="9" priority="1" stopIfTrue="1">
      <formula>#REF!&lt;&gt;""</formula>
    </cfRule>
    <cfRule type="expression" priority="2" stopIfTrue="1">
      <formula>#REF!&lt;&gt;""</formula>
    </cfRule>
    <cfRule type="expression" dxfId="8" priority="3" stopIfTrue="1">
      <formula>#REF!</formula>
    </cfRule>
    <cfRule type="expression" priority="4" stopIfTrue="1">
      <formula>#REF!</formula>
    </cfRule>
  </conditionalFormatting>
  <printOptions horizontalCentered="1"/>
  <pageMargins left="0.25" right="0.25" top="0.75" bottom="0.75" header="0.3" footer="0.3"/>
  <pageSetup paperSize="9" scale="62" fitToHeight="0" orientation="portrait" r:id="rId1"/>
  <headerFooter>
    <oddHeader>&amp;R（別紙）</oddHeader>
  </headerFooter>
  <rowBreaks count="1" manualBreakCount="1">
    <brk id="68" max="16383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AA6484A-3B35-4E64-9BDD-768CD0CC0B7E}">
          <x14:formula1>
            <xm:f>🔒リスト!$D$1:$D$4</xm:f>
          </x14:formula1>
          <xm:sqref>L4:N4</xm:sqref>
        </x14:dataValidation>
        <x14:dataValidation type="list" allowBlank="1" showInputMessage="1" showErrorMessage="1" xr:uid="{252B5E83-DF5D-4BDE-8869-C0FF513F7086}">
          <x14:formula1>
            <xm:f>🔒リスト!$A$1:$A$3</xm:f>
          </x14:formula1>
          <xm:sqref>D60:D66 D14:D58</xm:sqref>
        </x14:dataValidation>
        <x14:dataValidation type="list" allowBlank="1" showInputMessage="1" showErrorMessage="1" xr:uid="{4F7ADFA2-0F11-43D2-A1C0-98E097DC16D9}">
          <x14:formula1>
            <xm:f>🔒リスト!$C$1:$C$3</xm:f>
          </x14:formula1>
          <xm:sqref>L6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EE5B8-84E9-46F9-B43E-6C3811FCA6DB}">
  <sheetPr codeName="Sheet3">
    <pageSetUpPr fitToPage="1"/>
  </sheetPr>
  <dimension ref="A1:Q56"/>
  <sheetViews>
    <sheetView view="pageBreakPreview" zoomScale="90" zoomScaleNormal="100" zoomScaleSheetLayoutView="90" workbookViewId="0">
      <selection activeCell="E47" sqref="E47:H47"/>
    </sheetView>
  </sheetViews>
  <sheetFormatPr defaultColWidth="2" defaultRowHeight="9" customHeight="1" x14ac:dyDescent="0.15"/>
  <cols>
    <col min="1" max="1" width="3.75" style="2" customWidth="1"/>
    <col min="2" max="2" width="14.125" style="2" customWidth="1"/>
    <col min="3" max="3" width="12.5" style="23" customWidth="1"/>
    <col min="4" max="4" width="8" style="23" bestFit="1" customWidth="1"/>
    <col min="5" max="5" width="3.75" style="2" customWidth="1"/>
    <col min="6" max="6" width="11.25" style="2" customWidth="1"/>
    <col min="7" max="7" width="5" style="2" customWidth="1"/>
    <col min="8" max="8" width="6.25" style="2" customWidth="1"/>
    <col min="9" max="9" width="3.75" style="2" customWidth="1"/>
    <col min="10" max="11" width="6.25" style="2" customWidth="1"/>
    <col min="12" max="12" width="3.125" style="2" customWidth="1"/>
    <col min="13" max="13" width="11.125" style="2" bestFit="1" customWidth="1"/>
    <col min="14" max="14" width="6.25" style="2" customWidth="1"/>
    <col min="15" max="15" width="6.125" style="2" customWidth="1"/>
    <col min="16" max="16384" width="2" style="2"/>
  </cols>
  <sheetData>
    <row r="1" spans="1:17" ht="22.5" customHeight="1" x14ac:dyDescent="0.15">
      <c r="A1" s="274" t="s">
        <v>14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1"/>
      <c r="Q1" s="1"/>
    </row>
    <row r="2" spans="1:17" ht="22.5" customHeight="1" x14ac:dyDescent="0.15">
      <c r="A2" s="156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"/>
      <c r="Q2" s="1"/>
    </row>
    <row r="3" spans="1:17" ht="22.5" customHeight="1" x14ac:dyDescent="0.15">
      <c r="A3" s="27"/>
      <c r="B3" s="27"/>
      <c r="C3" s="28"/>
      <c r="D3" s="28"/>
      <c r="E3" s="13"/>
      <c r="F3" s="13"/>
      <c r="G3" s="13"/>
      <c r="H3" s="19"/>
      <c r="I3" s="19"/>
      <c r="J3" s="19"/>
      <c r="K3" s="19"/>
      <c r="L3" s="19"/>
      <c r="M3" s="19"/>
      <c r="N3" s="19"/>
      <c r="O3" s="19"/>
      <c r="P3" s="1"/>
      <c r="Q3" s="1"/>
    </row>
    <row r="4" spans="1:17" customFormat="1" ht="22.5" customHeight="1" x14ac:dyDescent="0.15">
      <c r="A4" s="168"/>
      <c r="B4" s="168"/>
      <c r="C4" s="168"/>
      <c r="D4" s="168"/>
      <c r="F4" s="169"/>
      <c r="G4" s="268" t="s">
        <v>112</v>
      </c>
      <c r="H4" s="268"/>
      <c r="I4" s="268"/>
      <c r="J4" s="268"/>
      <c r="K4" s="275" t="s">
        <v>106</v>
      </c>
      <c r="L4" s="275"/>
      <c r="M4" s="275"/>
      <c r="N4" s="275"/>
      <c r="O4" s="275"/>
      <c r="P4" s="1"/>
      <c r="Q4" s="1"/>
    </row>
    <row r="5" spans="1:17" customFormat="1" ht="22.5" customHeight="1" x14ac:dyDescent="0.15">
      <c r="A5" s="168"/>
      <c r="B5" s="168"/>
      <c r="C5" s="168"/>
      <c r="D5" s="168"/>
      <c r="G5" s="268" t="s">
        <v>44</v>
      </c>
      <c r="H5" s="268"/>
      <c r="I5" s="268"/>
      <c r="J5" s="268"/>
      <c r="K5" s="276" t="s">
        <v>107</v>
      </c>
      <c r="L5" s="276"/>
      <c r="M5" s="276"/>
      <c r="N5" s="276"/>
      <c r="O5" s="276"/>
      <c r="P5" s="1"/>
      <c r="Q5" s="1"/>
    </row>
    <row r="6" spans="1:17" customFormat="1" ht="22.5" customHeight="1" x14ac:dyDescent="0.15">
      <c r="A6" s="168"/>
      <c r="B6" s="168"/>
      <c r="C6" s="168"/>
      <c r="D6" s="168"/>
      <c r="G6" s="268" t="s">
        <v>45</v>
      </c>
      <c r="H6" s="268"/>
      <c r="I6" s="268"/>
      <c r="J6" s="268"/>
      <c r="K6" s="276" t="s">
        <v>42</v>
      </c>
      <c r="L6" s="276"/>
      <c r="M6" s="276"/>
      <c r="N6" s="276"/>
      <c r="O6" s="276"/>
      <c r="P6" s="1"/>
      <c r="Q6" s="1"/>
    </row>
    <row r="7" spans="1:17" customFormat="1" ht="22.5" customHeight="1" x14ac:dyDescent="0.15">
      <c r="A7" s="168"/>
      <c r="B7" s="168"/>
      <c r="C7" s="168"/>
      <c r="D7" s="168"/>
      <c r="G7" s="268" t="s">
        <v>29</v>
      </c>
      <c r="H7" s="268"/>
      <c r="I7" s="268"/>
      <c r="J7" s="268"/>
      <c r="K7" s="277" t="s">
        <v>96</v>
      </c>
      <c r="L7" s="277"/>
      <c r="M7" s="277"/>
      <c r="N7" s="277"/>
      <c r="O7" s="277"/>
      <c r="P7" s="1"/>
      <c r="Q7" s="1"/>
    </row>
    <row r="8" spans="1:17" customFormat="1" ht="22.5" customHeight="1" x14ac:dyDescent="0.15">
      <c r="A8" s="168"/>
      <c r="B8" s="168"/>
      <c r="C8" s="168"/>
      <c r="D8" s="168"/>
      <c r="G8" s="268" t="s">
        <v>30</v>
      </c>
      <c r="H8" s="268"/>
      <c r="I8" s="268"/>
      <c r="J8" s="268"/>
      <c r="K8" s="269" t="s">
        <v>108</v>
      </c>
      <c r="L8" s="269"/>
      <c r="M8" s="269"/>
      <c r="N8" s="269"/>
      <c r="O8" s="269"/>
      <c r="P8" s="1"/>
      <c r="Q8" s="1"/>
    </row>
    <row r="9" spans="1:17" ht="22.5" customHeight="1" x14ac:dyDescent="0.15">
      <c r="A9" s="27"/>
      <c r="B9" s="27"/>
      <c r="C9" s="28"/>
      <c r="D9" s="28"/>
      <c r="E9" s="14"/>
      <c r="F9" s="14"/>
      <c r="G9" s="14"/>
      <c r="H9" s="19"/>
      <c r="I9" s="19"/>
      <c r="J9" s="19"/>
      <c r="K9" s="19"/>
      <c r="L9" s="19"/>
      <c r="M9" s="19"/>
      <c r="N9" s="19"/>
      <c r="O9" s="19"/>
      <c r="P9" s="20"/>
      <c r="Q9" s="1"/>
    </row>
    <row r="10" spans="1:17" ht="15" customHeight="1" x14ac:dyDescent="0.15">
      <c r="A10" s="48" t="s">
        <v>32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 t="s">
        <v>28</v>
      </c>
      <c r="O10" s="48"/>
      <c r="P10" s="48"/>
      <c r="Q10" s="48"/>
    </row>
    <row r="11" spans="1:17" ht="15" customHeight="1" thickBot="1" x14ac:dyDescent="0.2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</row>
    <row r="12" spans="1:17" ht="15" customHeight="1" x14ac:dyDescent="0.15">
      <c r="A12" s="228" t="s">
        <v>3</v>
      </c>
      <c r="B12" s="229"/>
      <c r="C12" s="232" t="s">
        <v>2</v>
      </c>
      <c r="D12" s="234" t="s">
        <v>4</v>
      </c>
      <c r="E12" s="235"/>
      <c r="F12" s="235"/>
      <c r="G12" s="235"/>
      <c r="H12" s="235"/>
      <c r="I12" s="235"/>
      <c r="J12" s="235"/>
      <c r="K12" s="235"/>
      <c r="L12" s="235"/>
      <c r="M12" s="235"/>
      <c r="N12" s="235"/>
      <c r="O12" s="236"/>
    </row>
    <row r="13" spans="1:17" ht="15" customHeight="1" x14ac:dyDescent="0.15">
      <c r="A13" s="230"/>
      <c r="B13" s="231"/>
      <c r="C13" s="233"/>
      <c r="D13" s="77" t="s">
        <v>35</v>
      </c>
      <c r="E13" s="270" t="s">
        <v>7</v>
      </c>
      <c r="F13" s="271"/>
      <c r="G13" s="271" t="s">
        <v>8</v>
      </c>
      <c r="H13" s="271"/>
      <c r="I13" s="240" t="s">
        <v>0</v>
      </c>
      <c r="J13" s="239"/>
      <c r="K13" s="240" t="s">
        <v>25</v>
      </c>
      <c r="L13" s="239"/>
      <c r="M13" s="78" t="s">
        <v>87</v>
      </c>
      <c r="N13" s="240" t="s">
        <v>1</v>
      </c>
      <c r="O13" s="241"/>
    </row>
    <row r="14" spans="1:17" ht="15" customHeight="1" x14ac:dyDescent="0.15">
      <c r="A14" s="251" t="s">
        <v>38</v>
      </c>
      <c r="B14" s="217"/>
      <c r="C14" s="204">
        <f>IF(SUM(N15:O29)=0,"",SUM(N15:O29))</f>
        <v>17600000</v>
      </c>
      <c r="D14" s="65"/>
      <c r="E14" s="273" t="s">
        <v>9</v>
      </c>
      <c r="F14" s="242"/>
      <c r="G14" s="242"/>
      <c r="H14" s="242"/>
      <c r="I14" s="242"/>
      <c r="J14" s="242"/>
      <c r="K14" s="242"/>
      <c r="L14" s="242"/>
      <c r="M14" s="242"/>
      <c r="N14" s="242"/>
      <c r="O14" s="243"/>
    </row>
    <row r="15" spans="1:17" ht="15" customHeight="1" x14ac:dyDescent="0.15">
      <c r="A15" s="218"/>
      <c r="B15" s="219"/>
      <c r="C15" s="205"/>
      <c r="D15" s="73" t="s">
        <v>95</v>
      </c>
      <c r="E15" s="255" t="s">
        <v>48</v>
      </c>
      <c r="F15" s="256"/>
      <c r="G15" s="255" t="s">
        <v>39</v>
      </c>
      <c r="H15" s="257"/>
      <c r="I15" s="258">
        <v>13000</v>
      </c>
      <c r="J15" s="245"/>
      <c r="K15" s="76">
        <v>300</v>
      </c>
      <c r="L15" s="15" t="s">
        <v>5</v>
      </c>
      <c r="M15" s="93">
        <v>46513</v>
      </c>
      <c r="N15" s="259">
        <f>IF(ISNUMBER(I15),(ROUND(PRODUCT(I15,K15),0)),"")</f>
        <v>3900000</v>
      </c>
      <c r="O15" s="260"/>
    </row>
    <row r="16" spans="1:17" ht="15" customHeight="1" x14ac:dyDescent="0.15">
      <c r="A16" s="218"/>
      <c r="B16" s="219"/>
      <c r="C16" s="205"/>
      <c r="D16" s="73" t="s">
        <v>95</v>
      </c>
      <c r="E16" s="255" t="s">
        <v>49</v>
      </c>
      <c r="F16" s="256"/>
      <c r="G16" s="272" t="s">
        <v>39</v>
      </c>
      <c r="H16" s="255"/>
      <c r="I16" s="258">
        <v>10000</v>
      </c>
      <c r="J16" s="245"/>
      <c r="K16" s="76">
        <v>300</v>
      </c>
      <c r="L16" s="15" t="s">
        <v>5</v>
      </c>
      <c r="M16" s="93">
        <v>46513</v>
      </c>
      <c r="N16" s="259">
        <f t="shared" ref="N16:N29" si="0">IF(ISNUMBER(I16),(ROUND(PRODUCT(I16,K16),0)),"")</f>
        <v>3000000</v>
      </c>
      <c r="O16" s="260"/>
    </row>
    <row r="17" spans="1:15" ht="15" customHeight="1" x14ac:dyDescent="0.15">
      <c r="A17" s="218"/>
      <c r="B17" s="219"/>
      <c r="C17" s="205"/>
      <c r="D17" s="73" t="s">
        <v>95</v>
      </c>
      <c r="E17" s="255" t="s">
        <v>50</v>
      </c>
      <c r="F17" s="256"/>
      <c r="G17" s="255" t="s">
        <v>39</v>
      </c>
      <c r="H17" s="257"/>
      <c r="I17" s="258">
        <v>7000</v>
      </c>
      <c r="J17" s="245"/>
      <c r="K17" s="76">
        <v>1300</v>
      </c>
      <c r="L17" s="15" t="s">
        <v>5</v>
      </c>
      <c r="M17" s="93">
        <v>46513</v>
      </c>
      <c r="N17" s="259">
        <f t="shared" si="0"/>
        <v>9100000</v>
      </c>
      <c r="O17" s="260"/>
    </row>
    <row r="18" spans="1:15" ht="15" customHeight="1" x14ac:dyDescent="0.15">
      <c r="A18" s="218"/>
      <c r="B18" s="219"/>
      <c r="C18" s="205"/>
      <c r="D18" s="73" t="s">
        <v>95</v>
      </c>
      <c r="E18" s="255" t="s">
        <v>50</v>
      </c>
      <c r="F18" s="256"/>
      <c r="G18" s="255" t="s">
        <v>40</v>
      </c>
      <c r="H18" s="257"/>
      <c r="I18" s="258">
        <v>8000</v>
      </c>
      <c r="J18" s="245"/>
      <c r="K18" s="76">
        <v>200</v>
      </c>
      <c r="L18" s="15" t="s">
        <v>5</v>
      </c>
      <c r="M18" s="93">
        <v>46513</v>
      </c>
      <c r="N18" s="259">
        <f t="shared" si="0"/>
        <v>1600000</v>
      </c>
      <c r="O18" s="260"/>
    </row>
    <row r="19" spans="1:15" ht="15" customHeight="1" x14ac:dyDescent="0.15">
      <c r="A19" s="218"/>
      <c r="B19" s="219"/>
      <c r="C19" s="205"/>
      <c r="D19" s="73"/>
      <c r="E19" s="255"/>
      <c r="F19" s="256"/>
      <c r="G19" s="255"/>
      <c r="H19" s="257"/>
      <c r="I19" s="258"/>
      <c r="J19" s="245"/>
      <c r="K19" s="76"/>
      <c r="L19" s="15" t="s">
        <v>5</v>
      </c>
      <c r="M19" s="93"/>
      <c r="N19" s="259" t="str">
        <f t="shared" si="0"/>
        <v/>
      </c>
      <c r="O19" s="260"/>
    </row>
    <row r="20" spans="1:15" ht="15" customHeight="1" x14ac:dyDescent="0.15">
      <c r="A20" s="218"/>
      <c r="B20" s="219"/>
      <c r="C20" s="205"/>
      <c r="D20" s="73"/>
      <c r="E20" s="255"/>
      <c r="F20" s="256"/>
      <c r="G20" s="255"/>
      <c r="H20" s="257"/>
      <c r="I20" s="258"/>
      <c r="J20" s="245"/>
      <c r="K20" s="76"/>
      <c r="L20" s="15" t="s">
        <v>5</v>
      </c>
      <c r="M20" s="93"/>
      <c r="N20" s="259" t="str">
        <f t="shared" si="0"/>
        <v/>
      </c>
      <c r="O20" s="260"/>
    </row>
    <row r="21" spans="1:15" ht="15" customHeight="1" x14ac:dyDescent="0.15">
      <c r="A21" s="218"/>
      <c r="B21" s="219"/>
      <c r="C21" s="205"/>
      <c r="D21" s="73"/>
      <c r="E21" s="255"/>
      <c r="F21" s="256"/>
      <c r="G21" s="255"/>
      <c r="H21" s="257"/>
      <c r="I21" s="258"/>
      <c r="J21" s="245"/>
      <c r="K21" s="76"/>
      <c r="L21" s="15" t="s">
        <v>5</v>
      </c>
      <c r="M21" s="93"/>
      <c r="N21" s="259" t="str">
        <f t="shared" si="0"/>
        <v/>
      </c>
      <c r="O21" s="260"/>
    </row>
    <row r="22" spans="1:15" ht="15" customHeight="1" x14ac:dyDescent="0.15">
      <c r="A22" s="218"/>
      <c r="B22" s="219"/>
      <c r="C22" s="205"/>
      <c r="D22" s="73"/>
      <c r="E22" s="255"/>
      <c r="F22" s="256"/>
      <c r="G22" s="255"/>
      <c r="H22" s="257"/>
      <c r="I22" s="258"/>
      <c r="J22" s="245"/>
      <c r="K22" s="76"/>
      <c r="L22" s="15" t="s">
        <v>5</v>
      </c>
      <c r="M22" s="93"/>
      <c r="N22" s="259" t="str">
        <f t="shared" si="0"/>
        <v/>
      </c>
      <c r="O22" s="260"/>
    </row>
    <row r="23" spans="1:15" ht="15" customHeight="1" x14ac:dyDescent="0.15">
      <c r="A23" s="218"/>
      <c r="B23" s="219"/>
      <c r="C23" s="205"/>
      <c r="D23" s="73"/>
      <c r="E23" s="255"/>
      <c r="F23" s="256"/>
      <c r="G23" s="255"/>
      <c r="H23" s="257"/>
      <c r="I23" s="258"/>
      <c r="J23" s="245"/>
      <c r="K23" s="76"/>
      <c r="L23" s="15" t="s">
        <v>5</v>
      </c>
      <c r="M23" s="93"/>
      <c r="N23" s="259" t="str">
        <f t="shared" si="0"/>
        <v/>
      </c>
      <c r="O23" s="260"/>
    </row>
    <row r="24" spans="1:15" ht="15" customHeight="1" x14ac:dyDescent="0.15">
      <c r="A24" s="218"/>
      <c r="B24" s="219"/>
      <c r="C24" s="205"/>
      <c r="D24" s="73"/>
      <c r="E24" s="255"/>
      <c r="F24" s="256"/>
      <c r="G24" s="255"/>
      <c r="H24" s="257"/>
      <c r="I24" s="258"/>
      <c r="J24" s="245"/>
      <c r="K24" s="76"/>
      <c r="L24" s="15" t="s">
        <v>5</v>
      </c>
      <c r="M24" s="93"/>
      <c r="N24" s="259" t="str">
        <f t="shared" si="0"/>
        <v/>
      </c>
      <c r="O24" s="260"/>
    </row>
    <row r="25" spans="1:15" ht="15" customHeight="1" x14ac:dyDescent="0.15">
      <c r="A25" s="218"/>
      <c r="B25" s="219"/>
      <c r="C25" s="205"/>
      <c r="D25" s="73"/>
      <c r="E25" s="255"/>
      <c r="F25" s="256"/>
      <c r="G25" s="255"/>
      <c r="H25" s="257"/>
      <c r="I25" s="258"/>
      <c r="J25" s="245"/>
      <c r="K25" s="76"/>
      <c r="L25" s="15" t="s">
        <v>5</v>
      </c>
      <c r="M25" s="93"/>
      <c r="N25" s="259" t="str">
        <f t="shared" si="0"/>
        <v/>
      </c>
      <c r="O25" s="260"/>
    </row>
    <row r="26" spans="1:15" ht="15" customHeight="1" x14ac:dyDescent="0.15">
      <c r="A26" s="218"/>
      <c r="B26" s="219"/>
      <c r="C26" s="205"/>
      <c r="D26" s="73"/>
      <c r="E26" s="255"/>
      <c r="F26" s="256"/>
      <c r="G26" s="255"/>
      <c r="H26" s="257"/>
      <c r="I26" s="258"/>
      <c r="J26" s="245"/>
      <c r="K26" s="76"/>
      <c r="L26" s="15" t="s">
        <v>5</v>
      </c>
      <c r="M26" s="93"/>
      <c r="N26" s="259" t="str">
        <f t="shared" si="0"/>
        <v/>
      </c>
      <c r="O26" s="260"/>
    </row>
    <row r="27" spans="1:15" ht="15" customHeight="1" x14ac:dyDescent="0.15">
      <c r="A27" s="218"/>
      <c r="B27" s="219"/>
      <c r="C27" s="205"/>
      <c r="D27" s="73"/>
      <c r="E27" s="255"/>
      <c r="F27" s="266"/>
      <c r="G27" s="267"/>
      <c r="H27" s="255"/>
      <c r="I27" s="258"/>
      <c r="J27" s="245"/>
      <c r="K27" s="76"/>
      <c r="L27" s="15" t="s">
        <v>5</v>
      </c>
      <c r="M27" s="93"/>
      <c r="N27" s="259" t="str">
        <f t="shared" si="0"/>
        <v/>
      </c>
      <c r="O27" s="260"/>
    </row>
    <row r="28" spans="1:15" ht="15" customHeight="1" x14ac:dyDescent="0.15">
      <c r="A28" s="218"/>
      <c r="B28" s="219"/>
      <c r="C28" s="205"/>
      <c r="D28" s="73"/>
      <c r="E28" s="255"/>
      <c r="F28" s="256"/>
      <c r="G28" s="255"/>
      <c r="H28" s="257"/>
      <c r="I28" s="258"/>
      <c r="J28" s="245"/>
      <c r="K28" s="76"/>
      <c r="L28" s="15" t="s">
        <v>5</v>
      </c>
      <c r="M28" s="93"/>
      <c r="N28" s="259" t="str">
        <f t="shared" si="0"/>
        <v/>
      </c>
      <c r="O28" s="260"/>
    </row>
    <row r="29" spans="1:15" ht="15" customHeight="1" x14ac:dyDescent="0.15">
      <c r="A29" s="218"/>
      <c r="B29" s="219"/>
      <c r="C29" s="205"/>
      <c r="D29" s="74"/>
      <c r="E29" s="261"/>
      <c r="F29" s="262"/>
      <c r="G29" s="261"/>
      <c r="H29" s="263"/>
      <c r="I29" s="258"/>
      <c r="J29" s="245"/>
      <c r="K29" s="46"/>
      <c r="L29" s="16" t="s">
        <v>5</v>
      </c>
      <c r="M29" s="94"/>
      <c r="N29" s="264" t="str">
        <f t="shared" si="0"/>
        <v/>
      </c>
      <c r="O29" s="265"/>
    </row>
    <row r="30" spans="1:15" ht="15" customHeight="1" x14ac:dyDescent="0.15">
      <c r="A30" s="218"/>
      <c r="B30" s="219"/>
      <c r="C30" s="205"/>
      <c r="D30" s="65"/>
      <c r="E30" s="242" t="s">
        <v>10</v>
      </c>
      <c r="F30" s="242"/>
      <c r="G30" s="242"/>
      <c r="H30" s="242"/>
      <c r="I30" s="242"/>
      <c r="J30" s="242"/>
      <c r="K30" s="242"/>
      <c r="L30" s="242"/>
      <c r="M30" s="242"/>
      <c r="N30" s="242"/>
      <c r="O30" s="243"/>
    </row>
    <row r="31" spans="1:15" ht="15" customHeight="1" x14ac:dyDescent="0.15">
      <c r="A31" s="218"/>
      <c r="B31" s="219"/>
      <c r="C31" s="205"/>
      <c r="D31" s="73" t="s">
        <v>95</v>
      </c>
      <c r="E31" s="244" t="s">
        <v>11</v>
      </c>
      <c r="F31" s="244"/>
      <c r="G31" s="244"/>
      <c r="H31" s="244"/>
      <c r="I31" s="244"/>
      <c r="J31" s="245"/>
      <c r="K31" s="79">
        <v>30</v>
      </c>
      <c r="L31" s="17" t="s">
        <v>5</v>
      </c>
      <c r="M31" s="93">
        <v>46513</v>
      </c>
      <c r="N31" s="246"/>
      <c r="O31" s="247"/>
    </row>
    <row r="32" spans="1:15" ht="15" customHeight="1" x14ac:dyDescent="0.15">
      <c r="A32" s="218"/>
      <c r="B32" s="219"/>
      <c r="C32" s="205"/>
      <c r="D32" s="73" t="s">
        <v>95</v>
      </c>
      <c r="E32" s="244" t="s">
        <v>12</v>
      </c>
      <c r="F32" s="244"/>
      <c r="G32" s="244"/>
      <c r="H32" s="244"/>
      <c r="I32" s="244"/>
      <c r="J32" s="245"/>
      <c r="K32" s="80">
        <v>20</v>
      </c>
      <c r="L32" s="15" t="s">
        <v>5</v>
      </c>
      <c r="M32" s="93">
        <v>46513</v>
      </c>
      <c r="N32" s="246"/>
      <c r="O32" s="247"/>
    </row>
    <row r="33" spans="1:15" ht="15" customHeight="1" thickBot="1" x14ac:dyDescent="0.2">
      <c r="A33" s="252"/>
      <c r="B33" s="253"/>
      <c r="C33" s="254"/>
      <c r="D33" s="248" t="s">
        <v>23</v>
      </c>
      <c r="E33" s="249"/>
      <c r="F33" s="249"/>
      <c r="G33" s="249"/>
      <c r="H33" s="249"/>
      <c r="I33" s="249"/>
      <c r="J33" s="249"/>
      <c r="K33" s="249"/>
      <c r="L33" s="249"/>
      <c r="M33" s="249"/>
      <c r="N33" s="249"/>
      <c r="O33" s="250"/>
    </row>
    <row r="34" spans="1:15" ht="7.5" customHeight="1" thickBot="1" x14ac:dyDescent="0.2">
      <c r="A34" s="59"/>
      <c r="B34" s="59"/>
      <c r="C34" s="50"/>
      <c r="D34" s="5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</row>
    <row r="35" spans="1:15" ht="15" customHeight="1" x14ac:dyDescent="0.15">
      <c r="A35" s="228" t="s">
        <v>3</v>
      </c>
      <c r="B35" s="229"/>
      <c r="C35" s="232" t="s">
        <v>2</v>
      </c>
      <c r="D35" s="234" t="s">
        <v>4</v>
      </c>
      <c r="E35" s="235"/>
      <c r="F35" s="235"/>
      <c r="G35" s="235"/>
      <c r="H35" s="235"/>
      <c r="I35" s="235"/>
      <c r="J35" s="235"/>
      <c r="K35" s="235"/>
      <c r="L35" s="235"/>
      <c r="M35" s="235"/>
      <c r="N35" s="235"/>
      <c r="O35" s="236"/>
    </row>
    <row r="36" spans="1:15" ht="15" customHeight="1" x14ac:dyDescent="0.15">
      <c r="A36" s="230"/>
      <c r="B36" s="231"/>
      <c r="C36" s="233"/>
      <c r="D36" s="61" t="s">
        <v>37</v>
      </c>
      <c r="E36" s="237" t="s">
        <v>36</v>
      </c>
      <c r="F36" s="238"/>
      <c r="G36" s="238"/>
      <c r="H36" s="239"/>
      <c r="I36" s="240" t="s">
        <v>13</v>
      </c>
      <c r="J36" s="238"/>
      <c r="K36" s="238"/>
      <c r="L36" s="238"/>
      <c r="M36" s="239"/>
      <c r="N36" s="240" t="s">
        <v>1</v>
      </c>
      <c r="O36" s="241"/>
    </row>
    <row r="37" spans="1:15" ht="15" customHeight="1" x14ac:dyDescent="0.15">
      <c r="A37" s="216" t="s">
        <v>46</v>
      </c>
      <c r="B37" s="223"/>
      <c r="C37" s="204">
        <f>IF(SUM(N37:O41)=0,"",SUM(N37:O41))</f>
        <v>750000</v>
      </c>
      <c r="D37" s="75" t="s">
        <v>95</v>
      </c>
      <c r="E37" s="209" t="s">
        <v>51</v>
      </c>
      <c r="F37" s="222"/>
      <c r="G37" s="222"/>
      <c r="H37" s="222"/>
      <c r="I37" s="210" t="s">
        <v>52</v>
      </c>
      <c r="J37" s="208"/>
      <c r="K37" s="208"/>
      <c r="L37" s="208"/>
      <c r="M37" s="209"/>
      <c r="N37" s="211">
        <v>750000</v>
      </c>
      <c r="O37" s="212"/>
    </row>
    <row r="38" spans="1:15" ht="15" customHeight="1" x14ac:dyDescent="0.15">
      <c r="A38" s="224"/>
      <c r="B38" s="225"/>
      <c r="C38" s="205"/>
      <c r="D38" s="73"/>
      <c r="E38" s="188"/>
      <c r="F38" s="189"/>
      <c r="G38" s="189"/>
      <c r="H38" s="189"/>
      <c r="I38" s="190"/>
      <c r="J38" s="191"/>
      <c r="K38" s="191"/>
      <c r="L38" s="191"/>
      <c r="M38" s="188"/>
      <c r="N38" s="186"/>
      <c r="O38" s="187"/>
    </row>
    <row r="39" spans="1:15" ht="15" customHeight="1" x14ac:dyDescent="0.15">
      <c r="A39" s="224"/>
      <c r="B39" s="225"/>
      <c r="C39" s="205"/>
      <c r="D39" s="73"/>
      <c r="E39" s="188"/>
      <c r="F39" s="189"/>
      <c r="G39" s="189"/>
      <c r="H39" s="189"/>
      <c r="I39" s="190"/>
      <c r="J39" s="191"/>
      <c r="K39" s="191"/>
      <c r="L39" s="191"/>
      <c r="M39" s="188"/>
      <c r="N39" s="186"/>
      <c r="O39" s="187"/>
    </row>
    <row r="40" spans="1:15" ht="15" customHeight="1" x14ac:dyDescent="0.15">
      <c r="A40" s="224"/>
      <c r="B40" s="225"/>
      <c r="C40" s="205"/>
      <c r="D40" s="73"/>
      <c r="E40" s="188"/>
      <c r="F40" s="189"/>
      <c r="G40" s="189"/>
      <c r="H40" s="189"/>
      <c r="I40" s="190"/>
      <c r="J40" s="191"/>
      <c r="K40" s="191"/>
      <c r="L40" s="191"/>
      <c r="M40" s="188"/>
      <c r="N40" s="186"/>
      <c r="O40" s="187"/>
    </row>
    <row r="41" spans="1:15" ht="15" customHeight="1" x14ac:dyDescent="0.15">
      <c r="A41" s="226"/>
      <c r="B41" s="227"/>
      <c r="C41" s="206"/>
      <c r="D41" s="74"/>
      <c r="E41" s="192"/>
      <c r="F41" s="193"/>
      <c r="G41" s="193"/>
      <c r="H41" s="193"/>
      <c r="I41" s="194"/>
      <c r="J41" s="195"/>
      <c r="K41" s="195"/>
      <c r="L41" s="195"/>
      <c r="M41" s="192"/>
      <c r="N41" s="196"/>
      <c r="O41" s="197"/>
    </row>
    <row r="42" spans="1:15" ht="15" customHeight="1" x14ac:dyDescent="0.15">
      <c r="A42" s="216" t="s">
        <v>90</v>
      </c>
      <c r="B42" s="217"/>
      <c r="C42" s="204">
        <f>IF(SUM(N42:O46)=0,"",SUM(N42:O46))</f>
        <v>13000000</v>
      </c>
      <c r="D42" s="75" t="s">
        <v>95</v>
      </c>
      <c r="E42" s="209" t="s">
        <v>69</v>
      </c>
      <c r="F42" s="222"/>
      <c r="G42" s="222"/>
      <c r="H42" s="222"/>
      <c r="I42" s="210" t="s">
        <v>89</v>
      </c>
      <c r="J42" s="208"/>
      <c r="K42" s="208"/>
      <c r="L42" s="208"/>
      <c r="M42" s="209"/>
      <c r="N42" s="211">
        <v>3000000</v>
      </c>
      <c r="O42" s="212"/>
    </row>
    <row r="43" spans="1:15" ht="15" customHeight="1" x14ac:dyDescent="0.15">
      <c r="A43" s="218"/>
      <c r="B43" s="219"/>
      <c r="C43" s="205"/>
      <c r="D43" s="73" t="s">
        <v>94</v>
      </c>
      <c r="E43" s="188" t="s">
        <v>114</v>
      </c>
      <c r="F43" s="189"/>
      <c r="G43" s="189"/>
      <c r="H43" s="189"/>
      <c r="I43" s="190" t="s">
        <v>117</v>
      </c>
      <c r="J43" s="191"/>
      <c r="K43" s="191"/>
      <c r="L43" s="191"/>
      <c r="M43" s="188"/>
      <c r="N43" s="186">
        <v>660000</v>
      </c>
      <c r="O43" s="187"/>
    </row>
    <row r="44" spans="1:15" ht="15" customHeight="1" x14ac:dyDescent="0.15">
      <c r="A44" s="218"/>
      <c r="B44" s="219"/>
      <c r="C44" s="205"/>
      <c r="D44" s="73" t="s">
        <v>95</v>
      </c>
      <c r="E44" s="188" t="s">
        <v>114</v>
      </c>
      <c r="F44" s="189"/>
      <c r="G44" s="189"/>
      <c r="H44" s="189"/>
      <c r="I44" s="190" t="s">
        <v>118</v>
      </c>
      <c r="J44" s="191"/>
      <c r="K44" s="191"/>
      <c r="L44" s="191"/>
      <c r="M44" s="188"/>
      <c r="N44" s="213">
        <v>9340000</v>
      </c>
      <c r="O44" s="214"/>
    </row>
    <row r="45" spans="1:15" ht="15" customHeight="1" x14ac:dyDescent="0.15">
      <c r="A45" s="218"/>
      <c r="B45" s="219"/>
      <c r="C45" s="205"/>
      <c r="D45" s="73"/>
      <c r="E45" s="188"/>
      <c r="F45" s="189"/>
      <c r="G45" s="189"/>
      <c r="H45" s="189"/>
      <c r="I45" s="190"/>
      <c r="J45" s="191"/>
      <c r="K45" s="191"/>
      <c r="L45" s="191"/>
      <c r="M45" s="188"/>
      <c r="N45" s="186"/>
      <c r="O45" s="187"/>
    </row>
    <row r="46" spans="1:15" ht="15" customHeight="1" x14ac:dyDescent="0.15">
      <c r="A46" s="220"/>
      <c r="B46" s="221"/>
      <c r="C46" s="206"/>
      <c r="D46" s="74"/>
      <c r="E46" s="215"/>
      <c r="F46" s="195"/>
      <c r="G46" s="195"/>
      <c r="H46" s="192"/>
      <c r="I46" s="194"/>
      <c r="J46" s="195"/>
      <c r="K46" s="195"/>
      <c r="L46" s="195"/>
      <c r="M46" s="192"/>
      <c r="N46" s="196"/>
      <c r="O46" s="197"/>
    </row>
    <row r="47" spans="1:15" ht="15" customHeight="1" x14ac:dyDescent="0.15">
      <c r="A47" s="198" t="s">
        <v>47</v>
      </c>
      <c r="B47" s="199"/>
      <c r="C47" s="204">
        <f>IF(SUM(N47:O51)=0,"",SUM(N47:O51))</f>
        <v>1000000</v>
      </c>
      <c r="D47" s="75" t="s">
        <v>94</v>
      </c>
      <c r="E47" s="207" t="s">
        <v>80</v>
      </c>
      <c r="F47" s="208"/>
      <c r="G47" s="208"/>
      <c r="H47" s="209"/>
      <c r="I47" s="210" t="s">
        <v>53</v>
      </c>
      <c r="J47" s="208"/>
      <c r="K47" s="208"/>
      <c r="L47" s="208"/>
      <c r="M47" s="209"/>
      <c r="N47" s="211">
        <v>1000000</v>
      </c>
      <c r="O47" s="212"/>
    </row>
    <row r="48" spans="1:15" ht="15" customHeight="1" x14ac:dyDescent="0.15">
      <c r="A48" s="200"/>
      <c r="B48" s="201"/>
      <c r="C48" s="205"/>
      <c r="D48" s="73"/>
      <c r="E48" s="188"/>
      <c r="F48" s="189"/>
      <c r="G48" s="189"/>
      <c r="H48" s="189"/>
      <c r="I48" s="190"/>
      <c r="J48" s="191"/>
      <c r="K48" s="191"/>
      <c r="L48" s="191"/>
      <c r="M48" s="188"/>
      <c r="N48" s="186"/>
      <c r="O48" s="187"/>
    </row>
    <row r="49" spans="1:15" ht="15" customHeight="1" x14ac:dyDescent="0.15">
      <c r="A49" s="200"/>
      <c r="B49" s="201"/>
      <c r="C49" s="205"/>
      <c r="D49" s="73"/>
      <c r="E49" s="188"/>
      <c r="F49" s="189"/>
      <c r="G49" s="189"/>
      <c r="H49" s="189"/>
      <c r="I49" s="190"/>
      <c r="J49" s="191"/>
      <c r="K49" s="191"/>
      <c r="L49" s="191"/>
      <c r="M49" s="188"/>
      <c r="N49" s="186"/>
      <c r="O49" s="187"/>
    </row>
    <row r="50" spans="1:15" ht="15" customHeight="1" x14ac:dyDescent="0.15">
      <c r="A50" s="200"/>
      <c r="B50" s="201"/>
      <c r="C50" s="205"/>
      <c r="D50" s="73"/>
      <c r="E50" s="188"/>
      <c r="F50" s="189"/>
      <c r="G50" s="189"/>
      <c r="H50" s="189"/>
      <c r="I50" s="190"/>
      <c r="J50" s="191"/>
      <c r="K50" s="191"/>
      <c r="L50" s="191"/>
      <c r="M50" s="188"/>
      <c r="N50" s="186"/>
      <c r="O50" s="187"/>
    </row>
    <row r="51" spans="1:15" ht="15" customHeight="1" thickBot="1" x14ac:dyDescent="0.2">
      <c r="A51" s="202"/>
      <c r="B51" s="203"/>
      <c r="C51" s="206"/>
      <c r="D51" s="74"/>
      <c r="E51" s="192"/>
      <c r="F51" s="193"/>
      <c r="G51" s="193"/>
      <c r="H51" s="193"/>
      <c r="I51" s="194"/>
      <c r="J51" s="195"/>
      <c r="K51" s="195"/>
      <c r="L51" s="195"/>
      <c r="M51" s="192"/>
      <c r="N51" s="196"/>
      <c r="O51" s="197"/>
    </row>
    <row r="52" spans="1:15" ht="15" customHeight="1" thickTop="1" x14ac:dyDescent="0.15">
      <c r="A52" s="170" t="s">
        <v>67</v>
      </c>
      <c r="B52" s="171"/>
      <c r="C52" s="174">
        <f>SUM(C14,C37:C51)</f>
        <v>32350000</v>
      </c>
      <c r="D52" s="175"/>
      <c r="E52" s="175"/>
      <c r="F52" s="176"/>
      <c r="G52" s="180"/>
      <c r="H52" s="181"/>
      <c r="I52" s="181"/>
      <c r="J52" s="181"/>
      <c r="K52" s="181"/>
      <c r="L52" s="181"/>
      <c r="M52" s="181"/>
      <c r="N52" s="181"/>
      <c r="O52" s="182"/>
    </row>
    <row r="53" spans="1:15" ht="18.75" customHeight="1" thickBot="1" x14ac:dyDescent="0.2">
      <c r="A53" s="172"/>
      <c r="B53" s="173"/>
      <c r="C53" s="177"/>
      <c r="D53" s="178"/>
      <c r="E53" s="178"/>
      <c r="F53" s="179"/>
      <c r="G53" s="183"/>
      <c r="H53" s="184"/>
      <c r="I53" s="184"/>
      <c r="J53" s="184"/>
      <c r="K53" s="184"/>
      <c r="L53" s="184"/>
      <c r="M53" s="184"/>
      <c r="N53" s="184"/>
      <c r="O53" s="185"/>
    </row>
    <row r="54" spans="1:15" ht="7.5" customHeight="1" x14ac:dyDescent="0.15"/>
    <row r="55" spans="1:15" ht="7.5" customHeight="1" x14ac:dyDescent="0.15"/>
    <row r="56" spans="1:15" ht="15" customHeight="1" x14ac:dyDescent="0.15"/>
  </sheetData>
  <mergeCells count="148">
    <mergeCell ref="A52:B53"/>
    <mergeCell ref="C52:F53"/>
    <mergeCell ref="G52:O53"/>
    <mergeCell ref="N49:O49"/>
    <mergeCell ref="E50:H50"/>
    <mergeCell ref="I50:M50"/>
    <mergeCell ref="N50:O50"/>
    <mergeCell ref="E51:H51"/>
    <mergeCell ref="I51:M51"/>
    <mergeCell ref="N51:O51"/>
    <mergeCell ref="A47:B51"/>
    <mergeCell ref="C47:C51"/>
    <mergeCell ref="E47:H47"/>
    <mergeCell ref="I47:M47"/>
    <mergeCell ref="N47:O47"/>
    <mergeCell ref="E48:H48"/>
    <mergeCell ref="I48:M48"/>
    <mergeCell ref="N48:O48"/>
    <mergeCell ref="E49:H49"/>
    <mergeCell ref="I49:M49"/>
    <mergeCell ref="N44:O44"/>
    <mergeCell ref="E45:H45"/>
    <mergeCell ref="I45:M45"/>
    <mergeCell ref="N45:O45"/>
    <mergeCell ref="E46:H46"/>
    <mergeCell ref="I46:M46"/>
    <mergeCell ref="N46:O46"/>
    <mergeCell ref="A42:B46"/>
    <mergeCell ref="C42:C46"/>
    <mergeCell ref="E42:H42"/>
    <mergeCell ref="I42:M42"/>
    <mergeCell ref="N42:O42"/>
    <mergeCell ref="E43:H43"/>
    <mergeCell ref="I43:M43"/>
    <mergeCell ref="N43:O43"/>
    <mergeCell ref="E44:H44"/>
    <mergeCell ref="I44:M44"/>
    <mergeCell ref="N39:O39"/>
    <mergeCell ref="E40:H40"/>
    <mergeCell ref="I40:M40"/>
    <mergeCell ref="N40:O40"/>
    <mergeCell ref="E41:H41"/>
    <mergeCell ref="I41:M41"/>
    <mergeCell ref="N41:O41"/>
    <mergeCell ref="A37:B41"/>
    <mergeCell ref="C37:C41"/>
    <mergeCell ref="E37:H37"/>
    <mergeCell ref="I37:M37"/>
    <mergeCell ref="N37:O37"/>
    <mergeCell ref="E38:H38"/>
    <mergeCell ref="I38:M38"/>
    <mergeCell ref="N38:O38"/>
    <mergeCell ref="E39:H39"/>
    <mergeCell ref="I39:M39"/>
    <mergeCell ref="E32:J32"/>
    <mergeCell ref="N32:O32"/>
    <mergeCell ref="A35:B36"/>
    <mergeCell ref="C35:C36"/>
    <mergeCell ref="D35:O35"/>
    <mergeCell ref="E36:H36"/>
    <mergeCell ref="I36:M36"/>
    <mergeCell ref="N36:O36"/>
    <mergeCell ref="A14:B33"/>
    <mergeCell ref="C14:C33"/>
    <mergeCell ref="E14:O14"/>
    <mergeCell ref="E15:F15"/>
    <mergeCell ref="G15:H15"/>
    <mergeCell ref="I15:J15"/>
    <mergeCell ref="N15:O15"/>
    <mergeCell ref="E29:F29"/>
    <mergeCell ref="G29:H29"/>
    <mergeCell ref="I29:J29"/>
    <mergeCell ref="N29:O29"/>
    <mergeCell ref="E30:O30"/>
    <mergeCell ref="E31:J31"/>
    <mergeCell ref="N31:O31"/>
    <mergeCell ref="E27:F27"/>
    <mergeCell ref="G27:H27"/>
    <mergeCell ref="I27:J27"/>
    <mergeCell ref="N27:O27"/>
    <mergeCell ref="E28:F28"/>
    <mergeCell ref="G28:H28"/>
    <mergeCell ref="I28:J28"/>
    <mergeCell ref="N28:O28"/>
    <mergeCell ref="E25:F25"/>
    <mergeCell ref="G25:H25"/>
    <mergeCell ref="I25:J25"/>
    <mergeCell ref="N25:O25"/>
    <mergeCell ref="E26:F26"/>
    <mergeCell ref="G26:H26"/>
    <mergeCell ref="I26:J26"/>
    <mergeCell ref="N26:O26"/>
    <mergeCell ref="G18:H18"/>
    <mergeCell ref="I18:J18"/>
    <mergeCell ref="N18:O18"/>
    <mergeCell ref="E23:F23"/>
    <mergeCell ref="G23:H23"/>
    <mergeCell ref="I23:J23"/>
    <mergeCell ref="N23:O23"/>
    <mergeCell ref="E24:F24"/>
    <mergeCell ref="G24:H24"/>
    <mergeCell ref="I24:J24"/>
    <mergeCell ref="N24:O24"/>
    <mergeCell ref="E21:F21"/>
    <mergeCell ref="G21:H21"/>
    <mergeCell ref="I21:J21"/>
    <mergeCell ref="N21:O21"/>
    <mergeCell ref="E22:F22"/>
    <mergeCell ref="G22:H22"/>
    <mergeCell ref="I22:J22"/>
    <mergeCell ref="N22:O22"/>
    <mergeCell ref="A1:O1"/>
    <mergeCell ref="E16:F16"/>
    <mergeCell ref="G16:H16"/>
    <mergeCell ref="I16:J16"/>
    <mergeCell ref="A12:B13"/>
    <mergeCell ref="C12:C13"/>
    <mergeCell ref="D12:O12"/>
    <mergeCell ref="E13:F13"/>
    <mergeCell ref="G13:H13"/>
    <mergeCell ref="I13:J13"/>
    <mergeCell ref="K13:L13"/>
    <mergeCell ref="N13:O13"/>
    <mergeCell ref="N16:O16"/>
    <mergeCell ref="D33:O33"/>
    <mergeCell ref="G4:J4"/>
    <mergeCell ref="K4:O4"/>
    <mergeCell ref="G5:J5"/>
    <mergeCell ref="K5:O5"/>
    <mergeCell ref="G6:J6"/>
    <mergeCell ref="K6:O6"/>
    <mergeCell ref="G7:J7"/>
    <mergeCell ref="K7:O7"/>
    <mergeCell ref="G8:J8"/>
    <mergeCell ref="K8:O8"/>
    <mergeCell ref="E19:F19"/>
    <mergeCell ref="G19:H19"/>
    <mergeCell ref="I19:J19"/>
    <mergeCell ref="N19:O19"/>
    <mergeCell ref="E20:F20"/>
    <mergeCell ref="G20:H20"/>
    <mergeCell ref="I20:J20"/>
    <mergeCell ref="N20:O20"/>
    <mergeCell ref="E17:F17"/>
    <mergeCell ref="G17:H17"/>
    <mergeCell ref="I17:J17"/>
    <mergeCell ref="N17:O17"/>
    <mergeCell ref="E18:F18"/>
  </mergeCells>
  <phoneticPr fontId="2"/>
  <conditionalFormatting sqref="C14:C33 C34:D34">
    <cfRule type="expression" dxfId="7" priority="2" stopIfTrue="1">
      <formula>$C$14&lt;&gt;""</formula>
    </cfRule>
  </conditionalFormatting>
  <conditionalFormatting sqref="C37:C51">
    <cfRule type="expression" dxfId="6" priority="1" stopIfTrue="1">
      <formula>$C$37&lt;&gt;""</formula>
    </cfRule>
  </conditionalFormatting>
  <conditionalFormatting sqref="H3:O3 H9:O9">
    <cfRule type="expression" dxfId="5" priority="3" stopIfTrue="1">
      <formula>$H$3&lt;&gt;""</formula>
    </cfRule>
    <cfRule type="expression" priority="4" stopIfTrue="1">
      <formula>$H$3&lt;&gt;""</formula>
    </cfRule>
    <cfRule type="expression" dxfId="4" priority="5" stopIfTrue="1">
      <formula>$H$3</formula>
    </cfRule>
    <cfRule type="expression" priority="6" stopIfTrue="1">
      <formula>$H$3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4" orientation="portrait" r:id="rId1"/>
  <headerFooter>
    <oddFooter>&amp;R（記入例）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28D5441E-5426-433E-81D3-8166C06FD356}">
          <x14:formula1>
            <xm:f>🔒リスト!$A$1:$A$3</xm:f>
          </x14:formula1>
          <xm:sqref>D37:D51 D31:D32 D15:D29</xm:sqref>
        </x14:dataValidation>
        <x14:dataValidation type="list" allowBlank="1" showInputMessage="1" showErrorMessage="1" xr:uid="{CC85131A-72F6-4995-9B0D-8F843A99C286}">
          <x14:formula1>
            <xm:f>🔒リスト!$B$1:$B$4</xm:f>
          </x14:formula1>
          <xm:sqref>G15:H29</xm:sqref>
        </x14:dataValidation>
        <x14:dataValidation type="list" allowBlank="1" showInputMessage="1" showErrorMessage="1" xr:uid="{5A675317-8384-4B19-AB31-B22410B06E85}">
          <x14:formula1>
            <xm:f>🔒リスト!$D$1:$D$4</xm:f>
          </x14:formula1>
          <xm:sqref>K4:O4</xm:sqref>
        </x14:dataValidation>
        <x14:dataValidation type="list" allowBlank="1" showInputMessage="1" showErrorMessage="1" xr:uid="{599894CC-1111-4F63-BB2B-D191E806C5BA}">
          <x14:formula1>
            <xm:f>🔒リスト!$C$1:$C$3</xm:f>
          </x14:formula1>
          <xm:sqref>K6:O6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1142A-6BF9-4C50-954F-E44A3B66D8F1}">
  <sheetPr codeName="Sheet4">
    <pageSetUpPr fitToPage="1"/>
  </sheetPr>
  <dimension ref="A1:N117"/>
  <sheetViews>
    <sheetView view="pageBreakPreview" zoomScale="90" zoomScaleNormal="100" zoomScaleSheetLayoutView="90" workbookViewId="0">
      <selection sqref="A1:N1"/>
    </sheetView>
  </sheetViews>
  <sheetFormatPr defaultColWidth="2" defaultRowHeight="9" customHeight="1" x14ac:dyDescent="0.15"/>
  <cols>
    <col min="1" max="1" width="3.75" style="2" customWidth="1"/>
    <col min="2" max="2" width="26.75" style="2" customWidth="1"/>
    <col min="3" max="3" width="11.25" style="23" customWidth="1"/>
    <col min="4" max="4" width="9.25" style="82" bestFit="1" customWidth="1"/>
    <col min="5" max="5" width="11.375" style="82" customWidth="1"/>
    <col min="6" max="6" width="29" style="82" customWidth="1"/>
    <col min="7" max="7" width="10" style="2" customWidth="1"/>
    <col min="8" max="8" width="6.125" style="2" customWidth="1"/>
    <col min="9" max="9" width="3.875" style="2" customWidth="1"/>
    <col min="10" max="10" width="6" style="2" bestFit="1" customWidth="1"/>
    <col min="11" max="12" width="10" style="2" customWidth="1"/>
    <col min="13" max="13" width="10" style="82" customWidth="1"/>
    <col min="14" max="14" width="15.625" style="2" bestFit="1" customWidth="1"/>
    <col min="15" max="16384" width="2" style="2"/>
  </cols>
  <sheetData>
    <row r="1" spans="1:14" ht="28.5" x14ac:dyDescent="0.15">
      <c r="A1" s="337" t="s">
        <v>14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</row>
    <row r="2" spans="1:14" ht="28.5" x14ac:dyDescent="0.15">
      <c r="A2" s="161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</row>
    <row r="3" spans="1:14" ht="22.15" customHeight="1" x14ac:dyDescent="0.15">
      <c r="A3" s="147"/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</row>
    <row r="4" spans="1:14" ht="22.5" customHeight="1" x14ac:dyDescent="0.15">
      <c r="A4" s="27"/>
      <c r="B4" s="27"/>
      <c r="C4" s="28"/>
      <c r="D4" s="13"/>
      <c r="E4" s="13"/>
      <c r="F4" s="13"/>
      <c r="G4" s="14"/>
      <c r="H4" s="318" t="s">
        <v>112</v>
      </c>
      <c r="I4" s="318"/>
      <c r="J4" s="318"/>
      <c r="K4" s="318"/>
      <c r="L4" s="275" t="s">
        <v>106</v>
      </c>
      <c r="M4" s="275"/>
      <c r="N4" s="275"/>
    </row>
    <row r="5" spans="1:14" ht="22.5" customHeight="1" x14ac:dyDescent="0.15">
      <c r="A5" s="27"/>
      <c r="B5" s="27"/>
      <c r="C5" s="28"/>
      <c r="D5" s="49"/>
      <c r="E5" s="49"/>
      <c r="F5" s="49"/>
      <c r="G5" s="56"/>
      <c r="H5" s="318" t="s">
        <v>44</v>
      </c>
      <c r="I5" s="318"/>
      <c r="J5" s="318"/>
      <c r="K5" s="318"/>
      <c r="L5" s="275" t="s">
        <v>91</v>
      </c>
      <c r="M5" s="275"/>
      <c r="N5" s="275"/>
    </row>
    <row r="6" spans="1:14" ht="22.5" customHeight="1" x14ac:dyDescent="0.15">
      <c r="A6" s="27"/>
      <c r="B6" s="27"/>
      <c r="C6" s="28"/>
      <c r="D6" s="49"/>
      <c r="E6" s="49"/>
      <c r="F6" s="49"/>
      <c r="G6" s="56"/>
      <c r="H6" s="318" t="s">
        <v>45</v>
      </c>
      <c r="I6" s="318"/>
      <c r="J6" s="318"/>
      <c r="K6" s="318"/>
      <c r="L6" s="336" t="s">
        <v>42</v>
      </c>
      <c r="M6" s="336"/>
      <c r="N6" s="336"/>
    </row>
    <row r="7" spans="1:14" ht="22.5" customHeight="1" x14ac:dyDescent="0.15">
      <c r="A7" s="27"/>
      <c r="B7" s="27"/>
      <c r="C7" s="28"/>
      <c r="D7" s="49"/>
      <c r="E7" s="49"/>
      <c r="F7" s="49"/>
      <c r="G7" s="56"/>
      <c r="H7" s="318" t="s">
        <v>29</v>
      </c>
      <c r="I7" s="318"/>
      <c r="J7" s="318"/>
      <c r="K7" s="318"/>
      <c r="L7" s="319" t="s">
        <v>96</v>
      </c>
      <c r="M7" s="319"/>
      <c r="N7" s="319"/>
    </row>
    <row r="8" spans="1:14" ht="22.5" customHeight="1" x14ac:dyDescent="0.15">
      <c r="A8" s="27"/>
      <c r="B8" s="27"/>
      <c r="C8" s="28"/>
      <c r="D8" s="49"/>
      <c r="E8" s="91"/>
      <c r="F8" s="49"/>
      <c r="G8" s="57"/>
      <c r="H8" s="318" t="s">
        <v>31</v>
      </c>
      <c r="I8" s="318"/>
      <c r="J8" s="318"/>
      <c r="K8" s="318"/>
      <c r="L8" s="320" t="s">
        <v>108</v>
      </c>
      <c r="M8" s="320"/>
      <c r="N8" s="320"/>
    </row>
    <row r="9" spans="1:14" ht="22.5" customHeight="1" x14ac:dyDescent="0.15"/>
    <row r="10" spans="1:14" ht="15" customHeight="1" x14ac:dyDescent="0.15">
      <c r="A10" s="58" t="s">
        <v>33</v>
      </c>
      <c r="B10" s="58"/>
      <c r="C10" s="58"/>
      <c r="D10" s="83"/>
      <c r="E10" s="83"/>
      <c r="F10" s="83"/>
      <c r="G10" s="58"/>
      <c r="H10" s="58"/>
      <c r="I10" s="58"/>
      <c r="J10" s="58"/>
      <c r="K10" s="58"/>
      <c r="L10" s="58"/>
      <c r="M10" s="83"/>
      <c r="N10" s="167" t="s">
        <v>28</v>
      </c>
    </row>
    <row r="11" spans="1:14" ht="15" customHeight="1" thickBot="1" x14ac:dyDescent="0.2">
      <c r="A11" s="58"/>
      <c r="B11" s="58"/>
      <c r="C11" s="58"/>
      <c r="D11" s="83"/>
      <c r="E11" s="83"/>
      <c r="F11" s="83"/>
      <c r="G11" s="58"/>
      <c r="H11" s="58"/>
      <c r="I11" s="58"/>
      <c r="J11" s="58"/>
      <c r="K11" s="58"/>
      <c r="L11" s="58"/>
      <c r="M11" s="83"/>
      <c r="N11" s="58"/>
    </row>
    <row r="12" spans="1:14" ht="15" customHeight="1" x14ac:dyDescent="0.15">
      <c r="A12" s="228" t="s">
        <v>3</v>
      </c>
      <c r="B12" s="229"/>
      <c r="C12" s="232" t="s">
        <v>2</v>
      </c>
      <c r="D12" s="235"/>
      <c r="E12" s="235"/>
      <c r="F12" s="235"/>
      <c r="G12" s="235"/>
      <c r="H12" s="235"/>
      <c r="I12" s="235"/>
      <c r="J12" s="235"/>
      <c r="K12" s="235"/>
      <c r="L12" s="235"/>
      <c r="M12" s="235"/>
      <c r="N12" s="236"/>
    </row>
    <row r="13" spans="1:14" ht="30" customHeight="1" x14ac:dyDescent="0.15">
      <c r="A13" s="230"/>
      <c r="B13" s="231"/>
      <c r="C13" s="233"/>
      <c r="D13" s="110" t="s">
        <v>37</v>
      </c>
      <c r="E13" s="109" t="s">
        <v>26</v>
      </c>
      <c r="F13" s="109" t="s">
        <v>27</v>
      </c>
      <c r="G13" s="108" t="s">
        <v>0</v>
      </c>
      <c r="H13" s="321" t="s">
        <v>74</v>
      </c>
      <c r="I13" s="322"/>
      <c r="J13" s="113" t="s">
        <v>58</v>
      </c>
      <c r="K13" s="111" t="s">
        <v>34</v>
      </c>
      <c r="L13" s="55" t="s">
        <v>92</v>
      </c>
      <c r="M13" s="54" t="s">
        <v>86</v>
      </c>
      <c r="N13" s="132" t="s">
        <v>88</v>
      </c>
    </row>
    <row r="14" spans="1:14" ht="13.5" x14ac:dyDescent="0.15">
      <c r="A14" s="198" t="s">
        <v>15</v>
      </c>
      <c r="B14" s="328" t="s">
        <v>17</v>
      </c>
      <c r="C14" s="331">
        <f>IF(SUM(L14:L22)=0,"",SUM(L14:L22))</f>
        <v>14631000</v>
      </c>
      <c r="D14" s="84" t="s">
        <v>95</v>
      </c>
      <c r="E14" s="117" t="s">
        <v>116</v>
      </c>
      <c r="F14" s="123" t="s">
        <v>63</v>
      </c>
      <c r="G14" s="29">
        <v>350000</v>
      </c>
      <c r="H14" s="30">
        <v>30</v>
      </c>
      <c r="I14" s="31" t="s">
        <v>5</v>
      </c>
      <c r="J14" s="17"/>
      <c r="K14" s="95">
        <f>IF(ISNUMBER(G14),(ROUND(PRODUCT(G14,H14,J14),0)),"")</f>
        <v>10500000</v>
      </c>
      <c r="L14" s="131">
        <f>IF(ISNUMBER(K14-M14)=TRUE,K14-M14,"")</f>
        <v>10500000</v>
      </c>
      <c r="M14" s="137"/>
      <c r="N14" s="133"/>
    </row>
    <row r="15" spans="1:14" ht="13.5" x14ac:dyDescent="0.15">
      <c r="A15" s="200"/>
      <c r="B15" s="329"/>
      <c r="C15" s="332"/>
      <c r="D15" s="86" t="s">
        <v>94</v>
      </c>
      <c r="E15" s="118" t="s">
        <v>55</v>
      </c>
      <c r="F15" s="124" t="s">
        <v>57</v>
      </c>
      <c r="G15" s="107">
        <v>4000</v>
      </c>
      <c r="H15" s="32">
        <v>30</v>
      </c>
      <c r="I15" s="15" t="s">
        <v>5</v>
      </c>
      <c r="J15" s="15"/>
      <c r="K15" s="95">
        <f>IF(ISNUMBER(G15),(ROUND(PRODUCT(G15,H15,J15),0)),"")</f>
        <v>120000</v>
      </c>
      <c r="L15" s="51">
        <f>IF(ISNUMBER(K15-M15)=TRUE,K15-M15,"")</f>
        <v>120000</v>
      </c>
      <c r="M15" s="138"/>
      <c r="N15" s="134"/>
    </row>
    <row r="16" spans="1:14" ht="13.5" x14ac:dyDescent="0.15">
      <c r="A16" s="326"/>
      <c r="B16" s="329"/>
      <c r="C16" s="332"/>
      <c r="D16" s="85" t="s">
        <v>95</v>
      </c>
      <c r="E16" s="119" t="s">
        <v>116</v>
      </c>
      <c r="F16" s="125" t="s">
        <v>54</v>
      </c>
      <c r="G16" s="107">
        <v>33000</v>
      </c>
      <c r="H16" s="32">
        <v>29</v>
      </c>
      <c r="I16" s="15" t="s">
        <v>5</v>
      </c>
      <c r="J16" s="15">
        <v>4</v>
      </c>
      <c r="K16" s="95">
        <f t="shared" ref="K16:K58" si="0">IF(ISNUMBER(G16),(ROUND(PRODUCT(G16,H16,J16),0)),"")</f>
        <v>3828000</v>
      </c>
      <c r="L16" s="51">
        <f>IF(ISNUMBER(K16-M16)=TRUE,K16-M16,"")</f>
        <v>3828000</v>
      </c>
      <c r="M16" s="138"/>
      <c r="N16" s="134"/>
    </row>
    <row r="17" spans="1:14" ht="13.5" x14ac:dyDescent="0.15">
      <c r="A17" s="326"/>
      <c r="B17" s="329"/>
      <c r="C17" s="332"/>
      <c r="D17" s="85" t="s">
        <v>95</v>
      </c>
      <c r="E17" s="119" t="s">
        <v>116</v>
      </c>
      <c r="F17" s="125" t="s">
        <v>54</v>
      </c>
      <c r="G17" s="22">
        <v>50000</v>
      </c>
      <c r="H17" s="37">
        <v>1</v>
      </c>
      <c r="I17" s="17" t="s">
        <v>5</v>
      </c>
      <c r="J17" s="17">
        <v>4</v>
      </c>
      <c r="K17" s="95">
        <f>IF(ISNUMBER(G17),(ROUND(PRODUCT(G17,H17,J17),0)),"")</f>
        <v>200000</v>
      </c>
      <c r="L17" s="52">
        <f>IF(ISNUMBER(K17-M17)=TRUE,K17-M17,"")</f>
        <v>183000</v>
      </c>
      <c r="M17" s="139">
        <v>17000</v>
      </c>
      <c r="N17" s="134" t="s">
        <v>56</v>
      </c>
    </row>
    <row r="18" spans="1:14" ht="13.5" x14ac:dyDescent="0.15">
      <c r="A18" s="326"/>
      <c r="B18" s="329"/>
      <c r="C18" s="332"/>
      <c r="D18" s="86"/>
      <c r="E18" s="118"/>
      <c r="F18" s="124"/>
      <c r="G18" s="22"/>
      <c r="H18" s="37"/>
      <c r="I18" s="17"/>
      <c r="J18" s="17"/>
      <c r="K18" s="95"/>
      <c r="L18" s="52"/>
      <c r="M18" s="139"/>
      <c r="N18" s="134"/>
    </row>
    <row r="19" spans="1:14" ht="13.5" x14ac:dyDescent="0.15">
      <c r="A19" s="326"/>
      <c r="B19" s="329"/>
      <c r="C19" s="332"/>
      <c r="D19" s="86"/>
      <c r="E19" s="118"/>
      <c r="F19" s="124"/>
      <c r="G19" s="22"/>
      <c r="H19" s="37"/>
      <c r="I19" s="17"/>
      <c r="J19" s="17"/>
      <c r="K19" s="95"/>
      <c r="L19" s="52"/>
      <c r="M19" s="139"/>
      <c r="N19" s="134"/>
    </row>
    <row r="20" spans="1:14" ht="13.5" x14ac:dyDescent="0.15">
      <c r="A20" s="326"/>
      <c r="B20" s="329"/>
      <c r="C20" s="332"/>
      <c r="D20" s="86"/>
      <c r="E20" s="118"/>
      <c r="F20" s="124"/>
      <c r="G20" s="107"/>
      <c r="H20" s="32"/>
      <c r="I20" s="15"/>
      <c r="J20" s="15"/>
      <c r="K20" s="95"/>
      <c r="L20" s="51"/>
      <c r="M20" s="138"/>
      <c r="N20" s="134"/>
    </row>
    <row r="21" spans="1:14" ht="13.5" x14ac:dyDescent="0.15">
      <c r="A21" s="326"/>
      <c r="B21" s="329"/>
      <c r="C21" s="332"/>
      <c r="D21" s="85"/>
      <c r="E21" s="119"/>
      <c r="F21" s="125"/>
      <c r="G21" s="107"/>
      <c r="H21" s="32"/>
      <c r="I21" s="15"/>
      <c r="J21" s="15"/>
      <c r="K21" s="95" t="str">
        <f t="shared" si="0"/>
        <v/>
      </c>
      <c r="L21" s="51" t="str">
        <f t="shared" ref="L21:L58" si="1">IF(ISNUMBER(K21-M21)=TRUE,K21-M21,"")</f>
        <v/>
      </c>
      <c r="M21" s="138"/>
      <c r="N21" s="134"/>
    </row>
    <row r="22" spans="1:14" ht="13.5" x14ac:dyDescent="0.15">
      <c r="A22" s="326"/>
      <c r="B22" s="330"/>
      <c r="C22" s="333"/>
      <c r="D22" s="87"/>
      <c r="E22" s="120"/>
      <c r="F22" s="126"/>
      <c r="G22" s="46"/>
      <c r="H22" s="33"/>
      <c r="I22" s="16"/>
      <c r="J22" s="16"/>
      <c r="K22" s="96" t="str">
        <f t="shared" si="0"/>
        <v/>
      </c>
      <c r="L22" s="53" t="str">
        <f t="shared" si="1"/>
        <v/>
      </c>
      <c r="M22" s="140"/>
      <c r="N22" s="135"/>
    </row>
    <row r="23" spans="1:14" ht="13.5" x14ac:dyDescent="0.15">
      <c r="A23" s="326"/>
      <c r="B23" s="334" t="s">
        <v>66</v>
      </c>
      <c r="C23" s="313">
        <f>IF(SUM(L23:L31)=0,"",SUM(L23:L31))</f>
        <v>300000</v>
      </c>
      <c r="D23" s="84" t="s">
        <v>95</v>
      </c>
      <c r="E23" s="117" t="s">
        <v>61</v>
      </c>
      <c r="F23" s="123" t="s">
        <v>81</v>
      </c>
      <c r="G23" s="29">
        <v>300000</v>
      </c>
      <c r="H23" s="30">
        <v>1</v>
      </c>
      <c r="I23" s="31" t="s">
        <v>62</v>
      </c>
      <c r="J23" s="17"/>
      <c r="K23" s="97">
        <f t="shared" si="0"/>
        <v>300000</v>
      </c>
      <c r="L23" s="131">
        <f t="shared" si="1"/>
        <v>300000</v>
      </c>
      <c r="M23" s="137"/>
      <c r="N23" s="133"/>
    </row>
    <row r="24" spans="1:14" ht="13.5" x14ac:dyDescent="0.15">
      <c r="A24" s="326"/>
      <c r="B24" s="300"/>
      <c r="C24" s="313"/>
      <c r="D24" s="85"/>
      <c r="E24" s="119"/>
      <c r="F24" s="125"/>
      <c r="G24" s="107"/>
      <c r="H24" s="32"/>
      <c r="I24" s="15"/>
      <c r="J24" s="15"/>
      <c r="K24" s="95" t="str">
        <f t="shared" si="0"/>
        <v/>
      </c>
      <c r="L24" s="51" t="str">
        <f t="shared" si="1"/>
        <v/>
      </c>
      <c r="M24" s="138"/>
      <c r="N24" s="134"/>
    </row>
    <row r="25" spans="1:14" ht="13.5" x14ac:dyDescent="0.15">
      <c r="A25" s="326"/>
      <c r="B25" s="300"/>
      <c r="C25" s="313"/>
      <c r="D25" s="85"/>
      <c r="E25" s="119"/>
      <c r="F25" s="125"/>
      <c r="G25" s="107"/>
      <c r="H25" s="32"/>
      <c r="I25" s="15"/>
      <c r="J25" s="15"/>
      <c r="K25" s="95" t="str">
        <f t="shared" si="0"/>
        <v/>
      </c>
      <c r="L25" s="51" t="str">
        <f t="shared" si="1"/>
        <v/>
      </c>
      <c r="M25" s="138"/>
      <c r="N25" s="134"/>
    </row>
    <row r="26" spans="1:14" ht="13.5" x14ac:dyDescent="0.15">
      <c r="A26" s="326"/>
      <c r="B26" s="300"/>
      <c r="C26" s="313"/>
      <c r="D26" s="85"/>
      <c r="E26" s="125"/>
      <c r="F26" s="125"/>
      <c r="G26" s="146"/>
      <c r="H26" s="32"/>
      <c r="I26" s="15"/>
      <c r="J26" s="15"/>
      <c r="K26" s="95"/>
      <c r="L26" s="51"/>
      <c r="M26" s="138"/>
      <c r="N26" s="134"/>
    </row>
    <row r="27" spans="1:14" ht="13.5" x14ac:dyDescent="0.15">
      <c r="A27" s="326"/>
      <c r="B27" s="300"/>
      <c r="C27" s="313"/>
      <c r="D27" s="85"/>
      <c r="E27" s="125"/>
      <c r="F27" s="125"/>
      <c r="G27" s="146"/>
      <c r="H27" s="32"/>
      <c r="I27" s="15"/>
      <c r="J27" s="15"/>
      <c r="K27" s="95"/>
      <c r="L27" s="51"/>
      <c r="M27" s="138"/>
      <c r="N27" s="134"/>
    </row>
    <row r="28" spans="1:14" ht="13.5" x14ac:dyDescent="0.15">
      <c r="A28" s="326"/>
      <c r="B28" s="300"/>
      <c r="C28" s="313"/>
      <c r="D28" s="85"/>
      <c r="E28" s="121"/>
      <c r="F28" s="127"/>
      <c r="G28" s="34"/>
      <c r="H28" s="32"/>
      <c r="I28" s="15"/>
      <c r="J28" s="15"/>
      <c r="K28" s="95" t="str">
        <f t="shared" si="0"/>
        <v/>
      </c>
      <c r="L28" s="51" t="str">
        <f t="shared" si="1"/>
        <v/>
      </c>
      <c r="M28" s="138"/>
      <c r="N28" s="134"/>
    </row>
    <row r="29" spans="1:14" ht="13.5" x14ac:dyDescent="0.15">
      <c r="A29" s="326"/>
      <c r="B29" s="300"/>
      <c r="C29" s="313"/>
      <c r="D29" s="85"/>
      <c r="E29" s="119"/>
      <c r="F29" s="125"/>
      <c r="G29" s="107"/>
      <c r="H29" s="32"/>
      <c r="I29" s="15"/>
      <c r="J29" s="15"/>
      <c r="K29" s="95" t="str">
        <f t="shared" si="0"/>
        <v/>
      </c>
      <c r="L29" s="51" t="str">
        <f t="shared" si="1"/>
        <v/>
      </c>
      <c r="M29" s="138"/>
      <c r="N29" s="134"/>
    </row>
    <row r="30" spans="1:14" ht="13.5" x14ac:dyDescent="0.15">
      <c r="A30" s="326"/>
      <c r="B30" s="300"/>
      <c r="C30" s="313"/>
      <c r="D30" s="85"/>
      <c r="E30" s="119"/>
      <c r="F30" s="125"/>
      <c r="G30" s="107"/>
      <c r="H30" s="32"/>
      <c r="I30" s="15"/>
      <c r="J30" s="15"/>
      <c r="K30" s="95" t="str">
        <f t="shared" si="0"/>
        <v/>
      </c>
      <c r="L30" s="51" t="str">
        <f t="shared" si="1"/>
        <v/>
      </c>
      <c r="M30" s="138"/>
      <c r="N30" s="134"/>
    </row>
    <row r="31" spans="1:14" ht="13.5" x14ac:dyDescent="0.15">
      <c r="A31" s="326"/>
      <c r="B31" s="335"/>
      <c r="C31" s="313"/>
      <c r="D31" s="87"/>
      <c r="E31" s="120"/>
      <c r="F31" s="126"/>
      <c r="G31" s="46"/>
      <c r="H31" s="33"/>
      <c r="I31" s="16"/>
      <c r="J31" s="16"/>
      <c r="K31" s="96" t="str">
        <f t="shared" si="0"/>
        <v/>
      </c>
      <c r="L31" s="53" t="str">
        <f t="shared" si="1"/>
        <v/>
      </c>
      <c r="M31" s="140"/>
      <c r="N31" s="135"/>
    </row>
    <row r="32" spans="1:14" ht="13.5" x14ac:dyDescent="0.15">
      <c r="A32" s="326"/>
      <c r="B32" s="314" t="s">
        <v>19</v>
      </c>
      <c r="C32" s="313">
        <f>IF(SUM(L32:L40)=0,"",SUM(L32:L40))</f>
        <v>2000000</v>
      </c>
      <c r="D32" s="84" t="s">
        <v>95</v>
      </c>
      <c r="E32" s="117" t="s">
        <v>59</v>
      </c>
      <c r="F32" s="123" t="s">
        <v>60</v>
      </c>
      <c r="G32" s="29">
        <v>3000000</v>
      </c>
      <c r="H32" s="30"/>
      <c r="I32" s="31"/>
      <c r="J32" s="17">
        <v>1</v>
      </c>
      <c r="K32" s="97">
        <f t="shared" si="0"/>
        <v>3000000</v>
      </c>
      <c r="L32" s="131">
        <f t="shared" si="1"/>
        <v>0</v>
      </c>
      <c r="M32" s="137">
        <v>3000000</v>
      </c>
      <c r="N32" s="133" t="s">
        <v>93</v>
      </c>
    </row>
    <row r="33" spans="1:14" ht="13.5" x14ac:dyDescent="0.15">
      <c r="A33" s="326"/>
      <c r="B33" s="314"/>
      <c r="C33" s="313"/>
      <c r="D33" s="85" t="s">
        <v>95</v>
      </c>
      <c r="E33" s="119" t="s">
        <v>65</v>
      </c>
      <c r="F33" s="125" t="s">
        <v>65</v>
      </c>
      <c r="G33" s="107">
        <v>2000000</v>
      </c>
      <c r="H33" s="32"/>
      <c r="I33" s="15"/>
      <c r="J33" s="15"/>
      <c r="K33" s="95">
        <f t="shared" si="0"/>
        <v>2000000</v>
      </c>
      <c r="L33" s="51">
        <f t="shared" si="1"/>
        <v>2000000</v>
      </c>
      <c r="M33" s="138"/>
      <c r="N33" s="134"/>
    </row>
    <row r="34" spans="1:14" ht="13.5" x14ac:dyDescent="0.15">
      <c r="A34" s="326"/>
      <c r="B34" s="314"/>
      <c r="C34" s="313"/>
      <c r="D34" s="85"/>
      <c r="E34" s="119"/>
      <c r="F34" s="125"/>
      <c r="G34" s="107"/>
      <c r="H34" s="32"/>
      <c r="I34" s="15"/>
      <c r="J34" s="15"/>
      <c r="K34" s="95" t="str">
        <f t="shared" si="0"/>
        <v/>
      </c>
      <c r="L34" s="51" t="str">
        <f t="shared" si="1"/>
        <v/>
      </c>
      <c r="M34" s="138"/>
      <c r="N34" s="134"/>
    </row>
    <row r="35" spans="1:14" ht="13.5" x14ac:dyDescent="0.15">
      <c r="A35" s="326"/>
      <c r="B35" s="314"/>
      <c r="C35" s="313"/>
      <c r="D35" s="85"/>
      <c r="E35" s="119"/>
      <c r="F35" s="125"/>
      <c r="G35" s="146"/>
      <c r="H35" s="32"/>
      <c r="I35" s="15"/>
      <c r="J35" s="15"/>
      <c r="K35" s="95"/>
      <c r="L35" s="51"/>
      <c r="M35" s="138"/>
      <c r="N35" s="134"/>
    </row>
    <row r="36" spans="1:14" ht="13.5" x14ac:dyDescent="0.15">
      <c r="A36" s="326"/>
      <c r="B36" s="314"/>
      <c r="C36" s="313"/>
      <c r="D36" s="85"/>
      <c r="E36" s="119"/>
      <c r="F36" s="125"/>
      <c r="G36" s="146"/>
      <c r="H36" s="32"/>
      <c r="I36" s="15"/>
      <c r="J36" s="15"/>
      <c r="K36" s="95"/>
      <c r="L36" s="51"/>
      <c r="M36" s="138"/>
      <c r="N36" s="134"/>
    </row>
    <row r="37" spans="1:14" ht="13.5" x14ac:dyDescent="0.15">
      <c r="A37" s="326"/>
      <c r="B37" s="314"/>
      <c r="C37" s="313"/>
      <c r="D37" s="85"/>
      <c r="E37" s="119"/>
      <c r="F37" s="125"/>
      <c r="G37" s="107"/>
      <c r="H37" s="32"/>
      <c r="I37" s="15"/>
      <c r="J37" s="15"/>
      <c r="K37" s="95" t="str">
        <f t="shared" si="0"/>
        <v/>
      </c>
      <c r="L37" s="51" t="str">
        <f t="shared" si="1"/>
        <v/>
      </c>
      <c r="M37" s="138"/>
      <c r="N37" s="134"/>
    </row>
    <row r="38" spans="1:14" ht="13.5" x14ac:dyDescent="0.15">
      <c r="A38" s="326"/>
      <c r="B38" s="314"/>
      <c r="C38" s="313"/>
      <c r="D38" s="85"/>
      <c r="E38" s="119"/>
      <c r="F38" s="125"/>
      <c r="G38" s="107"/>
      <c r="H38" s="32"/>
      <c r="I38" s="15"/>
      <c r="J38" s="15"/>
      <c r="K38" s="95" t="str">
        <f t="shared" si="0"/>
        <v/>
      </c>
      <c r="L38" s="51" t="str">
        <f t="shared" si="1"/>
        <v/>
      </c>
      <c r="M38" s="138"/>
      <c r="N38" s="134"/>
    </row>
    <row r="39" spans="1:14" ht="13.5" x14ac:dyDescent="0.15">
      <c r="A39" s="326"/>
      <c r="B39" s="314"/>
      <c r="C39" s="313"/>
      <c r="D39" s="85"/>
      <c r="E39" s="119"/>
      <c r="F39" s="125"/>
      <c r="G39" s="107"/>
      <c r="H39" s="32"/>
      <c r="I39" s="15"/>
      <c r="J39" s="15"/>
      <c r="K39" s="95" t="str">
        <f t="shared" si="0"/>
        <v/>
      </c>
      <c r="L39" s="51" t="str">
        <f t="shared" si="1"/>
        <v/>
      </c>
      <c r="M39" s="138"/>
      <c r="N39" s="134"/>
    </row>
    <row r="40" spans="1:14" ht="13.5" x14ac:dyDescent="0.15">
      <c r="A40" s="326"/>
      <c r="B40" s="314"/>
      <c r="C40" s="313"/>
      <c r="D40" s="87"/>
      <c r="E40" s="120"/>
      <c r="F40" s="126"/>
      <c r="G40" s="46"/>
      <c r="H40" s="33"/>
      <c r="I40" s="16"/>
      <c r="J40" s="16"/>
      <c r="K40" s="96" t="str">
        <f t="shared" si="0"/>
        <v/>
      </c>
      <c r="L40" s="53" t="str">
        <f t="shared" si="1"/>
        <v/>
      </c>
      <c r="M40" s="140"/>
      <c r="N40" s="135"/>
    </row>
    <row r="41" spans="1:14" ht="13.5" x14ac:dyDescent="0.15">
      <c r="A41" s="326"/>
      <c r="B41" s="314" t="s">
        <v>20</v>
      </c>
      <c r="C41" s="313">
        <f>IF(SUM(L41:L49)=0,"",SUM(L41:L49))</f>
        <v>1100000</v>
      </c>
      <c r="D41" s="84" t="s">
        <v>95</v>
      </c>
      <c r="E41" s="117" t="s">
        <v>75</v>
      </c>
      <c r="F41" s="123" t="s">
        <v>78</v>
      </c>
      <c r="G41" s="29">
        <v>100000</v>
      </c>
      <c r="H41" s="30">
        <v>2</v>
      </c>
      <c r="I41" s="31" t="s">
        <v>77</v>
      </c>
      <c r="J41" s="17">
        <v>3</v>
      </c>
      <c r="K41" s="97">
        <f>IF(ISNUMBER(G41),(ROUND(PRODUCT(G41,H41,J41),0)),"")</f>
        <v>600000</v>
      </c>
      <c r="L41" s="131">
        <f t="shared" si="1"/>
        <v>600000</v>
      </c>
      <c r="M41" s="137"/>
      <c r="N41" s="133"/>
    </row>
    <row r="42" spans="1:14" ht="13.5" x14ac:dyDescent="0.15">
      <c r="A42" s="326"/>
      <c r="B42" s="314"/>
      <c r="C42" s="313"/>
      <c r="D42" s="85" t="s">
        <v>95</v>
      </c>
      <c r="E42" s="119" t="s">
        <v>75</v>
      </c>
      <c r="F42" s="125" t="s">
        <v>76</v>
      </c>
      <c r="G42" s="107">
        <v>500000</v>
      </c>
      <c r="H42" s="32">
        <v>1</v>
      </c>
      <c r="I42" s="15" t="s">
        <v>77</v>
      </c>
      <c r="J42" s="15"/>
      <c r="K42" s="95">
        <f>IF(ISNUMBER(G42),(ROUND(PRODUCT(G42,H42,J42),0)),"")</f>
        <v>500000</v>
      </c>
      <c r="L42" s="51">
        <f t="shared" si="1"/>
        <v>500000</v>
      </c>
      <c r="M42" s="138"/>
      <c r="N42" s="134"/>
    </row>
    <row r="43" spans="1:14" ht="13.5" x14ac:dyDescent="0.15">
      <c r="A43" s="326"/>
      <c r="B43" s="314"/>
      <c r="C43" s="313"/>
      <c r="D43" s="85"/>
      <c r="E43" s="119"/>
      <c r="F43" s="125"/>
      <c r="G43" s="107"/>
      <c r="H43" s="32"/>
      <c r="I43" s="15"/>
      <c r="J43" s="15"/>
      <c r="K43" s="95" t="str">
        <f t="shared" si="0"/>
        <v/>
      </c>
      <c r="L43" s="51" t="str">
        <f t="shared" si="1"/>
        <v/>
      </c>
      <c r="M43" s="138"/>
      <c r="N43" s="134"/>
    </row>
    <row r="44" spans="1:14" ht="13.5" x14ac:dyDescent="0.15">
      <c r="A44" s="326"/>
      <c r="B44" s="314"/>
      <c r="C44" s="313"/>
      <c r="D44" s="85"/>
      <c r="E44" s="119"/>
      <c r="F44" s="125"/>
      <c r="G44" s="107"/>
      <c r="H44" s="32"/>
      <c r="I44" s="15"/>
      <c r="J44" s="15"/>
      <c r="K44" s="95" t="str">
        <f t="shared" si="0"/>
        <v/>
      </c>
      <c r="L44" s="51" t="str">
        <f t="shared" si="1"/>
        <v/>
      </c>
      <c r="M44" s="138"/>
      <c r="N44" s="134"/>
    </row>
    <row r="45" spans="1:14" ht="13.5" x14ac:dyDescent="0.15">
      <c r="A45" s="326"/>
      <c r="B45" s="314"/>
      <c r="C45" s="313"/>
      <c r="D45" s="85"/>
      <c r="E45" s="119"/>
      <c r="F45" s="125"/>
      <c r="G45" s="146"/>
      <c r="H45" s="32"/>
      <c r="I45" s="15"/>
      <c r="J45" s="15"/>
      <c r="K45" s="95"/>
      <c r="L45" s="51"/>
      <c r="M45" s="138"/>
      <c r="N45" s="134"/>
    </row>
    <row r="46" spans="1:14" ht="13.5" x14ac:dyDescent="0.15">
      <c r="A46" s="326"/>
      <c r="B46" s="314"/>
      <c r="C46" s="313"/>
      <c r="D46" s="85"/>
      <c r="E46" s="119"/>
      <c r="F46" s="125"/>
      <c r="G46" s="146"/>
      <c r="H46" s="32"/>
      <c r="I46" s="15"/>
      <c r="J46" s="15"/>
      <c r="K46" s="95"/>
      <c r="L46" s="51"/>
      <c r="M46" s="138"/>
      <c r="N46" s="134"/>
    </row>
    <row r="47" spans="1:14" ht="13.5" x14ac:dyDescent="0.15">
      <c r="A47" s="326"/>
      <c r="B47" s="314"/>
      <c r="C47" s="313"/>
      <c r="D47" s="85"/>
      <c r="E47" s="119"/>
      <c r="F47" s="125"/>
      <c r="G47" s="107"/>
      <c r="H47" s="32"/>
      <c r="I47" s="15"/>
      <c r="J47" s="15"/>
      <c r="K47" s="95" t="str">
        <f t="shared" si="0"/>
        <v/>
      </c>
      <c r="L47" s="51" t="str">
        <f t="shared" si="1"/>
        <v/>
      </c>
      <c r="M47" s="138"/>
      <c r="N47" s="134"/>
    </row>
    <row r="48" spans="1:14" ht="13.5" x14ac:dyDescent="0.15">
      <c r="A48" s="326"/>
      <c r="B48" s="314"/>
      <c r="C48" s="313"/>
      <c r="D48" s="85"/>
      <c r="E48" s="119"/>
      <c r="F48" s="125"/>
      <c r="G48" s="107"/>
      <c r="H48" s="32"/>
      <c r="I48" s="15"/>
      <c r="J48" s="15"/>
      <c r="K48" s="95" t="str">
        <f t="shared" si="0"/>
        <v/>
      </c>
      <c r="L48" s="51" t="str">
        <f t="shared" si="1"/>
        <v/>
      </c>
      <c r="M48" s="138"/>
      <c r="N48" s="134"/>
    </row>
    <row r="49" spans="1:14" ht="13.5" x14ac:dyDescent="0.15">
      <c r="A49" s="326"/>
      <c r="B49" s="314"/>
      <c r="C49" s="313"/>
      <c r="D49" s="87"/>
      <c r="E49" s="120"/>
      <c r="F49" s="126"/>
      <c r="G49" s="46"/>
      <c r="H49" s="33"/>
      <c r="I49" s="16"/>
      <c r="J49" s="16"/>
      <c r="K49" s="96" t="str">
        <f t="shared" si="0"/>
        <v/>
      </c>
      <c r="L49" s="53" t="str">
        <f t="shared" si="1"/>
        <v/>
      </c>
      <c r="M49" s="140"/>
      <c r="N49" s="135"/>
    </row>
    <row r="50" spans="1:14" ht="13.5" x14ac:dyDescent="0.15">
      <c r="A50" s="326"/>
      <c r="B50" s="314" t="s">
        <v>21</v>
      </c>
      <c r="C50" s="313">
        <f>IF(SUM(L50:L58)=0,"",SUM(L50:L58))</f>
        <v>2200000</v>
      </c>
      <c r="D50" s="84" t="s">
        <v>94</v>
      </c>
      <c r="E50" s="117" t="s">
        <v>64</v>
      </c>
      <c r="F50" s="123" t="s">
        <v>82</v>
      </c>
      <c r="G50" s="29">
        <v>1500</v>
      </c>
      <c r="H50" s="30">
        <v>800</v>
      </c>
      <c r="I50" s="31" t="s">
        <v>73</v>
      </c>
      <c r="J50" s="17"/>
      <c r="K50" s="97">
        <f t="shared" si="0"/>
        <v>1200000</v>
      </c>
      <c r="L50" s="131">
        <f t="shared" si="1"/>
        <v>1200000</v>
      </c>
      <c r="M50" s="137"/>
      <c r="N50" s="133"/>
    </row>
    <row r="51" spans="1:14" ht="13.5" x14ac:dyDescent="0.15">
      <c r="A51" s="326"/>
      <c r="B51" s="314"/>
      <c r="C51" s="313"/>
      <c r="D51" s="85" t="s">
        <v>95</v>
      </c>
      <c r="E51" s="119" t="s">
        <v>79</v>
      </c>
      <c r="F51" s="125" t="s">
        <v>83</v>
      </c>
      <c r="G51" s="107">
        <v>1000000</v>
      </c>
      <c r="H51" s="32">
        <v>1</v>
      </c>
      <c r="I51" s="15" t="s">
        <v>84</v>
      </c>
      <c r="J51" s="15"/>
      <c r="K51" s="97">
        <f>IF(ISNUMBER(G51),(ROUND(PRODUCT(G51,H51,J51),0)),"")</f>
        <v>1000000</v>
      </c>
      <c r="L51" s="51">
        <f t="shared" si="1"/>
        <v>1000000</v>
      </c>
      <c r="M51" s="138"/>
      <c r="N51" s="134"/>
    </row>
    <row r="52" spans="1:14" ht="13.5" x14ac:dyDescent="0.15">
      <c r="A52" s="326"/>
      <c r="B52" s="314"/>
      <c r="C52" s="313"/>
      <c r="D52" s="85"/>
      <c r="E52" s="119"/>
      <c r="F52" s="125"/>
      <c r="G52" s="107"/>
      <c r="H52" s="32"/>
      <c r="I52" s="15"/>
      <c r="J52" s="15"/>
      <c r="K52" s="95" t="str">
        <f t="shared" si="0"/>
        <v/>
      </c>
      <c r="L52" s="51" t="str">
        <f t="shared" si="1"/>
        <v/>
      </c>
      <c r="M52" s="138"/>
      <c r="N52" s="134"/>
    </row>
    <row r="53" spans="1:14" ht="13.5" x14ac:dyDescent="0.15">
      <c r="A53" s="326"/>
      <c r="B53" s="314"/>
      <c r="C53" s="313"/>
      <c r="D53" s="85"/>
      <c r="E53" s="119"/>
      <c r="F53" s="125"/>
      <c r="G53" s="146"/>
      <c r="H53" s="32"/>
      <c r="I53" s="15"/>
      <c r="J53" s="15"/>
      <c r="K53" s="95"/>
      <c r="L53" s="51"/>
      <c r="M53" s="138"/>
      <c r="N53" s="134"/>
    </row>
    <row r="54" spans="1:14" ht="13.5" x14ac:dyDescent="0.15">
      <c r="A54" s="326"/>
      <c r="B54" s="314"/>
      <c r="C54" s="313"/>
      <c r="D54" s="85"/>
      <c r="E54" s="119"/>
      <c r="F54" s="125"/>
      <c r="G54" s="146"/>
      <c r="H54" s="32"/>
      <c r="I54" s="15"/>
      <c r="J54" s="15"/>
      <c r="K54" s="95"/>
      <c r="L54" s="51"/>
      <c r="M54" s="138"/>
      <c r="N54" s="134"/>
    </row>
    <row r="55" spans="1:14" ht="13.5" x14ac:dyDescent="0.15">
      <c r="A55" s="326"/>
      <c r="B55" s="314"/>
      <c r="C55" s="313"/>
      <c r="D55" s="85"/>
      <c r="E55" s="119"/>
      <c r="F55" s="125"/>
      <c r="G55" s="107"/>
      <c r="H55" s="32"/>
      <c r="I55" s="15"/>
      <c r="J55" s="15"/>
      <c r="K55" s="95" t="str">
        <f t="shared" si="0"/>
        <v/>
      </c>
      <c r="L55" s="51" t="str">
        <f t="shared" si="1"/>
        <v/>
      </c>
      <c r="M55" s="138"/>
      <c r="N55" s="134"/>
    </row>
    <row r="56" spans="1:14" ht="13.5" x14ac:dyDescent="0.15">
      <c r="A56" s="326"/>
      <c r="B56" s="314"/>
      <c r="C56" s="313"/>
      <c r="D56" s="85"/>
      <c r="E56" s="119"/>
      <c r="F56" s="125"/>
      <c r="G56" s="107"/>
      <c r="H56" s="32"/>
      <c r="I56" s="15"/>
      <c r="J56" s="15"/>
      <c r="K56" s="95" t="str">
        <f t="shared" si="0"/>
        <v/>
      </c>
      <c r="L56" s="51" t="str">
        <f t="shared" si="1"/>
        <v/>
      </c>
      <c r="M56" s="138"/>
      <c r="N56" s="134"/>
    </row>
    <row r="57" spans="1:14" ht="13.5" x14ac:dyDescent="0.15">
      <c r="A57" s="326"/>
      <c r="B57" s="314"/>
      <c r="C57" s="313"/>
      <c r="D57" s="85"/>
      <c r="E57" s="119"/>
      <c r="F57" s="125"/>
      <c r="G57" s="107"/>
      <c r="H57" s="32"/>
      <c r="I57" s="15"/>
      <c r="J57" s="15"/>
      <c r="K57" s="95" t="str">
        <f t="shared" si="0"/>
        <v/>
      </c>
      <c r="L57" s="51" t="str">
        <f t="shared" si="1"/>
        <v/>
      </c>
      <c r="M57" s="138"/>
      <c r="N57" s="134"/>
    </row>
    <row r="58" spans="1:14" ht="13.5" x14ac:dyDescent="0.15">
      <c r="A58" s="326"/>
      <c r="B58" s="314"/>
      <c r="C58" s="313"/>
      <c r="D58" s="87"/>
      <c r="E58" s="120"/>
      <c r="F58" s="126"/>
      <c r="G58" s="46"/>
      <c r="H58" s="33"/>
      <c r="I58" s="16"/>
      <c r="J58" s="71"/>
      <c r="K58" s="95" t="str">
        <f t="shared" si="0"/>
        <v/>
      </c>
      <c r="L58" s="53" t="str">
        <f t="shared" si="1"/>
        <v/>
      </c>
      <c r="M58" s="140"/>
      <c r="N58" s="135"/>
    </row>
    <row r="59" spans="1:14" ht="33.75" customHeight="1" thickBot="1" x14ac:dyDescent="0.2">
      <c r="A59" s="327"/>
      <c r="B59" s="18" t="s">
        <v>22</v>
      </c>
      <c r="C59" s="35">
        <f>SUM(C14:C58)</f>
        <v>20231000</v>
      </c>
      <c r="D59" s="323"/>
      <c r="E59" s="324"/>
      <c r="F59" s="324"/>
      <c r="G59" s="324"/>
      <c r="H59" s="324"/>
      <c r="I59" s="324"/>
      <c r="J59" s="324"/>
      <c r="K59" s="324"/>
      <c r="L59" s="324"/>
      <c r="M59" s="324"/>
      <c r="N59" s="325"/>
    </row>
    <row r="60" spans="1:14" ht="14.25" thickTop="1" x14ac:dyDescent="0.15">
      <c r="A60" s="315" t="s">
        <v>16</v>
      </c>
      <c r="B60" s="300" t="s">
        <v>18</v>
      </c>
      <c r="C60" s="205">
        <f>IF(SUM(M60:M66,M14:M58)=0,"",SUM(M60:M66,M14:M58))</f>
        <v>3017000</v>
      </c>
      <c r="D60" s="88"/>
      <c r="E60" s="118"/>
      <c r="F60" s="118"/>
      <c r="G60" s="36"/>
      <c r="H60" s="37"/>
      <c r="I60" s="17"/>
      <c r="J60" s="17"/>
      <c r="K60" s="62"/>
      <c r="L60" s="62"/>
      <c r="M60" s="141" t="str">
        <f>IF(ISNUMBER(G60),(ROUND(PRODUCT(G60,H60,J60),0)),"")</f>
        <v/>
      </c>
      <c r="N60" s="128"/>
    </row>
    <row r="61" spans="1:14" ht="13.5" x14ac:dyDescent="0.15">
      <c r="A61" s="315"/>
      <c r="B61" s="300"/>
      <c r="C61" s="205"/>
      <c r="D61" s="89"/>
      <c r="E61" s="119"/>
      <c r="F61" s="119"/>
      <c r="G61" s="47"/>
      <c r="H61" s="32"/>
      <c r="I61" s="15"/>
      <c r="J61" s="17"/>
      <c r="K61" s="63"/>
      <c r="L61" s="63"/>
      <c r="M61" s="142" t="str">
        <f t="shared" ref="M61:M66" si="2">IF(ISNUMBER(G61),(ROUND(PRODUCT(G61,H61,J61),0)),"")</f>
        <v/>
      </c>
      <c r="N61" s="129"/>
    </row>
    <row r="62" spans="1:14" ht="13.5" x14ac:dyDescent="0.15">
      <c r="A62" s="315"/>
      <c r="B62" s="300"/>
      <c r="C62" s="205"/>
      <c r="D62" s="89"/>
      <c r="E62" s="119"/>
      <c r="F62" s="119"/>
      <c r="G62" s="47"/>
      <c r="H62" s="32"/>
      <c r="I62" s="15"/>
      <c r="J62" s="17"/>
      <c r="K62" s="63"/>
      <c r="L62" s="63"/>
      <c r="M62" s="142" t="str">
        <f t="shared" si="2"/>
        <v/>
      </c>
      <c r="N62" s="129"/>
    </row>
    <row r="63" spans="1:14" ht="13.5" x14ac:dyDescent="0.15">
      <c r="A63" s="315"/>
      <c r="B63" s="300"/>
      <c r="C63" s="205"/>
      <c r="D63" s="89"/>
      <c r="E63" s="119"/>
      <c r="F63" s="119"/>
      <c r="G63" s="47"/>
      <c r="H63" s="32"/>
      <c r="I63" s="15"/>
      <c r="J63" s="17"/>
      <c r="K63" s="63"/>
      <c r="L63" s="63"/>
      <c r="M63" s="142" t="str">
        <f t="shared" si="2"/>
        <v/>
      </c>
      <c r="N63" s="129"/>
    </row>
    <row r="64" spans="1:14" ht="13.5" x14ac:dyDescent="0.15">
      <c r="A64" s="315"/>
      <c r="B64" s="300"/>
      <c r="C64" s="205"/>
      <c r="D64" s="89"/>
      <c r="E64" s="119"/>
      <c r="F64" s="119"/>
      <c r="G64" s="47"/>
      <c r="H64" s="32"/>
      <c r="I64" s="15"/>
      <c r="J64" s="17"/>
      <c r="K64" s="63"/>
      <c r="L64" s="63"/>
      <c r="M64" s="142" t="str">
        <f t="shared" si="2"/>
        <v/>
      </c>
      <c r="N64" s="129"/>
    </row>
    <row r="65" spans="1:14" ht="13.5" x14ac:dyDescent="0.15">
      <c r="A65" s="316"/>
      <c r="B65" s="301"/>
      <c r="C65" s="205"/>
      <c r="D65" s="89"/>
      <c r="E65" s="119"/>
      <c r="F65" s="119"/>
      <c r="G65" s="47"/>
      <c r="H65" s="32"/>
      <c r="I65" s="15"/>
      <c r="J65" s="17"/>
      <c r="K65" s="63"/>
      <c r="L65" s="63"/>
      <c r="M65" s="142" t="str">
        <f t="shared" si="2"/>
        <v/>
      </c>
      <c r="N65" s="129"/>
    </row>
    <row r="66" spans="1:14" ht="14.25" thickBot="1" x14ac:dyDescent="0.2">
      <c r="A66" s="317"/>
      <c r="B66" s="302"/>
      <c r="C66" s="205"/>
      <c r="D66" s="90"/>
      <c r="E66" s="122"/>
      <c r="F66" s="122"/>
      <c r="G66" s="38"/>
      <c r="H66" s="39"/>
      <c r="I66" s="40"/>
      <c r="J66" s="72"/>
      <c r="K66" s="136"/>
      <c r="L66" s="64"/>
      <c r="M66" s="143" t="str">
        <f t="shared" si="2"/>
        <v/>
      </c>
      <c r="N66" s="130"/>
    </row>
    <row r="67" spans="1:14" ht="15" customHeight="1" thickTop="1" x14ac:dyDescent="0.15">
      <c r="A67" s="303" t="s">
        <v>24</v>
      </c>
      <c r="B67" s="304"/>
      <c r="C67" s="174">
        <f>SUM(C59,C60)</f>
        <v>23248000</v>
      </c>
      <c r="D67" s="176"/>
      <c r="E67" s="307"/>
      <c r="F67" s="307"/>
      <c r="G67" s="307"/>
      <c r="H67" s="307"/>
      <c r="I67" s="307"/>
      <c r="J67" s="307"/>
      <c r="K67" s="308"/>
      <c r="L67" s="112"/>
      <c r="M67" s="49"/>
      <c r="N67" s="116"/>
    </row>
    <row r="68" spans="1:14" ht="18.75" customHeight="1" thickBot="1" x14ac:dyDescent="0.2">
      <c r="A68" s="305"/>
      <c r="B68" s="306"/>
      <c r="C68" s="177"/>
      <c r="D68" s="179"/>
      <c r="E68" s="309"/>
      <c r="F68" s="309"/>
      <c r="G68" s="309"/>
      <c r="H68" s="309"/>
      <c r="I68" s="309"/>
      <c r="J68" s="309"/>
      <c r="K68" s="310"/>
      <c r="L68" s="114"/>
      <c r="M68" s="92"/>
      <c r="N68" s="115"/>
    </row>
    <row r="69" spans="1:14" ht="12.6" customHeight="1" x14ac:dyDescent="0.15"/>
    <row r="70" spans="1:14" ht="15" customHeight="1" x14ac:dyDescent="0.15">
      <c r="A70" s="165" t="s">
        <v>103</v>
      </c>
      <c r="B70" s="58"/>
      <c r="C70" s="58"/>
      <c r="D70" s="83"/>
      <c r="E70" s="83"/>
      <c r="F70" s="83"/>
      <c r="G70" s="58"/>
      <c r="H70" s="58"/>
      <c r="I70" s="58"/>
      <c r="J70" s="58"/>
      <c r="K70" s="58"/>
      <c r="L70" s="58"/>
      <c r="M70" s="83"/>
      <c r="N70" s="167" t="s">
        <v>28</v>
      </c>
    </row>
    <row r="71" spans="1:14" ht="12.6" customHeight="1" thickBot="1" x14ac:dyDescent="0.2"/>
    <row r="72" spans="1:14" ht="27" customHeight="1" thickTop="1" x14ac:dyDescent="0.15">
      <c r="A72" s="3"/>
      <c r="B72" s="102" t="str">
        <f>"（"&amp;🔒リスト!A2&amp;"）"</f>
        <v>（令和8年度）</v>
      </c>
      <c r="C72" s="24"/>
      <c r="D72" s="24"/>
      <c r="E72" s="4"/>
      <c r="F72" s="4"/>
      <c r="G72" s="4"/>
      <c r="H72" s="5"/>
      <c r="I72" s="5"/>
      <c r="J72" s="5"/>
      <c r="K72" s="4"/>
      <c r="L72" s="4"/>
      <c r="M72" s="4"/>
      <c r="N72" s="6"/>
    </row>
    <row r="73" spans="1:14" ht="13.5" customHeight="1" x14ac:dyDescent="0.15">
      <c r="A73" s="7"/>
      <c r="B73" s="278" t="s">
        <v>85</v>
      </c>
      <c r="C73" s="278"/>
      <c r="D73" s="278"/>
      <c r="E73" s="278"/>
      <c r="F73" s="279">
        <f>IFERROR(SUM(SUMIF('1.収入 (記入例)'!D15:D29,🔒リスト!A2,'1.収入 (記入例)'!N15:O29),SUMIF('1.収入 (記入例)'!D37:D51,🔒リスト!A2,'1.収入 (記入例)'!N37:O51)),"")</f>
        <v>1660000</v>
      </c>
      <c r="G73" s="21"/>
      <c r="H73" s="21"/>
      <c r="I73" s="41"/>
      <c r="J73" s="41"/>
      <c r="K73" s="41"/>
      <c r="L73" s="41"/>
      <c r="M73" s="41"/>
      <c r="N73" s="42"/>
    </row>
    <row r="74" spans="1:14" ht="13.5" customHeight="1" thickBot="1" x14ac:dyDescent="0.2">
      <c r="A74" s="7"/>
      <c r="B74" s="278"/>
      <c r="C74" s="278"/>
      <c r="D74" s="278"/>
      <c r="E74" s="278"/>
      <c r="F74" s="280"/>
      <c r="G74" s="45" t="s">
        <v>6</v>
      </c>
      <c r="H74" s="66"/>
      <c r="I74" s="41"/>
      <c r="J74" s="41"/>
      <c r="K74" s="41"/>
      <c r="L74" s="41"/>
      <c r="M74" s="41"/>
      <c r="N74" s="42"/>
    </row>
    <row r="75" spans="1:14" ht="13.5" customHeight="1" x14ac:dyDescent="0.15">
      <c r="A75" s="7"/>
      <c r="B75" s="67"/>
      <c r="C75" s="68"/>
      <c r="D75" s="25"/>
      <c r="E75" s="8"/>
      <c r="F75" s="8"/>
      <c r="G75" s="21"/>
      <c r="H75" s="21"/>
      <c r="I75" s="41"/>
      <c r="J75" s="41"/>
      <c r="K75" s="41"/>
      <c r="L75" s="41"/>
      <c r="M75" s="41"/>
      <c r="N75" s="42"/>
    </row>
    <row r="76" spans="1:14" ht="13.5" customHeight="1" x14ac:dyDescent="0.15">
      <c r="A76" s="7"/>
      <c r="B76" s="278" t="s">
        <v>72</v>
      </c>
      <c r="C76" s="278"/>
      <c r="D76" s="278"/>
      <c r="E76" s="278"/>
      <c r="F76" s="279">
        <f>IFERROR(SUM(SUMIF(D14:D58,🔒リスト!A2,L14:L58),SUMIF(D14:D58,🔒リスト!A2,M14:M58),SUMIF(D60:D66,🔒リスト!A2,K60:K66)),"")</f>
        <v>1320000</v>
      </c>
      <c r="G76" s="21"/>
      <c r="H76" s="21"/>
      <c r="I76" s="81"/>
      <c r="J76" s="145"/>
      <c r="K76" s="298" t="str">
        <f>IF(L4=🔒リスト!D4,"★交付確定額","★交付申請額")</f>
        <v>★交付申請額</v>
      </c>
      <c r="L76" s="298"/>
      <c r="M76" s="298"/>
      <c r="N76" s="299"/>
    </row>
    <row r="77" spans="1:14" ht="13.5" customHeight="1" thickBot="1" x14ac:dyDescent="0.2">
      <c r="A77" s="7"/>
      <c r="B77" s="278"/>
      <c r="C77" s="278"/>
      <c r="D77" s="278"/>
      <c r="E77" s="278"/>
      <c r="F77" s="280"/>
      <c r="G77" s="45" t="s">
        <v>6</v>
      </c>
      <c r="H77" s="66"/>
      <c r="I77" s="81"/>
      <c r="J77" s="145"/>
      <c r="K77" s="311" t="s">
        <v>104</v>
      </c>
      <c r="L77" s="311"/>
      <c r="M77" s="311"/>
      <c r="N77" s="312"/>
    </row>
    <row r="78" spans="1:14" ht="13.5" customHeight="1" thickBot="1" x14ac:dyDescent="0.2">
      <c r="A78" s="44"/>
      <c r="B78" s="69"/>
      <c r="C78" s="70"/>
      <c r="D78" s="43"/>
      <c r="E78" s="9"/>
      <c r="F78" s="9"/>
      <c r="G78" s="9"/>
      <c r="H78" s="9"/>
      <c r="I78" s="41"/>
      <c r="J78" s="41"/>
      <c r="K78" s="41"/>
      <c r="L78" s="41"/>
      <c r="M78" s="41"/>
      <c r="N78" s="42"/>
    </row>
    <row r="79" spans="1:14" ht="13.5" customHeight="1" x14ac:dyDescent="0.15">
      <c r="A79" s="7"/>
      <c r="B79" s="278" t="s">
        <v>68</v>
      </c>
      <c r="C79" s="278"/>
      <c r="D79" s="278"/>
      <c r="E79" s="278"/>
      <c r="F79" s="279">
        <f>IFERROR(SUMIF(D14:D58,🔒リスト!A2,L14:L58),"")</f>
        <v>1320000</v>
      </c>
      <c r="G79" s="21"/>
      <c r="H79" s="99"/>
      <c r="I79" s="99"/>
      <c r="J79" s="99"/>
      <c r="K79" s="281">
        <f>IFERROR(ROUNDDOWN(MIN(F79*0.5,5000000),-3),"")</f>
        <v>660000</v>
      </c>
      <c r="L79" s="282"/>
      <c r="M79" s="283"/>
      <c r="N79" s="100"/>
    </row>
    <row r="80" spans="1:14" ht="13.5" customHeight="1" thickBot="1" x14ac:dyDescent="0.2">
      <c r="A80" s="7"/>
      <c r="B80" s="278"/>
      <c r="C80" s="278"/>
      <c r="D80" s="278"/>
      <c r="E80" s="278"/>
      <c r="F80" s="280"/>
      <c r="G80" s="45" t="s">
        <v>6</v>
      </c>
      <c r="H80" s="99"/>
      <c r="I80" s="99"/>
      <c r="J80" s="99"/>
      <c r="K80" s="284"/>
      <c r="L80" s="285"/>
      <c r="M80" s="286"/>
      <c r="N80" s="101" t="s">
        <v>6</v>
      </c>
    </row>
    <row r="81" spans="1:14" ht="13.5" customHeight="1" thickBot="1" x14ac:dyDescent="0.2">
      <c r="A81" s="10"/>
      <c r="B81" s="11"/>
      <c r="C81" s="26"/>
      <c r="D81" s="26"/>
      <c r="E81" s="11"/>
      <c r="F81" s="11"/>
      <c r="G81" s="11"/>
      <c r="H81" s="11"/>
      <c r="I81" s="11"/>
      <c r="J81" s="11"/>
      <c r="K81" s="11"/>
      <c r="L81" s="11"/>
      <c r="M81" s="11"/>
      <c r="N81" s="12"/>
    </row>
    <row r="82" spans="1:14" ht="7.5" customHeight="1" thickTop="1" x14ac:dyDescent="0.15">
      <c r="A82" s="9"/>
      <c r="B82" s="9"/>
      <c r="C82" s="43"/>
      <c r="D82" s="43"/>
      <c r="E82" s="9"/>
      <c r="F82" s="9"/>
      <c r="G82" s="9"/>
      <c r="H82" s="9"/>
      <c r="I82" s="9"/>
      <c r="J82" s="9"/>
      <c r="K82" s="9"/>
      <c r="L82" s="9"/>
      <c r="M82" s="9"/>
      <c r="N82" s="9"/>
    </row>
    <row r="83" spans="1:14" ht="7.5" customHeight="1" x14ac:dyDescent="0.15">
      <c r="A83" s="9"/>
      <c r="B83" s="9"/>
      <c r="C83" s="43"/>
      <c r="D83" s="43"/>
      <c r="E83" s="9"/>
      <c r="F83" s="9"/>
      <c r="G83" s="9"/>
      <c r="H83" s="9"/>
      <c r="I83" s="9"/>
      <c r="J83" s="9"/>
      <c r="K83" s="9"/>
      <c r="L83" s="9"/>
      <c r="M83" s="9"/>
      <c r="N83" s="9"/>
    </row>
    <row r="84" spans="1:14" ht="7.5" customHeight="1" thickBot="1" x14ac:dyDescent="0.2"/>
    <row r="85" spans="1:14" ht="27" customHeight="1" thickTop="1" thickBot="1" x14ac:dyDescent="0.2">
      <c r="A85" s="3"/>
      <c r="B85" s="102" t="str">
        <f>"（"&amp;🔒リスト!A3&amp;"）"</f>
        <v>（令和9年度）</v>
      </c>
      <c r="C85" s="24"/>
      <c r="D85" s="24"/>
      <c r="E85" s="4"/>
      <c r="F85" s="4"/>
      <c r="G85" s="4"/>
      <c r="H85" s="5"/>
      <c r="I85" s="5"/>
      <c r="J85" s="5"/>
      <c r="K85" s="166" t="str">
        <f>IF(L4=🔒リスト!D4,"（"&amp;🔒リスト!A2&amp;"交付決定額）","（"&amp;🔒リスト!A2&amp;"交付決定額)"&amp;"※令和9年度以外は入力不要")</f>
        <v>（令和8年度交付決定額)※令和9年度以外は入力不要</v>
      </c>
      <c r="L85" s="4"/>
      <c r="M85" s="4"/>
      <c r="N85" s="6"/>
    </row>
    <row r="86" spans="1:14" ht="13.5" customHeight="1" x14ac:dyDescent="0.15">
      <c r="A86" s="7"/>
      <c r="B86" s="278" t="s">
        <v>71</v>
      </c>
      <c r="C86" s="278"/>
      <c r="D86" s="278"/>
      <c r="E86" s="278"/>
      <c r="F86" s="279">
        <f>IFERROR(SUM(SUMIF('1.収入 (記入例)'!D15:D29,🔒リスト!A3,'1.収入 (記入例)'!N15:O29),SUMIF('1.収入 (記入例)'!D37:D51,🔒リスト!A3,'1.収入 (記入例)'!N37:O51)),"")</f>
        <v>30690000</v>
      </c>
      <c r="G86" s="21"/>
      <c r="H86" s="21"/>
      <c r="I86" s="41"/>
      <c r="J86" s="41"/>
      <c r="K86" s="289"/>
      <c r="L86" s="290"/>
      <c r="M86" s="291"/>
      <c r="N86" s="100"/>
    </row>
    <row r="87" spans="1:14" ht="13.5" customHeight="1" thickBot="1" x14ac:dyDescent="0.2">
      <c r="A87" s="7"/>
      <c r="B87" s="278"/>
      <c r="C87" s="278"/>
      <c r="D87" s="278"/>
      <c r="E87" s="278"/>
      <c r="F87" s="280"/>
      <c r="G87" s="45" t="s">
        <v>6</v>
      </c>
      <c r="H87" s="66"/>
      <c r="I87" s="41"/>
      <c r="J87" s="41"/>
      <c r="K87" s="292"/>
      <c r="L87" s="293"/>
      <c r="M87" s="294"/>
      <c r="N87" s="101" t="s">
        <v>6</v>
      </c>
    </row>
    <row r="88" spans="1:14" ht="13.5" customHeight="1" x14ac:dyDescent="0.15">
      <c r="A88" s="7"/>
      <c r="B88" s="67"/>
      <c r="C88" s="68"/>
      <c r="D88" s="25"/>
      <c r="E88" s="8"/>
      <c r="F88" s="8"/>
      <c r="G88" s="21"/>
      <c r="H88" s="21"/>
      <c r="I88" s="41"/>
      <c r="J88" s="41"/>
      <c r="K88" s="41"/>
      <c r="L88" s="41"/>
      <c r="M88" s="41"/>
      <c r="N88" s="42"/>
    </row>
    <row r="89" spans="1:14" ht="13.5" customHeight="1" x14ac:dyDescent="0.15">
      <c r="A89" s="7"/>
      <c r="B89" s="278" t="s">
        <v>72</v>
      </c>
      <c r="C89" s="278"/>
      <c r="D89" s="278"/>
      <c r="E89" s="278"/>
      <c r="F89" s="279">
        <f>IFERROR(SUM(SUMIF(D14:D58,🔒リスト!A3,L14:L58),SUMIF(D14:D58,🔒リスト!A3,M14:M58),SUMIF(D60:D66,🔒リスト!A3,K60:K66)),"")</f>
        <v>21928000</v>
      </c>
      <c r="G89" s="21"/>
      <c r="H89" s="21"/>
      <c r="I89" s="81"/>
      <c r="J89" s="145"/>
      <c r="K89" s="298" t="s">
        <v>111</v>
      </c>
      <c r="L89" s="298"/>
      <c r="M89" s="298"/>
      <c r="N89" s="299"/>
    </row>
    <row r="90" spans="1:14" ht="13.5" customHeight="1" thickBot="1" x14ac:dyDescent="0.2">
      <c r="A90" s="7"/>
      <c r="B90" s="278"/>
      <c r="C90" s="278"/>
      <c r="D90" s="278"/>
      <c r="E90" s="278"/>
      <c r="F90" s="280"/>
      <c r="G90" s="45" t="s">
        <v>6</v>
      </c>
      <c r="H90" s="66"/>
      <c r="I90" s="81"/>
      <c r="J90" s="145"/>
      <c r="K90" s="298"/>
      <c r="L90" s="298"/>
      <c r="M90" s="298"/>
      <c r="N90" s="299"/>
    </row>
    <row r="91" spans="1:14" ht="13.5" customHeight="1" thickBot="1" x14ac:dyDescent="0.2">
      <c r="A91" s="44"/>
      <c r="B91" s="69"/>
      <c r="C91" s="70"/>
      <c r="D91" s="43"/>
      <c r="E91" s="9"/>
      <c r="F91" s="9"/>
      <c r="G91" s="9"/>
      <c r="H91" s="9"/>
      <c r="I91" s="41"/>
      <c r="J91" s="41"/>
      <c r="K91" s="41"/>
      <c r="L91" s="41"/>
      <c r="M91" s="41"/>
      <c r="N91" s="42"/>
    </row>
    <row r="92" spans="1:14" ht="13.5" customHeight="1" x14ac:dyDescent="0.15">
      <c r="A92" s="7"/>
      <c r="B92" s="278" t="s">
        <v>68</v>
      </c>
      <c r="C92" s="278"/>
      <c r="D92" s="278"/>
      <c r="E92" s="278"/>
      <c r="F92" s="279">
        <f>IFERROR(SUMIF(D14:D58,🔒リスト!A3,L14:L58),"")</f>
        <v>18911000</v>
      </c>
      <c r="G92" s="21"/>
      <c r="H92" s="99"/>
      <c r="I92" s="99"/>
      <c r="J92" s="99"/>
      <c r="K92" s="281">
        <f>IFERROR(MAX(0,ROUNDDOWN(MIN(F92*0.5,(IF(L4=🔒リスト!D2,10000000,'2.支出・年度別内訳 (記入例)'!K107)-IF(L4=🔒リスト!D4,K86,K79))),-3)),"")</f>
        <v>9340000</v>
      </c>
      <c r="L92" s="282"/>
      <c r="M92" s="283"/>
      <c r="N92" s="100"/>
    </row>
    <row r="93" spans="1:14" ht="13.5" customHeight="1" thickBot="1" x14ac:dyDescent="0.2">
      <c r="A93" s="7"/>
      <c r="B93" s="278"/>
      <c r="C93" s="278"/>
      <c r="D93" s="278"/>
      <c r="E93" s="278"/>
      <c r="F93" s="280"/>
      <c r="G93" s="45" t="s">
        <v>6</v>
      </c>
      <c r="H93" s="99"/>
      <c r="I93" s="99"/>
      <c r="J93" s="99"/>
      <c r="K93" s="284"/>
      <c r="L93" s="285"/>
      <c r="M93" s="286"/>
      <c r="N93" s="101" t="s">
        <v>6</v>
      </c>
    </row>
    <row r="94" spans="1:14" ht="13.5" customHeight="1" thickBot="1" x14ac:dyDescent="0.2">
      <c r="A94" s="10"/>
      <c r="B94" s="11"/>
      <c r="C94" s="26"/>
      <c r="D94" s="26"/>
      <c r="E94" s="11"/>
      <c r="F94" s="11"/>
      <c r="G94" s="11"/>
      <c r="H94" s="11"/>
      <c r="I94" s="11"/>
      <c r="J94" s="11"/>
      <c r="K94" s="11"/>
      <c r="L94" s="11"/>
      <c r="M94" s="11"/>
      <c r="N94" s="12"/>
    </row>
    <row r="95" spans="1:14" ht="7.5" customHeight="1" thickTop="1" x14ac:dyDescent="0.15"/>
    <row r="96" spans="1:14" ht="7.5" customHeight="1" x14ac:dyDescent="0.15"/>
    <row r="97" spans="1:14" ht="7.5" customHeight="1" thickBot="1" x14ac:dyDescent="0.2"/>
    <row r="98" spans="1:14" ht="27" customHeight="1" thickTop="1" x14ac:dyDescent="0.15">
      <c r="A98" s="3"/>
      <c r="B98" s="102" t="s">
        <v>70</v>
      </c>
      <c r="C98" s="24"/>
      <c r="D98" s="24"/>
      <c r="E98" s="4"/>
      <c r="F98" s="4"/>
      <c r="G98" s="4"/>
      <c r="H98" s="5"/>
      <c r="I98" s="5"/>
      <c r="J98" s="5"/>
      <c r="K98" s="4"/>
      <c r="L98" s="4"/>
      <c r="M98" s="4"/>
      <c r="N98" s="6"/>
    </row>
    <row r="99" spans="1:14" ht="13.5" customHeight="1" x14ac:dyDescent="0.15">
      <c r="A99" s="7"/>
      <c r="B99" s="278" t="s">
        <v>97</v>
      </c>
      <c r="C99" s="278"/>
      <c r="D99" s="278"/>
      <c r="E99" s="278"/>
      <c r="F99" s="279">
        <f>'1.収入 (記入例)'!C52</f>
        <v>32350000</v>
      </c>
      <c r="G99" s="21"/>
      <c r="H99" s="21"/>
      <c r="I99" s="41"/>
      <c r="J99" s="41"/>
      <c r="K99" s="41"/>
      <c r="L99" s="41"/>
      <c r="M99" s="41"/>
      <c r="N99" s="42"/>
    </row>
    <row r="100" spans="1:14" ht="13.5" customHeight="1" thickBot="1" x14ac:dyDescent="0.2">
      <c r="A100" s="7"/>
      <c r="B100" s="278"/>
      <c r="C100" s="278"/>
      <c r="D100" s="278"/>
      <c r="E100" s="278"/>
      <c r="F100" s="280"/>
      <c r="G100" s="45" t="s">
        <v>6</v>
      </c>
      <c r="H100" s="66"/>
      <c r="I100" s="41"/>
      <c r="J100" s="41"/>
      <c r="K100" s="41"/>
      <c r="L100" s="41"/>
      <c r="M100" s="41"/>
      <c r="N100" s="42"/>
    </row>
    <row r="101" spans="1:14" ht="13.5" customHeight="1" x14ac:dyDescent="0.15">
      <c r="A101" s="7"/>
      <c r="B101" s="67"/>
      <c r="C101" s="68"/>
      <c r="D101" s="25"/>
      <c r="E101" s="8"/>
      <c r="F101" s="8"/>
      <c r="G101" s="21"/>
      <c r="H101" s="21"/>
      <c r="I101" s="41"/>
      <c r="J101" s="41"/>
      <c r="K101" s="41"/>
      <c r="L101" s="41"/>
      <c r="M101" s="41"/>
      <c r="N101" s="42"/>
    </row>
    <row r="102" spans="1:14" ht="13.5" customHeight="1" x14ac:dyDescent="0.15">
      <c r="A102" s="7"/>
      <c r="B102" s="295" t="s">
        <v>98</v>
      </c>
      <c r="C102" s="295"/>
      <c r="D102" s="295"/>
      <c r="E102" s="295"/>
      <c r="F102" s="279">
        <f>C67</f>
        <v>23248000</v>
      </c>
      <c r="G102" s="21"/>
      <c r="H102" s="21"/>
      <c r="I102" s="144"/>
      <c r="J102" s="105"/>
      <c r="K102" s="105"/>
      <c r="L102" s="105"/>
      <c r="M102" s="105"/>
      <c r="N102" s="106"/>
    </row>
    <row r="103" spans="1:14" ht="13.5" customHeight="1" thickBot="1" x14ac:dyDescent="0.2">
      <c r="A103" s="7"/>
      <c r="B103" s="295"/>
      <c r="C103" s="295"/>
      <c r="D103" s="295"/>
      <c r="E103" s="295"/>
      <c r="F103" s="280"/>
      <c r="G103" s="45" t="s">
        <v>6</v>
      </c>
      <c r="H103" s="66"/>
      <c r="I103" s="144"/>
      <c r="J103" s="105"/>
      <c r="K103" s="105"/>
      <c r="L103" s="105"/>
      <c r="M103" s="105"/>
      <c r="N103" s="106"/>
    </row>
    <row r="104" spans="1:14" ht="13.5" customHeight="1" x14ac:dyDescent="0.15">
      <c r="A104" s="44"/>
      <c r="B104" s="69"/>
      <c r="C104" s="70"/>
      <c r="D104" s="43"/>
      <c r="E104" s="9"/>
      <c r="F104" s="9"/>
      <c r="G104" s="9"/>
      <c r="H104" s="9"/>
      <c r="I104" s="41"/>
      <c r="J104" s="41"/>
      <c r="K104" s="41"/>
      <c r="L104" s="41"/>
      <c r="M104" s="41"/>
      <c r="N104" s="42"/>
    </row>
    <row r="105" spans="1:14" ht="13.5" customHeight="1" x14ac:dyDescent="0.15">
      <c r="A105" s="7"/>
      <c r="B105" s="278" t="s">
        <v>99</v>
      </c>
      <c r="C105" s="278"/>
      <c r="D105" s="278"/>
      <c r="E105" s="278"/>
      <c r="F105" s="279">
        <f>IFERROR(ROUNDDOWN(MIN(C59*0.5,10000000),-3),"")</f>
        <v>10000000</v>
      </c>
      <c r="G105" s="21"/>
      <c r="H105" s="21"/>
      <c r="I105" s="41"/>
      <c r="J105" s="41"/>
      <c r="K105" s="338" t="str">
        <f>IF(OR(L4=🔒リスト!D2,L4=🔒リスト!D3),"交付内定額（応募時は入力不要）","交付内定額")</f>
        <v>交付内定額（応募時は入力不要）</v>
      </c>
      <c r="L105" s="338"/>
      <c r="M105" s="338"/>
      <c r="N105" s="339"/>
    </row>
    <row r="106" spans="1:14" ht="13.5" customHeight="1" thickBot="1" x14ac:dyDescent="0.2">
      <c r="A106" s="7"/>
      <c r="B106" s="278"/>
      <c r="C106" s="278"/>
      <c r="D106" s="278"/>
      <c r="E106" s="278"/>
      <c r="F106" s="280"/>
      <c r="G106" s="45" t="s">
        <v>6</v>
      </c>
      <c r="H106" s="66"/>
      <c r="I106" s="41"/>
      <c r="J106" s="41"/>
      <c r="K106" s="338"/>
      <c r="L106" s="338"/>
      <c r="M106" s="338"/>
      <c r="N106" s="339"/>
    </row>
    <row r="107" spans="1:14" ht="13.5" customHeight="1" x14ac:dyDescent="0.15">
      <c r="A107" s="7"/>
      <c r="B107" s="67"/>
      <c r="C107" s="68"/>
      <c r="D107" s="25"/>
      <c r="E107" s="8"/>
      <c r="F107" s="8"/>
      <c r="G107" s="21"/>
      <c r="H107" s="21"/>
      <c r="I107" s="41"/>
      <c r="J107" s="41"/>
      <c r="K107" s="289"/>
      <c r="L107" s="290"/>
      <c r="M107" s="291"/>
      <c r="N107" s="100"/>
    </row>
    <row r="108" spans="1:14" ht="13.5" customHeight="1" thickBot="1" x14ac:dyDescent="0.2">
      <c r="A108" s="7"/>
      <c r="B108" s="295" t="s">
        <v>100</v>
      </c>
      <c r="C108" s="295"/>
      <c r="D108" s="295"/>
      <c r="E108" s="295"/>
      <c r="F108" s="279">
        <f>IFERROR(C67-F105,"")</f>
        <v>13248000</v>
      </c>
      <c r="G108" s="21"/>
      <c r="H108" s="21"/>
      <c r="I108" s="81"/>
      <c r="J108" s="105"/>
      <c r="K108" s="292"/>
      <c r="L108" s="293"/>
      <c r="M108" s="294"/>
      <c r="N108" s="101" t="s">
        <v>6</v>
      </c>
    </row>
    <row r="109" spans="1:14" ht="13.5" customHeight="1" thickBot="1" x14ac:dyDescent="0.2">
      <c r="A109" s="7"/>
      <c r="B109" s="295"/>
      <c r="C109" s="295"/>
      <c r="D109" s="295"/>
      <c r="E109" s="295"/>
      <c r="F109" s="280"/>
      <c r="G109" s="45" t="s">
        <v>6</v>
      </c>
      <c r="H109" s="66"/>
      <c r="I109" s="81"/>
      <c r="J109" s="105"/>
      <c r="N109" s="101"/>
    </row>
    <row r="110" spans="1:14" ht="13.5" customHeight="1" x14ac:dyDescent="0.15">
      <c r="A110" s="44"/>
      <c r="B110" s="69"/>
      <c r="C110" s="70"/>
      <c r="D110" s="43"/>
      <c r="E110" s="9"/>
      <c r="F110" s="9"/>
      <c r="G110" s="9"/>
      <c r="I110" s="41"/>
      <c r="J110" s="41"/>
      <c r="K110" s="41"/>
      <c r="L110" s="41"/>
      <c r="M110" s="41"/>
      <c r="N110" s="42"/>
    </row>
    <row r="111" spans="1:14" ht="13.5" customHeight="1" x14ac:dyDescent="0.15">
      <c r="A111" s="7"/>
      <c r="B111" s="278" t="s">
        <v>101</v>
      </c>
      <c r="C111" s="278"/>
      <c r="D111" s="278"/>
      <c r="E111" s="278"/>
      <c r="F111" s="279">
        <f>IFERROR('1.収入 (記入例)'!C52-F108,"")</f>
        <v>19102000</v>
      </c>
      <c r="G111" s="21"/>
      <c r="H111" s="99"/>
      <c r="I111" s="99"/>
      <c r="J111" s="105"/>
      <c r="K111" s="296" t="str">
        <f>IF(OR(L4=🔒リスト!D2,L4=🔒リスト!D3),"交付合計（予定）額","★交付要望額（上限1000万円）")</f>
        <v>交付合計（予定）額</v>
      </c>
      <c r="L111" s="296"/>
      <c r="M111" s="296"/>
      <c r="N111" s="297"/>
    </row>
    <row r="112" spans="1:14" ht="13.5" customHeight="1" thickBot="1" x14ac:dyDescent="0.2">
      <c r="A112" s="7"/>
      <c r="B112" s="278"/>
      <c r="C112" s="278"/>
      <c r="D112" s="278"/>
      <c r="E112" s="278"/>
      <c r="F112" s="280"/>
      <c r="G112" s="45" t="s">
        <v>6</v>
      </c>
      <c r="H112" s="99"/>
      <c r="I112" s="99"/>
      <c r="J112" s="105"/>
      <c r="K112" s="296" t="s">
        <v>115</v>
      </c>
      <c r="L112" s="296"/>
      <c r="M112" s="296"/>
      <c r="N112" s="297"/>
    </row>
    <row r="113" spans="1:14" ht="13.5" customHeight="1" thickBot="1" x14ac:dyDescent="0.2">
      <c r="A113" s="7"/>
      <c r="B113" s="103"/>
      <c r="C113" s="103"/>
      <c r="D113" s="103"/>
      <c r="E113" s="103"/>
      <c r="F113" s="98"/>
      <c r="G113" s="66"/>
      <c r="H113" s="99"/>
      <c r="I113" s="99"/>
      <c r="J113" s="104"/>
      <c r="K113" s="296"/>
      <c r="L113" s="296"/>
      <c r="M113" s="296"/>
      <c r="N113" s="297"/>
    </row>
    <row r="114" spans="1:14" ht="13.5" customHeight="1" x14ac:dyDescent="0.15">
      <c r="A114" s="7"/>
      <c r="B114" s="278" t="s">
        <v>102</v>
      </c>
      <c r="C114" s="278"/>
      <c r="D114" s="278"/>
      <c r="E114" s="278"/>
      <c r="F114" s="279">
        <f>IFERROR(MAX(F111-C67,0),"")</f>
        <v>0</v>
      </c>
      <c r="G114" s="21"/>
      <c r="H114" s="99"/>
      <c r="I114" s="99"/>
      <c r="J114" s="99"/>
      <c r="K114" s="281">
        <f>IFERROR(MAX(0,MIN(IF(VALUE(F111)&gt;VALUE(C67),VALUE(F105)-(VALUE(F114)),VALUE(F105)),(K79+K92)),),"")</f>
        <v>10000000</v>
      </c>
      <c r="L114" s="282"/>
      <c r="M114" s="283"/>
      <c r="N114" s="100"/>
    </row>
    <row r="115" spans="1:14" ht="13.5" customHeight="1" thickBot="1" x14ac:dyDescent="0.2">
      <c r="A115" s="7"/>
      <c r="B115" s="278"/>
      <c r="C115" s="278"/>
      <c r="D115" s="278"/>
      <c r="E115" s="278"/>
      <c r="F115" s="280"/>
      <c r="G115" s="45" t="s">
        <v>6</v>
      </c>
      <c r="H115" s="99"/>
      <c r="I115" s="99"/>
      <c r="J115" s="99"/>
      <c r="K115" s="284"/>
      <c r="L115" s="285"/>
      <c r="M115" s="286"/>
      <c r="N115" s="101" t="s">
        <v>6</v>
      </c>
    </row>
    <row r="116" spans="1:14" ht="13.5" customHeight="1" thickBot="1" x14ac:dyDescent="0.2">
      <c r="A116" s="10"/>
      <c r="B116" s="11"/>
      <c r="C116" s="26"/>
      <c r="D116" s="26"/>
      <c r="E116" s="11"/>
      <c r="F116" s="11"/>
      <c r="G116" s="11"/>
      <c r="H116" s="11"/>
      <c r="I116" s="11"/>
      <c r="J116" s="11"/>
      <c r="K116" s="11"/>
      <c r="L116" s="11"/>
      <c r="M116" s="11"/>
      <c r="N116" s="12"/>
    </row>
    <row r="117" spans="1:14" ht="9" customHeight="1" thickTop="1" x14ac:dyDescent="0.15"/>
  </sheetData>
  <mergeCells count="68">
    <mergeCell ref="D59:N59"/>
    <mergeCell ref="B114:E115"/>
    <mergeCell ref="F114:F115"/>
    <mergeCell ref="K114:M115"/>
    <mergeCell ref="B86:E87"/>
    <mergeCell ref="F86:F87"/>
    <mergeCell ref="B89:E90"/>
    <mergeCell ref="F89:F90"/>
    <mergeCell ref="B92:E93"/>
    <mergeCell ref="F92:F93"/>
    <mergeCell ref="K92:M93"/>
    <mergeCell ref="B108:E109"/>
    <mergeCell ref="B111:E112"/>
    <mergeCell ref="F111:F112"/>
    <mergeCell ref="F108:F109"/>
    <mergeCell ref="F105:F106"/>
    <mergeCell ref="B105:E106"/>
    <mergeCell ref="B73:E74"/>
    <mergeCell ref="F73:F74"/>
    <mergeCell ref="B76:E77"/>
    <mergeCell ref="F76:F77"/>
    <mergeCell ref="B99:E100"/>
    <mergeCell ref="F99:F100"/>
    <mergeCell ref="B102:E103"/>
    <mergeCell ref="F102:F103"/>
    <mergeCell ref="B60:B66"/>
    <mergeCell ref="C60:C66"/>
    <mergeCell ref="B79:E80"/>
    <mergeCell ref="F79:F80"/>
    <mergeCell ref="K79:M80"/>
    <mergeCell ref="A67:B68"/>
    <mergeCell ref="C67:D68"/>
    <mergeCell ref="E67:K68"/>
    <mergeCell ref="A60:A66"/>
    <mergeCell ref="K76:N76"/>
    <mergeCell ref="K77:N77"/>
    <mergeCell ref="A14:A59"/>
    <mergeCell ref="B14:B22"/>
    <mergeCell ref="C14:C22"/>
    <mergeCell ref="B23:B31"/>
    <mergeCell ref="C23:C31"/>
    <mergeCell ref="B32:B40"/>
    <mergeCell ref="C32:C40"/>
    <mergeCell ref="B41:B49"/>
    <mergeCell ref="C41:C49"/>
    <mergeCell ref="B50:B58"/>
    <mergeCell ref="C50:C58"/>
    <mergeCell ref="A12:B13"/>
    <mergeCell ref="C12:C13"/>
    <mergeCell ref="D12:N12"/>
    <mergeCell ref="H13:I13"/>
    <mergeCell ref="H8:K8"/>
    <mergeCell ref="L8:N8"/>
    <mergeCell ref="A1:N1"/>
    <mergeCell ref="H5:K5"/>
    <mergeCell ref="H7:K7"/>
    <mergeCell ref="H6:K6"/>
    <mergeCell ref="L5:N5"/>
    <mergeCell ref="L6:N6"/>
    <mergeCell ref="L7:N7"/>
    <mergeCell ref="H4:K4"/>
    <mergeCell ref="L4:N4"/>
    <mergeCell ref="K86:M87"/>
    <mergeCell ref="K105:N106"/>
    <mergeCell ref="K107:M108"/>
    <mergeCell ref="K111:N111"/>
    <mergeCell ref="K112:N113"/>
    <mergeCell ref="K89:N90"/>
  </mergeCells>
  <phoneticPr fontId="2"/>
  <conditionalFormatting sqref="C14 C23:C58">
    <cfRule type="expression" dxfId="3" priority="5" stopIfTrue="1">
      <formula>$C$14&lt;&gt;""</formula>
    </cfRule>
  </conditionalFormatting>
  <conditionalFormatting sqref="C60:C66">
    <cfRule type="expression" dxfId="2" priority="6" stopIfTrue="1">
      <formula>$C$60&lt;&gt;""</formula>
    </cfRule>
  </conditionalFormatting>
  <conditionalFormatting sqref="E8">
    <cfRule type="expression" dxfId="1" priority="1" stopIfTrue="1">
      <formula>#REF!&lt;&gt;""</formula>
    </cfRule>
    <cfRule type="expression" priority="2" stopIfTrue="1">
      <formula>#REF!&lt;&gt;""</formula>
    </cfRule>
    <cfRule type="expression" dxfId="0" priority="3" stopIfTrue="1">
      <formula>#REF!</formula>
    </cfRule>
    <cfRule type="expression" priority="4" stopIfTrue="1">
      <formula>#REF!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2" fitToHeight="0" orientation="portrait" r:id="rId1"/>
  <headerFooter>
    <oddHeader>&amp;R（記入例）</oddHeader>
  </headerFooter>
  <rowBreaks count="1" manualBreakCount="1">
    <brk id="68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F35B6F3-62AD-463A-A62E-21DB23D010C6}">
          <x14:formula1>
            <xm:f>🔒リスト!$C$1:$C$3</xm:f>
          </x14:formula1>
          <xm:sqref>L6</xm:sqref>
        </x14:dataValidation>
        <x14:dataValidation type="list" allowBlank="1" showInputMessage="1" showErrorMessage="1" xr:uid="{77046A61-FEDA-4EF2-9ED6-B107A3C8E195}">
          <x14:formula1>
            <xm:f>🔒リスト!$A$1:$A$3</xm:f>
          </x14:formula1>
          <xm:sqref>D60:D66 D14:D58</xm:sqref>
        </x14:dataValidation>
        <x14:dataValidation type="list" allowBlank="1" showInputMessage="1" showErrorMessage="1" xr:uid="{DF8BB4E1-540E-43BA-8DD5-65AFD04BEC2F}">
          <x14:formula1>
            <xm:f>🔒リスト!$D$1:$D$4</xm:f>
          </x14:formula1>
          <xm:sqref>L4:N4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31D93-EB16-4882-A05A-027CFE1D35B2}">
  <sheetPr codeName="Sheet5"/>
  <dimension ref="A2:D4"/>
  <sheetViews>
    <sheetView workbookViewId="0">
      <selection activeCell="F15" sqref="F15"/>
    </sheetView>
  </sheetViews>
  <sheetFormatPr defaultRowHeight="13.5" x14ac:dyDescent="0.15"/>
  <cols>
    <col min="1" max="1" width="10.5" bestFit="1" customWidth="1"/>
    <col min="3" max="3" width="26.625" bestFit="1" customWidth="1"/>
    <col min="4" max="4" width="20.375" bestFit="1" customWidth="1"/>
  </cols>
  <sheetData>
    <row r="2" spans="1:4" x14ac:dyDescent="0.15">
      <c r="A2" t="s">
        <v>94</v>
      </c>
      <c r="B2" t="s">
        <v>39</v>
      </c>
      <c r="C2" t="s">
        <v>42</v>
      </c>
      <c r="D2" t="s">
        <v>106</v>
      </c>
    </row>
    <row r="3" spans="1:4" x14ac:dyDescent="0.15">
      <c r="A3" t="s">
        <v>95</v>
      </c>
      <c r="B3" t="s">
        <v>40</v>
      </c>
      <c r="C3" t="s">
        <v>43</v>
      </c>
      <c r="D3" t="s">
        <v>109</v>
      </c>
    </row>
    <row r="4" spans="1:4" x14ac:dyDescent="0.15">
      <c r="B4" t="s">
        <v>41</v>
      </c>
      <c r="D4" t="s">
        <v>110</v>
      </c>
    </row>
  </sheetData>
  <sheetProtection algorithmName="SHA-512" hashValue="SiU+fu2MA9jjzcrmmm2OnVxEzfKBsnTYkdWgWVXi5jJE97sxR1Dr9nv4+DQyRnUhnuUU9oeJehMk5ZbuISWEOw==" saltValue="R4aIhHk7FOYclHpeU0MOdw==" spinCount="100000" sheet="1" objects="1" scenarios="1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6</vt:i4>
      </vt:variant>
    </vt:vector>
  </HeadingPairs>
  <TitlesOfParts>
    <vt:vector size="11" baseType="lpstr">
      <vt:lpstr>1.収入</vt:lpstr>
      <vt:lpstr>2.支出・年度別内訳</vt:lpstr>
      <vt:lpstr>1.収入 (記入例)</vt:lpstr>
      <vt:lpstr>2.支出・年度別内訳 (記入例)</vt:lpstr>
      <vt:lpstr>🔒リスト</vt:lpstr>
      <vt:lpstr>'1.収入'!Print_Area</vt:lpstr>
      <vt:lpstr>'1.収入 (記入例)'!Print_Area</vt:lpstr>
      <vt:lpstr>'2.支出・年度別内訳'!Print_Area</vt:lpstr>
      <vt:lpstr>'2.支出・年度別内訳 (記入例)'!Print_Area</vt:lpstr>
      <vt:lpstr>'2.支出・年度別内訳'!Print_Titles</vt:lpstr>
      <vt:lpstr>'2.支出・年度別内訳 (記入例)'!Print_Titles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2017-10-25T05:59:50Z</dcterms:created>
  <dcterms:modified xsi:type="dcterms:W3CDTF">2026-08-05T11:59:16Z</dcterms:modified>
</cp:coreProperties>
</file>