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下水経理担当\【経営調査チーム】★☆☆\06,経営比較分析表\09 R4決算\02 作成\"/>
    </mc:Choice>
  </mc:AlternateContent>
  <xr:revisionPtr revIDLastSave="0" documentId="13_ncr:1_{0F09AD5F-504F-4095-B659-6435D33F08A4}" xr6:coauthVersionLast="47" xr6:coauthVersionMax="47" xr10:uidLastSave="{00000000-0000-0000-0000-000000000000}"/>
  <workbookProtection workbookAlgorithmName="SHA-512" workbookHashValue="C3JA/f81F0lYEb3GgxgL8aCfkvoTSKA3PYdCJMG7z6I5X5zxvbDmDlNnLZZYxttftNequD+EW2GIJO5vo02LaQ==" workbookSaltValue="lrNdzNTBlRFv0KL6gSDcw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<sst xmlns="http://schemas.openxmlformats.org/spreadsheetml/2006/main" count="231" uniqueCount="116">
  <si>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</si>
  <si>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</si>
  <si>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</si>
  <si>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</si>
  <si>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</si>
  <si>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</si>
  <si>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</si>
  <si>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</si>
  <si>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</si>
  <si>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</si>
  <si>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</si>
  <si>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</si>
  <si>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</si>
  <si>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</si>
  <si>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</si>
  <si>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</si>
  <si>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</si>
  <si>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</si>
  <si>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</si>
  <si>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</si>
  <si>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</si>
  <si>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</si>
  <si>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</si>
  <si>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</si>
  <si>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</si>
  <si>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</si>
  <si>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</si>
  <si>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</si>
  <si>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</si>
  <si>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</si>
  <si>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</si>
  <si>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</si>
  <si>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</si>
  <si>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</si>
  <si>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</si>
  <si>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</si>
  <si>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</si>
  <si>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</si>
  <si>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</si>
  <si>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</si>
  <si>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</si>
  <si>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</si>
  <si>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</si>
  <si>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</si>
  <si>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</si>
  <si>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</si>
  <si>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</si>
  <si>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</si>
  <si>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</si>
  <si>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</si>
  <si>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</si>
  <si>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</si>
  <si>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</si>
  <si>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</si>
  <si>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</si>
  <si>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</si>
  <si>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</si>
  <si>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</si>
  <si>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</si>
  <si>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</si>
  <si>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</si>
  <si>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</si>
  <si>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</si>
  <si>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</si>
  <si>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</si>
  <si>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</si>
  <si>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</si>
  <si>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</si>
  <si>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</si>
  <si>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</si>
  <si>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</si>
  <si>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</si>
  <si>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</si>
  <si>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</si>
  <si>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</si>
  <si>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</si>
  <si>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</si>
  <si>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</si>
  <si>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</si>
  <si>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</si>
  <si>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</si>
  <si>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</si>
  <si>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</si>
  <si>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</si>
  <si>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</si>
  <si>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</si>
  <si>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</si>
  <si>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</si>
  <si>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</si>
  <si>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</si>
  <si>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</si>
  <si>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</si>
  <si>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</si>
  <si>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</si>
  <si>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</si>
  <si>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</si>
  <si>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</si>
  <si>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</si>
  <si>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</si>
  <si>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</si>
  <si>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</si>
  <si>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</si>
  <si>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</si>
  <si>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</si>
  <si>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</si>
  <si>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</si>
  <si>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</si>
  <si>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</si>
  <si>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</si>
  <si>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</si>
  <si>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</si>
  <si>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</si>
  <si>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</si>
  <si>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増加傾向にあり、施設の老朽化が進んでいます。このため、可能な限り既存施設を活用し、ライフサイクルコストの低減を図りつつ、必要なものについては改築更新を実施することで、持続的な下水道機能の確保を図っています。
②管渠老朽化率は、類似団体と比べて高くなっていますが、これは本市の下水道事業の着手が早く老朽化した管渠が多いためです。また、年々増加傾向にあるものの、劣化状況や社会的影響などを考慮し、優先的に改築が必要な管渠から改築を進めており、効果的な下水道機能の確保を図っています。
③管渠改善率は、計画的に最適な改築更新を進めており、今後も、継続して適切な施設維持に努めていきます。</t>
    <rPh sb="119" eb="121">
      <t>カンキョ</t>
    </rPh>
    <rPh sb="121" eb="124">
      <t>ロウキュウカ</t>
    </rPh>
    <rPh sb="124" eb="125">
      <t>リツ</t>
    </rPh>
    <phoneticPr fontId="4"/>
  </si>
  <si>
    <t>　令和4年度は経常収支比率が引き続き100%を上回り、経費回収率も市民生活への支援に係る下水道使用料の減額を実施した影響により、90.80%となっておりますが、この減額に対する補填額を加味した場合、前年度比0.49%増の98.33%となっています。
　しかし、今後さらに施設の老朽化対策には多額の事業費が必要となる一方、節水型社会への移行や人口減少などにより、下水道使用料収入は長期的に見て減少傾向にあると見込まれます。
　そのため、更なる経営の効率化に向け、民間の経営手法の導入による一層のコスト縮減等を図るべく、市が出資する株式会社に、令和４年度から20年間の包括委託契約を行っています。
　今後も引き続き、行政サービス水準を低下させることなく、社会情勢の変化に対応できるよう、随時、経営戦略の見直しを行うことで、安定的な事業運営に努めてまいります。</t>
    <rPh sb="14" eb="15">
      <t>ヒ</t>
    </rPh>
    <rPh sb="16" eb="17">
      <t>ツヅ</t>
    </rPh>
    <rPh sb="217" eb="218">
      <t>サラ</t>
    </rPh>
    <rPh sb="220" eb="222">
      <t>ケイエイ</t>
    </rPh>
    <rPh sb="223" eb="225">
      <t>コウリツ</t>
    </rPh>
    <rPh sb="225" eb="226">
      <t>カ</t>
    </rPh>
    <rPh sb="227" eb="228">
      <t>ム</t>
    </rPh>
    <rPh sb="258" eb="259">
      <t>シ</t>
    </rPh>
    <rPh sb="306" eb="308">
      <t>ギョウセイ</t>
    </rPh>
    <rPh sb="312" eb="314">
      <t>スイジュン</t>
    </rPh>
    <rPh sb="315" eb="317">
      <t>テイカ</t>
    </rPh>
    <phoneticPr fontId="4"/>
  </si>
  <si>
    <t>①経常収支比率は、物件費が物価高騰の影響により前年度に比して増加したものの、生活支援の施策にかかる減額分を加えた実質の下水道使用料が増加した影響により引き続き100%を上回っています。
③流動比率は、前受金の増加により流動負債が増加したため、4.06％減少したものの、引き続き100％を上回っています。
④企業債残高対事業規模比率は、市民生活への支援に係る下水道使用料の減額を実施した影響で、使用料収入が減少したため、前年度より増加しています。
⑤経費回収率は、市民生活への支援に係る下水道使用料の減額を実施した影響で、前年度より使用料収入が減少したため、7.04%減少しており、引き続き100%を下回っています。なお、この減額に対する補填額を加味した場合の経費回収率は前年度比0.49%増の98.33%となっています。
⑥汚水処理原価は、類似団体と比しても低く、また一般家庭の負担も低くなっています。
⑦施設利用率は、晴天日の日最大水量に対応できるよう整備されており、5割程度で推移しています。また、下水管渠の継ぎ手部分などから浸入する不明水などにより変動するものです。
⑧水洗化率は、ほぼ100%に達しています。</t>
    <rPh sb="1" eb="3">
      <t>ケイジョウ</t>
    </rPh>
    <rPh sb="3" eb="5">
      <t>シュウシ</t>
    </rPh>
    <rPh sb="5" eb="7">
      <t>ヒリツ</t>
    </rPh>
    <rPh sb="95" eb="97">
      <t>リュウドウ</t>
    </rPh>
    <rPh sb="97" eb="99">
      <t>ヒリツ</t>
    </rPh>
    <rPh sb="155" eb="157">
      <t>キギョウ</t>
    </rPh>
    <rPh sb="157" eb="158">
      <t>サイ</t>
    </rPh>
    <rPh sb="158" eb="160">
      <t>ザンダカ</t>
    </rPh>
    <rPh sb="160" eb="161">
      <t>タイ</t>
    </rPh>
    <rPh sb="161" eb="163">
      <t>ジギョウ</t>
    </rPh>
    <rPh sb="163" eb="165">
      <t>キボ</t>
    </rPh>
    <rPh sb="165" eb="167">
      <t>ヒリツ</t>
    </rPh>
    <rPh sb="211" eb="214">
      <t>ゼンネンド</t>
    </rPh>
    <rPh sb="216" eb="218">
      <t>ゾウカ</t>
    </rPh>
    <rPh sb="408" eb="410">
      <t>シセツ</t>
    </rPh>
    <rPh sb="410" eb="412">
      <t>リヨウ</t>
    </rPh>
    <rPh sb="412" eb="413">
      <t>リツ</t>
    </rPh>
    <rPh sb="415" eb="417">
      <t>セイテン</t>
    </rPh>
    <rPh sb="417" eb="418">
      <t>ヒ</t>
    </rPh>
    <rPh sb="419" eb="420">
      <t>ヒ</t>
    </rPh>
    <rPh sb="494" eb="497">
      <t>スイセンカ</t>
    </rPh>
    <rPh sb="497" eb="498">
      <t>リツ</t>
    </rPh>
    <rPh sb="507" eb="508">
      <t>タッ</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</si>
</sst>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0.6</c:v>
                </c:pt>
                <c:pt idx="1">
                  <c:v>0.56000000000000005</c:v>
                </c:pt>
                <c:pt idx="2">
                  <c:v>0.66</c:v>
                </c:pt>
                <c:pt idx="3">
                  <c:v>0.78</c:v>
                </c:pt>
                <c:pt idx="4">
                  <c:v>1.1000000000000001</c:v>
                </c:pt>
              </c:numCache>
            </c:numRef>
          </c:val>
          <c:extLst>
            <c:ext xmlns:c16="http://schemas.microsoft.com/office/drawing/2014/chart" uri="{C3380CC4-5D6E-409C-BE32-E72D297353CC}">
              <c16:uniqueId val="{00000000-60DE-4811-BB2A-F3272272CE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60DE-4811-BB2A-F3272272CE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54.53</c:v>
                </c:pt>
                <c:pt idx="1">
                  <c:v>55</c:v>
                </c:pt>
                <c:pt idx="2">
                  <c:v>53.98</c:v>
                </c:pt>
                <c:pt idx="3">
                  <c:v>54.19</c:v>
                </c:pt>
                <c:pt idx="4">
                  <c:v>52.94</c:v>
                </c:pt>
              </c:numCache>
            </c:numRef>
          </c:val>
          <c:extLst>
            <c:ext xmlns:c16="http://schemas.microsoft.com/office/drawing/2014/chart" uri="{C3380CC4-5D6E-409C-BE32-E72D297353CC}">
              <c16:uniqueId val="{00000000-1581-44E2-A3DC-85A08F95E7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1581-44E2-A3DC-85A08F95E7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9A5-47AB-BDCB-154190C1B6A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F9A5-47AB-BDCB-154190C1B6A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106.3</c:v>
                </c:pt>
                <c:pt idx="1">
                  <c:v>106.41</c:v>
                </c:pt>
                <c:pt idx="2">
                  <c:v>98.96</c:v>
                </c:pt>
                <c:pt idx="3">
                  <c:v>103.46</c:v>
                </c:pt>
                <c:pt idx="4">
                  <c:v>104.13</c:v>
                </c:pt>
              </c:numCache>
            </c:numRef>
          </c:val>
          <c:extLst>
            <c:ext xmlns:c16="http://schemas.microsoft.com/office/drawing/2014/chart" uri="{C3380CC4-5D6E-409C-BE32-E72D297353CC}">
              <c16:uniqueId val="{00000000-2E43-4621-B8DB-1747AB21FD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2E43-4621-B8DB-1747AB21FD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52.18</c:v>
                </c:pt>
                <c:pt idx="1">
                  <c:v>53.9</c:v>
                </c:pt>
                <c:pt idx="2">
                  <c:v>55.18</c:v>
                </c:pt>
                <c:pt idx="3">
                  <c:v>56.14</c:v>
                </c:pt>
                <c:pt idx="4">
                  <c:v>57</c:v>
                </c:pt>
              </c:numCache>
            </c:numRef>
          </c:val>
          <c:extLst>
            <c:ext xmlns:c16="http://schemas.microsoft.com/office/drawing/2014/chart" uri="{C3380CC4-5D6E-409C-BE32-E72D297353CC}">
              <c16:uniqueId val="{00000000-8C5F-4B3A-ABF9-B9FDE6919D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8C5F-4B3A-ABF9-B9FDE6919D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37.130000000000003</c:v>
                </c:pt>
                <c:pt idx="1">
                  <c:v>40.450000000000003</c:v>
                </c:pt>
                <c:pt idx="2">
                  <c:v>42.94</c:v>
                </c:pt>
                <c:pt idx="3">
                  <c:v>44.71</c:v>
                </c:pt>
                <c:pt idx="4">
                  <c:v>47.6</c:v>
                </c:pt>
              </c:numCache>
            </c:numRef>
          </c:val>
          <c:extLst>
            <c:ext xmlns:c16="http://schemas.microsoft.com/office/drawing/2014/chart" uri="{C3380CC4-5D6E-409C-BE32-E72D297353CC}">
              <c16:uniqueId val="{00000000-62C6-4828-BEBE-B1985F5393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62C6-4828-BEBE-B1985F5393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C3-4B19-B57E-1AE8344C42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10C3-4B19-B57E-1AE8344C42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91.07</c:v>
                </c:pt>
                <c:pt idx="1">
                  <c:v>102.37</c:v>
                </c:pt>
                <c:pt idx="2">
                  <c:v>106.27</c:v>
                </c:pt>
                <c:pt idx="3">
                  <c:v>105.73</c:v>
                </c:pt>
                <c:pt idx="4">
                  <c:v>101.67</c:v>
                </c:pt>
              </c:numCache>
            </c:numRef>
          </c:val>
          <c:extLst>
            <c:ext xmlns:c16="http://schemas.microsoft.com/office/drawing/2014/chart" uri="{C3380CC4-5D6E-409C-BE32-E72D297353CC}">
              <c16:uniqueId val="{00000000-C6C1-41E3-8B3C-0C40621612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C6C1-41E3-8B3C-0C40621612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510.7</c:v>
                </c:pt>
                <c:pt idx="1">
                  <c:v>496.27</c:v>
                </c:pt>
                <c:pt idx="2">
                  <c:v>588.22</c:v>
                </c:pt>
                <c:pt idx="3">
                  <c:v>494.5</c:v>
                </c:pt>
                <c:pt idx="4">
                  <c:v>560.12</c:v>
                </c:pt>
              </c:numCache>
            </c:numRef>
          </c:val>
          <c:extLst>
            <c:ext xmlns:c16="http://schemas.microsoft.com/office/drawing/2014/chart" uri="{C3380CC4-5D6E-409C-BE32-E72D297353CC}">
              <c16:uniqueId val="{00000000-A18B-4657-B607-AD11281BC7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A18B-4657-B607-AD11281BC7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103.52</c:v>
                </c:pt>
                <c:pt idx="1">
                  <c:v>103.88</c:v>
                </c:pt>
                <c:pt idx="2">
                  <c:v>88.7</c:v>
                </c:pt>
                <c:pt idx="3">
                  <c:v>97.84</c:v>
                </c:pt>
                <c:pt idx="4">
                  <c:v>90.8</c:v>
                </c:pt>
              </c:numCache>
            </c:numRef>
          </c:val>
          <c:extLst>
            <c:ext xmlns:c16="http://schemas.microsoft.com/office/drawing/2014/chart" uri="{C3380CC4-5D6E-409C-BE32-E72D297353CC}">
              <c16:uniqueId val="{00000000-CB9B-44AC-A5FC-5DA7C188DA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CB9B-44AC-A5FC-5DA7C188DA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90.77</c:v>
                </c:pt>
                <c:pt idx="1">
                  <c:v>90.24</c:v>
                </c:pt>
                <c:pt idx="2">
                  <c:v>91.14</c:v>
                </c:pt>
                <c:pt idx="3">
                  <c:v>90.48</c:v>
                </c:pt>
                <c:pt idx="4">
                  <c:v>92.58</c:v>
                </c:pt>
              </c:numCache>
            </c:numRef>
          </c:val>
          <c:extLst>
            <c:ext xmlns:c16="http://schemas.microsoft.com/office/drawing/2014/chart" uri="{C3380CC4-5D6E-409C-BE32-E72D297353CC}">
              <c16:uniqueId val="{00000000-4E0B-49EC-A83D-4C9FF2302F4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4E0B-49EC-A83D-4C9FF2302F4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1" zoomScale="80" zoomScaleNormal="80" workbookViewId="0">
      <selection activeCell="BL66" sqref="BL66:BZ82"/>
    </sheetView>
  </sheetViews>
  <sheetFormatPr defaultColWidth="2.625" defaultRowHeight="13.5" x14ac:dyDescent="0.15"/>
  <cols>
    <col min="1" max="1" width="2.625" customWidth="1"/>
    <col min="2" max="62" width="3.75" customWidth="1"/>
    <col min="64" max="77" width="3.125" customWidth="1"/>
    <col min="78" max="78" width="6"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大阪市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政令市等</v>
      </c>
      <c r="X8" s="65"/>
      <c r="Y8" s="65"/>
      <c r="Z8" s="65"/>
      <c r="AA8" s="65"/>
      <c r="AB8" s="65"/>
      <c r="AC8" s="65"/>
      <c r="AD8" s="66" t="str">
        <f>データ!$M$6</f>
        <v>非設置</v>
      </c>
      <c r="AE8" s="66"/>
      <c r="AF8" s="66"/>
      <c r="AG8" s="66"/>
      <c r="AH8" s="66"/>
      <c r="AI8" s="66"/>
      <c r="AJ8" s="66"/>
      <c r="AK8" s="3"/>
      <c r="AL8" s="45">
        <f>データ!S6</f>
        <v>2741587</v>
      </c>
      <c r="AM8" s="45"/>
      <c r="AN8" s="45"/>
      <c r="AO8" s="45"/>
      <c r="AP8" s="45"/>
      <c r="AQ8" s="45"/>
      <c r="AR8" s="45"/>
      <c r="AS8" s="45"/>
      <c r="AT8" s="46">
        <f>データ!T6</f>
        <v>225.33</v>
      </c>
      <c r="AU8" s="46"/>
      <c r="AV8" s="46"/>
      <c r="AW8" s="46"/>
      <c r="AX8" s="46"/>
      <c r="AY8" s="46"/>
      <c r="AZ8" s="46"/>
      <c r="BA8" s="46"/>
      <c r="BB8" s="46">
        <f>データ!U6</f>
        <v>12166.99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58.38</v>
      </c>
      <c r="J10" s="46"/>
      <c r="K10" s="46"/>
      <c r="L10" s="46"/>
      <c r="M10" s="46"/>
      <c r="N10" s="46"/>
      <c r="O10" s="46"/>
      <c r="P10" s="46">
        <f>データ!P6</f>
        <v>100</v>
      </c>
      <c r="Q10" s="46"/>
      <c r="R10" s="46"/>
      <c r="S10" s="46"/>
      <c r="T10" s="46"/>
      <c r="U10" s="46"/>
      <c r="V10" s="46"/>
      <c r="W10" s="46">
        <f>データ!Q6</f>
        <v>75.22</v>
      </c>
      <c r="X10" s="46"/>
      <c r="Y10" s="46"/>
      <c r="Z10" s="46"/>
      <c r="AA10" s="46"/>
      <c r="AB10" s="46"/>
      <c r="AC10" s="46"/>
      <c r="AD10" s="45">
        <f>データ!R6</f>
        <v>1276</v>
      </c>
      <c r="AE10" s="45"/>
      <c r="AF10" s="45"/>
      <c r="AG10" s="45"/>
      <c r="AH10" s="45"/>
      <c r="AI10" s="45"/>
      <c r="AJ10" s="45"/>
      <c r="AK10" s="2"/>
      <c r="AL10" s="45">
        <f>データ!V6</f>
        <v>2744591</v>
      </c>
      <c r="AM10" s="45"/>
      <c r="AN10" s="45"/>
      <c r="AO10" s="45"/>
      <c r="AP10" s="45"/>
      <c r="AQ10" s="45"/>
      <c r="AR10" s="45"/>
      <c r="AS10" s="45"/>
      <c r="AT10" s="46">
        <f>データ!W6</f>
        <v>190.74</v>
      </c>
      <c r="AU10" s="46"/>
      <c r="AV10" s="46"/>
      <c r="AW10" s="46"/>
      <c r="AX10" s="46"/>
      <c r="AY10" s="46"/>
      <c r="AZ10" s="46"/>
      <c r="BA10" s="46"/>
      <c r="BB10" s="46">
        <f>データ!X6</f>
        <v>14389.17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1PYCz4ccKTsBiPZnZx0t+9KOsM2ZY3Aj5nSSzpmNbNeBPODcA2Ca27dHpx37hhof2a7WSfE35b1OzuR4v6BSw==" saltValue="RqJRhVdy4zt1/3SZG4e9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271004</v>
      </c>
      <c r="D6" s="19">
        <f t="shared" si="3"/>
        <v>46</v>
      </c>
      <c r="E6" s="19">
        <f t="shared" si="3"/>
        <v>17</v>
      </c>
      <c r="F6" s="19">
        <f t="shared" si="3"/>
        <v>1</v>
      </c>
      <c r="G6" s="19">
        <f t="shared" si="3"/>
        <v>0</v>
      </c>
      <c r="H6" s="19" t="str">
        <f t="shared" si="3"/>
        <v>大阪府　大阪市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58.38</v>
      </c>
      <c r="P6" s="20">
        <f t="shared" si="3"/>
        <v>100</v>
      </c>
      <c r="Q6" s="20">
        <f t="shared" si="3"/>
        <v>75.22</v>
      </c>
      <c r="R6" s="20">
        <f t="shared" si="3"/>
        <v>1276</v>
      </c>
      <c r="S6" s="20">
        <f t="shared" si="3"/>
        <v>2741587</v>
      </c>
      <c r="T6" s="20">
        <f t="shared" si="3"/>
        <v>225.33</v>
      </c>
      <c r="U6" s="20">
        <f t="shared" si="3"/>
        <v>12166.99</v>
      </c>
      <c r="V6" s="20">
        <f t="shared" si="3"/>
        <v>2744591</v>
      </c>
      <c r="W6" s="20">
        <f t="shared" si="3"/>
        <v>190.74</v>
      </c>
      <c r="X6" s="20">
        <f t="shared" si="3"/>
        <v>14389.17</v>
      </c>
      <c r="Y6" s="21">
        <f>IF(Y7="",NA(),Y7)</f>
        <v>106.3</v>
      </c>
      <c r="Z6" s="21">
        <f t="shared" ref="Z6:AH6" si="4">IF(Z7="",NA(),Z7)</f>
        <v>106.41</v>
      </c>
      <c r="AA6" s="21">
        <f t="shared" si="4"/>
        <v>98.96</v>
      </c>
      <c r="AB6" s="21">
        <f t="shared" si="4"/>
        <v>103.46</v>
      </c>
      <c r="AC6" s="21">
        <f t="shared" si="4"/>
        <v>104.13</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91.07</v>
      </c>
      <c r="AV6" s="21">
        <f t="shared" ref="AV6:BD6" si="6">IF(AV7="",NA(),AV7)</f>
        <v>102.37</v>
      </c>
      <c r="AW6" s="21">
        <f t="shared" si="6"/>
        <v>106.27</v>
      </c>
      <c r="AX6" s="21">
        <f t="shared" si="6"/>
        <v>105.73</v>
      </c>
      <c r="AY6" s="21">
        <f t="shared" si="6"/>
        <v>101.67</v>
      </c>
      <c r="AZ6" s="21">
        <f t="shared" si="6"/>
        <v>70.08</v>
      </c>
      <c r="BA6" s="21">
        <f t="shared" si="6"/>
        <v>72.92</v>
      </c>
      <c r="BB6" s="21">
        <f t="shared" si="6"/>
        <v>71.39</v>
      </c>
      <c r="BC6" s="21">
        <f t="shared" si="6"/>
        <v>74.09</v>
      </c>
      <c r="BD6" s="21">
        <f t="shared" si="6"/>
        <v>71.900000000000006</v>
      </c>
      <c r="BE6" s="20" t="str">
        <f>IF(BE7="","",IF(BE7="-","【-】","【"&amp;SUBSTITUTE(TEXT(BE7,"#,##0.00"),"-","△")&amp;"】"))</f>
        <v>【73.44】</v>
      </c>
      <c r="BF6" s="21">
        <f>IF(BF7="",NA(),BF7)</f>
        <v>510.7</v>
      </c>
      <c r="BG6" s="21">
        <f t="shared" ref="BG6:BO6" si="7">IF(BG7="",NA(),BG7)</f>
        <v>496.27</v>
      </c>
      <c r="BH6" s="21">
        <f t="shared" si="7"/>
        <v>588.22</v>
      </c>
      <c r="BI6" s="21">
        <f t="shared" si="7"/>
        <v>494.5</v>
      </c>
      <c r="BJ6" s="21">
        <f t="shared" si="7"/>
        <v>560.12</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103.52</v>
      </c>
      <c r="BR6" s="21">
        <f t="shared" ref="BR6:BZ6" si="8">IF(BR7="",NA(),BR7)</f>
        <v>103.88</v>
      </c>
      <c r="BS6" s="21">
        <f t="shared" si="8"/>
        <v>88.7</v>
      </c>
      <c r="BT6" s="21">
        <f t="shared" si="8"/>
        <v>97.84</v>
      </c>
      <c r="BU6" s="21">
        <f t="shared" si="8"/>
        <v>90.8</v>
      </c>
      <c r="BV6" s="21">
        <f t="shared" si="8"/>
        <v>112.43</v>
      </c>
      <c r="BW6" s="21">
        <f t="shared" si="8"/>
        <v>110.92</v>
      </c>
      <c r="BX6" s="21">
        <f t="shared" si="8"/>
        <v>105.67</v>
      </c>
      <c r="BY6" s="21">
        <f t="shared" si="8"/>
        <v>105.37</v>
      </c>
      <c r="BZ6" s="21">
        <f t="shared" si="8"/>
        <v>99.93</v>
      </c>
      <c r="CA6" s="20" t="str">
        <f>IF(CA7="","",IF(CA7="-","【-】","【"&amp;SUBSTITUTE(TEXT(CA7,"#,##0.00"),"-","△")&amp;"】"))</f>
        <v>【97.61】</v>
      </c>
      <c r="CB6" s="21">
        <f>IF(CB7="",NA(),CB7)</f>
        <v>90.77</v>
      </c>
      <c r="CC6" s="21">
        <f t="shared" ref="CC6:CK6" si="9">IF(CC7="",NA(),CC7)</f>
        <v>90.24</v>
      </c>
      <c r="CD6" s="21">
        <f t="shared" si="9"/>
        <v>91.14</v>
      </c>
      <c r="CE6" s="21">
        <f t="shared" si="9"/>
        <v>90.48</v>
      </c>
      <c r="CF6" s="21">
        <f t="shared" si="9"/>
        <v>92.58</v>
      </c>
      <c r="CG6" s="21">
        <f t="shared" si="9"/>
        <v>118.55</v>
      </c>
      <c r="CH6" s="21">
        <f t="shared" si="9"/>
        <v>119.33</v>
      </c>
      <c r="CI6" s="21">
        <f t="shared" si="9"/>
        <v>118.72</v>
      </c>
      <c r="CJ6" s="21">
        <f t="shared" si="9"/>
        <v>120.5</v>
      </c>
      <c r="CK6" s="21">
        <f t="shared" si="9"/>
        <v>127.3</v>
      </c>
      <c r="CL6" s="20" t="str">
        <f>IF(CL7="","",IF(CL7="-","【-】","【"&amp;SUBSTITUTE(TEXT(CL7,"#,##0.00"),"-","△")&amp;"】"))</f>
        <v>【138.29】</v>
      </c>
      <c r="CM6" s="21">
        <f>IF(CM7="",NA(),CM7)</f>
        <v>54.53</v>
      </c>
      <c r="CN6" s="21">
        <f t="shared" ref="CN6:CV6" si="10">IF(CN7="",NA(),CN7)</f>
        <v>55</v>
      </c>
      <c r="CO6" s="21">
        <f t="shared" si="10"/>
        <v>53.98</v>
      </c>
      <c r="CP6" s="21">
        <f t="shared" si="10"/>
        <v>54.19</v>
      </c>
      <c r="CQ6" s="21">
        <f t="shared" si="10"/>
        <v>52.94</v>
      </c>
      <c r="CR6" s="21">
        <f t="shared" si="10"/>
        <v>57.38</v>
      </c>
      <c r="CS6" s="21">
        <f t="shared" si="10"/>
        <v>58.09</v>
      </c>
      <c r="CT6" s="21">
        <f t="shared" si="10"/>
        <v>58.16</v>
      </c>
      <c r="CU6" s="21">
        <f t="shared" si="10"/>
        <v>58.91</v>
      </c>
      <c r="CV6" s="21">
        <f t="shared" si="10"/>
        <v>58.31</v>
      </c>
      <c r="CW6" s="20" t="str">
        <f>IF(CW7="","",IF(CW7="-","【-】","【"&amp;SUBSTITUTE(TEXT(CW7,"#,##0.00"),"-","△")&amp;"】"))</f>
        <v>【59.10】</v>
      </c>
      <c r="CX6" s="21">
        <f>IF(CX7="",NA(),CX7)</f>
        <v>100</v>
      </c>
      <c r="CY6" s="21">
        <f t="shared" ref="CY6:DG6" si="11">IF(CY7="",NA(),CY7)</f>
        <v>100</v>
      </c>
      <c r="CZ6" s="21">
        <f t="shared" si="11"/>
        <v>100</v>
      </c>
      <c r="DA6" s="21">
        <f t="shared" si="11"/>
        <v>100</v>
      </c>
      <c r="DB6" s="21">
        <f t="shared" si="11"/>
        <v>100</v>
      </c>
      <c r="DC6" s="21">
        <f t="shared" si="11"/>
        <v>98.98</v>
      </c>
      <c r="DD6" s="21">
        <f t="shared" si="11"/>
        <v>99.01</v>
      </c>
      <c r="DE6" s="21">
        <f t="shared" si="11"/>
        <v>99.1</v>
      </c>
      <c r="DF6" s="21">
        <f t="shared" si="11"/>
        <v>99.16</v>
      </c>
      <c r="DG6" s="21">
        <f t="shared" si="11"/>
        <v>99.21</v>
      </c>
      <c r="DH6" s="20" t="str">
        <f>IF(DH7="","",IF(DH7="-","【-】","【"&amp;SUBSTITUTE(TEXT(DH7,"#,##0.00"),"-","△")&amp;"】"))</f>
        <v>【95.82】</v>
      </c>
      <c r="DI6" s="21">
        <f>IF(DI7="",NA(),DI7)</f>
        <v>52.18</v>
      </c>
      <c r="DJ6" s="21">
        <f t="shared" ref="DJ6:DR6" si="12">IF(DJ7="",NA(),DJ7)</f>
        <v>53.9</v>
      </c>
      <c r="DK6" s="21">
        <f t="shared" si="12"/>
        <v>55.18</v>
      </c>
      <c r="DL6" s="21">
        <f t="shared" si="12"/>
        <v>56.14</v>
      </c>
      <c r="DM6" s="21">
        <f t="shared" si="12"/>
        <v>57</v>
      </c>
      <c r="DN6" s="21">
        <f t="shared" si="12"/>
        <v>47.06</v>
      </c>
      <c r="DO6" s="21">
        <f t="shared" si="12"/>
        <v>48.25</v>
      </c>
      <c r="DP6" s="21">
        <f t="shared" si="12"/>
        <v>49.35</v>
      </c>
      <c r="DQ6" s="21">
        <f t="shared" si="12"/>
        <v>50.38</v>
      </c>
      <c r="DR6" s="21">
        <f t="shared" si="12"/>
        <v>51.54</v>
      </c>
      <c r="DS6" s="20" t="str">
        <f>IF(DS7="","",IF(DS7="-","【-】","【"&amp;SUBSTITUTE(TEXT(DS7,"#,##0.00"),"-","△")&amp;"】"))</f>
        <v>【39.74】</v>
      </c>
      <c r="DT6" s="21">
        <f>IF(DT7="",NA(),DT7)</f>
        <v>37.130000000000003</v>
      </c>
      <c r="DU6" s="21">
        <f t="shared" ref="DU6:EC6" si="13">IF(DU7="",NA(),DU7)</f>
        <v>40.450000000000003</v>
      </c>
      <c r="DV6" s="21">
        <f t="shared" si="13"/>
        <v>42.94</v>
      </c>
      <c r="DW6" s="21">
        <f t="shared" si="13"/>
        <v>44.71</v>
      </c>
      <c r="DX6" s="21">
        <f t="shared" si="13"/>
        <v>47.6</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0.6</v>
      </c>
      <c r="EF6" s="21">
        <f t="shared" ref="EF6:EN6" si="14">IF(EF7="",NA(),EF7)</f>
        <v>0.56000000000000005</v>
      </c>
      <c r="EG6" s="21">
        <f t="shared" si="14"/>
        <v>0.66</v>
      </c>
      <c r="EH6" s="21">
        <f t="shared" si="14"/>
        <v>0.78</v>
      </c>
      <c r="EI6" s="21">
        <f t="shared" si="14"/>
        <v>1.1000000000000001</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15">
      <c r="A7" s="14"/>
      <c r="B7" s="23">
        <v>2022</v>
      </c>
      <c r="C7" s="23">
        <v>271004</v>
      </c>
      <c r="D7" s="23">
        <v>46</v>
      </c>
      <c r="E7" s="23">
        <v>17</v>
      </c>
      <c r="F7" s="23">
        <v>1</v>
      </c>
      <c r="G7" s="23">
        <v>0</v>
      </c>
      <c r="H7" s="23" t="s">
        <v>96</v>
      </c>
      <c r="I7" s="23" t="s">
        <v>97</v>
      </c>
      <c r="J7" s="23" t="s">
        <v>98</v>
      </c>
      <c r="K7" s="23" t="s">
        <v>99</v>
      </c>
      <c r="L7" s="23" t="s">
        <v>100</v>
      </c>
      <c r="M7" s="23" t="s">
        <v>101</v>
      </c>
      <c r="N7" s="24" t="s">
        <v>102</v>
      </c>
      <c r="O7" s="24">
        <v>58.38</v>
      </c>
      <c r="P7" s="24">
        <v>100</v>
      </c>
      <c r="Q7" s="24">
        <v>75.22</v>
      </c>
      <c r="R7" s="24">
        <v>1276</v>
      </c>
      <c r="S7" s="24">
        <v>2741587</v>
      </c>
      <c r="T7" s="24">
        <v>225.33</v>
      </c>
      <c r="U7" s="24">
        <v>12166.99</v>
      </c>
      <c r="V7" s="24">
        <v>2744591</v>
      </c>
      <c r="W7" s="24">
        <v>190.74</v>
      </c>
      <c r="X7" s="24">
        <v>14389.17</v>
      </c>
      <c r="Y7" s="24">
        <v>106.3</v>
      </c>
      <c r="Z7" s="24">
        <v>106.41</v>
      </c>
      <c r="AA7" s="24">
        <v>98.96</v>
      </c>
      <c r="AB7" s="24">
        <v>103.46</v>
      </c>
      <c r="AC7" s="24">
        <v>104.13</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91.07</v>
      </c>
      <c r="AV7" s="24">
        <v>102.37</v>
      </c>
      <c r="AW7" s="24">
        <v>106.27</v>
      </c>
      <c r="AX7" s="24">
        <v>105.73</v>
      </c>
      <c r="AY7" s="24">
        <v>101.67</v>
      </c>
      <c r="AZ7" s="24">
        <v>70.08</v>
      </c>
      <c r="BA7" s="24">
        <v>72.92</v>
      </c>
      <c r="BB7" s="24">
        <v>71.39</v>
      </c>
      <c r="BC7" s="24">
        <v>74.09</v>
      </c>
      <c r="BD7" s="24">
        <v>71.900000000000006</v>
      </c>
      <c r="BE7" s="24">
        <v>73.44</v>
      </c>
      <c r="BF7" s="24">
        <v>510.7</v>
      </c>
      <c r="BG7" s="24">
        <v>496.27</v>
      </c>
      <c r="BH7" s="24">
        <v>588.22</v>
      </c>
      <c r="BI7" s="24">
        <v>494.5</v>
      </c>
      <c r="BJ7" s="24">
        <v>560.12</v>
      </c>
      <c r="BK7" s="24">
        <v>537.13</v>
      </c>
      <c r="BL7" s="24">
        <v>531.38</v>
      </c>
      <c r="BM7" s="24">
        <v>551.04</v>
      </c>
      <c r="BN7" s="24">
        <v>523.58000000000004</v>
      </c>
      <c r="BO7" s="24">
        <v>508.99</v>
      </c>
      <c r="BP7" s="24">
        <v>652.82000000000005</v>
      </c>
      <c r="BQ7" s="24">
        <v>103.52</v>
      </c>
      <c r="BR7" s="24">
        <v>103.88</v>
      </c>
      <c r="BS7" s="24">
        <v>88.7</v>
      </c>
      <c r="BT7" s="24">
        <v>97.84</v>
      </c>
      <c r="BU7" s="24">
        <v>90.8</v>
      </c>
      <c r="BV7" s="24">
        <v>112.43</v>
      </c>
      <c r="BW7" s="24">
        <v>110.92</v>
      </c>
      <c r="BX7" s="24">
        <v>105.67</v>
      </c>
      <c r="BY7" s="24">
        <v>105.37</v>
      </c>
      <c r="BZ7" s="24">
        <v>99.93</v>
      </c>
      <c r="CA7" s="24">
        <v>97.61</v>
      </c>
      <c r="CB7" s="24">
        <v>90.77</v>
      </c>
      <c r="CC7" s="24">
        <v>90.24</v>
      </c>
      <c r="CD7" s="24">
        <v>91.14</v>
      </c>
      <c r="CE7" s="24">
        <v>90.48</v>
      </c>
      <c r="CF7" s="24">
        <v>92.58</v>
      </c>
      <c r="CG7" s="24">
        <v>118.55</v>
      </c>
      <c r="CH7" s="24">
        <v>119.33</v>
      </c>
      <c r="CI7" s="24">
        <v>118.72</v>
      </c>
      <c r="CJ7" s="24">
        <v>120.5</v>
      </c>
      <c r="CK7" s="24">
        <v>127.3</v>
      </c>
      <c r="CL7" s="24">
        <v>138.29</v>
      </c>
      <c r="CM7" s="24">
        <v>54.53</v>
      </c>
      <c r="CN7" s="24">
        <v>55</v>
      </c>
      <c r="CO7" s="24">
        <v>53.98</v>
      </c>
      <c r="CP7" s="24">
        <v>54.19</v>
      </c>
      <c r="CQ7" s="24">
        <v>52.94</v>
      </c>
      <c r="CR7" s="24">
        <v>57.38</v>
      </c>
      <c r="CS7" s="24">
        <v>58.09</v>
      </c>
      <c r="CT7" s="24">
        <v>58.16</v>
      </c>
      <c r="CU7" s="24">
        <v>58.91</v>
      </c>
      <c r="CV7" s="24">
        <v>58.31</v>
      </c>
      <c r="CW7" s="24">
        <v>59.1</v>
      </c>
      <c r="CX7" s="24">
        <v>100</v>
      </c>
      <c r="CY7" s="24">
        <v>100</v>
      </c>
      <c r="CZ7" s="24">
        <v>100</v>
      </c>
      <c r="DA7" s="24">
        <v>100</v>
      </c>
      <c r="DB7" s="24">
        <v>100</v>
      </c>
      <c r="DC7" s="24">
        <v>98.98</v>
      </c>
      <c r="DD7" s="24">
        <v>99.01</v>
      </c>
      <c r="DE7" s="24">
        <v>99.1</v>
      </c>
      <c r="DF7" s="24">
        <v>99.16</v>
      </c>
      <c r="DG7" s="24">
        <v>99.21</v>
      </c>
      <c r="DH7" s="24">
        <v>95.82</v>
      </c>
      <c r="DI7" s="24">
        <v>52.18</v>
      </c>
      <c r="DJ7" s="24">
        <v>53.9</v>
      </c>
      <c r="DK7" s="24">
        <v>55.18</v>
      </c>
      <c r="DL7" s="24">
        <v>56.14</v>
      </c>
      <c r="DM7" s="24">
        <v>57</v>
      </c>
      <c r="DN7" s="24">
        <v>47.06</v>
      </c>
      <c r="DO7" s="24">
        <v>48.25</v>
      </c>
      <c r="DP7" s="24">
        <v>49.35</v>
      </c>
      <c r="DQ7" s="24">
        <v>50.38</v>
      </c>
      <c r="DR7" s="24">
        <v>51.54</v>
      </c>
      <c r="DS7" s="24">
        <v>39.74</v>
      </c>
      <c r="DT7" s="24">
        <v>37.130000000000003</v>
      </c>
      <c r="DU7" s="24">
        <v>40.450000000000003</v>
      </c>
      <c r="DV7" s="24">
        <v>42.94</v>
      </c>
      <c r="DW7" s="24">
        <v>44.71</v>
      </c>
      <c r="DX7" s="24">
        <v>47.6</v>
      </c>
      <c r="DY7" s="24">
        <v>9.6300000000000008</v>
      </c>
      <c r="DZ7" s="24">
        <v>10.76</v>
      </c>
      <c r="EA7" s="24">
        <v>12.06</v>
      </c>
      <c r="EB7" s="24">
        <v>13.41</v>
      </c>
      <c r="EC7" s="24">
        <v>15.06</v>
      </c>
      <c r="ED7" s="24">
        <v>7.62</v>
      </c>
      <c r="EE7" s="24">
        <v>0.6</v>
      </c>
      <c r="EF7" s="24">
        <v>0.56000000000000005</v>
      </c>
      <c r="EG7" s="24">
        <v>0.66</v>
      </c>
      <c r="EH7" s="24">
        <v>0.78</v>
      </c>
      <c r="EI7" s="24">
        <v>1.1000000000000001</v>
      </c>
      <c r="EJ7" s="24">
        <v>0.39</v>
      </c>
      <c r="EK7" s="24">
        <v>0.41</v>
      </c>
      <c r="EL7" s="24">
        <v>0.41</v>
      </c>
      <c r="EM7" s="24">
        <v>0.45</v>
      </c>
      <c r="EN7" s="24">
        <v>0.44</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2024-01-29T01:57:28Z</cp:lastPrinted>
  <dcterms:created xsi:type="dcterms:W3CDTF">2023-12-12T00:48:42Z</dcterms:created>
  <dcterms:modified xsi:type="dcterms:W3CDTF">2024-01-29T01:57:30Z</dcterms:modified>
  <cp:category/>
</cp:coreProperties>
</file>