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 tabRatio="894"/>
  </bookViews>
  <sheets>
    <sheet name="予算事業一覧" sheetId="2" r:id="rId1"/>
  </sheets>
  <definedNames>
    <definedName name="_xlnm._FilterDatabase" localSheetId="0" hidden="1">予算事業一覧!$A$11:$HJ$245</definedName>
    <definedName name="_xlnm.Print_Area" localSheetId="0">予算事業一覧!$A$5:$I$245</definedName>
    <definedName name="_xlnm.Print_Titles" localSheetId="0">予算事業一覧!$7:$11</definedName>
    <definedName name="Z_07E3DEBD_8CB6_488D_9CB2_E3A4A8020DB8_.wvu.FilterData" localSheetId="0" hidden="1">予算事業一覧!$A$10:$O$243</definedName>
  </definedNames>
  <calcPr calcId="162913"/>
</workbook>
</file>

<file path=xl/calcChain.xml><?xml version="1.0" encoding="utf-8"?>
<calcChain xmlns="http://schemas.openxmlformats.org/spreadsheetml/2006/main">
  <c r="F107" i="2" l="1"/>
  <c r="E107" i="2"/>
  <c r="E106" i="2"/>
  <c r="G177" i="2" l="1"/>
  <c r="I153" i="2" l="1"/>
  <c r="F153" i="2"/>
  <c r="I152" i="2"/>
  <c r="F152" i="2"/>
  <c r="I151" i="2"/>
  <c r="F151" i="2"/>
  <c r="I150" i="2"/>
  <c r="F150" i="2"/>
  <c r="I131" i="2"/>
  <c r="F131" i="2"/>
  <c r="I130" i="2"/>
  <c r="F130" i="2"/>
  <c r="G152" i="2" l="1"/>
  <c r="G130" i="2"/>
  <c r="G131" i="2"/>
  <c r="G151" i="2"/>
  <c r="G153" i="2"/>
  <c r="G150" i="2"/>
  <c r="F60" i="2"/>
  <c r="F106" i="2" s="1"/>
  <c r="F227" i="2" l="1"/>
  <c r="E227" i="2"/>
  <c r="F226" i="2"/>
  <c r="E226" i="2"/>
  <c r="G49" i="2" l="1"/>
  <c r="G48" i="2"/>
  <c r="F230" i="2" l="1"/>
  <c r="F173" i="2" l="1"/>
  <c r="F172" i="2"/>
  <c r="F243" i="2" l="1"/>
  <c r="F242" i="2"/>
  <c r="F235" i="2"/>
  <c r="F234" i="2"/>
  <c r="F231" i="2"/>
  <c r="G225" i="2" l="1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27" i="2" l="1"/>
  <c r="G218" i="2"/>
  <c r="G226" i="2" s="1"/>
  <c r="G51" i="2"/>
  <c r="G50" i="2"/>
  <c r="F190" i="2" l="1"/>
  <c r="G179" i="2"/>
  <c r="G178" i="2"/>
  <c r="F191" i="2"/>
  <c r="E243" i="2" l="1"/>
  <c r="E242" i="2"/>
  <c r="E239" i="2"/>
  <c r="E238" i="2"/>
  <c r="E235" i="2"/>
  <c r="E234" i="2"/>
  <c r="E231" i="2"/>
  <c r="E230" i="2"/>
  <c r="E201" i="2"/>
  <c r="E200" i="2"/>
  <c r="E191" i="2"/>
  <c r="E190" i="2"/>
  <c r="E129" i="2"/>
  <c r="E128" i="2"/>
  <c r="E119" i="2"/>
  <c r="E118" i="2"/>
  <c r="E27" i="2"/>
  <c r="E26" i="2"/>
  <c r="E23" i="2"/>
  <c r="E22" i="2"/>
  <c r="E15" i="2"/>
  <c r="E14" i="2"/>
  <c r="G231" i="2" l="1"/>
  <c r="E244" i="2"/>
  <c r="E245" i="2"/>
  <c r="G12" i="2"/>
  <c r="G13" i="2"/>
  <c r="G190" i="2" l="1"/>
  <c r="G189" i="2" l="1"/>
  <c r="G188" i="2"/>
  <c r="F201" i="2" l="1"/>
  <c r="F200" i="2"/>
  <c r="F119" i="2"/>
  <c r="F118" i="2"/>
  <c r="G47" i="2"/>
  <c r="G46" i="2"/>
  <c r="G186" i="2" l="1"/>
  <c r="G105" i="2"/>
  <c r="G104" i="2"/>
  <c r="G201" i="2"/>
  <c r="H107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I244" i="2"/>
  <c r="G60" i="2"/>
  <c r="G59" i="2"/>
  <c r="G58" i="2"/>
  <c r="G57" i="2"/>
  <c r="G56" i="2"/>
  <c r="G55" i="2"/>
  <c r="G54" i="2"/>
  <c r="G53" i="2"/>
  <c r="G52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118" i="2"/>
  <c r="F129" i="2"/>
  <c r="F128" i="2"/>
  <c r="F15" i="2"/>
  <c r="F14" i="2"/>
  <c r="F26" i="2"/>
  <c r="F22" i="2"/>
  <c r="F27" i="2"/>
  <c r="F23" i="2"/>
  <c r="G108" i="2"/>
  <c r="G109" i="2"/>
  <c r="G110" i="2"/>
  <c r="G111" i="2"/>
  <c r="G112" i="2"/>
  <c r="G113" i="2"/>
  <c r="G114" i="2"/>
  <c r="G115" i="2"/>
  <c r="G116" i="2"/>
  <c r="G117" i="2"/>
  <c r="G120" i="2"/>
  <c r="G121" i="2"/>
  <c r="G122" i="2"/>
  <c r="G123" i="2"/>
  <c r="G124" i="2"/>
  <c r="G125" i="2"/>
  <c r="G126" i="2"/>
  <c r="G127" i="2"/>
  <c r="G132" i="2"/>
  <c r="G133" i="2"/>
  <c r="G134" i="2"/>
  <c r="G136" i="2"/>
  <c r="G138" i="2"/>
  <c r="G140" i="2"/>
  <c r="G142" i="2"/>
  <c r="G144" i="2"/>
  <c r="G146" i="2"/>
  <c r="G154" i="2"/>
  <c r="G155" i="2"/>
  <c r="G158" i="2"/>
  <c r="G160" i="2"/>
  <c r="G162" i="2"/>
  <c r="G164" i="2"/>
  <c r="G165" i="2"/>
  <c r="G182" i="2"/>
  <c r="G183" i="2"/>
  <c r="G166" i="2"/>
  <c r="G167" i="2"/>
  <c r="G168" i="2"/>
  <c r="G169" i="2"/>
  <c r="G170" i="2"/>
  <c r="G171" i="2"/>
  <c r="G184" i="2"/>
  <c r="G185" i="2"/>
  <c r="G187" i="2"/>
  <c r="G172" i="2"/>
  <c r="G173" i="2"/>
  <c r="G174" i="2"/>
  <c r="G175" i="2"/>
  <c r="G176" i="2"/>
  <c r="G180" i="2"/>
  <c r="G181" i="2"/>
  <c r="G192" i="2"/>
  <c r="G193" i="2"/>
  <c r="G194" i="2"/>
  <c r="G195" i="2"/>
  <c r="G196" i="2"/>
  <c r="G197" i="2"/>
  <c r="G198" i="2"/>
  <c r="G199" i="2"/>
  <c r="G228" i="2"/>
  <c r="G229" i="2"/>
  <c r="G232" i="2"/>
  <c r="G233" i="2"/>
  <c r="G236" i="2"/>
  <c r="G237" i="2"/>
  <c r="G240" i="2"/>
  <c r="G241" i="2"/>
  <c r="G16" i="2"/>
  <c r="G17" i="2"/>
  <c r="G18" i="2"/>
  <c r="G19" i="2"/>
  <c r="G20" i="2"/>
  <c r="G21" i="2"/>
  <c r="G24" i="2"/>
  <c r="G25" i="2"/>
  <c r="G135" i="2"/>
  <c r="G163" i="2"/>
  <c r="G161" i="2"/>
  <c r="G159" i="2"/>
  <c r="G157" i="2"/>
  <c r="G149" i="2"/>
  <c r="G147" i="2"/>
  <c r="G145" i="2"/>
  <c r="G143" i="2"/>
  <c r="G141" i="2"/>
  <c r="G139" i="2"/>
  <c r="G137" i="2"/>
  <c r="G148" i="2"/>
  <c r="G156" i="2"/>
  <c r="I245" i="2"/>
  <c r="G106" i="2" l="1"/>
  <c r="G107" i="2"/>
  <c r="G129" i="2"/>
  <c r="G243" i="2"/>
  <c r="G26" i="2"/>
  <c r="G200" i="2"/>
  <c r="G15" i="2"/>
  <c r="G238" i="2"/>
  <c r="G239" i="2"/>
  <c r="G128" i="2"/>
  <c r="G23" i="2"/>
  <c r="G22" i="2"/>
  <c r="G230" i="2"/>
  <c r="G234" i="2"/>
  <c r="G235" i="2"/>
  <c r="G191" i="2"/>
  <c r="G119" i="2"/>
  <c r="G27" i="2"/>
  <c r="F245" i="2"/>
  <c r="F244" i="2"/>
  <c r="G14" i="2"/>
  <c r="G242" i="2"/>
  <c r="G245" i="2" l="1"/>
  <c r="G244" i="2"/>
</calcChain>
</file>

<file path=xl/sharedStrings.xml><?xml version="1.0" encoding="utf-8"?>
<sst xmlns="http://schemas.openxmlformats.org/spreadsheetml/2006/main" count="614" uniqueCount="208">
  <si>
    <t>総務課　他</t>
    <rPh sb="0" eb="2">
      <t>ソウム</t>
    </rPh>
    <rPh sb="2" eb="3">
      <t>カ</t>
    </rPh>
    <rPh sb="4" eb="5">
      <t>ホカ</t>
    </rPh>
    <phoneticPr fontId="5"/>
  </si>
  <si>
    <t>ＡＴＣ庁舎事務室賃借料等</t>
    <rPh sb="3" eb="5">
      <t>チョウシャ</t>
    </rPh>
    <rPh sb="5" eb="8">
      <t>ジムシツ</t>
    </rPh>
    <rPh sb="8" eb="10">
      <t>チンシャク</t>
    </rPh>
    <rPh sb="10" eb="11">
      <t>リョウ</t>
    </rPh>
    <rPh sb="11" eb="12">
      <t>トウ</t>
    </rPh>
    <phoneticPr fontId="5"/>
  </si>
  <si>
    <t>総務課</t>
    <rPh sb="0" eb="2">
      <t>ソウム</t>
    </rPh>
    <rPh sb="2" eb="3">
      <t>カ</t>
    </rPh>
    <phoneticPr fontId="5"/>
  </si>
  <si>
    <t>水防事務組合負担金</t>
    <rPh sb="0" eb="2">
      <t>スイボウ</t>
    </rPh>
    <rPh sb="2" eb="4">
      <t>ジム</t>
    </rPh>
    <rPh sb="4" eb="6">
      <t>クミアイ</t>
    </rPh>
    <rPh sb="6" eb="9">
      <t>フタンキン</t>
    </rPh>
    <phoneticPr fontId="5"/>
  </si>
  <si>
    <t>工務課</t>
    <rPh sb="0" eb="2">
      <t>コウム</t>
    </rPh>
    <rPh sb="2" eb="3">
      <t>カ</t>
    </rPh>
    <phoneticPr fontId="5"/>
  </si>
  <si>
    <t>道路管理事務費</t>
    <rPh sb="0" eb="2">
      <t>ドウロ</t>
    </rPh>
    <rPh sb="2" eb="4">
      <t>カンリ</t>
    </rPh>
    <rPh sb="4" eb="7">
      <t>ジムヒ</t>
    </rPh>
    <phoneticPr fontId="5"/>
  </si>
  <si>
    <t>道路課　他</t>
    <rPh sb="0" eb="2">
      <t>ドウロ</t>
    </rPh>
    <rPh sb="2" eb="3">
      <t>カ</t>
    </rPh>
    <rPh sb="4" eb="5">
      <t>ホカ</t>
    </rPh>
    <phoneticPr fontId="5"/>
  </si>
  <si>
    <t>橋梁課</t>
    <rPh sb="0" eb="2">
      <t>キョウリョウ</t>
    </rPh>
    <rPh sb="2" eb="3">
      <t>カ</t>
    </rPh>
    <phoneticPr fontId="5"/>
  </si>
  <si>
    <t>河川課</t>
    <rPh sb="0" eb="2">
      <t>カセン</t>
    </rPh>
    <rPh sb="2" eb="3">
      <t>カ</t>
    </rPh>
    <phoneticPr fontId="5"/>
  </si>
  <si>
    <t>経理課</t>
    <rPh sb="0" eb="2">
      <t>ケイリ</t>
    </rPh>
    <rPh sb="2" eb="3">
      <t>カ</t>
    </rPh>
    <phoneticPr fontId="5"/>
  </si>
  <si>
    <t>街路課</t>
    <rPh sb="0" eb="2">
      <t>ガイロ</t>
    </rPh>
    <rPh sb="2" eb="3">
      <t>カ</t>
    </rPh>
    <phoneticPr fontId="5"/>
  </si>
  <si>
    <t>街路課
（鉄道交差担当）</t>
    <rPh sb="0" eb="2">
      <t>ガイロ</t>
    </rPh>
    <rPh sb="2" eb="3">
      <t>カ</t>
    </rPh>
    <rPh sb="5" eb="7">
      <t>テツドウ</t>
    </rPh>
    <rPh sb="7" eb="9">
      <t>コウサ</t>
    </rPh>
    <rPh sb="9" eb="11">
      <t>タントウ</t>
    </rPh>
    <phoneticPr fontId="5"/>
  </si>
  <si>
    <t>電線類地中化事業</t>
    <rPh sb="0" eb="2">
      <t>デンセン</t>
    </rPh>
    <rPh sb="2" eb="3">
      <t>ルイ</t>
    </rPh>
    <rPh sb="3" eb="6">
      <t>チチュウカ</t>
    </rPh>
    <rPh sb="6" eb="8">
      <t>ジギョウ</t>
    </rPh>
    <phoneticPr fontId="5"/>
  </si>
  <si>
    <t>歩行者専用道整備事業</t>
    <rPh sb="0" eb="3">
      <t>ホコウシャ</t>
    </rPh>
    <rPh sb="3" eb="6">
      <t>センヨウドウ</t>
    </rPh>
    <rPh sb="6" eb="8">
      <t>セイビ</t>
    </rPh>
    <rPh sb="8" eb="10">
      <t>ジギョウ</t>
    </rPh>
    <phoneticPr fontId="5"/>
  </si>
  <si>
    <t>街路交通調査</t>
    <rPh sb="0" eb="2">
      <t>ガイロ</t>
    </rPh>
    <rPh sb="2" eb="4">
      <t>コウツウ</t>
    </rPh>
    <rPh sb="4" eb="6">
      <t>チョウサ</t>
    </rPh>
    <phoneticPr fontId="5"/>
  </si>
  <si>
    <t>道路管理センター負担金</t>
    <rPh sb="0" eb="2">
      <t>ドウロ</t>
    </rPh>
    <rPh sb="2" eb="4">
      <t>カンリ</t>
    </rPh>
    <rPh sb="8" eb="11">
      <t>フタンキン</t>
    </rPh>
    <phoneticPr fontId="3"/>
  </si>
  <si>
    <t>国直轄事業費負担金</t>
    <rPh sb="0" eb="1">
      <t>クニ</t>
    </rPh>
    <rPh sb="1" eb="3">
      <t>チョッカツ</t>
    </rPh>
    <rPh sb="3" eb="6">
      <t>ジギョウヒ</t>
    </rPh>
    <rPh sb="6" eb="9">
      <t>フタンキン</t>
    </rPh>
    <phoneticPr fontId="5"/>
  </si>
  <si>
    <t>道路改良</t>
    <rPh sb="0" eb="2">
      <t>ドウロ</t>
    </rPh>
    <rPh sb="2" eb="4">
      <t>カイリョウ</t>
    </rPh>
    <phoneticPr fontId="3"/>
  </si>
  <si>
    <t>道路課</t>
    <rPh sb="0" eb="2">
      <t>ドウロ</t>
    </rPh>
    <rPh sb="2" eb="3">
      <t>カ</t>
    </rPh>
    <phoneticPr fontId="5"/>
  </si>
  <si>
    <t>環境整備</t>
    <rPh sb="0" eb="2">
      <t>カンキョウ</t>
    </rPh>
    <rPh sb="2" eb="4">
      <t>セイビ</t>
    </rPh>
    <phoneticPr fontId="3"/>
  </si>
  <si>
    <t>交通安全施設等整備</t>
    <rPh sb="0" eb="2">
      <t>コウツウ</t>
    </rPh>
    <rPh sb="2" eb="4">
      <t>アンゼン</t>
    </rPh>
    <rPh sb="4" eb="7">
      <t>シセツトウ</t>
    </rPh>
    <rPh sb="7" eb="9">
      <t>セイビ</t>
    </rPh>
    <phoneticPr fontId="3"/>
  </si>
  <si>
    <t>舗装維持補修</t>
    <rPh sb="0" eb="2">
      <t>ホソウ</t>
    </rPh>
    <rPh sb="2" eb="4">
      <t>イジ</t>
    </rPh>
    <rPh sb="4" eb="6">
      <t>ホシュウ</t>
    </rPh>
    <phoneticPr fontId="3"/>
  </si>
  <si>
    <t>道路施設維持補修</t>
    <rPh sb="0" eb="2">
      <t>ドウロ</t>
    </rPh>
    <rPh sb="2" eb="4">
      <t>シセツ</t>
    </rPh>
    <rPh sb="4" eb="6">
      <t>イジ</t>
    </rPh>
    <rPh sb="6" eb="8">
      <t>ホシュウ</t>
    </rPh>
    <phoneticPr fontId="3"/>
  </si>
  <si>
    <t>事業所営繕</t>
    <rPh sb="0" eb="3">
      <t>ジギョウショ</t>
    </rPh>
    <rPh sb="3" eb="5">
      <t>エイゼン</t>
    </rPh>
    <phoneticPr fontId="3"/>
  </si>
  <si>
    <t>工務課</t>
    <rPh sb="0" eb="3">
      <t>コウムカ</t>
    </rPh>
    <phoneticPr fontId="3"/>
  </si>
  <si>
    <t>工務課</t>
    <rPh sb="0" eb="3">
      <t>コウムカ</t>
    </rPh>
    <phoneticPr fontId="5"/>
  </si>
  <si>
    <t>公共施設の適正利用</t>
    <rPh sb="0" eb="2">
      <t>コウキョウ</t>
    </rPh>
    <rPh sb="2" eb="4">
      <t>シセツ</t>
    </rPh>
    <rPh sb="5" eb="7">
      <t>テキセイ</t>
    </rPh>
    <rPh sb="7" eb="9">
      <t>リヨウ</t>
    </rPh>
    <phoneticPr fontId="3"/>
  </si>
  <si>
    <t>不法占拠対策</t>
    <rPh sb="0" eb="2">
      <t>フホウ</t>
    </rPh>
    <rPh sb="2" eb="4">
      <t>センキョ</t>
    </rPh>
    <rPh sb="4" eb="6">
      <t>タイサク</t>
    </rPh>
    <phoneticPr fontId="3"/>
  </si>
  <si>
    <t>放棄自動車対策</t>
    <rPh sb="0" eb="2">
      <t>ホウキ</t>
    </rPh>
    <rPh sb="2" eb="5">
      <t>ジドウシャ</t>
    </rPh>
    <rPh sb="5" eb="7">
      <t>タイサク</t>
    </rPh>
    <phoneticPr fontId="3"/>
  </si>
  <si>
    <t>道路の適正利用</t>
    <rPh sb="0" eb="2">
      <t>ドウロ</t>
    </rPh>
    <rPh sb="3" eb="5">
      <t>テキセイ</t>
    </rPh>
    <rPh sb="5" eb="7">
      <t>リヨウ</t>
    </rPh>
    <phoneticPr fontId="3"/>
  </si>
  <si>
    <t>道路台帳管理</t>
    <rPh sb="0" eb="2">
      <t>ドウロ</t>
    </rPh>
    <rPh sb="2" eb="4">
      <t>ダイチョウ</t>
    </rPh>
    <rPh sb="4" eb="6">
      <t>カンリ</t>
    </rPh>
    <phoneticPr fontId="3"/>
  </si>
  <si>
    <t>橋梁課</t>
    <rPh sb="0" eb="2">
      <t>キョウリョウ</t>
    </rPh>
    <rPh sb="2" eb="3">
      <t>カ</t>
    </rPh>
    <phoneticPr fontId="3"/>
  </si>
  <si>
    <t>老朽化橋梁の改修</t>
    <rPh sb="0" eb="3">
      <t>ロウキュウカ</t>
    </rPh>
    <rPh sb="3" eb="5">
      <t>キョウリョウ</t>
    </rPh>
    <rPh sb="6" eb="8">
      <t>カイシュウ</t>
    </rPh>
    <phoneticPr fontId="3"/>
  </si>
  <si>
    <t>橋梁の耐震対策</t>
    <rPh sb="0" eb="2">
      <t>キョウリョウ</t>
    </rPh>
    <rPh sb="3" eb="5">
      <t>タイシン</t>
    </rPh>
    <rPh sb="5" eb="7">
      <t>タイサク</t>
    </rPh>
    <phoneticPr fontId="3"/>
  </si>
  <si>
    <t>治水対策事業</t>
    <rPh sb="0" eb="2">
      <t>チスイ</t>
    </rPh>
    <rPh sb="2" eb="4">
      <t>タイサク</t>
    </rPh>
    <rPh sb="4" eb="6">
      <t>ジギョウ</t>
    </rPh>
    <phoneticPr fontId="3"/>
  </si>
  <si>
    <t>河川の維持管理</t>
    <rPh sb="0" eb="2">
      <t>カセン</t>
    </rPh>
    <rPh sb="3" eb="5">
      <t>イジ</t>
    </rPh>
    <rPh sb="5" eb="7">
      <t>カンリ</t>
    </rPh>
    <phoneticPr fontId="3"/>
  </si>
  <si>
    <t>放置自転車対策事業（自転車駐車場整備）</t>
    <rPh sb="0" eb="2">
      <t>ホウチ</t>
    </rPh>
    <rPh sb="2" eb="5">
      <t>ジテンシャ</t>
    </rPh>
    <rPh sb="5" eb="7">
      <t>タイサク</t>
    </rPh>
    <rPh sb="7" eb="9">
      <t>ジギョウ</t>
    </rPh>
    <rPh sb="10" eb="13">
      <t>ジテンシャ</t>
    </rPh>
    <rPh sb="13" eb="16">
      <t>チュウシャジョウ</t>
    </rPh>
    <rPh sb="16" eb="18">
      <t>セイビ</t>
    </rPh>
    <phoneticPr fontId="3"/>
  </si>
  <si>
    <t>淀川左岸線（２期）事業</t>
    <rPh sb="0" eb="2">
      <t>ヨドガワ</t>
    </rPh>
    <rPh sb="2" eb="4">
      <t>サガン</t>
    </rPh>
    <rPh sb="4" eb="5">
      <t>セン</t>
    </rPh>
    <rPh sb="7" eb="8">
      <t>キ</t>
    </rPh>
    <rPh sb="9" eb="11">
      <t>ジギョウ</t>
    </rPh>
    <phoneticPr fontId="5"/>
  </si>
  <si>
    <t>受託事業</t>
    <rPh sb="0" eb="2">
      <t>ジュタク</t>
    </rPh>
    <rPh sb="2" eb="4">
      <t>ジギョウ</t>
    </rPh>
    <phoneticPr fontId="5"/>
  </si>
  <si>
    <t>経理課</t>
    <rPh sb="0" eb="3">
      <t>ケイリカ</t>
    </rPh>
    <phoneticPr fontId="5"/>
  </si>
  <si>
    <t>行政情報化関連事業（庁内情報利用パソコン等）</t>
    <rPh sb="0" eb="2">
      <t>ギョウセイ</t>
    </rPh>
    <rPh sb="2" eb="4">
      <t>ジョウホウ</t>
    </rPh>
    <rPh sb="4" eb="5">
      <t>カ</t>
    </rPh>
    <rPh sb="5" eb="7">
      <t>カンレン</t>
    </rPh>
    <rPh sb="7" eb="9">
      <t>ジギョウ</t>
    </rPh>
    <rPh sb="10" eb="12">
      <t>チョウナイ</t>
    </rPh>
    <rPh sb="12" eb="14">
      <t>ジョウホウ</t>
    </rPh>
    <rPh sb="14" eb="16">
      <t>リヨウ</t>
    </rPh>
    <rPh sb="20" eb="21">
      <t>トウ</t>
    </rPh>
    <phoneticPr fontId="5"/>
  </si>
  <si>
    <t>土木総務事務費</t>
    <rPh sb="0" eb="2">
      <t>ドボク</t>
    </rPh>
    <rPh sb="2" eb="4">
      <t>ソウム</t>
    </rPh>
    <rPh sb="4" eb="5">
      <t>コト</t>
    </rPh>
    <rPh sb="5" eb="6">
      <t>ム</t>
    </rPh>
    <rPh sb="6" eb="7">
      <t>ヒ</t>
    </rPh>
    <phoneticPr fontId="5"/>
  </si>
  <si>
    <t>道路改築事業</t>
    <rPh sb="0" eb="2">
      <t>ドウロ</t>
    </rPh>
    <rPh sb="2" eb="4">
      <t>カイチク</t>
    </rPh>
    <rPh sb="4" eb="6">
      <t>ジギョウ</t>
    </rPh>
    <phoneticPr fontId="5"/>
  </si>
  <si>
    <t>道路照明灯の整備</t>
    <rPh sb="0" eb="2">
      <t>ドウロ</t>
    </rPh>
    <rPh sb="2" eb="5">
      <t>ショウメイトウ</t>
    </rPh>
    <rPh sb="6" eb="8">
      <t>セイビ</t>
    </rPh>
    <phoneticPr fontId="3"/>
  </si>
  <si>
    <t>放置自転車対策事業（放置自転車の撤去費など）</t>
    <rPh sb="0" eb="2">
      <t>ホウチ</t>
    </rPh>
    <rPh sb="2" eb="5">
      <t>ジテンシャ</t>
    </rPh>
    <rPh sb="5" eb="7">
      <t>タイサク</t>
    </rPh>
    <rPh sb="7" eb="9">
      <t>ジギョウ</t>
    </rPh>
    <rPh sb="10" eb="12">
      <t>ホウチ</t>
    </rPh>
    <rPh sb="12" eb="15">
      <t>ジテンシャ</t>
    </rPh>
    <rPh sb="16" eb="18">
      <t>テッキョ</t>
    </rPh>
    <rPh sb="18" eb="19">
      <t>ヒ</t>
    </rPh>
    <phoneticPr fontId="3"/>
  </si>
  <si>
    <t>街路防犯灯の整備</t>
    <rPh sb="0" eb="2">
      <t>ガイロ</t>
    </rPh>
    <rPh sb="2" eb="4">
      <t>ボウハン</t>
    </rPh>
    <rPh sb="4" eb="5">
      <t>トウ</t>
    </rPh>
    <rPh sb="6" eb="8">
      <t>セイビ</t>
    </rPh>
    <phoneticPr fontId="3"/>
  </si>
  <si>
    <t>雨水処理等に要する経費</t>
    <rPh sb="0" eb="2">
      <t>ウスイ</t>
    </rPh>
    <rPh sb="2" eb="5">
      <t>ショリトウ</t>
    </rPh>
    <rPh sb="6" eb="7">
      <t>ヨウ</t>
    </rPh>
    <rPh sb="9" eb="11">
      <t>ケイヒ</t>
    </rPh>
    <phoneticPr fontId="5"/>
  </si>
  <si>
    <t>職員課</t>
    <rPh sb="0" eb="2">
      <t>ショクイン</t>
    </rPh>
    <rPh sb="2" eb="3">
      <t>カ</t>
    </rPh>
    <phoneticPr fontId="5"/>
  </si>
  <si>
    <t>道路課</t>
    <rPh sb="0" eb="2">
      <t>ドウロ</t>
    </rPh>
    <rPh sb="2" eb="3">
      <t>カ</t>
    </rPh>
    <phoneticPr fontId="3"/>
  </si>
  <si>
    <t>予算事業一覧</t>
    <rPh sb="4" eb="6">
      <t>イチラン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</si>
  <si>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3"/>
  </si>
  <si>
    <t>道路橋梁総合管理システム・工事積算システム</t>
    <rPh sb="0" eb="2">
      <t>ドウロ</t>
    </rPh>
    <rPh sb="2" eb="4">
      <t>キョウリョウ</t>
    </rPh>
    <rPh sb="4" eb="6">
      <t>ソウゴウ</t>
    </rPh>
    <rPh sb="6" eb="8">
      <t>カンリ</t>
    </rPh>
    <rPh sb="13" eb="15">
      <t>コウジ</t>
    </rPh>
    <rPh sb="15" eb="17">
      <t>セキサン</t>
    </rPh>
    <phoneticPr fontId="5"/>
  </si>
  <si>
    <t>水都再生事業</t>
    <rPh sb="0" eb="1">
      <t>スイ</t>
    </rPh>
    <rPh sb="1" eb="2">
      <t>ミヤコ</t>
    </rPh>
    <rPh sb="2" eb="4">
      <t>サイセイ</t>
    </rPh>
    <rPh sb="4" eb="6">
      <t>ジギョウ</t>
    </rPh>
    <phoneticPr fontId="5"/>
  </si>
  <si>
    <t>区ＣＭ</t>
  </si>
  <si>
    <t>建設局職員の人件費</t>
    <rPh sb="0" eb="2">
      <t>ケンセツ</t>
    </rPh>
    <rPh sb="2" eb="3">
      <t>キョク</t>
    </rPh>
    <rPh sb="3" eb="5">
      <t>ショクイン</t>
    </rPh>
    <rPh sb="6" eb="9">
      <t>ジンケンヒ</t>
    </rPh>
    <phoneticPr fontId="5"/>
  </si>
  <si>
    <t>橋梁の維持管理</t>
    <rPh sb="0" eb="2">
      <t>キョウリョウ</t>
    </rPh>
    <rPh sb="3" eb="5">
      <t>イジ</t>
    </rPh>
    <rPh sb="5" eb="7">
      <t>カンリ</t>
    </rPh>
    <phoneticPr fontId="3"/>
  </si>
  <si>
    <t>車両機械整備</t>
    <rPh sb="0" eb="2">
      <t>シャリョウ</t>
    </rPh>
    <rPh sb="2" eb="4">
      <t>キカイ</t>
    </rPh>
    <rPh sb="4" eb="6">
      <t>セイビ</t>
    </rPh>
    <phoneticPr fontId="3"/>
  </si>
  <si>
    <t>下水道建設事業及び下水道事業債（特例措置分）等の償還に要する経費</t>
    <rPh sb="0" eb="3">
      <t>ゲスイドウ</t>
    </rPh>
    <rPh sb="3" eb="5">
      <t>ケンセツ</t>
    </rPh>
    <rPh sb="5" eb="7">
      <t>ジギョウ</t>
    </rPh>
    <rPh sb="7" eb="8">
      <t>オヨ</t>
    </rPh>
    <rPh sb="9" eb="12">
      <t>ゲスイドウ</t>
    </rPh>
    <rPh sb="12" eb="14">
      <t>ジギョウ</t>
    </rPh>
    <rPh sb="14" eb="15">
      <t>サイ</t>
    </rPh>
    <rPh sb="16" eb="18">
      <t>トクレイ</t>
    </rPh>
    <rPh sb="18" eb="20">
      <t>ソチ</t>
    </rPh>
    <rPh sb="20" eb="21">
      <t>ブン</t>
    </rPh>
    <rPh sb="22" eb="23">
      <t>トウ</t>
    </rPh>
    <rPh sb="24" eb="26">
      <t>ショウカン</t>
    </rPh>
    <rPh sb="27" eb="28">
      <t>ヨウ</t>
    </rPh>
    <rPh sb="30" eb="32">
      <t>ケイヒ</t>
    </rPh>
    <phoneticPr fontId="5"/>
  </si>
  <si>
    <t>自転車通行環境整備</t>
    <rPh sb="0" eb="3">
      <t>ジテンシャ</t>
    </rPh>
    <rPh sb="3" eb="5">
      <t>ツウコウ</t>
    </rPh>
    <rPh sb="5" eb="7">
      <t>カンキョウ</t>
    </rPh>
    <rPh sb="7" eb="9">
      <t>セイビ</t>
    </rPh>
    <phoneticPr fontId="5"/>
  </si>
  <si>
    <t>連続立体交差事業（阪急電鉄京都線・千里線）</t>
    <rPh sb="0" eb="2">
      <t>レンゾク</t>
    </rPh>
    <rPh sb="2" eb="4">
      <t>リッタイ</t>
    </rPh>
    <rPh sb="4" eb="6">
      <t>コウサ</t>
    </rPh>
    <rPh sb="6" eb="8">
      <t>ジギョウ</t>
    </rPh>
    <rPh sb="9" eb="11">
      <t>ハンキュウ</t>
    </rPh>
    <rPh sb="11" eb="13">
      <t>デンテツ</t>
    </rPh>
    <rPh sb="13" eb="16">
      <t>キョウトセン</t>
    </rPh>
    <rPh sb="17" eb="20">
      <t>センリセン</t>
    </rPh>
    <phoneticPr fontId="5"/>
  </si>
  <si>
    <t>地下道の管理費</t>
    <rPh sb="0" eb="3">
      <t>チカドウ</t>
    </rPh>
    <rPh sb="4" eb="7">
      <t>カンリヒ</t>
    </rPh>
    <phoneticPr fontId="5"/>
  </si>
  <si>
    <t>渡船場の管理費</t>
    <rPh sb="0" eb="2">
      <t>トセン</t>
    </rPh>
    <rPh sb="2" eb="3">
      <t>バ</t>
    </rPh>
    <rPh sb="4" eb="6">
      <t>カンリ</t>
    </rPh>
    <rPh sb="6" eb="7">
      <t>ヒ</t>
    </rPh>
    <phoneticPr fontId="5"/>
  </si>
  <si>
    <t>河底とんねるの管理費</t>
    <rPh sb="0" eb="1">
      <t>カワ</t>
    </rPh>
    <rPh sb="1" eb="2">
      <t>ゾコ</t>
    </rPh>
    <rPh sb="7" eb="9">
      <t>カンリ</t>
    </rPh>
    <rPh sb="9" eb="10">
      <t>ヒ</t>
    </rPh>
    <phoneticPr fontId="5"/>
  </si>
  <si>
    <t>公園管理運営費</t>
    <rPh sb="0" eb="2">
      <t>コウエン</t>
    </rPh>
    <rPh sb="2" eb="4">
      <t>カンリ</t>
    </rPh>
    <rPh sb="4" eb="6">
      <t>ウンエイ</t>
    </rPh>
    <rPh sb="6" eb="7">
      <t>ヒ</t>
    </rPh>
    <phoneticPr fontId="3"/>
  </si>
  <si>
    <t>有料施設管理運営費</t>
    <rPh sb="0" eb="2">
      <t>ユウリョウ</t>
    </rPh>
    <rPh sb="2" eb="4">
      <t>シセツ</t>
    </rPh>
    <rPh sb="4" eb="6">
      <t>カンリ</t>
    </rPh>
    <rPh sb="6" eb="8">
      <t>ウンエイ</t>
    </rPh>
    <rPh sb="8" eb="9">
      <t>ヒ</t>
    </rPh>
    <phoneticPr fontId="3"/>
  </si>
  <si>
    <t>一般園地指定管理代行料</t>
    <rPh sb="0" eb="2">
      <t>イッパン</t>
    </rPh>
    <rPh sb="2" eb="4">
      <t>エンチ</t>
    </rPh>
    <rPh sb="4" eb="6">
      <t>シテイ</t>
    </rPh>
    <rPh sb="6" eb="8">
      <t>カンリ</t>
    </rPh>
    <rPh sb="8" eb="10">
      <t>ダイコウ</t>
    </rPh>
    <rPh sb="10" eb="11">
      <t>リョウ</t>
    </rPh>
    <phoneticPr fontId="3"/>
  </si>
  <si>
    <t>有料施設指定管理代行料</t>
    <rPh sb="0" eb="2">
      <t>ユウリョウ</t>
    </rPh>
    <rPh sb="2" eb="4">
      <t>シセツ</t>
    </rPh>
    <rPh sb="4" eb="6">
      <t>シテイ</t>
    </rPh>
    <rPh sb="6" eb="8">
      <t>カンリ</t>
    </rPh>
    <rPh sb="8" eb="10">
      <t>ダイコウ</t>
    </rPh>
    <rPh sb="10" eb="11">
      <t>リョウ</t>
    </rPh>
    <phoneticPr fontId="3"/>
  </si>
  <si>
    <t>天王寺動物園飼育管理運営費</t>
    <rPh sb="0" eb="3">
      <t>テンノウジ</t>
    </rPh>
    <rPh sb="3" eb="6">
      <t>ドウブツエン</t>
    </rPh>
    <rPh sb="6" eb="8">
      <t>シイク</t>
    </rPh>
    <rPh sb="8" eb="10">
      <t>カンリ</t>
    </rPh>
    <rPh sb="10" eb="13">
      <t>ウンエイヒ</t>
    </rPh>
    <phoneticPr fontId="3"/>
  </si>
  <si>
    <t>住区基幹公園整備事業</t>
    <rPh sb="0" eb="1">
      <t>ジュウ</t>
    </rPh>
    <rPh sb="1" eb="2">
      <t>ク</t>
    </rPh>
    <rPh sb="2" eb="4">
      <t>キカン</t>
    </rPh>
    <rPh sb="4" eb="6">
      <t>コウエン</t>
    </rPh>
    <rPh sb="6" eb="8">
      <t>セイビ</t>
    </rPh>
    <rPh sb="8" eb="10">
      <t>ジギョウ</t>
    </rPh>
    <phoneticPr fontId="3"/>
  </si>
  <si>
    <t>都市基幹公園等整備事業</t>
    <rPh sb="0" eb="2">
      <t>トシ</t>
    </rPh>
    <rPh sb="2" eb="4">
      <t>キカン</t>
    </rPh>
    <rPh sb="4" eb="6">
      <t>コウエン</t>
    </rPh>
    <rPh sb="6" eb="7">
      <t>トウ</t>
    </rPh>
    <rPh sb="7" eb="9">
      <t>セイビ</t>
    </rPh>
    <rPh sb="9" eb="11">
      <t>ジギョウ</t>
    </rPh>
    <phoneticPr fontId="3"/>
  </si>
  <si>
    <t>都市基幹公園整備（維持補修）</t>
    <rPh sb="0" eb="2">
      <t>トシ</t>
    </rPh>
    <rPh sb="2" eb="4">
      <t>キカン</t>
    </rPh>
    <rPh sb="4" eb="6">
      <t>コウエン</t>
    </rPh>
    <rPh sb="6" eb="8">
      <t>セイビ</t>
    </rPh>
    <rPh sb="9" eb="11">
      <t>イジ</t>
    </rPh>
    <rPh sb="11" eb="13">
      <t>ホシュウ</t>
    </rPh>
    <phoneticPr fontId="5"/>
  </si>
  <si>
    <t>住区基幹公園整備（維持補修）</t>
    <rPh sb="0" eb="1">
      <t>ジュウ</t>
    </rPh>
    <rPh sb="1" eb="2">
      <t>ク</t>
    </rPh>
    <rPh sb="2" eb="4">
      <t>キカン</t>
    </rPh>
    <rPh sb="4" eb="6">
      <t>コウエン</t>
    </rPh>
    <rPh sb="6" eb="8">
      <t>セイビ</t>
    </rPh>
    <rPh sb="9" eb="11">
      <t>イジ</t>
    </rPh>
    <rPh sb="11" eb="13">
      <t>ホシュウ</t>
    </rPh>
    <phoneticPr fontId="5"/>
  </si>
  <si>
    <t>公園内電気施設整備</t>
    <rPh sb="0" eb="3">
      <t>コウエンナイ</t>
    </rPh>
    <rPh sb="3" eb="5">
      <t>デンキ</t>
    </rPh>
    <rPh sb="5" eb="7">
      <t>シセツ</t>
    </rPh>
    <rPh sb="7" eb="9">
      <t>セイビ</t>
    </rPh>
    <phoneticPr fontId="3"/>
  </si>
  <si>
    <t>作業体制整備</t>
    <rPh sb="0" eb="2">
      <t>サギョウ</t>
    </rPh>
    <rPh sb="2" eb="4">
      <t>タイセイ</t>
    </rPh>
    <rPh sb="4" eb="6">
      <t>セイビ</t>
    </rPh>
    <phoneticPr fontId="3"/>
  </si>
  <si>
    <t>公園管理作業</t>
    <rPh sb="0" eb="2">
      <t>コウエン</t>
    </rPh>
    <rPh sb="2" eb="4">
      <t>カンリ</t>
    </rPh>
    <rPh sb="4" eb="6">
      <t>サギョウ</t>
    </rPh>
    <phoneticPr fontId="3"/>
  </si>
  <si>
    <t>緑化の普及啓発事業等</t>
    <rPh sb="0" eb="2">
      <t>リョッカ</t>
    </rPh>
    <rPh sb="3" eb="5">
      <t>フキュウ</t>
    </rPh>
    <rPh sb="5" eb="7">
      <t>ケイハツ</t>
    </rPh>
    <rPh sb="7" eb="9">
      <t>ジギョウ</t>
    </rPh>
    <rPh sb="9" eb="10">
      <t>トウ</t>
    </rPh>
    <phoneticPr fontId="3"/>
  </si>
  <si>
    <t>児童遊園の整備・運営</t>
    <rPh sb="0" eb="2">
      <t>ジドウ</t>
    </rPh>
    <rPh sb="2" eb="4">
      <t>ユウエン</t>
    </rPh>
    <rPh sb="5" eb="7">
      <t>セイビ</t>
    </rPh>
    <rPh sb="8" eb="10">
      <t>ウンエイ</t>
    </rPh>
    <phoneticPr fontId="5"/>
  </si>
  <si>
    <t>都市公園整備計画関連調査</t>
    <rPh sb="0" eb="2">
      <t>トシ</t>
    </rPh>
    <rPh sb="2" eb="4">
      <t>コウエン</t>
    </rPh>
    <rPh sb="4" eb="6">
      <t>セイビ</t>
    </rPh>
    <rPh sb="6" eb="8">
      <t>ケイカク</t>
    </rPh>
    <rPh sb="8" eb="10">
      <t>カンレン</t>
    </rPh>
    <rPh sb="10" eb="12">
      <t>チョウサ</t>
    </rPh>
    <phoneticPr fontId="3"/>
  </si>
  <si>
    <t>　　</t>
  </si>
  <si>
    <t>南海トラフ巨大地震・津波に伴う橋梁の耐震対策事業</t>
    <rPh sb="0" eb="2">
      <t>ナンカイ</t>
    </rPh>
    <rPh sb="5" eb="7">
      <t>キョダイ</t>
    </rPh>
    <rPh sb="7" eb="9">
      <t>ジシン</t>
    </rPh>
    <rPh sb="10" eb="12">
      <t>ツナミ</t>
    </rPh>
    <rPh sb="13" eb="14">
      <t>トモナ</t>
    </rPh>
    <rPh sb="15" eb="17">
      <t>キョウリョウ</t>
    </rPh>
    <rPh sb="18" eb="20">
      <t>タイシン</t>
    </rPh>
    <rPh sb="20" eb="22">
      <t>タイサク</t>
    </rPh>
    <rPh sb="22" eb="24">
      <t>ジギョウ</t>
    </rPh>
    <phoneticPr fontId="3"/>
  </si>
  <si>
    <t>密集市街地における防災・減災対策の推進に資する都市計画道路の整備</t>
    <rPh sb="0" eb="2">
      <t>ミッシュウ</t>
    </rPh>
    <rPh sb="2" eb="5">
      <t>シガイチ</t>
    </rPh>
    <rPh sb="9" eb="11">
      <t>ボウサイ</t>
    </rPh>
    <rPh sb="12" eb="13">
      <t>ゲン</t>
    </rPh>
    <rPh sb="13" eb="14">
      <t>サイ</t>
    </rPh>
    <rPh sb="14" eb="16">
      <t>タイサク</t>
    </rPh>
    <rPh sb="17" eb="19">
      <t>スイシン</t>
    </rPh>
    <rPh sb="20" eb="21">
      <t>シ</t>
    </rPh>
    <rPh sb="23" eb="25">
      <t>トシ</t>
    </rPh>
    <rPh sb="25" eb="27">
      <t>ケイカク</t>
    </rPh>
    <rPh sb="27" eb="29">
      <t>ドウロ</t>
    </rPh>
    <rPh sb="30" eb="32">
      <t>セイビ</t>
    </rPh>
    <phoneticPr fontId="5"/>
  </si>
  <si>
    <t>花と緑のまちづくり推進基金蓄積計</t>
    <rPh sb="0" eb="1">
      <t>ハナ</t>
    </rPh>
    <rPh sb="2" eb="3">
      <t>ミドリ</t>
    </rPh>
    <rPh sb="9" eb="11">
      <t>スイシン</t>
    </rPh>
    <rPh sb="11" eb="13">
      <t>キキン</t>
    </rPh>
    <rPh sb="13" eb="15">
      <t>チクセキ</t>
    </rPh>
    <rPh sb="15" eb="16">
      <t>ケイ</t>
    </rPh>
    <phoneticPr fontId="3"/>
  </si>
  <si>
    <t>道路部調整課</t>
    <rPh sb="0" eb="2">
      <t>ドウロ</t>
    </rPh>
    <rPh sb="2" eb="3">
      <t>ブ</t>
    </rPh>
    <rPh sb="3" eb="5">
      <t>チョウセイ</t>
    </rPh>
    <rPh sb="5" eb="6">
      <t>カ</t>
    </rPh>
    <phoneticPr fontId="5"/>
  </si>
  <si>
    <t>公園緑化部調整課　</t>
    <rPh sb="0" eb="2">
      <t>コウエン</t>
    </rPh>
    <rPh sb="2" eb="4">
      <t>リョッカ</t>
    </rPh>
    <rPh sb="4" eb="5">
      <t>ブ</t>
    </rPh>
    <rPh sb="5" eb="8">
      <t>チョウセイカ</t>
    </rPh>
    <phoneticPr fontId="3"/>
  </si>
  <si>
    <t>公園緑化部調整課</t>
    <rPh sb="0" eb="2">
      <t>コウエン</t>
    </rPh>
    <rPh sb="2" eb="4">
      <t>リョッカ</t>
    </rPh>
    <rPh sb="4" eb="5">
      <t>ブ</t>
    </rPh>
    <rPh sb="5" eb="7">
      <t>チョウセイ</t>
    </rPh>
    <rPh sb="7" eb="8">
      <t>カ</t>
    </rPh>
    <phoneticPr fontId="3"/>
  </si>
  <si>
    <t>道路部調整課
経理課</t>
    <rPh sb="0" eb="2">
      <t>ドウロ</t>
    </rPh>
    <rPh sb="2" eb="3">
      <t>ブ</t>
    </rPh>
    <rPh sb="3" eb="6">
      <t>チョウセイカ</t>
    </rPh>
    <rPh sb="7" eb="10">
      <t>ケイリカ</t>
    </rPh>
    <phoneticPr fontId="3"/>
  </si>
  <si>
    <t>道路高架下等駐車場管理事業</t>
    <rPh sb="2" eb="5">
      <t>コウカシタ</t>
    </rPh>
    <rPh sb="5" eb="6">
      <t>トウ</t>
    </rPh>
    <rPh sb="6" eb="9">
      <t>チュウシャジョウ</t>
    </rPh>
    <rPh sb="9" eb="11">
      <t>カンリ</t>
    </rPh>
    <rPh sb="11" eb="13">
      <t>ジギョウ</t>
    </rPh>
    <phoneticPr fontId="5"/>
  </si>
  <si>
    <t>幹線・電線共同溝整備</t>
    <rPh sb="0" eb="2">
      <t>カンセン</t>
    </rPh>
    <rPh sb="3" eb="5">
      <t>デンセン</t>
    </rPh>
    <rPh sb="5" eb="7">
      <t>キョウドウ</t>
    </rPh>
    <rPh sb="7" eb="8">
      <t>ミゾ</t>
    </rPh>
    <rPh sb="8" eb="10">
      <t>セイビ</t>
    </rPh>
    <phoneticPr fontId="3"/>
  </si>
  <si>
    <t>事業費支弁分を除く人件費</t>
    <phoneticPr fontId="5"/>
  </si>
  <si>
    <t>事業費支弁分を除く人件費</t>
    <phoneticPr fontId="3"/>
  </si>
  <si>
    <t>工務課
（道路公園設備担当）</t>
    <rPh sb="0" eb="2">
      <t>コウム</t>
    </rPh>
    <rPh sb="2" eb="3">
      <t>カ</t>
    </rPh>
    <rPh sb="5" eb="7">
      <t>ドウロ</t>
    </rPh>
    <rPh sb="7" eb="9">
      <t>コウエン</t>
    </rPh>
    <rPh sb="9" eb="11">
      <t>セツビ</t>
    </rPh>
    <rPh sb="11" eb="13">
      <t>タントウ</t>
    </rPh>
    <phoneticPr fontId="3"/>
  </si>
  <si>
    <t>観光魅力向上のための歴史・文化的まちなみ創出事業</t>
    <rPh sb="0" eb="2">
      <t>カンコウ</t>
    </rPh>
    <rPh sb="2" eb="4">
      <t>ミリョク</t>
    </rPh>
    <rPh sb="4" eb="6">
      <t>コウジョウ</t>
    </rPh>
    <rPh sb="10" eb="12">
      <t>レキシ</t>
    </rPh>
    <rPh sb="13" eb="16">
      <t>ブンカテキ</t>
    </rPh>
    <rPh sb="20" eb="22">
      <t>ソウシュツ</t>
    </rPh>
    <rPh sb="22" eb="24">
      <t>ジギョウ</t>
    </rPh>
    <phoneticPr fontId="3"/>
  </si>
  <si>
    <t>御堂筋の活性化</t>
    <rPh sb="0" eb="2">
      <t>ミドウ</t>
    </rPh>
    <rPh sb="2" eb="3">
      <t>スジ</t>
    </rPh>
    <rPh sb="4" eb="7">
      <t>カッセイカ</t>
    </rPh>
    <phoneticPr fontId="3"/>
  </si>
  <si>
    <t>天王寺動物園管理運営費</t>
    <rPh sb="0" eb="3">
      <t>テンノウジ</t>
    </rPh>
    <rPh sb="3" eb="5">
      <t>ドウブツ</t>
    </rPh>
    <rPh sb="6" eb="8">
      <t>カンリ</t>
    </rPh>
    <rPh sb="8" eb="11">
      <t>ウンエイヒ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</si>
  <si>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</si>
  <si>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8-1-1</t>
    <phoneticPr fontId="5"/>
  </si>
  <si>
    <t>8-1-2</t>
  </si>
  <si>
    <t>8-1-3</t>
  </si>
  <si>
    <t>8-2-1</t>
  </si>
  <si>
    <t>8-4-1</t>
  </si>
  <si>
    <t>8-2-2</t>
    <phoneticPr fontId="5"/>
  </si>
  <si>
    <t>8-3-1</t>
    <phoneticPr fontId="5"/>
  </si>
  <si>
    <t>工務課</t>
    <rPh sb="0" eb="2">
      <t>コウム</t>
    </rPh>
    <rPh sb="2" eb="3">
      <t>カ</t>
    </rPh>
    <phoneticPr fontId="3"/>
  </si>
  <si>
    <t>淀川河川公園整備事業</t>
    <rPh sb="0" eb="2">
      <t>ヨドガワ</t>
    </rPh>
    <rPh sb="2" eb="4">
      <t>カセン</t>
    </rPh>
    <rPh sb="4" eb="6">
      <t>コウエン</t>
    </rPh>
    <rPh sb="6" eb="8">
      <t>セイビ</t>
    </rPh>
    <rPh sb="8" eb="10">
      <t>ジギョウ</t>
    </rPh>
    <phoneticPr fontId="3"/>
  </si>
  <si>
    <t>天王寺動物園整備事業費</t>
    <rPh sb="0" eb="3">
      <t>テンノウジ</t>
    </rPh>
    <rPh sb="3" eb="5">
      <t>ドウブツ</t>
    </rPh>
    <rPh sb="6" eb="8">
      <t>セイビ</t>
    </rPh>
    <rPh sb="8" eb="11">
      <t>ジギョウヒ</t>
    </rPh>
    <phoneticPr fontId="3"/>
  </si>
  <si>
    <t>15-8-1</t>
    <phoneticPr fontId="5"/>
  </si>
  <si>
    <t>15-8-2</t>
    <phoneticPr fontId="5"/>
  </si>
  <si>
    <t>職員費計</t>
    <rPh sb="0" eb="2">
      <t>ショクイン</t>
    </rPh>
    <rPh sb="2" eb="3">
      <t>ヒ</t>
    </rPh>
    <rPh sb="3" eb="4">
      <t>ケイ</t>
    </rPh>
    <phoneticPr fontId="5"/>
  </si>
  <si>
    <t>土木総務費計</t>
    <rPh sb="0" eb="2">
      <t>ドボク</t>
    </rPh>
    <rPh sb="2" eb="4">
      <t>ソウム</t>
    </rPh>
    <rPh sb="4" eb="5">
      <t>ヒ</t>
    </rPh>
    <rPh sb="5" eb="6">
      <t>ケイ</t>
    </rPh>
    <phoneticPr fontId="5"/>
  </si>
  <si>
    <t>水防組合費計</t>
    <rPh sb="0" eb="2">
      <t>スイボウ</t>
    </rPh>
    <rPh sb="2" eb="4">
      <t>クミアイ</t>
    </rPh>
    <rPh sb="4" eb="5">
      <t>ヒ</t>
    </rPh>
    <rPh sb="5" eb="6">
      <t>ケイ</t>
    </rPh>
    <phoneticPr fontId="5"/>
  </si>
  <si>
    <t>河川費計</t>
    <rPh sb="0" eb="2">
      <t>カセン</t>
    </rPh>
    <rPh sb="2" eb="3">
      <t>ヒ</t>
    </rPh>
    <rPh sb="3" eb="4">
      <t>ケイ</t>
    </rPh>
    <phoneticPr fontId="5"/>
  </si>
  <si>
    <t>公園費計</t>
    <rPh sb="0" eb="2">
      <t>コウエン</t>
    </rPh>
    <rPh sb="2" eb="3">
      <t>ヒ</t>
    </rPh>
    <rPh sb="3" eb="4">
      <t>ケイ</t>
    </rPh>
    <phoneticPr fontId="5"/>
  </si>
  <si>
    <t>動物園費計</t>
    <rPh sb="0" eb="2">
      <t>ドウブツ</t>
    </rPh>
    <rPh sb="2" eb="3">
      <t>エン</t>
    </rPh>
    <rPh sb="3" eb="4">
      <t>ヒ</t>
    </rPh>
    <rPh sb="4" eb="5">
      <t>ケイ</t>
    </rPh>
    <phoneticPr fontId="5"/>
  </si>
  <si>
    <t>街路事業費計</t>
    <rPh sb="0" eb="2">
      <t>ガイロ</t>
    </rPh>
    <rPh sb="2" eb="5">
      <t>ジギョウヒ</t>
    </rPh>
    <rPh sb="5" eb="6">
      <t>ケイ</t>
    </rPh>
    <phoneticPr fontId="5"/>
  </si>
  <si>
    <t>下水道事業補助金計</t>
    <rPh sb="0" eb="3">
      <t>ゲスイドウ</t>
    </rPh>
    <rPh sb="3" eb="5">
      <t>ジギョウ</t>
    </rPh>
    <rPh sb="5" eb="8">
      <t>ホジョキン</t>
    </rPh>
    <rPh sb="8" eb="9">
      <t>ケイ</t>
    </rPh>
    <phoneticPr fontId="5"/>
  </si>
  <si>
    <t>下水道事業会計へ繰替計</t>
    <rPh sb="0" eb="3">
      <t>ゲスイドウ</t>
    </rPh>
    <rPh sb="3" eb="5">
      <t>ジギョウ</t>
    </rPh>
    <rPh sb="5" eb="7">
      <t>カイケイ</t>
    </rPh>
    <rPh sb="8" eb="9">
      <t>ク</t>
    </rPh>
    <rPh sb="9" eb="10">
      <t>カ</t>
    </rPh>
    <rPh sb="10" eb="11">
      <t>ケイ</t>
    </rPh>
    <phoneticPr fontId="5"/>
  </si>
  <si>
    <t>所属計</t>
    <rPh sb="0" eb="2">
      <t>ショゾク</t>
    </rPh>
    <rPh sb="2" eb="3">
      <t>ケイ</t>
    </rPh>
    <phoneticPr fontId="5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</si>
  <si>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3"/>
  </si>
  <si>
    <t>橋梁費計</t>
    <rPh sb="0" eb="2">
      <t>キョウリョウ</t>
    </rPh>
    <rPh sb="2" eb="3">
      <t>ヒ</t>
    </rPh>
    <rPh sb="3" eb="4">
      <t>ケイ</t>
    </rPh>
    <phoneticPr fontId="5"/>
  </si>
  <si>
    <t>8-4-1</t>
    <phoneticPr fontId="5"/>
  </si>
  <si>
    <t>8-4-2</t>
    <phoneticPr fontId="5"/>
  </si>
  <si>
    <t>難波宮跡公園の整備事業</t>
    <rPh sb="0" eb="2">
      <t>ナニワ</t>
    </rPh>
    <rPh sb="2" eb="3">
      <t>ミヤ</t>
    </rPh>
    <rPh sb="3" eb="4">
      <t>アト</t>
    </rPh>
    <rPh sb="4" eb="6">
      <t>コウエン</t>
    </rPh>
    <rPh sb="7" eb="9">
      <t>セイビ</t>
    </rPh>
    <rPh sb="9" eb="11">
      <t>ジギョウ</t>
    </rPh>
    <phoneticPr fontId="5"/>
  </si>
  <si>
    <t>所属名　建設局　</t>
    <rPh sb="0" eb="2">
      <t>ショゾク</t>
    </rPh>
    <rPh sb="2" eb="3">
      <t>メイ</t>
    </rPh>
    <rPh sb="4" eb="6">
      <t>ケンセツ</t>
    </rPh>
    <rPh sb="6" eb="7">
      <t>キョク</t>
    </rPh>
    <phoneticPr fontId="3"/>
  </si>
  <si>
    <t>増  減</t>
    <rPh sb="0" eb="1">
      <t>ゾウ</t>
    </rPh>
    <rPh sb="3" eb="4">
      <t>ゲン</t>
    </rPh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</si>
  <si>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</si>
  <si>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</si>
  <si>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公園施設整備（安全安心・リフレッシュ）</t>
    <rPh sb="0" eb="2">
      <t>コウエン</t>
    </rPh>
    <rPh sb="2" eb="4">
      <t>シセツ</t>
    </rPh>
    <rPh sb="4" eb="6">
      <t>セイビ</t>
    </rPh>
    <rPh sb="7" eb="9">
      <t>アンゼン</t>
    </rPh>
    <rPh sb="9" eb="11">
      <t>アンシン</t>
    </rPh>
    <phoneticPr fontId="3"/>
  </si>
  <si>
    <t>鶴見中央公園整備負担金の償還</t>
    <rPh sb="0" eb="2">
      <t>ツルミ</t>
    </rPh>
    <rPh sb="2" eb="4">
      <t>チュウオウ</t>
    </rPh>
    <rPh sb="4" eb="6">
      <t>コウエン</t>
    </rPh>
    <rPh sb="6" eb="8">
      <t>セイビ</t>
    </rPh>
    <rPh sb="8" eb="11">
      <t>フタンキン</t>
    </rPh>
    <rPh sb="12" eb="14">
      <t>ショウカン</t>
    </rPh>
    <phoneticPr fontId="3"/>
  </si>
  <si>
    <t>天王寺大和川線（旧阪和線緑地）整備事業</t>
    <rPh sb="0" eb="3">
      <t>テンノウジ</t>
    </rPh>
    <rPh sb="3" eb="5">
      <t>ヤマト</t>
    </rPh>
    <rPh sb="5" eb="6">
      <t>カワ</t>
    </rPh>
    <rPh sb="6" eb="7">
      <t>セン</t>
    </rPh>
    <phoneticPr fontId="0"/>
  </si>
  <si>
    <t>天王寺公園・動物園の魅力向上事業（公園）</t>
    <rPh sb="0" eb="3">
      <t>テンノウジ</t>
    </rPh>
    <rPh sb="3" eb="5">
      <t>コウエン</t>
    </rPh>
    <rPh sb="6" eb="9">
      <t>ドウブツエン</t>
    </rPh>
    <rPh sb="10" eb="12">
      <t>ミリョク</t>
    </rPh>
    <rPh sb="12" eb="14">
      <t>コウジョウ</t>
    </rPh>
    <rPh sb="14" eb="16">
      <t>ジギョウ</t>
    </rPh>
    <rPh sb="17" eb="19">
      <t>コウエン</t>
    </rPh>
    <phoneticPr fontId="3"/>
  </si>
  <si>
    <t>天王寺公園・動物園の魅力向上事業（動物園）</t>
    <rPh sb="0" eb="3">
      <t>テンノウジ</t>
    </rPh>
    <rPh sb="3" eb="5">
      <t>コウエン</t>
    </rPh>
    <rPh sb="6" eb="9">
      <t>ドウブツエン</t>
    </rPh>
    <rPh sb="10" eb="12">
      <t>ミリョク</t>
    </rPh>
    <rPh sb="12" eb="14">
      <t>コウジョウ</t>
    </rPh>
    <rPh sb="14" eb="16">
      <t>ジギョウ</t>
    </rPh>
    <rPh sb="17" eb="19">
      <t>ドウブツ</t>
    </rPh>
    <rPh sb="19" eb="20">
      <t>エン</t>
    </rPh>
    <phoneticPr fontId="3"/>
  </si>
  <si>
    <t>うめきた２期区域基盤整備事業（ＪＲ東海道線支線地下化事業）</t>
    <rPh sb="5" eb="6">
      <t>キ</t>
    </rPh>
    <rPh sb="6" eb="8">
      <t>クイキ</t>
    </rPh>
    <rPh sb="8" eb="10">
      <t>キバン</t>
    </rPh>
    <rPh sb="10" eb="12">
      <t>セイビ</t>
    </rPh>
    <rPh sb="12" eb="14">
      <t>ジギョウ</t>
    </rPh>
    <rPh sb="17" eb="21">
      <t>トウカイドウセン</t>
    </rPh>
    <rPh sb="21" eb="22">
      <t>ササ</t>
    </rPh>
    <rPh sb="22" eb="23">
      <t>セン</t>
    </rPh>
    <rPh sb="23" eb="26">
      <t>チカカ</t>
    </rPh>
    <rPh sb="26" eb="28">
      <t>ジギョウ</t>
    </rPh>
    <phoneticPr fontId="5"/>
  </si>
  <si>
    <t>公園緑化部調整課</t>
    <rPh sb="0" eb="2">
      <t>コウエン</t>
    </rPh>
    <rPh sb="2" eb="4">
      <t>リョクカ</t>
    </rPh>
    <rPh sb="4" eb="5">
      <t>ブ</t>
    </rPh>
    <rPh sb="5" eb="7">
      <t>チョウセイ</t>
    </rPh>
    <rPh sb="7" eb="8">
      <t>カ</t>
    </rPh>
    <phoneticPr fontId="3"/>
  </si>
  <si>
    <t>公園緑化部調整課　他</t>
    <rPh sb="0" eb="2">
      <t>コウエン</t>
    </rPh>
    <rPh sb="2" eb="4">
      <t>リョクカ</t>
    </rPh>
    <rPh sb="4" eb="5">
      <t>ブ</t>
    </rPh>
    <rPh sb="5" eb="7">
      <t>チョウセイ</t>
    </rPh>
    <rPh sb="7" eb="8">
      <t>カ</t>
    </rPh>
    <rPh sb="9" eb="10">
      <t>ホカ</t>
    </rPh>
    <phoneticPr fontId="3"/>
  </si>
  <si>
    <t>公園課</t>
    <rPh sb="0" eb="3">
      <t>コウエンカ</t>
    </rPh>
    <phoneticPr fontId="3"/>
  </si>
  <si>
    <t>緑化課</t>
    <rPh sb="0" eb="2">
      <t>リョクカ</t>
    </rPh>
    <rPh sb="2" eb="3">
      <t>カ</t>
    </rPh>
    <phoneticPr fontId="3"/>
  </si>
  <si>
    <t>公園緑化部調整課
公園課</t>
    <rPh sb="0" eb="2">
      <t>コウエン</t>
    </rPh>
    <rPh sb="2" eb="4">
      <t>リョッカ</t>
    </rPh>
    <rPh sb="4" eb="5">
      <t>ブ</t>
    </rPh>
    <rPh sb="5" eb="7">
      <t>チョウセイ</t>
    </rPh>
    <rPh sb="7" eb="8">
      <t>カ</t>
    </rPh>
    <rPh sb="9" eb="12">
      <t>コウエンカ</t>
    </rPh>
    <phoneticPr fontId="3"/>
  </si>
  <si>
    <t>福町十三線立体交差事業（阪神なんば線）</t>
    <rPh sb="0" eb="2">
      <t>フクマチ</t>
    </rPh>
    <rPh sb="2" eb="4">
      <t>ジュウソウ</t>
    </rPh>
    <rPh sb="4" eb="5">
      <t>セン</t>
    </rPh>
    <rPh sb="5" eb="7">
      <t>リッタイ</t>
    </rPh>
    <rPh sb="7" eb="9">
      <t>コウサ</t>
    </rPh>
    <rPh sb="9" eb="11">
      <t>ジギョウ</t>
    </rPh>
    <rPh sb="12" eb="14">
      <t>ハンシン</t>
    </rPh>
    <rPh sb="17" eb="18">
      <t>セン</t>
    </rPh>
    <phoneticPr fontId="5"/>
  </si>
  <si>
    <t>8-4-1</t>
    <phoneticPr fontId="5"/>
  </si>
  <si>
    <t>公園適正化対策</t>
    <rPh sb="0" eb="2">
      <t>コウエン</t>
    </rPh>
    <rPh sb="2" eb="5">
      <t>テキセイカ</t>
    </rPh>
    <rPh sb="5" eb="7">
      <t>タイサク</t>
    </rPh>
    <phoneticPr fontId="5"/>
  </si>
  <si>
    <t>鶴見緑地の再生・魅力向上事業</t>
    <rPh sb="0" eb="4">
      <t>ツルミリョクチ</t>
    </rPh>
    <rPh sb="5" eb="7">
      <t>サイセイ</t>
    </rPh>
    <rPh sb="8" eb="10">
      <t>ミリョク</t>
    </rPh>
    <rPh sb="10" eb="12">
      <t>コウジョウ</t>
    </rPh>
    <rPh sb="12" eb="14">
      <t>ジギョウ</t>
    </rPh>
    <phoneticPr fontId="3"/>
  </si>
  <si>
    <t>8-2-1</t>
    <phoneticPr fontId="5"/>
  </si>
  <si>
    <t>西部方面管理事務所
管理課</t>
    <rPh sb="0" eb="2">
      <t>セイブ</t>
    </rPh>
    <rPh sb="2" eb="4">
      <t>ホウメン</t>
    </rPh>
    <rPh sb="4" eb="6">
      <t>カンリ</t>
    </rPh>
    <rPh sb="6" eb="8">
      <t>ジム</t>
    </rPh>
    <rPh sb="8" eb="9">
      <t>ショ</t>
    </rPh>
    <rPh sb="10" eb="12">
      <t>カンリ</t>
    </rPh>
    <rPh sb="12" eb="13">
      <t>カ</t>
    </rPh>
    <phoneticPr fontId="5"/>
  </si>
  <si>
    <t>道路部調整課</t>
    <rPh sb="0" eb="2">
      <t>ドウロ</t>
    </rPh>
    <rPh sb="2" eb="3">
      <t>ブ</t>
    </rPh>
    <rPh sb="3" eb="5">
      <t>チョウセイ</t>
    </rPh>
    <rPh sb="5" eb="6">
      <t>カ</t>
    </rPh>
    <phoneticPr fontId="3"/>
  </si>
  <si>
    <t>御堂筋の道路空間再編</t>
    <rPh sb="0" eb="2">
      <t>ミドウ</t>
    </rPh>
    <rPh sb="2" eb="3">
      <t>スジ</t>
    </rPh>
    <rPh sb="4" eb="10">
      <t>ドウロクウカンサイヘン</t>
    </rPh>
    <phoneticPr fontId="5"/>
  </si>
  <si>
    <t>8-2-1</t>
    <phoneticPr fontId="5"/>
  </si>
  <si>
    <t>方面調整課
（自転車対策担当）</t>
    <rPh sb="0" eb="2">
      <t>ホウメン</t>
    </rPh>
    <rPh sb="2" eb="4">
      <t>チョウセイ</t>
    </rPh>
    <rPh sb="4" eb="5">
      <t>カ</t>
    </rPh>
    <rPh sb="7" eb="10">
      <t>ジテンシャ</t>
    </rPh>
    <rPh sb="10" eb="12">
      <t>タイサク</t>
    </rPh>
    <rPh sb="12" eb="14">
      <t>タントウ</t>
    </rPh>
    <phoneticPr fontId="3"/>
  </si>
  <si>
    <t>管財課
測量明示課</t>
    <rPh sb="0" eb="2">
      <t>カンザイ</t>
    </rPh>
    <rPh sb="2" eb="3">
      <t>カ</t>
    </rPh>
    <rPh sb="4" eb="6">
      <t>ソクリョウ</t>
    </rPh>
    <rPh sb="6" eb="8">
      <t>メイジ</t>
    </rPh>
    <rPh sb="8" eb="9">
      <t>カ</t>
    </rPh>
    <phoneticPr fontId="3"/>
  </si>
  <si>
    <t>方面管理事務所
管理課</t>
    <rPh sb="0" eb="2">
      <t>ホウメン</t>
    </rPh>
    <rPh sb="2" eb="7">
      <t>カンリジムショ</t>
    </rPh>
    <rPh sb="8" eb="11">
      <t>カンリカ</t>
    </rPh>
    <phoneticPr fontId="3"/>
  </si>
  <si>
    <t>方面調整課
（自転車施策担当）</t>
    <rPh sb="0" eb="2">
      <t>ホウメン</t>
    </rPh>
    <rPh sb="2" eb="4">
      <t>チョウセイ</t>
    </rPh>
    <rPh sb="4" eb="5">
      <t>カ</t>
    </rPh>
    <rPh sb="7" eb="10">
      <t>ジテンシャ</t>
    </rPh>
    <rPh sb="10" eb="11">
      <t>セ</t>
    </rPh>
    <rPh sb="11" eb="12">
      <t>サク</t>
    </rPh>
    <rPh sb="12" eb="14">
      <t>タントウ</t>
    </rPh>
    <phoneticPr fontId="3"/>
  </si>
  <si>
    <t>道路費計</t>
    <rPh sb="0" eb="2">
      <t>ドウロ</t>
    </rPh>
    <rPh sb="2" eb="3">
      <t>ヒ</t>
    </rPh>
    <rPh sb="3" eb="4">
      <t>ケイ</t>
    </rPh>
    <phoneticPr fontId="5"/>
  </si>
  <si>
    <t>南海トラフ巨大地震・津波に伴う河川施設の耐震対策事業</t>
    <rPh sb="0" eb="2">
      <t>ナンカイ</t>
    </rPh>
    <rPh sb="5" eb="7">
      <t>キョダイ</t>
    </rPh>
    <rPh sb="7" eb="9">
      <t>ジシン</t>
    </rPh>
    <rPh sb="10" eb="12">
      <t>ツナミ</t>
    </rPh>
    <rPh sb="13" eb="14">
      <t>トモナ</t>
    </rPh>
    <rPh sb="15" eb="17">
      <t>カセン</t>
    </rPh>
    <rPh sb="17" eb="19">
      <t>シセツ</t>
    </rPh>
    <rPh sb="20" eb="22">
      <t>タイシン</t>
    </rPh>
    <rPh sb="22" eb="24">
      <t>タイサク</t>
    </rPh>
    <rPh sb="24" eb="26">
      <t>ジギョウ</t>
    </rPh>
    <phoneticPr fontId="3"/>
  </si>
  <si>
    <t>基金利子蓄積計</t>
    <rPh sb="0" eb="2">
      <t>キキン</t>
    </rPh>
    <rPh sb="2" eb="4">
      <t>リシ</t>
    </rPh>
    <rPh sb="4" eb="6">
      <t>チクセキ</t>
    </rPh>
    <rPh sb="6" eb="7">
      <t>ケイ</t>
    </rPh>
    <phoneticPr fontId="3"/>
  </si>
  <si>
    <t>道路課
（道路維持担当）</t>
    <rPh sb="0" eb="2">
      <t>ドウロ</t>
    </rPh>
    <rPh sb="2" eb="3">
      <t>カ</t>
    </rPh>
    <rPh sb="5" eb="11">
      <t>ドウロイジタントウ</t>
    </rPh>
    <phoneticPr fontId="5"/>
  </si>
  <si>
    <t>道路課
（道路維持担当）　他</t>
    <rPh sb="0" eb="2">
      <t>ドウロ</t>
    </rPh>
    <rPh sb="2" eb="3">
      <t>カ</t>
    </rPh>
    <rPh sb="5" eb="9">
      <t>ドウロイジ</t>
    </rPh>
    <rPh sb="9" eb="11">
      <t>タントウ</t>
    </rPh>
    <rPh sb="13" eb="14">
      <t>ホカ</t>
    </rPh>
    <phoneticPr fontId="5"/>
  </si>
  <si>
    <t>緑化課
公園緑化部調整課</t>
    <rPh sb="0" eb="2">
      <t>リョクカ</t>
    </rPh>
    <rPh sb="2" eb="3">
      <t>カ</t>
    </rPh>
    <phoneticPr fontId="3"/>
  </si>
  <si>
    <t>8-5-6</t>
  </si>
  <si>
    <t>8-5-6</t>
    <phoneticPr fontId="5"/>
  </si>
  <si>
    <t>うめきた２期区域基盤整備事業（大深町地区防災公園街区整備事業）</t>
    <rPh sb="5" eb="6">
      <t>キ</t>
    </rPh>
    <rPh sb="6" eb="8">
      <t>クイキ</t>
    </rPh>
    <rPh sb="8" eb="10">
      <t>キバン</t>
    </rPh>
    <rPh sb="10" eb="12">
      <t>セイビ</t>
    </rPh>
    <rPh sb="12" eb="14">
      <t>ジギョウ</t>
    </rPh>
    <rPh sb="15" eb="18">
      <t>オオフカチョウ</t>
    </rPh>
    <rPh sb="18" eb="20">
      <t>チク</t>
    </rPh>
    <rPh sb="20" eb="22">
      <t>ボウサイ</t>
    </rPh>
    <rPh sb="22" eb="24">
      <t>コウエン</t>
    </rPh>
    <rPh sb="24" eb="26">
      <t>ガイク</t>
    </rPh>
    <rPh sb="26" eb="28">
      <t>セイビ</t>
    </rPh>
    <rPh sb="28" eb="30">
      <t>ジギョウ</t>
    </rPh>
    <phoneticPr fontId="5"/>
  </si>
  <si>
    <t>道路区域境界線座標管理</t>
    <rPh sb="0" eb="2">
      <t>ドウロ</t>
    </rPh>
    <rPh sb="2" eb="4">
      <t>クイキ</t>
    </rPh>
    <rPh sb="4" eb="7">
      <t>キョウカイセン</t>
    </rPh>
    <rPh sb="7" eb="9">
      <t>ザヒョウ</t>
    </rPh>
    <rPh sb="9" eb="11">
      <t>カンリ</t>
    </rPh>
    <phoneticPr fontId="5"/>
  </si>
  <si>
    <t>中之島通の歩行者空間整備</t>
    <rPh sb="0" eb="3">
      <t>ナカノシマ</t>
    </rPh>
    <rPh sb="3" eb="4">
      <t>トオ</t>
    </rPh>
    <rPh sb="5" eb="8">
      <t>ホコウシャ</t>
    </rPh>
    <rPh sb="8" eb="10">
      <t>クウカン</t>
    </rPh>
    <rPh sb="10" eb="12">
      <t>セイビ</t>
    </rPh>
    <phoneticPr fontId="5"/>
  </si>
  <si>
    <t>天王寺大和川線整備事業（別途地方費分）</t>
    <rPh sb="0" eb="3">
      <t>テンノウジ</t>
    </rPh>
    <rPh sb="3" eb="6">
      <t>ヤマトガワ</t>
    </rPh>
    <rPh sb="6" eb="7">
      <t>セン</t>
    </rPh>
    <rPh sb="7" eb="9">
      <t>セイビ</t>
    </rPh>
    <rPh sb="9" eb="11">
      <t>ジギョウ</t>
    </rPh>
    <rPh sb="12" eb="14">
      <t>ベット</t>
    </rPh>
    <rPh sb="14" eb="16">
      <t>チホウ</t>
    </rPh>
    <rPh sb="16" eb="17">
      <t>ヒ</t>
    </rPh>
    <rPh sb="17" eb="18">
      <t>ブン</t>
    </rPh>
    <phoneticPr fontId="5"/>
  </si>
  <si>
    <t>大阪モノレール延伸事業</t>
    <rPh sb="0" eb="2">
      <t>オオサカ</t>
    </rPh>
    <rPh sb="7" eb="9">
      <t>エンシン</t>
    </rPh>
    <rPh sb="9" eb="11">
      <t>ジギョウ</t>
    </rPh>
    <phoneticPr fontId="5"/>
  </si>
  <si>
    <t>緑化課</t>
    <rPh sb="0" eb="2">
      <t>リョッカ</t>
    </rPh>
    <rPh sb="2" eb="3">
      <t>カ</t>
    </rPh>
    <phoneticPr fontId="3"/>
  </si>
  <si>
    <t>インフラ施策基本調査</t>
    <rPh sb="4" eb="5">
      <t>セ</t>
    </rPh>
    <rPh sb="5" eb="6">
      <t>サク</t>
    </rPh>
    <rPh sb="6" eb="8">
      <t>キホン</t>
    </rPh>
    <rPh sb="8" eb="10">
      <t>チョウサ</t>
    </rPh>
    <phoneticPr fontId="3"/>
  </si>
  <si>
    <t>淀川左岸線２期
建設事務所</t>
    <rPh sb="0" eb="2">
      <t>ヨドガワ</t>
    </rPh>
    <rPh sb="2" eb="4">
      <t>サガン</t>
    </rPh>
    <rPh sb="4" eb="5">
      <t>セン</t>
    </rPh>
    <rPh sb="6" eb="7">
      <t>キ</t>
    </rPh>
    <rPh sb="8" eb="10">
      <t>ケンセツ</t>
    </rPh>
    <rPh sb="10" eb="12">
      <t>ジム</t>
    </rPh>
    <rPh sb="12" eb="13">
      <t>ショ</t>
    </rPh>
    <phoneticPr fontId="5"/>
  </si>
  <si>
    <t>(単位：千円)</t>
    <phoneticPr fontId="3"/>
  </si>
  <si>
    <t>通し</t>
    <phoneticPr fontId="3"/>
  </si>
  <si>
    <t>事  業  名</t>
    <phoneticPr fontId="3"/>
  </si>
  <si>
    <t>備  考</t>
    <phoneticPr fontId="3"/>
  </si>
  <si>
    <t>番号</t>
    <phoneticPr fontId="3"/>
  </si>
  <si>
    <t>当 初 ①</t>
    <phoneticPr fontId="3"/>
  </si>
  <si>
    <t>（② - ①）</t>
    <phoneticPr fontId="3"/>
  </si>
  <si>
    <t>花と緑のまちづくり推進基金
積立金</t>
    <rPh sb="0" eb="1">
      <t>ハナ</t>
    </rPh>
    <rPh sb="2" eb="3">
      <t>ミドリ</t>
    </rPh>
    <rPh sb="9" eb="11">
      <t>スイシン</t>
    </rPh>
    <rPh sb="11" eb="13">
      <t>キキン</t>
    </rPh>
    <rPh sb="14" eb="15">
      <t>セキ</t>
    </rPh>
    <rPh sb="15" eb="16">
      <t>タテ</t>
    </rPh>
    <rPh sb="16" eb="17">
      <t>キン</t>
    </rPh>
    <phoneticPr fontId="5"/>
  </si>
  <si>
    <t>16-2-15</t>
    <phoneticPr fontId="5"/>
  </si>
  <si>
    <t>16-2-20</t>
    <phoneticPr fontId="5"/>
  </si>
  <si>
    <t>元 年 度</t>
    <rPh sb="0" eb="1">
      <t>ガン</t>
    </rPh>
    <phoneticPr fontId="3"/>
  </si>
  <si>
    <t>2 年 度</t>
    <rPh sb="2" eb="3">
      <t>ネン</t>
    </rPh>
    <rPh sb="4" eb="5">
      <t>ド</t>
    </rPh>
    <phoneticPr fontId="5"/>
  </si>
  <si>
    <t>花博開催30周年記念事業</t>
    <phoneticPr fontId="3"/>
  </si>
  <si>
    <t>道路整備推進調査（交通量センサス）</t>
    <rPh sb="0" eb="2">
      <t>ドウロ</t>
    </rPh>
    <rPh sb="2" eb="4">
      <t>セイビ</t>
    </rPh>
    <rPh sb="4" eb="6">
      <t>スイシン</t>
    </rPh>
    <rPh sb="6" eb="8">
      <t>チョウサ</t>
    </rPh>
    <rPh sb="9" eb="11">
      <t>コウツウ</t>
    </rPh>
    <rPh sb="11" eb="12">
      <t>リョウ</t>
    </rPh>
    <phoneticPr fontId="5"/>
  </si>
  <si>
    <t>道路部調整課</t>
    <rPh sb="0" eb="2">
      <t>ドウロ</t>
    </rPh>
    <rPh sb="2" eb="3">
      <t>ブ</t>
    </rPh>
    <rPh sb="3" eb="5">
      <t>チョウセイ</t>
    </rPh>
    <rPh sb="5" eb="6">
      <t>カ</t>
    </rPh>
    <phoneticPr fontId="5"/>
  </si>
  <si>
    <t>管理課</t>
    <rPh sb="0" eb="2">
      <t>カンリ</t>
    </rPh>
    <rPh sb="2" eb="3">
      <t>カ</t>
    </rPh>
    <phoneticPr fontId="3"/>
  </si>
  <si>
    <t>企画課
（道路空間再編担当）</t>
    <rPh sb="0" eb="2">
      <t>キカク</t>
    </rPh>
    <rPh sb="2" eb="3">
      <t>カ</t>
    </rPh>
    <rPh sb="5" eb="7">
      <t>ドウロ</t>
    </rPh>
    <rPh sb="7" eb="9">
      <t>クウカン</t>
    </rPh>
    <rPh sb="9" eb="11">
      <t>サイヘン</t>
    </rPh>
    <rPh sb="11" eb="13">
      <t>タントウ</t>
    </rPh>
    <phoneticPr fontId="5"/>
  </si>
  <si>
    <t>管理課
(管理適正化担当)</t>
    <rPh sb="2" eb="3">
      <t>カ</t>
    </rPh>
    <rPh sb="5" eb="7">
      <t>カンリ</t>
    </rPh>
    <rPh sb="7" eb="10">
      <t>テキセイカ</t>
    </rPh>
    <rPh sb="10" eb="12">
      <t>タントウ</t>
    </rPh>
    <phoneticPr fontId="3"/>
  </si>
  <si>
    <t>管理課
総務課</t>
    <rPh sb="2" eb="3">
      <t>カ</t>
    </rPh>
    <rPh sb="4" eb="6">
      <t>ソウム</t>
    </rPh>
    <rPh sb="6" eb="7">
      <t>カ</t>
    </rPh>
    <phoneticPr fontId="3"/>
  </si>
  <si>
    <t>未就学児の移動経路等における交通安全対策</t>
    <rPh sb="0" eb="4">
      <t>ミシュウガクジ</t>
    </rPh>
    <rPh sb="5" eb="10">
      <t>イドウケイロトウ</t>
    </rPh>
    <rPh sb="14" eb="18">
      <t>コウツウアンゼン</t>
    </rPh>
    <rPh sb="18" eb="20">
      <t>タイサク</t>
    </rPh>
    <phoneticPr fontId="5"/>
  </si>
  <si>
    <t>測量明示課</t>
    <rPh sb="0" eb="2">
      <t>ソクリョウ</t>
    </rPh>
    <rPh sb="2" eb="4">
      <t>メイジ</t>
    </rPh>
    <rPh sb="4" eb="5">
      <t>カ</t>
    </rPh>
    <phoneticPr fontId="3"/>
  </si>
  <si>
    <t>企画課　他</t>
    <rPh sb="0" eb="2">
      <t>キカク</t>
    </rPh>
    <rPh sb="2" eb="3">
      <t>カ</t>
    </rPh>
    <rPh sb="4" eb="5">
      <t>ホカ</t>
    </rPh>
    <phoneticPr fontId="3"/>
  </si>
  <si>
    <t>管理課
（管理適正化担当）</t>
    <rPh sb="0" eb="2">
      <t>カンリ</t>
    </rPh>
    <rPh sb="2" eb="3">
      <t>カ</t>
    </rPh>
    <rPh sb="5" eb="7">
      <t>カンリ</t>
    </rPh>
    <rPh sb="7" eb="10">
      <t>テキセイカ</t>
    </rPh>
    <rPh sb="10" eb="12">
      <t>タントウ</t>
    </rPh>
    <phoneticPr fontId="3"/>
  </si>
  <si>
    <t>公園緑化部調整課</t>
    <phoneticPr fontId="3"/>
  </si>
  <si>
    <t>公園緑化部調整課
企画課　</t>
    <rPh sb="0" eb="2">
      <t>コウエン</t>
    </rPh>
    <rPh sb="2" eb="4">
      <t>リョッカ</t>
    </rPh>
    <rPh sb="4" eb="5">
      <t>ブ</t>
    </rPh>
    <rPh sb="5" eb="8">
      <t>チョウセイカ</t>
    </rPh>
    <rPh sb="9" eb="11">
      <t>キカク</t>
    </rPh>
    <rPh sb="11" eb="12">
      <t>カ</t>
    </rPh>
    <phoneticPr fontId="3"/>
  </si>
  <si>
    <t>公園課　他</t>
    <rPh sb="0" eb="3">
      <t>コウエンカ</t>
    </rPh>
    <rPh sb="4" eb="5">
      <t>ホカ</t>
    </rPh>
    <phoneticPr fontId="3"/>
  </si>
  <si>
    <t>公園緑化部調整課　他</t>
    <rPh sb="9" eb="10">
      <t>ホカ</t>
    </rPh>
    <phoneticPr fontId="3"/>
  </si>
  <si>
    <t>出</t>
    <rPh sb="0" eb="1">
      <t>デ</t>
    </rPh>
    <phoneticPr fontId="3"/>
  </si>
  <si>
    <t>税</t>
    <rPh sb="0" eb="1">
      <t>ゼイ</t>
    </rPh>
    <phoneticPr fontId="3"/>
  </si>
  <si>
    <t>区CM出</t>
    <rPh sb="0" eb="1">
      <t>ク</t>
    </rPh>
    <rPh sb="3" eb="4">
      <t>デ</t>
    </rPh>
    <phoneticPr fontId="5"/>
  </si>
  <si>
    <t>区CM税</t>
    <rPh sb="0" eb="1">
      <t>ク</t>
    </rPh>
    <rPh sb="3" eb="4">
      <t>ゼイ</t>
    </rPh>
    <phoneticPr fontId="5"/>
  </si>
  <si>
    <t>工務課（道路公園
設備担当） 他</t>
    <rPh sb="0" eb="3">
      <t>コウムカ</t>
    </rPh>
    <rPh sb="4" eb="6">
      <t>ドウロ</t>
    </rPh>
    <rPh sb="15" eb="16">
      <t>ホカ</t>
    </rPh>
    <phoneticPr fontId="5"/>
  </si>
  <si>
    <t>地下空間の防災・減災対策
（地下街防災推進事業費補助）</t>
    <rPh sb="0" eb="2">
      <t>チカ</t>
    </rPh>
    <rPh sb="2" eb="4">
      <t>クウカン</t>
    </rPh>
    <rPh sb="5" eb="7">
      <t>ボウサイ</t>
    </rPh>
    <rPh sb="8" eb="9">
      <t>ゲン</t>
    </rPh>
    <rPh sb="10" eb="12">
      <t>タイサク</t>
    </rPh>
    <rPh sb="14" eb="17">
      <t>チカガイ</t>
    </rPh>
    <rPh sb="17" eb="19">
      <t>ボウサイ</t>
    </rPh>
    <rPh sb="19" eb="21">
      <t>スイシン</t>
    </rPh>
    <rPh sb="21" eb="24">
      <t>ジギョウヒ</t>
    </rPh>
    <rPh sb="24" eb="26">
      <t>ホジョ</t>
    </rPh>
    <phoneticPr fontId="3"/>
  </si>
  <si>
    <t>地下空間の防災・減災対策
（大阪駅前地下道東広場）</t>
    <rPh sb="0" eb="2">
      <t>チカ</t>
    </rPh>
    <rPh sb="2" eb="4">
      <t>クウカン</t>
    </rPh>
    <rPh sb="5" eb="7">
      <t>ボウサイ</t>
    </rPh>
    <rPh sb="8" eb="9">
      <t>ゲン</t>
    </rPh>
    <rPh sb="10" eb="12">
      <t>タイサク</t>
    </rPh>
    <rPh sb="14" eb="16">
      <t>オオサカ</t>
    </rPh>
    <rPh sb="16" eb="18">
      <t>エキマエ</t>
    </rPh>
    <rPh sb="18" eb="21">
      <t>チカドウ</t>
    </rPh>
    <rPh sb="21" eb="22">
      <t>ヒガシ</t>
    </rPh>
    <rPh sb="22" eb="24">
      <t>ヒロバ</t>
    </rPh>
    <phoneticPr fontId="3"/>
  </si>
  <si>
    <t>公園課
天王寺動物
公園事務所</t>
    <rPh sb="0" eb="3">
      <t>コウエンカ</t>
    </rPh>
    <phoneticPr fontId="3"/>
  </si>
  <si>
    <t>天王寺動物
公園事務所</t>
    <rPh sb="0" eb="3">
      <t>テンノウジ</t>
    </rPh>
    <rPh sb="3" eb="5">
      <t>ドウブツ</t>
    </rPh>
    <rPh sb="6" eb="8">
      <t>コウエン</t>
    </rPh>
    <rPh sb="8" eb="10">
      <t>ジム</t>
    </rPh>
    <rPh sb="10" eb="11">
      <t>ショ</t>
    </rPh>
    <phoneticPr fontId="5"/>
  </si>
  <si>
    <t>Ｇ20大阪サミット関連（公園樹・街路樹の保全育成）</t>
    <rPh sb="3" eb="5">
      <t>オオサカ</t>
    </rPh>
    <rPh sb="9" eb="11">
      <t>カンレン</t>
    </rPh>
    <rPh sb="12" eb="14">
      <t>コウエン</t>
    </rPh>
    <rPh sb="14" eb="15">
      <t>ジュ</t>
    </rPh>
    <rPh sb="16" eb="19">
      <t>ガイロジュ</t>
    </rPh>
    <rPh sb="20" eb="22">
      <t>ホゼン</t>
    </rPh>
    <rPh sb="22" eb="24">
      <t>イクセイ</t>
    </rPh>
    <phoneticPr fontId="5"/>
  </si>
  <si>
    <t>公園樹・街路樹の保全育成</t>
    <rPh sb="0" eb="2">
      <t>コウエン</t>
    </rPh>
    <rPh sb="2" eb="3">
      <t>キ</t>
    </rPh>
    <rPh sb="4" eb="7">
      <t>ガイロジュ</t>
    </rPh>
    <rPh sb="8" eb="10">
      <t>ホゼン</t>
    </rPh>
    <rPh sb="10" eb="12">
      <t>イクセイ</t>
    </rPh>
    <phoneticPr fontId="3"/>
  </si>
  <si>
    <t>予 算 ②</t>
  </si>
  <si>
    <t>中央卸売市場庁舎賃借料等</t>
    <rPh sb="0" eb="2">
      <t>チュウオウ</t>
    </rPh>
    <rPh sb="2" eb="4">
      <t>オロシウリ</t>
    </rPh>
    <rPh sb="4" eb="6">
      <t>イチバ</t>
    </rPh>
    <rPh sb="6" eb="8">
      <t>チョウシャ</t>
    </rPh>
    <rPh sb="8" eb="11">
      <t>チンシャクリョウ</t>
    </rPh>
    <rPh sb="11" eb="12">
      <t>トウ</t>
    </rPh>
    <phoneticPr fontId="1"/>
  </si>
  <si>
    <t>事業費支弁分を除く人件費</t>
    <phoneticPr fontId="3"/>
  </si>
  <si>
    <t>矢倉緑地整備資金償還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</si>
</sst>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#,##0;&quot;△ &quot;#,##0"/>
    <numFmt numFmtId="178" formatCode="#,##0;&quot;▲ &quot;#,##0"/>
    <numFmt numFmtId="179" formatCode="\(#,##0\);\(&quot;△ &quot;#,##0\)"/>
    <numFmt numFmtId="180" formatCode="\(#,##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2" fillId="0" borderId="0"/>
    <xf numFmtId="0" fontId="17" fillId="0" borderId="0" applyNumberFormat="0" applyFill="0" applyBorder="0" applyAlignment="0" applyProtection="0"/>
  </cellStyleXfs>
  <cellXfs count="179">
    <xf numFmtId="0" fontId="0" fillId="0" borderId="0" xfId="0"/>
    <xf numFmtId="0" fontId="6" fillId="0" borderId="0" xfId="4" applyNumberFormat="1" applyFont="1" applyFill="1" applyAlignment="1">
      <alignment horizontal="left" vertical="center"/>
    </xf>
    <xf numFmtId="0" fontId="6" fillId="0" borderId="0" xfId="4" applyNumberFormat="1" applyFont="1" applyFill="1" applyAlignment="1">
      <alignment horizontal="right" vertical="center"/>
    </xf>
    <xf numFmtId="0" fontId="8" fillId="0" borderId="0" xfId="4" applyNumberFormat="1" applyFont="1" applyFill="1" applyAlignment="1">
      <alignment vertical="center"/>
    </xf>
    <xf numFmtId="0" fontId="8" fillId="0" borderId="0" xfId="4" applyNumberFormat="1" applyFont="1" applyFill="1" applyAlignment="1">
      <alignment horizontal="center" vertical="center"/>
    </xf>
    <xf numFmtId="0" fontId="8" fillId="0" borderId="0" xfId="4" applyFont="1" applyFill="1" applyAlignment="1">
      <alignment vertical="center"/>
    </xf>
    <xf numFmtId="177" fontId="8" fillId="0" borderId="2" xfId="4" applyNumberFormat="1" applyFont="1" applyFill="1" applyBorder="1" applyAlignment="1">
      <alignment vertical="center" shrinkToFit="1"/>
    </xf>
    <xf numFmtId="180" fontId="8" fillId="0" borderId="3" xfId="4" applyNumberFormat="1" applyFont="1" applyFill="1" applyBorder="1" applyAlignment="1">
      <alignment vertical="center" shrinkToFit="1"/>
    </xf>
    <xf numFmtId="38" fontId="8" fillId="0" borderId="4" xfId="1" applyFont="1" applyFill="1" applyBorder="1" applyAlignment="1">
      <alignment vertical="center"/>
    </xf>
    <xf numFmtId="179" fontId="8" fillId="0" borderId="5" xfId="4" applyNumberFormat="1" applyFont="1" applyFill="1" applyBorder="1" applyAlignment="1">
      <alignment vertical="center" shrinkToFit="1"/>
    </xf>
    <xf numFmtId="0" fontId="8" fillId="0" borderId="4" xfId="4" applyNumberFormat="1" applyFont="1" applyFill="1" applyBorder="1" applyAlignment="1">
      <alignment horizontal="left" vertical="center"/>
    </xf>
    <xf numFmtId="177" fontId="8" fillId="0" borderId="6" xfId="4" applyNumberFormat="1" applyFont="1" applyFill="1" applyBorder="1" applyAlignment="1">
      <alignment horizontal="right" vertical="center" shrinkToFit="1"/>
    </xf>
    <xf numFmtId="177" fontId="8" fillId="0" borderId="0" xfId="4" applyNumberFormat="1" applyFont="1" applyFill="1" applyBorder="1" applyAlignment="1">
      <alignment horizontal="right" vertical="center" shrinkToFit="1"/>
    </xf>
    <xf numFmtId="38" fontId="8" fillId="0" borderId="7" xfId="1" applyFont="1" applyFill="1" applyBorder="1" applyAlignment="1">
      <alignment vertical="center"/>
    </xf>
    <xf numFmtId="180" fontId="8" fillId="0" borderId="5" xfId="4" applyNumberFormat="1" applyFont="1" applyFill="1" applyBorder="1" applyAlignment="1">
      <alignment vertical="center" shrinkToFit="1"/>
    </xf>
    <xf numFmtId="38" fontId="8" fillId="0" borderId="4" xfId="1" applyFont="1" applyFill="1" applyBorder="1" applyAlignment="1"/>
    <xf numFmtId="38" fontId="8" fillId="0" borderId="5" xfId="1" applyFont="1" applyFill="1" applyBorder="1" applyAlignment="1"/>
    <xf numFmtId="177" fontId="8" fillId="0" borderId="0" xfId="4" applyNumberFormat="1" applyFont="1" applyFill="1" applyBorder="1" applyAlignment="1">
      <alignment vertical="center"/>
    </xf>
    <xf numFmtId="179" fontId="8" fillId="0" borderId="6" xfId="4" applyNumberFormat="1" applyFont="1" applyFill="1" applyBorder="1" applyAlignment="1">
      <alignment vertical="center" shrinkToFit="1"/>
    </xf>
    <xf numFmtId="180" fontId="8" fillId="0" borderId="8" xfId="4" applyNumberFormat="1" applyFont="1" applyFill="1" applyBorder="1" applyAlignment="1">
      <alignment vertical="center" shrinkToFit="1"/>
    </xf>
    <xf numFmtId="179" fontId="8" fillId="0" borderId="8" xfId="4" applyNumberFormat="1" applyFont="1" applyFill="1" applyBorder="1" applyAlignment="1">
      <alignment vertical="center" shrinkToFit="1"/>
    </xf>
    <xf numFmtId="180" fontId="8" fillId="0" borderId="9" xfId="4" applyNumberFormat="1" applyFont="1" applyFill="1" applyBorder="1" applyAlignment="1">
      <alignment vertical="center" shrinkToFit="1"/>
    </xf>
    <xf numFmtId="0" fontId="10" fillId="0" borderId="4" xfId="4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vertical="center"/>
    </xf>
    <xf numFmtId="177" fontId="10" fillId="0" borderId="0" xfId="4" applyNumberFormat="1" applyFont="1" applyFill="1" applyBorder="1" applyAlignment="1">
      <alignment vertical="center" shrinkToFit="1"/>
    </xf>
    <xf numFmtId="38" fontId="10" fillId="0" borderId="5" xfId="1" applyFont="1" applyFill="1" applyBorder="1" applyAlignment="1">
      <alignment vertical="center"/>
    </xf>
    <xf numFmtId="180" fontId="10" fillId="0" borderId="0" xfId="4" applyNumberFormat="1" applyFont="1" applyFill="1" applyBorder="1" applyAlignment="1">
      <alignment vertical="center" shrinkToFit="1"/>
    </xf>
    <xf numFmtId="179" fontId="10" fillId="0" borderId="5" xfId="4" applyNumberFormat="1" applyFont="1" applyFill="1" applyBorder="1" applyAlignment="1">
      <alignment vertical="center"/>
    </xf>
    <xf numFmtId="177" fontId="10" fillId="0" borderId="0" xfId="4" applyNumberFormat="1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center" vertical="center"/>
    </xf>
    <xf numFmtId="179" fontId="8" fillId="0" borderId="0" xfId="4" applyNumberFormat="1" applyFont="1" applyFill="1" applyBorder="1" applyAlignment="1">
      <alignment vertical="center" shrinkToFit="1"/>
    </xf>
    <xf numFmtId="0" fontId="8" fillId="0" borderId="0" xfId="4" applyFont="1" applyFill="1" applyBorder="1" applyAlignment="1">
      <alignment horizontal="center" vertical="center"/>
    </xf>
    <xf numFmtId="0" fontId="8" fillId="0" borderId="4" xfId="4" applyNumberFormat="1" applyFont="1" applyFill="1" applyBorder="1" applyAlignment="1">
      <alignment vertical="center"/>
    </xf>
    <xf numFmtId="0" fontId="8" fillId="0" borderId="5" xfId="4" applyNumberFormat="1" applyFont="1" applyFill="1" applyBorder="1" applyAlignment="1">
      <alignment vertical="center"/>
    </xf>
    <xf numFmtId="38" fontId="8" fillId="0" borderId="4" xfId="4" applyNumberFormat="1" applyFont="1" applyFill="1" applyBorder="1" applyAlignment="1">
      <alignment vertical="center"/>
    </xf>
    <xf numFmtId="179" fontId="8" fillId="0" borderId="5" xfId="4" applyNumberFormat="1" applyFont="1" applyFill="1" applyBorder="1" applyAlignment="1">
      <alignment vertical="center"/>
    </xf>
    <xf numFmtId="177" fontId="8" fillId="0" borderId="4" xfId="4" applyNumberFormat="1" applyFont="1" applyFill="1" applyBorder="1" applyAlignment="1">
      <alignment vertical="center" shrinkToFit="1"/>
    </xf>
    <xf numFmtId="178" fontId="8" fillId="0" borderId="4" xfId="4" applyNumberFormat="1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177" fontId="8" fillId="0" borderId="2" xfId="4" applyNumberFormat="1" applyFont="1" applyFill="1" applyBorder="1" applyAlignment="1">
      <alignment horizontal="right" vertical="center" shrinkToFit="1"/>
    </xf>
    <xf numFmtId="179" fontId="8" fillId="0" borderId="3" xfId="4" applyNumberFormat="1" applyFont="1" applyFill="1" applyBorder="1" applyAlignment="1">
      <alignment vertical="center" shrinkToFit="1"/>
    </xf>
    <xf numFmtId="177" fontId="8" fillId="0" borderId="6" xfId="4" applyNumberFormat="1" applyFont="1" applyFill="1" applyBorder="1" applyAlignment="1">
      <alignment vertical="center" shrinkToFit="1"/>
    </xf>
    <xf numFmtId="180" fontId="8" fillId="0" borderId="6" xfId="4" applyNumberFormat="1" applyFont="1" applyFill="1" applyBorder="1" applyAlignment="1">
      <alignment vertical="center" shrinkToFit="1"/>
    </xf>
    <xf numFmtId="38" fontId="8" fillId="0" borderId="4" xfId="2" applyFont="1" applyFill="1" applyBorder="1" applyAlignment="1">
      <alignment vertical="center"/>
    </xf>
    <xf numFmtId="177" fontId="8" fillId="0" borderId="0" xfId="4" applyNumberFormat="1" applyFont="1" applyFill="1" applyBorder="1" applyAlignment="1">
      <alignment vertical="center" shrinkToFit="1"/>
    </xf>
    <xf numFmtId="38" fontId="8" fillId="0" borderId="5" xfId="2" applyFont="1" applyFill="1" applyBorder="1" applyAlignment="1">
      <alignment vertical="center"/>
    </xf>
    <xf numFmtId="180" fontId="8" fillId="0" borderId="0" xfId="4" applyNumberFormat="1" applyFont="1" applyFill="1" applyBorder="1" applyAlignment="1">
      <alignment vertical="center" shrinkToFit="1"/>
    </xf>
    <xf numFmtId="179" fontId="8" fillId="0" borderId="7" xfId="4" applyNumberFormat="1" applyFont="1" applyFill="1" applyBorder="1" applyAlignment="1">
      <alignment vertical="center" shrinkToFit="1"/>
    </xf>
    <xf numFmtId="38" fontId="8" fillId="0" borderId="7" xfId="2" applyFont="1" applyFill="1" applyBorder="1" applyAlignment="1">
      <alignment vertical="center"/>
    </xf>
    <xf numFmtId="38" fontId="8" fillId="0" borderId="7" xfId="1" applyFont="1" applyFill="1" applyBorder="1" applyAlignment="1"/>
    <xf numFmtId="0" fontId="7" fillId="0" borderId="13" xfId="4" applyNumberFormat="1" applyFont="1" applyFill="1" applyBorder="1" applyAlignment="1">
      <alignment horizontal="center" vertical="center"/>
    </xf>
    <xf numFmtId="0" fontId="11" fillId="0" borderId="0" xfId="4" applyNumberFormat="1" applyFont="1" applyFill="1" applyAlignment="1">
      <alignment vertical="center"/>
    </xf>
    <xf numFmtId="0" fontId="7" fillId="0" borderId="14" xfId="4" applyNumberFormat="1" applyFont="1" applyFill="1" applyBorder="1" applyAlignment="1">
      <alignment horizontal="center" vertical="center"/>
    </xf>
    <xf numFmtId="0" fontId="11" fillId="0" borderId="0" xfId="4" applyNumberFormat="1" applyFont="1" applyFill="1" applyBorder="1" applyAlignment="1">
      <alignment horizontal="left" vertical="center"/>
    </xf>
    <xf numFmtId="177" fontId="11" fillId="0" borderId="0" xfId="4" applyNumberFormat="1" applyFont="1" applyFill="1" applyBorder="1" applyAlignment="1">
      <alignment horizontal="center" vertical="center" wrapText="1"/>
    </xf>
    <xf numFmtId="0" fontId="8" fillId="0" borderId="7" xfId="4" applyNumberFormat="1" applyFont="1" applyFill="1" applyBorder="1" applyAlignment="1">
      <alignment horizontal="center" vertical="center"/>
    </xf>
    <xf numFmtId="177" fontId="11" fillId="0" borderId="0" xfId="4" applyNumberFormat="1" applyFont="1" applyFill="1" applyBorder="1" applyAlignment="1">
      <alignment horizontal="center" vertical="center" wrapText="1"/>
    </xf>
    <xf numFmtId="176" fontId="11" fillId="0" borderId="0" xfId="4" applyNumberFormat="1" applyFont="1" applyFill="1" applyBorder="1" applyAlignment="1">
      <alignment horizontal="center" vertical="center"/>
    </xf>
    <xf numFmtId="0" fontId="11" fillId="0" borderId="0" xfId="4" applyNumberFormat="1" applyFont="1" applyFill="1" applyBorder="1" applyAlignment="1">
      <alignment horizontal="left" vertical="center"/>
    </xf>
    <xf numFmtId="0" fontId="8" fillId="0" borderId="4" xfId="4" applyNumberFormat="1" applyFont="1" applyFill="1" applyBorder="1" applyAlignment="1">
      <alignment horizontal="center" vertical="center"/>
    </xf>
    <xf numFmtId="0" fontId="8" fillId="0" borderId="5" xfId="4" applyNumberFormat="1" applyFont="1" applyFill="1" applyBorder="1" applyAlignment="1">
      <alignment horizontal="center" vertical="center"/>
    </xf>
    <xf numFmtId="177" fontId="11" fillId="0" borderId="15" xfId="4" applyNumberFormat="1" applyFont="1" applyFill="1" applyBorder="1" applyAlignment="1">
      <alignment vertical="center" shrinkToFit="1"/>
    </xf>
    <xf numFmtId="177" fontId="11" fillId="0" borderId="16" xfId="4" applyNumberFormat="1" applyFont="1" applyFill="1" applyBorder="1" applyAlignment="1">
      <alignment vertical="center" shrinkToFit="1"/>
    </xf>
    <xf numFmtId="177" fontId="11" fillId="0" borderId="17" xfId="4" applyNumberFormat="1" applyFont="1" applyFill="1" applyBorder="1" applyAlignment="1">
      <alignment vertical="center" shrinkToFit="1"/>
    </xf>
    <xf numFmtId="0" fontId="13" fillId="0" borderId="0" xfId="4" applyNumberFormat="1" applyFont="1" applyFill="1" applyAlignment="1">
      <alignment vertical="center"/>
    </xf>
    <xf numFmtId="0" fontId="13" fillId="0" borderId="0" xfId="4" applyNumberFormat="1" applyFont="1" applyFill="1" applyAlignment="1">
      <alignment horizontal="center" vertical="center"/>
    </xf>
    <xf numFmtId="0" fontId="7" fillId="0" borderId="0" xfId="4" applyNumberFormat="1" applyFont="1" applyFill="1" applyAlignment="1">
      <alignment horizontal="center" vertical="center" shrinkToFit="1"/>
    </xf>
    <xf numFmtId="0" fontId="13" fillId="0" borderId="0" xfId="4" applyFont="1" applyFill="1" applyAlignment="1">
      <alignment vertical="center"/>
    </xf>
    <xf numFmtId="0" fontId="1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13" fillId="0" borderId="0" xfId="4" applyFont="1" applyFill="1" applyAlignment="1">
      <alignment horizontal="right" vertical="center"/>
    </xf>
    <xf numFmtId="0" fontId="7" fillId="0" borderId="0" xfId="4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4" applyNumberFormat="1" applyFont="1" applyFill="1" applyBorder="1" applyAlignment="1">
      <alignment horizontal="right" vertical="center" wrapText="1"/>
    </xf>
    <xf numFmtId="0" fontId="16" fillId="0" borderId="0" xfId="4" applyNumberFormat="1" applyFont="1" applyFill="1" applyAlignment="1">
      <alignment horizontal="right" vertical="center"/>
    </xf>
    <xf numFmtId="0" fontId="7" fillId="0" borderId="10" xfId="4" applyNumberFormat="1" applyFont="1" applyFill="1" applyBorder="1" applyAlignment="1">
      <alignment horizontal="center" vertical="center"/>
    </xf>
    <xf numFmtId="0" fontId="7" fillId="0" borderId="11" xfId="4" applyNumberFormat="1" applyFont="1" applyFill="1" applyBorder="1" applyAlignment="1">
      <alignment horizontal="center" vertical="center"/>
    </xf>
    <xf numFmtId="177" fontId="13" fillId="0" borderId="6" xfId="4" applyNumberFormat="1" applyFont="1" applyFill="1" applyBorder="1" applyAlignment="1">
      <alignment vertical="center" shrinkToFit="1"/>
    </xf>
    <xf numFmtId="180" fontId="13" fillId="0" borderId="6" xfId="4" applyNumberFormat="1" applyFont="1" applyFill="1" applyBorder="1" applyAlignment="1">
      <alignment vertical="center" shrinkToFit="1"/>
    </xf>
    <xf numFmtId="177" fontId="13" fillId="0" borderId="2" xfId="4" applyNumberFormat="1" applyFont="1" applyFill="1" applyBorder="1" applyAlignment="1">
      <alignment horizontal="right" vertical="center" shrinkToFit="1"/>
    </xf>
    <xf numFmtId="180" fontId="13" fillId="0" borderId="3" xfId="4" applyNumberFormat="1" applyFont="1" applyFill="1" applyBorder="1" applyAlignment="1">
      <alignment vertical="center" shrinkToFit="1"/>
    </xf>
    <xf numFmtId="177" fontId="13" fillId="0" borderId="2" xfId="4" applyNumberFormat="1" applyFont="1" applyFill="1" applyBorder="1" applyAlignment="1">
      <alignment vertical="center" shrinkToFit="1"/>
    </xf>
    <xf numFmtId="177" fontId="13" fillId="0" borderId="4" xfId="4" applyNumberFormat="1" applyFont="1" applyFill="1" applyBorder="1" applyAlignment="1">
      <alignment vertical="center" shrinkToFit="1"/>
    </xf>
    <xf numFmtId="180" fontId="13" fillId="0" borderId="5" xfId="4" applyNumberFormat="1" applyFont="1" applyFill="1" applyBorder="1" applyAlignment="1">
      <alignment vertical="center" shrinkToFit="1"/>
    </xf>
    <xf numFmtId="0" fontId="11" fillId="0" borderId="16" xfId="4" applyFont="1" applyFill="1" applyBorder="1" applyAlignment="1">
      <alignment horizontal="center" vertical="center"/>
    </xf>
    <xf numFmtId="0" fontId="7" fillId="0" borderId="12" xfId="4" applyNumberFormat="1" applyFont="1" applyFill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horizontal="center" vertical="center"/>
    </xf>
    <xf numFmtId="0" fontId="0" fillId="0" borderId="0" xfId="4" applyNumberFormat="1" applyFont="1" applyFill="1" applyAlignment="1">
      <alignment vertical="center"/>
    </xf>
    <xf numFmtId="180" fontId="8" fillId="0" borderId="0" xfId="4" applyNumberFormat="1" applyFont="1" applyFill="1" applyAlignment="1">
      <alignment horizontal="center" vertical="center"/>
    </xf>
    <xf numFmtId="176" fontId="11" fillId="0" borderId="23" xfId="4" applyNumberFormat="1" applyFont="1" applyFill="1" applyBorder="1" applyAlignment="1">
      <alignment horizontal="center" vertical="center"/>
    </xf>
    <xf numFmtId="176" fontId="11" fillId="0" borderId="24" xfId="4" applyNumberFormat="1" applyFont="1" applyFill="1" applyBorder="1" applyAlignment="1">
      <alignment horizontal="center" vertical="center"/>
    </xf>
    <xf numFmtId="176" fontId="11" fillId="0" borderId="22" xfId="4" applyNumberFormat="1" applyFont="1" applyFill="1" applyBorder="1" applyAlignment="1">
      <alignment horizontal="center" vertical="center"/>
    </xf>
    <xf numFmtId="176" fontId="11" fillId="0" borderId="25" xfId="4" applyNumberFormat="1" applyFont="1" applyFill="1" applyBorder="1" applyAlignment="1">
      <alignment horizontal="center" vertical="center"/>
    </xf>
    <xf numFmtId="176" fontId="11" fillId="0" borderId="26" xfId="4" applyNumberFormat="1" applyFont="1" applyFill="1" applyBorder="1" applyAlignment="1">
      <alignment horizontal="center" vertical="center"/>
    </xf>
    <xf numFmtId="176" fontId="11" fillId="0" borderId="14" xfId="4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176" fontId="11" fillId="0" borderId="28" xfId="4" applyNumberFormat="1" applyFont="1" applyFill="1" applyBorder="1" applyAlignment="1">
      <alignment horizontal="center" vertical="center" shrinkToFit="1"/>
    </xf>
    <xf numFmtId="176" fontId="11" fillId="0" borderId="11" xfId="4" applyNumberFormat="1" applyFont="1" applyFill="1" applyBorder="1" applyAlignment="1">
      <alignment horizontal="center" vertical="center" shrinkToFit="1"/>
    </xf>
    <xf numFmtId="176" fontId="11" fillId="0" borderId="15" xfId="4" quotePrefix="1" applyNumberFormat="1" applyFont="1" applyFill="1" applyBorder="1" applyAlignment="1">
      <alignment horizontal="center" vertical="center"/>
    </xf>
    <xf numFmtId="176" fontId="11" fillId="0" borderId="16" xfId="4" applyNumberFormat="1" applyFont="1" applyFill="1" applyBorder="1" applyAlignment="1">
      <alignment horizontal="center" vertical="center"/>
    </xf>
    <xf numFmtId="0" fontId="11" fillId="0" borderId="15" xfId="4" applyFont="1" applyFill="1" applyBorder="1" applyAlignment="1">
      <alignment horizontal="center" vertical="center"/>
    </xf>
    <xf numFmtId="0" fontId="11" fillId="0" borderId="27" xfId="4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horizontal="center" vertical="center"/>
    </xf>
    <xf numFmtId="176" fontId="11" fillId="0" borderId="21" xfId="4" applyNumberFormat="1" applyFont="1" applyFill="1" applyBorder="1" applyAlignment="1">
      <alignment horizontal="center" vertical="center" shrinkToFit="1"/>
    </xf>
    <xf numFmtId="0" fontId="11" fillId="0" borderId="17" xfId="4" applyFont="1" applyFill="1" applyBorder="1" applyAlignment="1">
      <alignment horizontal="center" vertical="center"/>
    </xf>
    <xf numFmtId="177" fontId="7" fillId="0" borderId="2" xfId="4" applyNumberFormat="1" applyFont="1" applyFill="1" applyBorder="1" applyAlignment="1">
      <alignment horizontal="center" vertical="center" wrapText="1"/>
    </xf>
    <xf numFmtId="177" fontId="7" fillId="0" borderId="3" xfId="4" applyNumberFormat="1" applyFont="1" applyFill="1" applyBorder="1" applyAlignment="1">
      <alignment horizontal="center" vertical="center" wrapText="1"/>
    </xf>
    <xf numFmtId="177" fontId="11" fillId="0" borderId="2" xfId="4" applyNumberFormat="1" applyFont="1" applyFill="1" applyBorder="1" applyAlignment="1">
      <alignment horizontal="center" vertical="center" wrapText="1"/>
    </xf>
    <xf numFmtId="177" fontId="11" fillId="0" borderId="3" xfId="4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0" xfId="5" applyFont="1" applyBorder="1" applyAlignment="1">
      <alignment vertical="center" wrapText="1"/>
    </xf>
    <xf numFmtId="0" fontId="16" fillId="0" borderId="1" xfId="4" applyNumberFormat="1" applyFont="1" applyFill="1" applyBorder="1" applyAlignment="1">
      <alignment horizontal="right" vertical="center" wrapText="1"/>
    </xf>
    <xf numFmtId="176" fontId="11" fillId="0" borderId="2" xfId="4" quotePrefix="1" applyNumberFormat="1" applyFont="1" applyFill="1" applyBorder="1" applyAlignment="1">
      <alignment horizontal="center" vertical="center"/>
    </xf>
    <xf numFmtId="176" fontId="11" fillId="0" borderId="3" xfId="4" applyNumberFormat="1" applyFont="1" applyFill="1" applyBorder="1" applyAlignment="1">
      <alignment horizontal="center" vertical="center"/>
    </xf>
    <xf numFmtId="176" fontId="11" fillId="0" borderId="6" xfId="4" quotePrefix="1" applyNumberFormat="1" applyFont="1" applyFill="1" applyBorder="1" applyAlignment="1">
      <alignment horizontal="center" vertical="center"/>
    </xf>
    <xf numFmtId="177" fontId="11" fillId="0" borderId="6" xfId="4" applyNumberFormat="1" applyFont="1" applyFill="1" applyBorder="1" applyAlignment="1">
      <alignment horizontal="center" vertical="center" wrapText="1"/>
    </xf>
    <xf numFmtId="176" fontId="11" fillId="0" borderId="17" xfId="4" quotePrefix="1" applyNumberFormat="1" applyFont="1" applyFill="1" applyBorder="1" applyAlignment="1">
      <alignment horizontal="center" vertical="center"/>
    </xf>
    <xf numFmtId="176" fontId="11" fillId="0" borderId="16" xfId="4" quotePrefix="1" applyNumberFormat="1" applyFont="1" applyFill="1" applyBorder="1" applyAlignment="1">
      <alignment horizontal="center" vertical="center"/>
    </xf>
    <xf numFmtId="177" fontId="11" fillId="0" borderId="15" xfId="4" applyNumberFormat="1" applyFont="1" applyFill="1" applyBorder="1" applyAlignment="1">
      <alignment horizontal="center" vertical="center" shrinkToFit="1"/>
    </xf>
    <xf numFmtId="177" fontId="11" fillId="0" borderId="16" xfId="4" applyNumberFormat="1" applyFont="1" applyFill="1" applyBorder="1" applyAlignment="1">
      <alignment horizontal="center" vertical="center" shrinkToFit="1"/>
    </xf>
    <xf numFmtId="0" fontId="11" fillId="0" borderId="15" xfId="4" applyNumberFormat="1" applyFont="1" applyFill="1" applyBorder="1" applyAlignment="1">
      <alignment horizontal="center" vertical="center"/>
    </xf>
    <xf numFmtId="0" fontId="11" fillId="0" borderId="16" xfId="4" applyNumberFormat="1" applyFont="1" applyFill="1" applyBorder="1" applyAlignment="1">
      <alignment horizontal="center" vertical="center"/>
    </xf>
    <xf numFmtId="176" fontId="11" fillId="0" borderId="18" xfId="4" quotePrefix="1" applyNumberFormat="1" applyFont="1" applyFill="1" applyBorder="1" applyAlignment="1">
      <alignment horizontal="center" vertical="center"/>
    </xf>
    <xf numFmtId="176" fontId="11" fillId="0" borderId="19" xfId="4" applyNumberFormat="1" applyFont="1" applyFill="1" applyBorder="1" applyAlignment="1">
      <alignment horizontal="center" vertical="center"/>
    </xf>
    <xf numFmtId="177" fontId="11" fillId="0" borderId="20" xfId="4" applyNumberFormat="1" applyFont="1" applyFill="1" applyBorder="1" applyAlignment="1">
      <alignment horizontal="center" vertical="center" wrapText="1"/>
    </xf>
    <xf numFmtId="176" fontId="11" fillId="0" borderId="23" xfId="4" applyNumberFormat="1" applyFont="1" applyFill="1" applyBorder="1" applyAlignment="1">
      <alignment horizontal="center" vertical="center" shrinkToFit="1"/>
    </xf>
    <xf numFmtId="176" fontId="11" fillId="0" borderId="25" xfId="4" applyNumberFormat="1" applyFont="1" applyFill="1" applyBorder="1" applyAlignment="1">
      <alignment horizontal="center" vertical="center" shrinkToFit="1"/>
    </xf>
    <xf numFmtId="0" fontId="7" fillId="0" borderId="23" xfId="4" applyNumberFormat="1" applyFont="1" applyFill="1" applyBorder="1" applyAlignment="1">
      <alignment horizontal="center" vertical="center"/>
    </xf>
    <xf numFmtId="0" fontId="7" fillId="0" borderId="24" xfId="4" applyNumberFormat="1" applyFont="1" applyFill="1" applyBorder="1" applyAlignment="1">
      <alignment horizontal="center" vertical="center"/>
    </xf>
    <xf numFmtId="0" fontId="7" fillId="0" borderId="22" xfId="4" applyNumberFormat="1" applyFont="1" applyFill="1" applyBorder="1" applyAlignment="1">
      <alignment horizontal="center" vertical="center"/>
    </xf>
    <xf numFmtId="0" fontId="7" fillId="0" borderId="34" xfId="4" applyNumberFormat="1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>
      <alignment horizontal="center" vertical="center"/>
    </xf>
    <xf numFmtId="0" fontId="7" fillId="0" borderId="35" xfId="4" applyNumberFormat="1" applyFont="1" applyFill="1" applyBorder="1" applyAlignment="1">
      <alignment horizontal="center" vertical="center"/>
    </xf>
    <xf numFmtId="176" fontId="11" fillId="0" borderId="20" xfId="4" quotePrefix="1" applyNumberFormat="1" applyFont="1" applyFill="1" applyBorder="1" applyAlignment="1">
      <alignment horizontal="center" vertical="center"/>
    </xf>
    <xf numFmtId="177" fontId="11" fillId="0" borderId="0" xfId="4" applyNumberFormat="1" applyFont="1" applyFill="1" applyBorder="1" applyAlignment="1">
      <alignment horizontal="center" vertical="center" wrapText="1"/>
    </xf>
    <xf numFmtId="0" fontId="11" fillId="0" borderId="0" xfId="4" applyNumberFormat="1" applyFont="1" applyFill="1" applyBorder="1" applyAlignment="1">
      <alignment horizontal="left" vertical="center" wrapText="1"/>
    </xf>
    <xf numFmtId="0" fontId="11" fillId="0" borderId="0" xfId="4" applyNumberFormat="1" applyFont="1" applyFill="1" applyBorder="1" applyAlignment="1">
      <alignment horizontal="left" vertical="center" wrapText="1" shrinkToFit="1"/>
    </xf>
    <xf numFmtId="176" fontId="11" fillId="0" borderId="0" xfId="4" applyNumberFormat="1" applyFont="1" applyFill="1" applyBorder="1" applyAlignment="1">
      <alignment horizontal="center" vertical="center"/>
    </xf>
    <xf numFmtId="0" fontId="11" fillId="0" borderId="0" xfId="4" applyNumberFormat="1" applyFont="1" applyFill="1" applyBorder="1" applyAlignment="1">
      <alignment horizontal="left" vertical="center"/>
    </xf>
    <xf numFmtId="0" fontId="11" fillId="0" borderId="0" xfId="4" applyNumberFormat="1" applyFont="1" applyFill="1" applyBorder="1" applyAlignment="1">
      <alignment horizontal="left" vertical="center" shrinkToFit="1"/>
    </xf>
    <xf numFmtId="177" fontId="9" fillId="0" borderId="0" xfId="4" applyNumberFormat="1" applyFont="1" applyFill="1" applyBorder="1" applyAlignment="1">
      <alignment horizontal="center" vertical="center" wrapText="1"/>
    </xf>
    <xf numFmtId="0" fontId="11" fillId="0" borderId="30" xfId="4" applyFont="1" applyFill="1" applyBorder="1" applyAlignment="1">
      <alignment horizontal="center" vertical="center"/>
    </xf>
    <xf numFmtId="0" fontId="11" fillId="0" borderId="29" xfId="4" applyFont="1" applyFill="1" applyBorder="1" applyAlignment="1">
      <alignment horizontal="center" vertical="center"/>
    </xf>
    <xf numFmtId="177" fontId="12" fillId="0" borderId="0" xfId="4" applyNumberFormat="1" applyFont="1" applyFill="1" applyBorder="1" applyAlignment="1">
      <alignment horizontal="center" vertical="center" wrapText="1"/>
    </xf>
    <xf numFmtId="176" fontId="12" fillId="0" borderId="0" xfId="4" applyNumberFormat="1" applyFont="1" applyFill="1" applyBorder="1" applyAlignment="1">
      <alignment horizontal="center" vertical="center"/>
    </xf>
    <xf numFmtId="0" fontId="12" fillId="0" borderId="0" xfId="4" applyNumberFormat="1" applyFont="1" applyFill="1" applyBorder="1" applyAlignment="1">
      <alignment horizontal="left" vertical="center" wrapText="1"/>
    </xf>
    <xf numFmtId="0" fontId="12" fillId="0" borderId="15" xfId="4" applyFont="1" applyFill="1" applyBorder="1" applyAlignment="1">
      <alignment horizontal="center" vertical="center"/>
    </xf>
    <xf numFmtId="0" fontId="12" fillId="0" borderId="16" xfId="4" applyFont="1" applyFill="1" applyBorder="1" applyAlignment="1">
      <alignment horizontal="center" vertical="center"/>
    </xf>
    <xf numFmtId="177" fontId="11" fillId="0" borderId="8" xfId="4" applyNumberFormat="1" applyFont="1" applyFill="1" applyBorder="1" applyAlignment="1">
      <alignment horizontal="center" vertical="center" wrapText="1"/>
    </xf>
    <xf numFmtId="177" fontId="11" fillId="0" borderId="19" xfId="4" applyNumberFormat="1" applyFont="1" applyFill="1" applyBorder="1" applyAlignment="1">
      <alignment horizontal="center" vertical="center" wrapText="1"/>
    </xf>
    <xf numFmtId="177" fontId="7" fillId="0" borderId="8" xfId="4" applyNumberFormat="1" applyFont="1" applyFill="1" applyBorder="1" applyAlignment="1">
      <alignment horizontal="center" vertical="center" wrapText="1"/>
    </xf>
    <xf numFmtId="177" fontId="7" fillId="0" borderId="19" xfId="4" applyNumberFormat="1" applyFont="1" applyFill="1" applyBorder="1" applyAlignment="1">
      <alignment horizontal="center" vertical="center" wrapText="1"/>
    </xf>
    <xf numFmtId="176" fontId="11" fillId="0" borderId="8" xfId="4" quotePrefix="1" applyNumberFormat="1" applyFont="1" applyFill="1" applyBorder="1" applyAlignment="1">
      <alignment horizontal="center" vertical="center"/>
    </xf>
    <xf numFmtId="176" fontId="11" fillId="0" borderId="3" xfId="4" quotePrefix="1" applyNumberFormat="1" applyFont="1" applyFill="1" applyBorder="1" applyAlignment="1">
      <alignment horizontal="center" vertical="center"/>
    </xf>
    <xf numFmtId="177" fontId="11" fillId="0" borderId="18" xfId="4" applyNumberFormat="1" applyFont="1" applyFill="1" applyBorder="1" applyAlignment="1">
      <alignment horizontal="center" vertical="center" wrapText="1"/>
    </xf>
    <xf numFmtId="0" fontId="11" fillId="0" borderId="2" xfId="4" applyNumberFormat="1" applyFont="1" applyFill="1" applyBorder="1" applyAlignment="1">
      <alignment horizontal="left" vertical="center" wrapText="1"/>
    </xf>
    <xf numFmtId="0" fontId="11" fillId="0" borderId="3" xfId="4" applyNumberFormat="1" applyFont="1" applyFill="1" applyBorder="1" applyAlignment="1">
      <alignment horizontal="left" vertical="center" wrapText="1"/>
    </xf>
    <xf numFmtId="0" fontId="11" fillId="0" borderId="20" xfId="4" applyNumberFormat="1" applyFont="1" applyFill="1" applyBorder="1" applyAlignment="1">
      <alignment horizontal="left" vertical="center" wrapText="1"/>
    </xf>
    <xf numFmtId="177" fontId="7" fillId="0" borderId="18" xfId="4" applyNumberFormat="1" applyFont="1" applyFill="1" applyBorder="1" applyAlignment="1">
      <alignment horizontal="center" vertical="center" wrapText="1"/>
    </xf>
    <xf numFmtId="176" fontId="11" fillId="0" borderId="30" xfId="4" quotePrefix="1" applyNumberFormat="1" applyFont="1" applyFill="1" applyBorder="1" applyAlignment="1">
      <alignment horizontal="center" vertical="center"/>
    </xf>
    <xf numFmtId="176" fontId="11" fillId="0" borderId="29" xfId="4" applyNumberFormat="1" applyFont="1" applyFill="1" applyBorder="1" applyAlignment="1">
      <alignment horizontal="center" vertical="center"/>
    </xf>
    <xf numFmtId="0" fontId="7" fillId="0" borderId="32" xfId="4" applyNumberFormat="1" applyFont="1" applyFill="1" applyBorder="1" applyAlignment="1">
      <alignment horizontal="center" vertical="center"/>
    </xf>
    <xf numFmtId="0" fontId="7" fillId="0" borderId="33" xfId="4" applyNumberFormat="1" applyFont="1" applyFill="1" applyBorder="1" applyAlignment="1">
      <alignment horizontal="center" vertical="center"/>
    </xf>
    <xf numFmtId="0" fontId="7" fillId="0" borderId="16" xfId="4" applyNumberFormat="1" applyFont="1" applyFill="1" applyBorder="1" applyAlignment="1">
      <alignment horizontal="center" vertical="center"/>
    </xf>
    <xf numFmtId="0" fontId="7" fillId="0" borderId="5" xfId="4" applyNumberFormat="1" applyFont="1" applyFill="1" applyBorder="1" applyAlignment="1">
      <alignment horizontal="center" vertical="center"/>
    </xf>
    <xf numFmtId="0" fontId="7" fillId="0" borderId="12" xfId="4" applyNumberFormat="1" applyFont="1" applyFill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0" fontId="7" fillId="0" borderId="12" xfId="4" applyNumberFormat="1" applyFont="1" applyFill="1" applyBorder="1" applyAlignment="1">
      <alignment horizontal="center" vertical="center" wrapText="1"/>
    </xf>
    <xf numFmtId="0" fontId="11" fillId="0" borderId="31" xfId="4" applyNumberFormat="1" applyFont="1" applyFill="1" applyBorder="1" applyAlignment="1">
      <alignment horizontal="left" vertical="center" wrapText="1"/>
    </xf>
    <xf numFmtId="177" fontId="7" fillId="0" borderId="20" xfId="4" applyNumberFormat="1" applyFont="1" applyFill="1" applyBorder="1" applyAlignment="1">
      <alignment horizontal="center" vertical="center" wrapText="1"/>
    </xf>
    <xf numFmtId="0" fontId="18" fillId="0" borderId="0" xfId="5" applyFont="1" applyAlignment="1">
      <alignment vertical="center"/>
    </xf>
    <xf numFmtId="0" fontId="18" fillId="0" borderId="20" xfId="5" applyFont="1" applyBorder="1" applyAlignment="1">
      <alignment vertical="center"/>
    </xf>
    <xf numFmtId="0" fontId="18" fillId="0" borderId="20" xfId="5" applyFont="1" applyBorder="1" applyAlignment="1">
      <alignment vertical="center" wrapText="1"/>
    </xf>
    <xf numFmtId="0" fontId="18" fillId="0" borderId="20" xfId="5" applyNumberFormat="1" applyFont="1" applyFill="1" applyBorder="1" applyAlignment="1">
      <alignment horizontal="left" vertical="center" wrapText="1"/>
    </xf>
    <xf numFmtId="0" fontId="18" fillId="0" borderId="0" xfId="5" applyFont="1" applyAlignment="1">
      <alignment vertical="center" wrapText="1"/>
    </xf>
  </cellXfs>
  <cellStyles count="6">
    <cellStyle name="ハイパーリンク" xfId="5" builtinId="8"/>
    <cellStyle name="桁区切り" xfId="1" builtinId="6"/>
    <cellStyle name="桁区切り 2" xfId="2"/>
    <cellStyle name="標準" xfId="0" builtinId="0"/>
    <cellStyle name="標準 2" xfId="3"/>
    <cellStyle name="標準_③予算事業別調書(目次様式)" xfId="4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ity.osaka.lg.jp/kensetsu/cmsfiles/contents/0000493/493411/014.xls" TargetMode="External"/><Relationship Id="rId18" Type="http://schemas.openxmlformats.org/officeDocument/2006/relationships/hyperlink" Target="https://www.city.osaka.lg.jp/kensetsu/cmsfiles/contents/0000493/493411/019.xls" TargetMode="External"/><Relationship Id="rId26" Type="http://schemas.openxmlformats.org/officeDocument/2006/relationships/hyperlink" Target="https://www.city.osaka.lg.jp/kensetsu/cmsfiles/contents/0000493/493411/027.xlsx" TargetMode="External"/><Relationship Id="rId39" Type="http://schemas.openxmlformats.org/officeDocument/2006/relationships/hyperlink" Target="https://www.city.osaka.lg.jp/kensetsu/cmsfiles/contents/0000493/493411/040.xls" TargetMode="External"/><Relationship Id="rId21" Type="http://schemas.openxmlformats.org/officeDocument/2006/relationships/hyperlink" Target="https://www.city.osaka.lg.jp/kensetsu/cmsfiles/contents/0000493/493411/022.xlsx" TargetMode="External"/><Relationship Id="rId34" Type="http://schemas.openxmlformats.org/officeDocument/2006/relationships/hyperlink" Target="https://www.city.osaka.lg.jp/kensetsu/cmsfiles/contents/0000493/493411/035.xls" TargetMode="External"/><Relationship Id="rId42" Type="http://schemas.openxmlformats.org/officeDocument/2006/relationships/hyperlink" Target="https://www.city.osaka.lg.jp/kensetsu/cmsfiles/contents/0000493/493411/043.xlsx" TargetMode="External"/><Relationship Id="rId47" Type="http://schemas.openxmlformats.org/officeDocument/2006/relationships/hyperlink" Target="https://www.city.osaka.lg.jp/kensetsu/cmsfiles/contents/0000493/493411/050.xlsx" TargetMode="External"/><Relationship Id="rId50" Type="http://schemas.openxmlformats.org/officeDocument/2006/relationships/hyperlink" Target="https://www.city.osaka.lg.jp/kensetsu/cmsfiles/contents/0000493/493411/053.xlsx" TargetMode="External"/><Relationship Id="rId55" Type="http://schemas.openxmlformats.org/officeDocument/2006/relationships/hyperlink" Target="https://www.city.osaka.lg.jp/kensetsu/cmsfiles/contents/0000493/493411/057.xlsx" TargetMode="External"/><Relationship Id="rId63" Type="http://schemas.openxmlformats.org/officeDocument/2006/relationships/hyperlink" Target="https://www.city.osaka.lg.jp/kensetsu/cmsfiles/contents/0000493/493411/075.xlsx" TargetMode="External"/><Relationship Id="rId68" Type="http://schemas.openxmlformats.org/officeDocument/2006/relationships/hyperlink" Target="https://www.city.osaka.lg.jp/kensetsu/cmsfiles/contents/0000493/493411/061.xlsx" TargetMode="External"/><Relationship Id="rId76" Type="http://schemas.openxmlformats.org/officeDocument/2006/relationships/hyperlink" Target="https://www.city.osaka.lg.jp/kensetsu/cmsfiles/contents/0000493/493411/069.xlsx" TargetMode="External"/><Relationship Id="rId84" Type="http://schemas.openxmlformats.org/officeDocument/2006/relationships/hyperlink" Target="https://www.city.osaka.lg.jp/kensetsu/cmsfiles/contents/0000493/493411/091.xlsx" TargetMode="External"/><Relationship Id="rId89" Type="http://schemas.openxmlformats.org/officeDocument/2006/relationships/hyperlink" Target="https://www.city.osaka.lg.jp/kensetsu/cmsfiles/contents/0000493/493411/096.xlsx" TargetMode="External"/><Relationship Id="rId7" Type="http://schemas.openxmlformats.org/officeDocument/2006/relationships/hyperlink" Target="https://www.city.osaka.lg.jp/kensetsu/cmsfiles/contents/0000493/493411/008.xlsx" TargetMode="External"/><Relationship Id="rId71" Type="http://schemas.openxmlformats.org/officeDocument/2006/relationships/hyperlink" Target="https://www.city.osaka.lg.jp/kensetsu/cmsfiles/contents/0000493/493411/064.xlsx" TargetMode="External"/><Relationship Id="rId92" Type="http://schemas.openxmlformats.org/officeDocument/2006/relationships/hyperlink" Target="https://www.city.osaka.lg.jp/kensetsu/cmsfiles/contents/0000493/493411/100.xlsx" TargetMode="External"/><Relationship Id="rId2" Type="http://schemas.openxmlformats.org/officeDocument/2006/relationships/hyperlink" Target="https://www.city.osaka.lg.jp/kensetsu/cmsfiles/contents/0000493/493411/003.xlsx" TargetMode="External"/><Relationship Id="rId16" Type="http://schemas.openxmlformats.org/officeDocument/2006/relationships/hyperlink" Target="https://www.city.osaka.lg.jp/kensetsu/cmsfiles/contents/0000493/493411/017.xls" TargetMode="External"/><Relationship Id="rId29" Type="http://schemas.openxmlformats.org/officeDocument/2006/relationships/hyperlink" Target="https://www.city.osaka.lg.jp/kensetsu/cmsfiles/contents/0000493/493411/030.xls" TargetMode="External"/><Relationship Id="rId11" Type="http://schemas.openxmlformats.org/officeDocument/2006/relationships/hyperlink" Target="https://www.city.osaka.lg.jp/kensetsu/cmsfiles/contents/0000493/493411/012.xls" TargetMode="External"/><Relationship Id="rId24" Type="http://schemas.openxmlformats.org/officeDocument/2006/relationships/hyperlink" Target="https://www.city.osaka.lg.jp/kensetsu/cmsfiles/contents/0000493/493411/025.xls" TargetMode="External"/><Relationship Id="rId32" Type="http://schemas.openxmlformats.org/officeDocument/2006/relationships/hyperlink" Target="https://www.city.osaka.lg.jp/kensetsu/cmsfiles/contents/0000493/493411/033.xlsx" TargetMode="External"/><Relationship Id="rId37" Type="http://schemas.openxmlformats.org/officeDocument/2006/relationships/hyperlink" Target="https://www.city.osaka.lg.jp/kensetsu/cmsfiles/contents/0000493/493411/038.xls" TargetMode="External"/><Relationship Id="rId40" Type="http://schemas.openxmlformats.org/officeDocument/2006/relationships/hyperlink" Target="https://www.city.osaka.lg.jp/kensetsu/cmsfiles/contents/0000493/493411/041.xls" TargetMode="External"/><Relationship Id="rId45" Type="http://schemas.openxmlformats.org/officeDocument/2006/relationships/hyperlink" Target="https://www.city.osaka.lg.jp/kensetsu/cmsfiles/contents/0000493/493411/047.xlsx" TargetMode="External"/><Relationship Id="rId53" Type="http://schemas.openxmlformats.org/officeDocument/2006/relationships/hyperlink" Target="https://www.city.osaka.lg.jp/kensetsu/cmsfiles/contents/0000493/493411/055.xlsx" TargetMode="External"/><Relationship Id="rId58" Type="http://schemas.openxmlformats.org/officeDocument/2006/relationships/hyperlink" Target="https://www.city.osaka.lg.jp/kensetsu/cmsfiles/contents/0000493/493411/070.xlsx" TargetMode="External"/><Relationship Id="rId66" Type="http://schemas.openxmlformats.org/officeDocument/2006/relationships/hyperlink" Target="https://www.city.osaka.lg.jp/kensetsu/cmsfiles/contents/0000493/493411/078.xlsx" TargetMode="External"/><Relationship Id="rId74" Type="http://schemas.openxmlformats.org/officeDocument/2006/relationships/hyperlink" Target="https://www.city.osaka.lg.jp/kensetsu/cmsfiles/contents/0000493/493411/067.xlsx" TargetMode="External"/><Relationship Id="rId79" Type="http://schemas.openxmlformats.org/officeDocument/2006/relationships/hyperlink" Target="https://www.city.osaka.lg.jp/kensetsu/cmsfiles/contents/0000493/493411/086.xlsx" TargetMode="External"/><Relationship Id="rId87" Type="http://schemas.openxmlformats.org/officeDocument/2006/relationships/hyperlink" Target="https://www.city.osaka.lg.jp/kensetsu/cmsfiles/contents/0000493/493411/094.xlsx" TargetMode="External"/><Relationship Id="rId5" Type="http://schemas.openxmlformats.org/officeDocument/2006/relationships/hyperlink" Target="https://www.city.osaka.lg.jp/kensetsu/cmsfiles/contents/0000493/493411/006.xlsx" TargetMode="External"/><Relationship Id="rId61" Type="http://schemas.openxmlformats.org/officeDocument/2006/relationships/hyperlink" Target="https://www.city.osaka.lg.jp/kensetsu/cmsfiles/contents/0000493/493411/073.xlsx" TargetMode="External"/><Relationship Id="rId82" Type="http://schemas.openxmlformats.org/officeDocument/2006/relationships/hyperlink" Target="https://www.city.osaka.lg.jp/kensetsu/cmsfiles/contents/0000493/493411/089.xlsx" TargetMode="External"/><Relationship Id="rId90" Type="http://schemas.openxmlformats.org/officeDocument/2006/relationships/hyperlink" Target="https://www.city.osaka.lg.jp/kensetsu/cmsfiles/contents/0000493/493411/097.xlsx" TargetMode="External"/><Relationship Id="rId95" Type="http://schemas.openxmlformats.org/officeDocument/2006/relationships/hyperlink" Target="https://www.city.osaka.lg.jp/kensetsu/cmsfiles/contents/0000493/493411/103.xlsx" TargetMode="External"/><Relationship Id="rId19" Type="http://schemas.openxmlformats.org/officeDocument/2006/relationships/hyperlink" Target="https://www.city.osaka.lg.jp/kensetsu/cmsfiles/contents/0000493/493411/020.xls" TargetMode="External"/><Relationship Id="rId14" Type="http://schemas.openxmlformats.org/officeDocument/2006/relationships/hyperlink" Target="https://www.city.osaka.lg.jp/kensetsu/cmsfiles/contents/0000493/493411/015.xls" TargetMode="External"/><Relationship Id="rId22" Type="http://schemas.openxmlformats.org/officeDocument/2006/relationships/hyperlink" Target="https://www.city.osaka.lg.jp/kensetsu/cmsfiles/contents/0000493/493411/023.xls" TargetMode="External"/><Relationship Id="rId27" Type="http://schemas.openxmlformats.org/officeDocument/2006/relationships/hyperlink" Target="https://www.city.osaka.lg.jp/kensetsu/cmsfiles/contents/0000493/493411/028.xlsx" TargetMode="External"/><Relationship Id="rId30" Type="http://schemas.openxmlformats.org/officeDocument/2006/relationships/hyperlink" Target="https://www.city.osaka.lg.jp/kensetsu/cmsfiles/contents/0000493/493411/031.xls" TargetMode="External"/><Relationship Id="rId35" Type="http://schemas.openxmlformats.org/officeDocument/2006/relationships/hyperlink" Target="https://www.city.osaka.lg.jp/kensetsu/cmsfiles/contents/0000493/493411/036.xlsx" TargetMode="External"/><Relationship Id="rId43" Type="http://schemas.openxmlformats.org/officeDocument/2006/relationships/hyperlink" Target="https://www.city.osaka.lg.jp/kensetsu/cmsfiles/contents/0000493/493411/045.xlsx" TargetMode="External"/><Relationship Id="rId48" Type="http://schemas.openxmlformats.org/officeDocument/2006/relationships/hyperlink" Target="https://www.city.osaka.lg.jp/kensetsu/cmsfiles/contents/0000493/493411/051.xlsx" TargetMode="External"/><Relationship Id="rId56" Type="http://schemas.openxmlformats.org/officeDocument/2006/relationships/hyperlink" Target="https://www.city.osaka.lg.jp/kensetsu/cmsfiles/contents/0000493/493411/058.xlsx" TargetMode="External"/><Relationship Id="rId64" Type="http://schemas.openxmlformats.org/officeDocument/2006/relationships/hyperlink" Target="https://www.city.osaka.lg.jp/kensetsu/cmsfiles/contents/0000493/493411/076.xlsx" TargetMode="External"/><Relationship Id="rId69" Type="http://schemas.openxmlformats.org/officeDocument/2006/relationships/hyperlink" Target="https://www.city.osaka.lg.jp/kensetsu/cmsfiles/contents/0000493/493411/062.xlsx" TargetMode="External"/><Relationship Id="rId77" Type="http://schemas.openxmlformats.org/officeDocument/2006/relationships/hyperlink" Target="https://www.city.osaka.lg.jp/kensetsu/cmsfiles/contents/0000493/493411/084.xlsx" TargetMode="External"/><Relationship Id="rId8" Type="http://schemas.openxmlformats.org/officeDocument/2006/relationships/hyperlink" Target="https://www.city.osaka.lg.jp/kensetsu/cmsfiles/contents/0000493/493411/009.xlsx" TargetMode="External"/><Relationship Id="rId51" Type="http://schemas.openxmlformats.org/officeDocument/2006/relationships/hyperlink" Target="http://www.city.osaka.lg.jp/kensetsu/cmsfiles/contents/0000461/461170/076tennnoujikouendoubutuennomiryokukoujyoujigyou.xlsx" TargetMode="External"/><Relationship Id="rId72" Type="http://schemas.openxmlformats.org/officeDocument/2006/relationships/hyperlink" Target="https://www.city.osaka.lg.jp/kensetsu/cmsfiles/contents/0000493/493411/065.xlsx" TargetMode="External"/><Relationship Id="rId80" Type="http://schemas.openxmlformats.org/officeDocument/2006/relationships/hyperlink" Target="https://www.city.osaka.lg.jp/kensetsu/cmsfiles/contents/0000493/493411/087.xlsx" TargetMode="External"/><Relationship Id="rId85" Type="http://schemas.openxmlformats.org/officeDocument/2006/relationships/hyperlink" Target="https://www.city.osaka.lg.jp/kensetsu/cmsfiles/contents/0000493/493411/092.xlsx" TargetMode="External"/><Relationship Id="rId93" Type="http://schemas.openxmlformats.org/officeDocument/2006/relationships/hyperlink" Target="https://www.city.osaka.lg.jp/kensetsu/cmsfiles/contents/0000493/493411/101.xlsx" TargetMode="External"/><Relationship Id="rId3" Type="http://schemas.openxmlformats.org/officeDocument/2006/relationships/hyperlink" Target="https://www.city.osaka.lg.jp/kensetsu/cmsfiles/contents/0000493/493411/004.xlsx" TargetMode="External"/><Relationship Id="rId12" Type="http://schemas.openxmlformats.org/officeDocument/2006/relationships/hyperlink" Target="https://www.city.osaka.lg.jp/kensetsu/cmsfiles/contents/0000493/493411/013.xls" TargetMode="External"/><Relationship Id="rId17" Type="http://schemas.openxmlformats.org/officeDocument/2006/relationships/hyperlink" Target="https://www.city.osaka.lg.jp/kensetsu/cmsfiles/contents/0000493/493411/018.xls" TargetMode="External"/><Relationship Id="rId25" Type="http://schemas.openxmlformats.org/officeDocument/2006/relationships/hyperlink" Target="https://www.city.osaka.lg.jp/kensetsu/cmsfiles/contents/0000493/493411/026.xls" TargetMode="External"/><Relationship Id="rId33" Type="http://schemas.openxmlformats.org/officeDocument/2006/relationships/hyperlink" Target="https://www.city.osaka.lg.jp/kensetsu/cmsfiles/contents/0000493/493411/034.xlsx" TargetMode="External"/><Relationship Id="rId38" Type="http://schemas.openxmlformats.org/officeDocument/2006/relationships/hyperlink" Target="https://www.city.osaka.lg.jp/kensetsu/cmsfiles/contents/0000493/493411/039.xlsx" TargetMode="External"/><Relationship Id="rId46" Type="http://schemas.openxmlformats.org/officeDocument/2006/relationships/hyperlink" Target="https://www.city.osaka.lg.jp/kensetsu/cmsfiles/contents/0000493/493411/048.xlsx" TargetMode="External"/><Relationship Id="rId59" Type="http://schemas.openxmlformats.org/officeDocument/2006/relationships/hyperlink" Target="https://www.city.osaka.lg.jp/kensetsu/cmsfiles/contents/0000493/493411/071.xlsx" TargetMode="External"/><Relationship Id="rId67" Type="http://schemas.openxmlformats.org/officeDocument/2006/relationships/hyperlink" Target="https://www.city.osaka.lg.jp/kensetsu/cmsfiles/contents/0000493/493411/060.xlsx" TargetMode="External"/><Relationship Id="rId20" Type="http://schemas.openxmlformats.org/officeDocument/2006/relationships/hyperlink" Target="https://www.city.osaka.lg.jp/kensetsu/cmsfiles/contents/0000493/493411/021.xls" TargetMode="External"/><Relationship Id="rId41" Type="http://schemas.openxmlformats.org/officeDocument/2006/relationships/hyperlink" Target="https://www.city.osaka.lg.jp/kensetsu/cmsfiles/contents/0000493/493411/042.xls" TargetMode="External"/><Relationship Id="rId54" Type="http://schemas.openxmlformats.org/officeDocument/2006/relationships/hyperlink" Target="https://www.city.osaka.lg.jp/kensetsu/cmsfiles/contents/0000493/493411/056.xlsx" TargetMode="External"/><Relationship Id="rId62" Type="http://schemas.openxmlformats.org/officeDocument/2006/relationships/hyperlink" Target="https://www.city.osaka.lg.jp/kensetsu/cmsfiles/contents/0000493/493411/074.xlsx" TargetMode="External"/><Relationship Id="rId70" Type="http://schemas.openxmlformats.org/officeDocument/2006/relationships/hyperlink" Target="https://www.city.osaka.lg.jp/kensetsu/cmsfiles/contents/0000493/493411/063.xlsx" TargetMode="External"/><Relationship Id="rId75" Type="http://schemas.openxmlformats.org/officeDocument/2006/relationships/hyperlink" Target="https://www.city.osaka.lg.jp/kensetsu/cmsfiles/contents/0000493/493411/068.xlsx" TargetMode="External"/><Relationship Id="rId83" Type="http://schemas.openxmlformats.org/officeDocument/2006/relationships/hyperlink" Target="https://www.city.osaka.lg.jp/kensetsu/cmsfiles/contents/0000493/493411/090.xlsx" TargetMode="External"/><Relationship Id="rId88" Type="http://schemas.openxmlformats.org/officeDocument/2006/relationships/hyperlink" Target="https://www.city.osaka.lg.jp/kensetsu/cmsfiles/contents/0000493/493411/095.xlsx" TargetMode="External"/><Relationship Id="rId91" Type="http://schemas.openxmlformats.org/officeDocument/2006/relationships/hyperlink" Target="https://www.city.osaka.lg.jp/kensetsu/cmsfiles/contents/0000493/493411/098.xlsx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www.city.osaka.lg.jp/kensetsu/cmsfiles/contents/0000493/493411/002.xlsx" TargetMode="External"/><Relationship Id="rId6" Type="http://schemas.openxmlformats.org/officeDocument/2006/relationships/hyperlink" Target="https://www.city.osaka.lg.jp/kensetsu/cmsfiles/contents/0000493/493411/007.xlsx" TargetMode="External"/><Relationship Id="rId15" Type="http://schemas.openxmlformats.org/officeDocument/2006/relationships/hyperlink" Target="https://www.city.osaka.lg.jp/kensetsu/cmsfiles/contents/0000493/493411/016.xlsx" TargetMode="External"/><Relationship Id="rId23" Type="http://schemas.openxmlformats.org/officeDocument/2006/relationships/hyperlink" Target="https://www.city.osaka.lg.jp/kensetsu/cmsfiles/contents/0000493/493411/024.xls" TargetMode="External"/><Relationship Id="rId28" Type="http://schemas.openxmlformats.org/officeDocument/2006/relationships/hyperlink" Target="https://www.city.osaka.lg.jp/kensetsu/cmsfiles/contents/0000493/493411/029.xls" TargetMode="External"/><Relationship Id="rId36" Type="http://schemas.openxmlformats.org/officeDocument/2006/relationships/hyperlink" Target="https://www.city.osaka.lg.jp/kensetsu/cmsfiles/contents/0000493/493411/037.xlsx" TargetMode="External"/><Relationship Id="rId49" Type="http://schemas.openxmlformats.org/officeDocument/2006/relationships/hyperlink" Target="https://www.city.osaka.lg.jp/kensetsu/cmsfiles/contents/0000493/493411/052.xlsx" TargetMode="External"/><Relationship Id="rId57" Type="http://schemas.openxmlformats.org/officeDocument/2006/relationships/hyperlink" Target="https://www.city.osaka.lg.jp/kensetsu/cmsfiles/contents/0000493/493411/059.xlsx" TargetMode="External"/><Relationship Id="rId10" Type="http://schemas.openxmlformats.org/officeDocument/2006/relationships/hyperlink" Target="https://www.city.osaka.lg.jp/kensetsu/cmsfiles/contents/0000493/493411/011.xlsx" TargetMode="External"/><Relationship Id="rId31" Type="http://schemas.openxmlformats.org/officeDocument/2006/relationships/hyperlink" Target="https://www.city.osaka.lg.jp/kensetsu/cmsfiles/contents/0000493/493411/032.xls" TargetMode="External"/><Relationship Id="rId44" Type="http://schemas.openxmlformats.org/officeDocument/2006/relationships/hyperlink" Target="https://www.city.osaka.lg.jp/kensetsu/cmsfiles/contents/0000493/493411/046.xlsx" TargetMode="External"/><Relationship Id="rId52" Type="http://schemas.openxmlformats.org/officeDocument/2006/relationships/hyperlink" Target="https://www.city.osaka.lg.jp/kensetsu/cmsfiles/contents/0000493/493411/054.xlsx" TargetMode="External"/><Relationship Id="rId60" Type="http://schemas.openxmlformats.org/officeDocument/2006/relationships/hyperlink" Target="https://www.city.osaka.lg.jp/kensetsu/cmsfiles/contents/0000493/493411/072.xlsx" TargetMode="External"/><Relationship Id="rId65" Type="http://schemas.openxmlformats.org/officeDocument/2006/relationships/hyperlink" Target="https://www.city.osaka.lg.jp/kensetsu/cmsfiles/contents/0000493/493411/077.xlsx" TargetMode="External"/><Relationship Id="rId73" Type="http://schemas.openxmlformats.org/officeDocument/2006/relationships/hyperlink" Target="https://www.city.osaka.lg.jp/kensetsu/cmsfiles/contents/0000493/493411/066.xlsx" TargetMode="External"/><Relationship Id="rId78" Type="http://schemas.openxmlformats.org/officeDocument/2006/relationships/hyperlink" Target="https://www.city.osaka.lg.jp/kensetsu/cmsfiles/contents/0000493/493411/085.xlsx" TargetMode="External"/><Relationship Id="rId81" Type="http://schemas.openxmlformats.org/officeDocument/2006/relationships/hyperlink" Target="https://www.city.osaka.lg.jp/kensetsu/cmsfiles/contents/0000493/493411/088.xlsx" TargetMode="External"/><Relationship Id="rId86" Type="http://schemas.openxmlformats.org/officeDocument/2006/relationships/hyperlink" Target="https://www.city.osaka.lg.jp/kensetsu/cmsfiles/contents/0000493/493411/093.xlsx" TargetMode="External"/><Relationship Id="rId94" Type="http://schemas.openxmlformats.org/officeDocument/2006/relationships/hyperlink" Target="https://www.city.osaka.lg.jp/kensetsu/cmsfiles/contents/0000493/493411/102.xlsx" TargetMode="External"/><Relationship Id="rId4" Type="http://schemas.openxmlformats.org/officeDocument/2006/relationships/hyperlink" Target="https://www.city.osaka.lg.jp/kensetsu/cmsfiles/contents/0000493/493411/005.xlsx" TargetMode="External"/><Relationship Id="rId9" Type="http://schemas.openxmlformats.org/officeDocument/2006/relationships/hyperlink" Target="https://www.city.osaka.lg.jp/kensetsu/cmsfiles/contents/0000493/493411/01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autoPageBreaks="0"/>
  </sheetPr>
  <dimension ref="A1:O247"/>
  <sheetViews>
    <sheetView tabSelected="1" view="pageBreakPreview" zoomScaleNormal="100" zoomScaleSheetLayoutView="10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A5" sqref="A5"/>
    </sheetView>
  </sheetViews>
  <sheetFormatPr defaultColWidth="8.625" defaultRowHeight="18" customHeight="1"/>
  <cols>
    <col min="1" max="1" width="3.75" style="3" customWidth="1"/>
    <col min="2" max="2" width="12.5" style="3" customWidth="1"/>
    <col min="3" max="3" width="23.75" style="54" customWidth="1"/>
    <col min="4" max="4" width="17.5" style="3" customWidth="1"/>
    <col min="5" max="5" width="12.5" style="3" customWidth="1"/>
    <col min="6" max="6" width="12.5" style="4" customWidth="1"/>
    <col min="7" max="7" width="12.5" style="3" customWidth="1"/>
    <col min="8" max="8" width="6.25" style="5" customWidth="1"/>
    <col min="9" max="9" width="9.375" style="5" customWidth="1"/>
    <col min="10" max="10" width="3.25" style="5" customWidth="1"/>
    <col min="11" max="11" width="7.375" style="5" customWidth="1"/>
    <col min="12" max="14" width="15.625" style="5" customWidth="1"/>
    <col min="15" max="218" width="8.625" style="5" customWidth="1"/>
    <col min="219" max="16384" width="8.625" style="5"/>
  </cols>
  <sheetData>
    <row r="1" spans="1:10" s="70" customFormat="1" ht="24" hidden="1" customHeight="1">
      <c r="A1" s="67"/>
      <c r="B1" s="67"/>
      <c r="C1" s="67"/>
      <c r="D1" s="67"/>
      <c r="E1" s="67"/>
      <c r="F1" s="68"/>
      <c r="G1" s="69"/>
    </row>
    <row r="2" spans="1:10" s="70" customFormat="1" ht="24" hidden="1" customHeight="1">
      <c r="A2" s="71"/>
      <c r="B2" s="71"/>
      <c r="C2" s="67"/>
      <c r="D2" s="67"/>
      <c r="E2" s="67"/>
      <c r="F2" s="68"/>
      <c r="G2" s="72"/>
      <c r="I2" s="73"/>
    </row>
    <row r="3" spans="1:10" s="70" customFormat="1" ht="24" hidden="1" customHeight="1">
      <c r="A3" s="71"/>
      <c r="B3" s="71"/>
      <c r="C3" s="67"/>
      <c r="D3" s="67"/>
      <c r="E3" s="67"/>
      <c r="F3" s="68"/>
      <c r="G3" s="74"/>
      <c r="I3" s="73"/>
    </row>
    <row r="4" spans="1:10" s="70" customFormat="1" ht="24" hidden="1" customHeight="1">
      <c r="A4" s="67"/>
      <c r="B4" s="67"/>
      <c r="C4" s="67"/>
      <c r="D4" s="67"/>
      <c r="E4" s="67"/>
      <c r="F4" s="68"/>
      <c r="G4" s="72"/>
    </row>
    <row r="5" spans="1:10" s="70" customFormat="1" ht="18" customHeight="1">
      <c r="A5" s="71" t="s">
        <v>49</v>
      </c>
      <c r="B5" s="71"/>
      <c r="C5" s="67"/>
      <c r="D5" s="67"/>
      <c r="E5" s="67"/>
      <c r="F5" s="68"/>
      <c r="G5" s="67"/>
      <c r="H5" s="75"/>
      <c r="I5" s="75"/>
    </row>
    <row r="6" spans="1:10" s="70" customFormat="1" ht="15" customHeight="1">
      <c r="A6" s="67"/>
      <c r="B6" s="67"/>
      <c r="C6" s="67"/>
      <c r="D6" s="67"/>
      <c r="E6" s="67"/>
      <c r="F6" s="68"/>
      <c r="G6" s="67"/>
    </row>
    <row r="7" spans="1:10" s="70" customFormat="1" ht="18" customHeight="1">
      <c r="A7" s="1" t="s">
        <v>117</v>
      </c>
      <c r="B7" s="1"/>
      <c r="C7" s="67"/>
      <c r="F7" s="1"/>
      <c r="G7" s="1"/>
      <c r="I7" s="2" t="s">
        <v>122</v>
      </c>
    </row>
    <row r="8" spans="1:10" s="70" customFormat="1" ht="10.5" customHeight="1">
      <c r="C8" s="67"/>
      <c r="F8" s="1"/>
      <c r="G8" s="1"/>
    </row>
    <row r="9" spans="1:10" s="70" customFormat="1" ht="27" customHeight="1" thickBot="1">
      <c r="C9" s="67"/>
      <c r="D9" s="67"/>
      <c r="E9" s="115" t="s">
        <v>50</v>
      </c>
      <c r="F9" s="115"/>
      <c r="G9" s="76"/>
      <c r="I9" s="77" t="s">
        <v>166</v>
      </c>
    </row>
    <row r="10" spans="1:10" s="41" customFormat="1" ht="15" customHeight="1">
      <c r="A10" s="78" t="s">
        <v>167</v>
      </c>
      <c r="B10" s="53" t="s">
        <v>124</v>
      </c>
      <c r="C10" s="169" t="s">
        <v>168</v>
      </c>
      <c r="D10" s="171" t="s">
        <v>125</v>
      </c>
      <c r="E10" s="88" t="s">
        <v>176</v>
      </c>
      <c r="F10" s="53" t="s">
        <v>177</v>
      </c>
      <c r="G10" s="88" t="s">
        <v>123</v>
      </c>
      <c r="H10" s="165" t="s">
        <v>169</v>
      </c>
      <c r="I10" s="166"/>
    </row>
    <row r="11" spans="1:10" s="41" customFormat="1" ht="15" customHeight="1">
      <c r="A11" s="79" t="s">
        <v>170</v>
      </c>
      <c r="B11" s="55" t="s">
        <v>94</v>
      </c>
      <c r="C11" s="170"/>
      <c r="D11" s="170"/>
      <c r="E11" s="89" t="s">
        <v>171</v>
      </c>
      <c r="F11" s="89" t="s">
        <v>204</v>
      </c>
      <c r="G11" s="89" t="s">
        <v>172</v>
      </c>
      <c r="H11" s="167"/>
      <c r="I11" s="168"/>
    </row>
    <row r="12" spans="1:10" s="23" customFormat="1" ht="15" customHeight="1">
      <c r="A12" s="107">
        <v>1</v>
      </c>
      <c r="B12" s="116" t="s">
        <v>95</v>
      </c>
      <c r="C12" s="159" t="s">
        <v>54</v>
      </c>
      <c r="D12" s="111" t="s">
        <v>47</v>
      </c>
      <c r="E12" s="6">
        <v>12082105</v>
      </c>
      <c r="F12" s="6">
        <v>12060717</v>
      </c>
      <c r="G12" s="42">
        <f t="shared" ref="G12:G43" si="0">F12-E12</f>
        <v>-21388</v>
      </c>
      <c r="H12" s="104"/>
      <c r="I12" s="62"/>
      <c r="J12" s="70" t="s">
        <v>193</v>
      </c>
    </row>
    <row r="13" spans="1:10" s="23" customFormat="1" ht="15" customHeight="1">
      <c r="A13" s="101"/>
      <c r="B13" s="157"/>
      <c r="C13" s="160"/>
      <c r="D13" s="112"/>
      <c r="E13" s="7">
        <v>12082105</v>
      </c>
      <c r="F13" s="7">
        <v>12060717</v>
      </c>
      <c r="G13" s="43">
        <f t="shared" si="0"/>
        <v>-21388</v>
      </c>
      <c r="H13" s="106"/>
      <c r="I13" s="63"/>
      <c r="J13" s="70" t="s">
        <v>194</v>
      </c>
    </row>
    <row r="14" spans="1:10" s="23" customFormat="1" ht="15" customHeight="1">
      <c r="A14" s="93" t="s">
        <v>107</v>
      </c>
      <c r="B14" s="94"/>
      <c r="C14" s="94"/>
      <c r="D14" s="95"/>
      <c r="E14" s="6">
        <f t="shared" ref="E14:F15" si="1">SUM(E12)</f>
        <v>12082105</v>
      </c>
      <c r="F14" s="6">
        <f t="shared" si="1"/>
        <v>12060717</v>
      </c>
      <c r="G14" s="42">
        <f t="shared" si="0"/>
        <v>-21388</v>
      </c>
      <c r="H14" s="122"/>
      <c r="I14" s="35"/>
    </row>
    <row r="15" spans="1:10" s="23" customFormat="1" ht="15" customHeight="1">
      <c r="A15" s="96"/>
      <c r="B15" s="97"/>
      <c r="C15" s="97"/>
      <c r="D15" s="98"/>
      <c r="E15" s="7">
        <f t="shared" si="1"/>
        <v>12082105</v>
      </c>
      <c r="F15" s="7">
        <f t="shared" si="1"/>
        <v>12060717</v>
      </c>
      <c r="G15" s="43">
        <f t="shared" si="0"/>
        <v>-21388</v>
      </c>
      <c r="H15" s="123"/>
      <c r="I15" s="36"/>
    </row>
    <row r="16" spans="1:10" s="41" customFormat="1" ht="15" customHeight="1">
      <c r="A16" s="107">
        <v>2</v>
      </c>
      <c r="B16" s="116" t="s">
        <v>96</v>
      </c>
      <c r="C16" s="174" t="s">
        <v>41</v>
      </c>
      <c r="D16" s="111" t="s">
        <v>0</v>
      </c>
      <c r="E16" s="6">
        <v>118943</v>
      </c>
      <c r="F16" s="6">
        <v>136024</v>
      </c>
      <c r="G16" s="42">
        <f t="shared" si="0"/>
        <v>17081</v>
      </c>
      <c r="H16" s="104"/>
      <c r="I16" s="62"/>
      <c r="J16" s="70" t="s">
        <v>193</v>
      </c>
    </row>
    <row r="17" spans="1:11" s="41" customFormat="1" ht="15" customHeight="1">
      <c r="A17" s="101"/>
      <c r="B17" s="117"/>
      <c r="C17" s="174"/>
      <c r="D17" s="112"/>
      <c r="E17" s="7">
        <v>118232</v>
      </c>
      <c r="F17" s="7">
        <v>135681</v>
      </c>
      <c r="G17" s="43">
        <f t="shared" si="0"/>
        <v>17449</v>
      </c>
      <c r="H17" s="106"/>
      <c r="I17" s="63"/>
      <c r="J17" s="70" t="s">
        <v>194</v>
      </c>
    </row>
    <row r="18" spans="1:11" s="41" customFormat="1" ht="15" customHeight="1">
      <c r="A18" s="107">
        <v>3</v>
      </c>
      <c r="B18" s="116" t="s">
        <v>96</v>
      </c>
      <c r="C18" s="175" t="s">
        <v>1</v>
      </c>
      <c r="D18" s="111" t="s">
        <v>2</v>
      </c>
      <c r="E18" s="44">
        <v>437104</v>
      </c>
      <c r="F18" s="44">
        <v>438406</v>
      </c>
      <c r="G18" s="42">
        <f t="shared" si="0"/>
        <v>1302</v>
      </c>
      <c r="H18" s="104"/>
      <c r="I18" s="62"/>
      <c r="J18" s="70" t="s">
        <v>193</v>
      </c>
    </row>
    <row r="19" spans="1:11" s="41" customFormat="1" ht="15" customHeight="1">
      <c r="A19" s="101"/>
      <c r="B19" s="117"/>
      <c r="C19" s="175"/>
      <c r="D19" s="112"/>
      <c r="E19" s="45">
        <v>437104</v>
      </c>
      <c r="F19" s="45">
        <v>438406</v>
      </c>
      <c r="G19" s="43">
        <f t="shared" si="0"/>
        <v>1302</v>
      </c>
      <c r="H19" s="106"/>
      <c r="I19" s="63"/>
      <c r="J19" s="70" t="s">
        <v>194</v>
      </c>
    </row>
    <row r="20" spans="1:11" s="41" customFormat="1" ht="15" customHeight="1">
      <c r="A20" s="107">
        <v>4</v>
      </c>
      <c r="B20" s="116" t="s">
        <v>96</v>
      </c>
      <c r="C20" s="174" t="s">
        <v>205</v>
      </c>
      <c r="D20" s="111" t="s">
        <v>2</v>
      </c>
      <c r="E20" s="6">
        <v>55044</v>
      </c>
      <c r="F20" s="6">
        <v>55556</v>
      </c>
      <c r="G20" s="42">
        <f t="shared" si="0"/>
        <v>512</v>
      </c>
      <c r="H20" s="104"/>
      <c r="I20" s="62"/>
      <c r="J20" s="70" t="s">
        <v>193</v>
      </c>
    </row>
    <row r="21" spans="1:11" s="41" customFormat="1" ht="15" customHeight="1">
      <c r="A21" s="101"/>
      <c r="B21" s="117"/>
      <c r="C21" s="174"/>
      <c r="D21" s="112"/>
      <c r="E21" s="45">
        <v>55044</v>
      </c>
      <c r="F21" s="45">
        <v>55556</v>
      </c>
      <c r="G21" s="43">
        <f t="shared" si="0"/>
        <v>512</v>
      </c>
      <c r="H21" s="106"/>
      <c r="I21" s="63"/>
      <c r="J21" s="70" t="s">
        <v>194</v>
      </c>
    </row>
    <row r="22" spans="1:11" s="23" customFormat="1" ht="15" customHeight="1">
      <c r="A22" s="93" t="s">
        <v>108</v>
      </c>
      <c r="B22" s="94"/>
      <c r="C22" s="94"/>
      <c r="D22" s="95"/>
      <c r="E22" s="6">
        <f t="shared" ref="E22:F23" si="2">SUM(E16,E20,E18)</f>
        <v>611091</v>
      </c>
      <c r="F22" s="6">
        <f t="shared" si="2"/>
        <v>629986</v>
      </c>
      <c r="G22" s="42">
        <f t="shared" si="0"/>
        <v>18895</v>
      </c>
      <c r="H22" s="122"/>
      <c r="I22" s="35"/>
    </row>
    <row r="23" spans="1:11" s="23" customFormat="1" ht="15" customHeight="1">
      <c r="A23" s="96"/>
      <c r="B23" s="97"/>
      <c r="C23" s="97"/>
      <c r="D23" s="98"/>
      <c r="E23" s="7">
        <f t="shared" si="2"/>
        <v>610380</v>
      </c>
      <c r="F23" s="7">
        <f t="shared" si="2"/>
        <v>629643</v>
      </c>
      <c r="G23" s="43">
        <f t="shared" si="0"/>
        <v>19263</v>
      </c>
      <c r="H23" s="123"/>
      <c r="I23" s="36"/>
    </row>
    <row r="24" spans="1:11" s="41" customFormat="1" ht="15" customHeight="1">
      <c r="A24" s="107">
        <v>5</v>
      </c>
      <c r="B24" s="116" t="s">
        <v>97</v>
      </c>
      <c r="C24" s="174" t="s">
        <v>3</v>
      </c>
      <c r="D24" s="111" t="s">
        <v>4</v>
      </c>
      <c r="E24" s="6">
        <v>288772</v>
      </c>
      <c r="F24" s="6">
        <v>302348</v>
      </c>
      <c r="G24" s="42">
        <f t="shared" si="0"/>
        <v>13576</v>
      </c>
      <c r="H24" s="104"/>
      <c r="I24" s="62"/>
      <c r="J24" s="70" t="s">
        <v>193</v>
      </c>
    </row>
    <row r="25" spans="1:11" s="41" customFormat="1" ht="15" customHeight="1">
      <c r="A25" s="101"/>
      <c r="B25" s="117"/>
      <c r="C25" s="174"/>
      <c r="D25" s="112"/>
      <c r="E25" s="7">
        <v>288772</v>
      </c>
      <c r="F25" s="7">
        <v>302348</v>
      </c>
      <c r="G25" s="43">
        <f t="shared" si="0"/>
        <v>13576</v>
      </c>
      <c r="H25" s="106"/>
      <c r="I25" s="63"/>
      <c r="J25" s="70" t="s">
        <v>194</v>
      </c>
    </row>
    <row r="26" spans="1:11" s="23" customFormat="1" ht="15" customHeight="1">
      <c r="A26" s="93" t="s">
        <v>109</v>
      </c>
      <c r="B26" s="94"/>
      <c r="C26" s="94"/>
      <c r="D26" s="95"/>
      <c r="E26" s="6">
        <f t="shared" ref="E26:F27" si="3">SUM(E24)</f>
        <v>288772</v>
      </c>
      <c r="F26" s="6">
        <f t="shared" si="3"/>
        <v>302348</v>
      </c>
      <c r="G26" s="42">
        <f t="shared" si="0"/>
        <v>13576</v>
      </c>
      <c r="H26" s="122"/>
      <c r="I26" s="62"/>
    </row>
    <row r="27" spans="1:11" s="23" customFormat="1" ht="15" customHeight="1">
      <c r="A27" s="96"/>
      <c r="B27" s="97"/>
      <c r="C27" s="97"/>
      <c r="D27" s="98"/>
      <c r="E27" s="7">
        <f t="shared" si="3"/>
        <v>288772</v>
      </c>
      <c r="F27" s="7">
        <f t="shared" si="3"/>
        <v>302348</v>
      </c>
      <c r="G27" s="43">
        <f t="shared" si="0"/>
        <v>13576</v>
      </c>
      <c r="H27" s="123"/>
      <c r="I27" s="63"/>
    </row>
    <row r="28" spans="1:11" s="41" customFormat="1" ht="15" customHeight="1">
      <c r="A28" s="107">
        <v>6</v>
      </c>
      <c r="B28" s="116" t="s">
        <v>98</v>
      </c>
      <c r="C28" s="176" t="s">
        <v>5</v>
      </c>
      <c r="D28" s="111" t="s">
        <v>197</v>
      </c>
      <c r="E28" s="6">
        <v>52526</v>
      </c>
      <c r="F28" s="6">
        <v>49837</v>
      </c>
      <c r="G28" s="42">
        <f t="shared" si="0"/>
        <v>-2689</v>
      </c>
      <c r="H28" s="104" t="s">
        <v>53</v>
      </c>
      <c r="I28" s="46">
        <v>4404</v>
      </c>
      <c r="J28" s="70" t="s">
        <v>193</v>
      </c>
      <c r="K28" s="70" t="s">
        <v>195</v>
      </c>
    </row>
    <row r="29" spans="1:11" s="41" customFormat="1" ht="15" customHeight="1">
      <c r="A29" s="101"/>
      <c r="B29" s="117"/>
      <c r="C29" s="176"/>
      <c r="D29" s="112"/>
      <c r="E29" s="7">
        <v>50981</v>
      </c>
      <c r="F29" s="7">
        <v>48359</v>
      </c>
      <c r="G29" s="43">
        <f t="shared" si="0"/>
        <v>-2622</v>
      </c>
      <c r="H29" s="106"/>
      <c r="I29" s="9">
        <v>4404</v>
      </c>
      <c r="J29" s="70" t="s">
        <v>194</v>
      </c>
      <c r="K29" s="70" t="s">
        <v>196</v>
      </c>
    </row>
    <row r="30" spans="1:11" s="41" customFormat="1" ht="15" customHeight="1">
      <c r="A30" s="107">
        <v>7</v>
      </c>
      <c r="B30" s="116" t="s">
        <v>98</v>
      </c>
      <c r="C30" s="176" t="s">
        <v>60</v>
      </c>
      <c r="D30" s="111" t="s">
        <v>6</v>
      </c>
      <c r="E30" s="6">
        <v>456576</v>
      </c>
      <c r="F30" s="6">
        <v>475350</v>
      </c>
      <c r="G30" s="42">
        <f t="shared" si="0"/>
        <v>18774</v>
      </c>
      <c r="H30" s="104"/>
      <c r="I30" s="62"/>
      <c r="J30" s="70" t="s">
        <v>193</v>
      </c>
    </row>
    <row r="31" spans="1:11" s="41" customFormat="1" ht="15" customHeight="1">
      <c r="A31" s="101"/>
      <c r="B31" s="117"/>
      <c r="C31" s="176"/>
      <c r="D31" s="112"/>
      <c r="E31" s="7">
        <v>391577</v>
      </c>
      <c r="F31" s="7">
        <v>410474</v>
      </c>
      <c r="G31" s="43">
        <f t="shared" si="0"/>
        <v>18897</v>
      </c>
      <c r="H31" s="106"/>
      <c r="I31" s="63"/>
      <c r="J31" s="70" t="s">
        <v>194</v>
      </c>
    </row>
    <row r="32" spans="1:11" s="41" customFormat="1" ht="15" customHeight="1">
      <c r="A32" s="107">
        <v>8</v>
      </c>
      <c r="B32" s="116" t="s">
        <v>141</v>
      </c>
      <c r="C32" s="176" t="s">
        <v>61</v>
      </c>
      <c r="D32" s="111" t="s">
        <v>142</v>
      </c>
      <c r="E32" s="44">
        <v>132159</v>
      </c>
      <c r="F32" s="44">
        <v>126826</v>
      </c>
      <c r="G32" s="42">
        <f t="shared" si="0"/>
        <v>-5333</v>
      </c>
      <c r="H32" s="104"/>
      <c r="I32" s="62"/>
      <c r="J32" s="70" t="s">
        <v>193</v>
      </c>
    </row>
    <row r="33" spans="1:15" s="41" customFormat="1" ht="15" customHeight="1">
      <c r="A33" s="101"/>
      <c r="B33" s="117"/>
      <c r="C33" s="176"/>
      <c r="D33" s="112"/>
      <c r="E33" s="45">
        <v>132159</v>
      </c>
      <c r="F33" s="45">
        <v>126826</v>
      </c>
      <c r="G33" s="43">
        <f t="shared" si="0"/>
        <v>-5333</v>
      </c>
      <c r="H33" s="106"/>
      <c r="I33" s="63"/>
      <c r="J33" s="70" t="s">
        <v>194</v>
      </c>
    </row>
    <row r="34" spans="1:15" s="41" customFormat="1" ht="15" customHeight="1">
      <c r="A34" s="107">
        <v>9</v>
      </c>
      <c r="B34" s="116" t="s">
        <v>141</v>
      </c>
      <c r="C34" s="176" t="s">
        <v>62</v>
      </c>
      <c r="D34" s="111" t="s">
        <v>7</v>
      </c>
      <c r="E34" s="6">
        <v>43484</v>
      </c>
      <c r="F34" s="6">
        <v>48364</v>
      </c>
      <c r="G34" s="42">
        <f t="shared" si="0"/>
        <v>4880</v>
      </c>
      <c r="H34" s="104"/>
      <c r="I34" s="62"/>
      <c r="J34" s="70" t="s">
        <v>193</v>
      </c>
    </row>
    <row r="35" spans="1:15" s="41" customFormat="1" ht="15" customHeight="1">
      <c r="A35" s="101"/>
      <c r="B35" s="117"/>
      <c r="C35" s="176"/>
      <c r="D35" s="112"/>
      <c r="E35" s="7">
        <v>43484</v>
      </c>
      <c r="F35" s="7">
        <v>48364</v>
      </c>
      <c r="G35" s="43">
        <f t="shared" si="0"/>
        <v>4880</v>
      </c>
      <c r="H35" s="106"/>
      <c r="I35" s="63"/>
      <c r="J35" s="70" t="s">
        <v>194</v>
      </c>
    </row>
    <row r="36" spans="1:15" s="41" customFormat="1" ht="15" customHeight="1">
      <c r="A36" s="107">
        <v>10</v>
      </c>
      <c r="B36" s="116" t="s">
        <v>98</v>
      </c>
      <c r="C36" s="176" t="s">
        <v>16</v>
      </c>
      <c r="D36" s="111" t="s">
        <v>85</v>
      </c>
      <c r="E36" s="44">
        <v>210000</v>
      </c>
      <c r="F36" s="44">
        <v>84000</v>
      </c>
      <c r="G36" s="42">
        <f t="shared" si="0"/>
        <v>-126000</v>
      </c>
      <c r="H36" s="104"/>
      <c r="I36" s="46"/>
      <c r="J36" s="70" t="s">
        <v>193</v>
      </c>
      <c r="K36" s="141"/>
      <c r="L36" s="142"/>
      <c r="M36" s="138"/>
      <c r="N36" s="47"/>
      <c r="O36" s="47"/>
    </row>
    <row r="37" spans="1:15" s="41" customFormat="1" ht="15" customHeight="1">
      <c r="A37" s="101"/>
      <c r="B37" s="117"/>
      <c r="C37" s="176"/>
      <c r="D37" s="112"/>
      <c r="E37" s="45">
        <v>21000</v>
      </c>
      <c r="F37" s="45">
        <v>9000</v>
      </c>
      <c r="G37" s="43">
        <f t="shared" si="0"/>
        <v>-12000</v>
      </c>
      <c r="H37" s="106"/>
      <c r="I37" s="48"/>
      <c r="J37" s="70" t="s">
        <v>194</v>
      </c>
      <c r="K37" s="141"/>
      <c r="L37" s="142"/>
      <c r="M37" s="138"/>
      <c r="N37" s="49"/>
      <c r="O37" s="49"/>
    </row>
    <row r="38" spans="1:15" s="41" customFormat="1" ht="15" customHeight="1">
      <c r="A38" s="107">
        <v>11</v>
      </c>
      <c r="B38" s="116" t="s">
        <v>141</v>
      </c>
      <c r="C38" s="176" t="s">
        <v>15</v>
      </c>
      <c r="D38" s="111" t="s">
        <v>181</v>
      </c>
      <c r="E38" s="42">
        <v>88379</v>
      </c>
      <c r="F38" s="42">
        <v>88386</v>
      </c>
      <c r="G38" s="42">
        <f t="shared" si="0"/>
        <v>7</v>
      </c>
      <c r="H38" s="104"/>
      <c r="I38" s="46"/>
      <c r="J38" s="70" t="s">
        <v>193</v>
      </c>
      <c r="K38" s="141"/>
      <c r="L38" s="142"/>
      <c r="M38" s="138"/>
      <c r="N38" s="47"/>
      <c r="O38" s="47"/>
    </row>
    <row r="39" spans="1:15" s="41" customFormat="1" ht="15" customHeight="1">
      <c r="A39" s="101"/>
      <c r="B39" s="117"/>
      <c r="C39" s="176"/>
      <c r="D39" s="112"/>
      <c r="E39" s="7">
        <v>88379</v>
      </c>
      <c r="F39" s="7">
        <v>88386</v>
      </c>
      <c r="G39" s="43">
        <f t="shared" si="0"/>
        <v>7</v>
      </c>
      <c r="H39" s="106"/>
      <c r="I39" s="48"/>
      <c r="J39" s="70" t="s">
        <v>194</v>
      </c>
      <c r="K39" s="141"/>
      <c r="L39" s="142"/>
      <c r="M39" s="138"/>
      <c r="N39" s="49"/>
      <c r="O39" s="49"/>
    </row>
    <row r="40" spans="1:15" s="41" customFormat="1" ht="15" customHeight="1" thickBot="1">
      <c r="A40" s="107">
        <v>12</v>
      </c>
      <c r="B40" s="126" t="s">
        <v>141</v>
      </c>
      <c r="C40" s="176" t="s">
        <v>91</v>
      </c>
      <c r="D40" s="158" t="s">
        <v>48</v>
      </c>
      <c r="E40" s="42">
        <v>284261</v>
      </c>
      <c r="F40" s="42">
        <v>253000</v>
      </c>
      <c r="G40" s="42">
        <f t="shared" si="0"/>
        <v>-31261</v>
      </c>
      <c r="H40" s="124"/>
      <c r="I40" s="35"/>
      <c r="J40" s="70" t="s">
        <v>193</v>
      </c>
      <c r="K40" s="141"/>
      <c r="L40" s="142"/>
      <c r="M40" s="138"/>
      <c r="N40" s="47"/>
      <c r="O40" s="47"/>
    </row>
    <row r="41" spans="1:15" s="41" customFormat="1" ht="15" customHeight="1">
      <c r="A41" s="101"/>
      <c r="B41" s="127"/>
      <c r="C41" s="176"/>
      <c r="D41" s="153"/>
      <c r="E41" s="7">
        <v>25261</v>
      </c>
      <c r="F41" s="7">
        <v>15300</v>
      </c>
      <c r="G41" s="43">
        <f t="shared" si="0"/>
        <v>-9961</v>
      </c>
      <c r="H41" s="125"/>
      <c r="I41" s="36"/>
      <c r="J41" s="70" t="s">
        <v>194</v>
      </c>
      <c r="K41" s="141"/>
      <c r="L41" s="142"/>
      <c r="M41" s="138"/>
      <c r="N41" s="49"/>
      <c r="O41" s="49"/>
    </row>
    <row r="42" spans="1:15" s="41" customFormat="1" ht="22.5" customHeight="1">
      <c r="A42" s="107">
        <v>13</v>
      </c>
      <c r="B42" s="116" t="s">
        <v>141</v>
      </c>
      <c r="C42" s="176" t="s">
        <v>198</v>
      </c>
      <c r="D42" s="111" t="s">
        <v>143</v>
      </c>
      <c r="E42" s="6">
        <v>55700</v>
      </c>
      <c r="F42" s="6">
        <v>59600</v>
      </c>
      <c r="G42" s="42">
        <f t="shared" si="0"/>
        <v>3900</v>
      </c>
      <c r="H42" s="124"/>
      <c r="I42" s="35"/>
      <c r="J42" s="70" t="s">
        <v>193</v>
      </c>
      <c r="K42" s="141"/>
      <c r="L42" s="142"/>
      <c r="M42" s="138"/>
      <c r="N42" s="47"/>
      <c r="O42" s="47"/>
    </row>
    <row r="43" spans="1:15" s="41" customFormat="1" ht="22.5" customHeight="1">
      <c r="A43" s="101"/>
      <c r="B43" s="117"/>
      <c r="C43" s="176"/>
      <c r="D43" s="112"/>
      <c r="E43" s="7">
        <v>55700</v>
      </c>
      <c r="F43" s="7">
        <v>59600</v>
      </c>
      <c r="G43" s="43">
        <f t="shared" si="0"/>
        <v>3900</v>
      </c>
      <c r="H43" s="125"/>
      <c r="I43" s="36"/>
      <c r="J43" s="70" t="s">
        <v>194</v>
      </c>
      <c r="K43" s="141"/>
      <c r="L43" s="142"/>
      <c r="M43" s="138"/>
      <c r="N43" s="49"/>
      <c r="O43" s="49"/>
    </row>
    <row r="44" spans="1:15" s="41" customFormat="1" ht="15" customHeight="1" thickBot="1">
      <c r="A44" s="107">
        <v>14</v>
      </c>
      <c r="B44" s="116" t="s">
        <v>141</v>
      </c>
      <c r="C44" s="176" t="s">
        <v>144</v>
      </c>
      <c r="D44" s="162" t="s">
        <v>182</v>
      </c>
      <c r="E44" s="6">
        <v>293000</v>
      </c>
      <c r="F44" s="6">
        <v>476500</v>
      </c>
      <c r="G44" s="42">
        <f t="shared" ref="G44:G75" si="4">F44-E44</f>
        <v>183500</v>
      </c>
      <c r="H44" s="104"/>
      <c r="I44" s="62"/>
      <c r="J44" s="70" t="s">
        <v>193</v>
      </c>
    </row>
    <row r="45" spans="1:15" s="41" customFormat="1" ht="15" customHeight="1">
      <c r="A45" s="101"/>
      <c r="B45" s="117"/>
      <c r="C45" s="176"/>
      <c r="D45" s="155"/>
      <c r="E45" s="7">
        <v>19000</v>
      </c>
      <c r="F45" s="7">
        <v>32500</v>
      </c>
      <c r="G45" s="43">
        <f t="shared" si="4"/>
        <v>13500</v>
      </c>
      <c r="H45" s="106"/>
      <c r="I45" s="63"/>
      <c r="J45" s="70" t="s">
        <v>194</v>
      </c>
    </row>
    <row r="46" spans="1:15" s="41" customFormat="1" ht="15" customHeight="1" thickBot="1">
      <c r="A46" s="107">
        <v>15</v>
      </c>
      <c r="B46" s="116" t="s">
        <v>141</v>
      </c>
      <c r="C46" s="176" t="s">
        <v>160</v>
      </c>
      <c r="D46" s="162" t="s">
        <v>182</v>
      </c>
      <c r="E46" s="6">
        <v>80000</v>
      </c>
      <c r="F46" s="6">
        <v>454000</v>
      </c>
      <c r="G46" s="42">
        <f t="shared" si="4"/>
        <v>374000</v>
      </c>
      <c r="H46" s="104"/>
      <c r="I46" s="62"/>
      <c r="J46" s="70" t="s">
        <v>193</v>
      </c>
    </row>
    <row r="47" spans="1:15" s="41" customFormat="1" ht="15" customHeight="1">
      <c r="A47" s="101"/>
      <c r="B47" s="117"/>
      <c r="C47" s="176"/>
      <c r="D47" s="155"/>
      <c r="E47" s="7">
        <v>0</v>
      </c>
      <c r="F47" s="7">
        <v>0</v>
      </c>
      <c r="G47" s="43">
        <f t="shared" si="4"/>
        <v>0</v>
      </c>
      <c r="H47" s="106"/>
      <c r="I47" s="63"/>
      <c r="J47" s="70" t="s">
        <v>194</v>
      </c>
    </row>
    <row r="48" spans="1:15" s="41" customFormat="1" ht="15" customHeight="1" thickBot="1">
      <c r="A48" s="107">
        <v>16</v>
      </c>
      <c r="B48" s="116" t="s">
        <v>141</v>
      </c>
      <c r="C48" s="176" t="s">
        <v>185</v>
      </c>
      <c r="D48" s="158" t="s">
        <v>48</v>
      </c>
      <c r="E48" s="6">
        <v>0</v>
      </c>
      <c r="F48" s="6">
        <v>324625</v>
      </c>
      <c r="G48" s="42">
        <f t="shared" si="4"/>
        <v>324625</v>
      </c>
      <c r="H48" s="104"/>
      <c r="I48" s="62"/>
      <c r="J48" s="70" t="s">
        <v>193</v>
      </c>
    </row>
    <row r="49" spans="1:11" s="41" customFormat="1" ht="15" customHeight="1">
      <c r="A49" s="101"/>
      <c r="B49" s="117"/>
      <c r="C49" s="176"/>
      <c r="D49" s="153"/>
      <c r="E49" s="7">
        <v>0</v>
      </c>
      <c r="F49" s="7">
        <v>16625</v>
      </c>
      <c r="G49" s="43">
        <f t="shared" si="4"/>
        <v>16625</v>
      </c>
      <c r="H49" s="106"/>
      <c r="I49" s="63"/>
      <c r="J49" s="70" t="s">
        <v>194</v>
      </c>
    </row>
    <row r="50" spans="1:11" s="41" customFormat="1" ht="15" customHeight="1" thickBot="1">
      <c r="A50" s="107">
        <v>17</v>
      </c>
      <c r="B50" s="116" t="s">
        <v>141</v>
      </c>
      <c r="C50" s="176" t="s">
        <v>179</v>
      </c>
      <c r="D50" s="162" t="s">
        <v>180</v>
      </c>
      <c r="E50" s="6">
        <v>0</v>
      </c>
      <c r="F50" s="6">
        <v>60000</v>
      </c>
      <c r="G50" s="42">
        <f t="shared" si="4"/>
        <v>60000</v>
      </c>
      <c r="H50" s="104"/>
      <c r="I50" s="62"/>
      <c r="J50" s="70" t="s">
        <v>193</v>
      </c>
    </row>
    <row r="51" spans="1:11" s="41" customFormat="1" ht="15" customHeight="1">
      <c r="A51" s="101"/>
      <c r="B51" s="117"/>
      <c r="C51" s="176"/>
      <c r="D51" s="155"/>
      <c r="E51" s="7">
        <v>0</v>
      </c>
      <c r="F51" s="7">
        <v>60000</v>
      </c>
      <c r="G51" s="43">
        <f t="shared" si="4"/>
        <v>60000</v>
      </c>
      <c r="H51" s="106"/>
      <c r="I51" s="63"/>
      <c r="J51" s="70" t="s">
        <v>194</v>
      </c>
    </row>
    <row r="52" spans="1:11" s="41" customFormat="1" ht="15" customHeight="1">
      <c r="A52" s="107">
        <v>18</v>
      </c>
      <c r="B52" s="116" t="s">
        <v>141</v>
      </c>
      <c r="C52" s="176" t="s">
        <v>21</v>
      </c>
      <c r="D52" s="109" t="s">
        <v>153</v>
      </c>
      <c r="E52" s="6">
        <v>3834038</v>
      </c>
      <c r="F52" s="6">
        <v>3794038</v>
      </c>
      <c r="G52" s="42">
        <f t="shared" si="4"/>
        <v>-40000</v>
      </c>
      <c r="H52" s="104" t="s">
        <v>53</v>
      </c>
      <c r="I52" s="46">
        <v>1640537</v>
      </c>
      <c r="J52" s="70" t="s">
        <v>193</v>
      </c>
      <c r="K52" s="70" t="s">
        <v>195</v>
      </c>
    </row>
    <row r="53" spans="1:11" s="41" customFormat="1" ht="15" customHeight="1">
      <c r="A53" s="101"/>
      <c r="B53" s="117"/>
      <c r="C53" s="176"/>
      <c r="D53" s="110"/>
      <c r="E53" s="7">
        <v>543038</v>
      </c>
      <c r="F53" s="7">
        <v>555038</v>
      </c>
      <c r="G53" s="43">
        <f t="shared" si="4"/>
        <v>12000</v>
      </c>
      <c r="H53" s="106"/>
      <c r="I53" s="9">
        <v>291537</v>
      </c>
      <c r="J53" s="70" t="s">
        <v>194</v>
      </c>
      <c r="K53" s="70" t="s">
        <v>196</v>
      </c>
    </row>
    <row r="54" spans="1:11" s="41" customFormat="1" ht="15" customHeight="1">
      <c r="A54" s="107">
        <v>19</v>
      </c>
      <c r="B54" s="116" t="s">
        <v>145</v>
      </c>
      <c r="C54" s="176" t="s">
        <v>22</v>
      </c>
      <c r="D54" s="109" t="s">
        <v>154</v>
      </c>
      <c r="E54" s="6">
        <v>2024388</v>
      </c>
      <c r="F54" s="6">
        <v>2029415</v>
      </c>
      <c r="G54" s="11">
        <f t="shared" si="4"/>
        <v>5027</v>
      </c>
      <c r="H54" s="104" t="s">
        <v>53</v>
      </c>
      <c r="I54" s="46">
        <v>266349</v>
      </c>
      <c r="J54" s="70" t="s">
        <v>193</v>
      </c>
      <c r="K54" s="70" t="s">
        <v>195</v>
      </c>
    </row>
    <row r="55" spans="1:11" s="41" customFormat="1" ht="15" customHeight="1">
      <c r="A55" s="101"/>
      <c r="B55" s="117"/>
      <c r="C55" s="176"/>
      <c r="D55" s="110"/>
      <c r="E55" s="7">
        <v>433187</v>
      </c>
      <c r="F55" s="7">
        <v>490126</v>
      </c>
      <c r="G55" s="43">
        <f t="shared" si="4"/>
        <v>56939</v>
      </c>
      <c r="H55" s="106"/>
      <c r="I55" s="9">
        <v>109187</v>
      </c>
      <c r="J55" s="70" t="s">
        <v>194</v>
      </c>
      <c r="K55" s="70" t="s">
        <v>196</v>
      </c>
    </row>
    <row r="56" spans="1:11" s="41" customFormat="1" ht="15" customHeight="1">
      <c r="A56" s="107">
        <v>20</v>
      </c>
      <c r="B56" s="116" t="s">
        <v>98</v>
      </c>
      <c r="C56" s="176" t="s">
        <v>199</v>
      </c>
      <c r="D56" s="109" t="s">
        <v>153</v>
      </c>
      <c r="E56" s="6">
        <v>1004000</v>
      </c>
      <c r="F56" s="6">
        <v>1594910</v>
      </c>
      <c r="G56" s="42">
        <f t="shared" si="4"/>
        <v>590910</v>
      </c>
      <c r="H56" s="104"/>
      <c r="I56" s="46"/>
      <c r="J56" s="70" t="s">
        <v>193</v>
      </c>
    </row>
    <row r="57" spans="1:11" s="41" customFormat="1" ht="15" customHeight="1">
      <c r="A57" s="101"/>
      <c r="B57" s="157"/>
      <c r="C57" s="176"/>
      <c r="D57" s="110"/>
      <c r="E57" s="7">
        <v>0</v>
      </c>
      <c r="F57" s="7">
        <v>0</v>
      </c>
      <c r="G57" s="43">
        <f t="shared" si="4"/>
        <v>0</v>
      </c>
      <c r="H57" s="106"/>
      <c r="I57" s="9"/>
      <c r="J57" s="70" t="s">
        <v>194</v>
      </c>
    </row>
    <row r="58" spans="1:11" s="41" customFormat="1" ht="15" customHeight="1">
      <c r="A58" s="107">
        <v>21</v>
      </c>
      <c r="B58" s="116" t="s">
        <v>141</v>
      </c>
      <c r="C58" s="176" t="s">
        <v>44</v>
      </c>
      <c r="D58" s="111" t="s">
        <v>146</v>
      </c>
      <c r="E58" s="6">
        <v>641905</v>
      </c>
      <c r="F58" s="6">
        <v>624722</v>
      </c>
      <c r="G58" s="42">
        <f t="shared" si="4"/>
        <v>-17183</v>
      </c>
      <c r="H58" s="104" t="s">
        <v>53</v>
      </c>
      <c r="I58" s="46">
        <v>606485</v>
      </c>
      <c r="J58" s="70" t="s">
        <v>193</v>
      </c>
      <c r="K58" s="70" t="s">
        <v>195</v>
      </c>
    </row>
    <row r="59" spans="1:11" s="41" customFormat="1" ht="15" customHeight="1">
      <c r="A59" s="101"/>
      <c r="B59" s="117"/>
      <c r="C59" s="176"/>
      <c r="D59" s="112"/>
      <c r="E59" s="7">
        <v>597609</v>
      </c>
      <c r="F59" s="7">
        <v>592183</v>
      </c>
      <c r="G59" s="43">
        <f t="shared" si="4"/>
        <v>-5426</v>
      </c>
      <c r="H59" s="106"/>
      <c r="I59" s="9">
        <v>579334</v>
      </c>
      <c r="J59" s="70" t="s">
        <v>194</v>
      </c>
      <c r="K59" s="70" t="s">
        <v>196</v>
      </c>
    </row>
    <row r="60" spans="1:11" s="41" customFormat="1" ht="15" customHeight="1">
      <c r="A60" s="107">
        <v>22</v>
      </c>
      <c r="B60" s="116" t="s">
        <v>145</v>
      </c>
      <c r="C60" s="176" t="s">
        <v>43</v>
      </c>
      <c r="D60" s="111" t="s">
        <v>90</v>
      </c>
      <c r="E60" s="6">
        <v>2068020</v>
      </c>
      <c r="F60" s="6">
        <f>2027304+3073</f>
        <v>2030377</v>
      </c>
      <c r="G60" s="42">
        <f t="shared" si="4"/>
        <v>-37643</v>
      </c>
      <c r="H60" s="104" t="s">
        <v>53</v>
      </c>
      <c r="I60" s="46">
        <v>565379</v>
      </c>
      <c r="J60" s="70" t="s">
        <v>193</v>
      </c>
      <c r="K60" s="70" t="s">
        <v>195</v>
      </c>
    </row>
    <row r="61" spans="1:11" s="41" customFormat="1" ht="15" customHeight="1">
      <c r="A61" s="101"/>
      <c r="B61" s="117"/>
      <c r="C61" s="176"/>
      <c r="D61" s="112"/>
      <c r="E61" s="7">
        <v>1486758</v>
      </c>
      <c r="F61" s="7">
        <v>1393857</v>
      </c>
      <c r="G61" s="43">
        <f t="shared" si="4"/>
        <v>-92901</v>
      </c>
      <c r="H61" s="106"/>
      <c r="I61" s="9">
        <v>154859</v>
      </c>
      <c r="J61" s="70" t="s">
        <v>194</v>
      </c>
      <c r="K61" s="70" t="s">
        <v>196</v>
      </c>
    </row>
    <row r="62" spans="1:11" s="41" customFormat="1" ht="15" customHeight="1">
      <c r="A62" s="107">
        <v>23</v>
      </c>
      <c r="B62" s="116" t="s">
        <v>145</v>
      </c>
      <c r="C62" s="176" t="s">
        <v>159</v>
      </c>
      <c r="D62" s="111" t="s">
        <v>186</v>
      </c>
      <c r="E62" s="42">
        <v>29890</v>
      </c>
      <c r="F62" s="42">
        <v>37095</v>
      </c>
      <c r="G62" s="42">
        <f t="shared" si="4"/>
        <v>7205</v>
      </c>
      <c r="H62" s="104"/>
      <c r="I62" s="46"/>
      <c r="J62" s="70" t="s">
        <v>193</v>
      </c>
    </row>
    <row r="63" spans="1:11" s="41" customFormat="1" ht="15" customHeight="1">
      <c r="A63" s="101"/>
      <c r="B63" s="117"/>
      <c r="C63" s="176"/>
      <c r="D63" s="112"/>
      <c r="E63" s="7">
        <v>29890</v>
      </c>
      <c r="F63" s="7">
        <v>33345</v>
      </c>
      <c r="G63" s="43">
        <f t="shared" si="4"/>
        <v>3455</v>
      </c>
      <c r="H63" s="106"/>
      <c r="I63" s="48"/>
      <c r="J63" s="70" t="s">
        <v>194</v>
      </c>
    </row>
    <row r="64" spans="1:11" s="41" customFormat="1" ht="15" customHeight="1">
      <c r="A64" s="107">
        <v>24</v>
      </c>
      <c r="B64" s="116" t="s">
        <v>141</v>
      </c>
      <c r="C64" s="176" t="s">
        <v>17</v>
      </c>
      <c r="D64" s="111" t="s">
        <v>18</v>
      </c>
      <c r="E64" s="6">
        <v>281301</v>
      </c>
      <c r="F64" s="6">
        <v>293854</v>
      </c>
      <c r="G64" s="42">
        <f t="shared" si="4"/>
        <v>12553</v>
      </c>
      <c r="H64" s="104"/>
      <c r="I64" s="46"/>
      <c r="J64" s="70" t="s">
        <v>193</v>
      </c>
    </row>
    <row r="65" spans="1:14" s="41" customFormat="1" ht="15" customHeight="1">
      <c r="A65" s="101"/>
      <c r="B65" s="117"/>
      <c r="C65" s="176"/>
      <c r="D65" s="112"/>
      <c r="E65" s="45">
        <v>19801</v>
      </c>
      <c r="F65" s="45">
        <v>17629</v>
      </c>
      <c r="G65" s="43">
        <f t="shared" si="4"/>
        <v>-2172</v>
      </c>
      <c r="H65" s="106"/>
      <c r="I65" s="48"/>
      <c r="J65" s="70" t="s">
        <v>194</v>
      </c>
    </row>
    <row r="66" spans="1:14" s="41" customFormat="1" ht="15" customHeight="1">
      <c r="A66" s="107">
        <v>25</v>
      </c>
      <c r="B66" s="116" t="s">
        <v>141</v>
      </c>
      <c r="C66" s="176" t="s">
        <v>19</v>
      </c>
      <c r="D66" s="111" t="s">
        <v>18</v>
      </c>
      <c r="E66" s="6">
        <v>62000</v>
      </c>
      <c r="F66" s="6">
        <v>82000</v>
      </c>
      <c r="G66" s="42">
        <f t="shared" si="4"/>
        <v>20000</v>
      </c>
      <c r="H66" s="104"/>
      <c r="I66" s="46"/>
      <c r="J66" s="70" t="s">
        <v>193</v>
      </c>
      <c r="K66" s="141"/>
      <c r="L66" s="142"/>
      <c r="M66" s="144"/>
      <c r="N66" s="47"/>
    </row>
    <row r="67" spans="1:14" s="41" customFormat="1" ht="15" customHeight="1">
      <c r="A67" s="101"/>
      <c r="B67" s="117"/>
      <c r="C67" s="176"/>
      <c r="D67" s="119"/>
      <c r="E67" s="45">
        <v>4500</v>
      </c>
      <c r="F67" s="45">
        <v>8000</v>
      </c>
      <c r="G67" s="18">
        <f t="shared" si="4"/>
        <v>3500</v>
      </c>
      <c r="H67" s="108"/>
      <c r="I67" s="51"/>
      <c r="J67" s="70" t="s">
        <v>194</v>
      </c>
      <c r="K67" s="141"/>
      <c r="L67" s="142"/>
      <c r="M67" s="144"/>
      <c r="N67" s="49"/>
    </row>
    <row r="68" spans="1:14" s="41" customFormat="1" ht="15" customHeight="1">
      <c r="A68" s="107">
        <v>26</v>
      </c>
      <c r="B68" s="118" t="s">
        <v>145</v>
      </c>
      <c r="C68" s="176" t="s">
        <v>87</v>
      </c>
      <c r="D68" s="111" t="s">
        <v>18</v>
      </c>
      <c r="E68" s="6">
        <v>543000</v>
      </c>
      <c r="F68" s="6">
        <v>595753</v>
      </c>
      <c r="G68" s="42">
        <f t="shared" si="4"/>
        <v>52753</v>
      </c>
      <c r="H68" s="104"/>
      <c r="I68" s="46"/>
      <c r="J68" s="70" t="s">
        <v>193</v>
      </c>
      <c r="K68" s="141"/>
      <c r="L68" s="142"/>
      <c r="M68" s="138"/>
      <c r="N68" s="12"/>
    </row>
    <row r="69" spans="1:14" s="41" customFormat="1" ht="15" customHeight="1">
      <c r="A69" s="101"/>
      <c r="B69" s="117"/>
      <c r="C69" s="176"/>
      <c r="D69" s="112"/>
      <c r="E69" s="7">
        <v>31500</v>
      </c>
      <c r="F69" s="7">
        <v>47553</v>
      </c>
      <c r="G69" s="43">
        <f t="shared" si="4"/>
        <v>16053</v>
      </c>
      <c r="H69" s="106"/>
      <c r="I69" s="48"/>
      <c r="J69" s="70" t="s">
        <v>194</v>
      </c>
      <c r="K69" s="141"/>
      <c r="L69" s="142"/>
      <c r="M69" s="138"/>
      <c r="N69" s="49"/>
    </row>
    <row r="70" spans="1:14" s="41" customFormat="1" ht="15" customHeight="1">
      <c r="A70" s="107">
        <v>27</v>
      </c>
      <c r="B70" s="118" t="s">
        <v>141</v>
      </c>
      <c r="C70" s="176" t="s">
        <v>20</v>
      </c>
      <c r="D70" s="119" t="s">
        <v>18</v>
      </c>
      <c r="E70" s="44">
        <v>368500</v>
      </c>
      <c r="F70" s="44">
        <v>658550</v>
      </c>
      <c r="G70" s="11">
        <f t="shared" si="4"/>
        <v>290050</v>
      </c>
      <c r="H70" s="108"/>
      <c r="I70" s="51"/>
      <c r="J70" s="70" t="s">
        <v>193</v>
      </c>
      <c r="K70" s="141"/>
      <c r="L70" s="140"/>
      <c r="M70" s="138"/>
      <c r="N70" s="12"/>
    </row>
    <row r="71" spans="1:14" s="41" customFormat="1" ht="15" customHeight="1">
      <c r="A71" s="101"/>
      <c r="B71" s="117"/>
      <c r="C71" s="176"/>
      <c r="D71" s="112"/>
      <c r="E71" s="7">
        <v>140600</v>
      </c>
      <c r="F71" s="7">
        <v>202265</v>
      </c>
      <c r="G71" s="43">
        <f t="shared" si="4"/>
        <v>61665</v>
      </c>
      <c r="H71" s="106"/>
      <c r="I71" s="48"/>
      <c r="J71" s="70" t="s">
        <v>194</v>
      </c>
      <c r="K71" s="141"/>
      <c r="L71" s="143"/>
      <c r="M71" s="138"/>
      <c r="N71" s="49"/>
    </row>
    <row r="72" spans="1:14" s="41" customFormat="1" ht="15" customHeight="1">
      <c r="A72" s="107">
        <v>28</v>
      </c>
      <c r="B72" s="116" t="s">
        <v>141</v>
      </c>
      <c r="C72" s="176" t="s">
        <v>45</v>
      </c>
      <c r="D72" s="111" t="s">
        <v>90</v>
      </c>
      <c r="E72" s="6">
        <v>8319</v>
      </c>
      <c r="F72" s="6">
        <v>8278</v>
      </c>
      <c r="G72" s="42">
        <f t="shared" si="4"/>
        <v>-41</v>
      </c>
      <c r="H72" s="104" t="s">
        <v>53</v>
      </c>
      <c r="I72" s="46">
        <v>8112</v>
      </c>
      <c r="J72" s="70" t="s">
        <v>193</v>
      </c>
      <c r="K72" s="70" t="s">
        <v>195</v>
      </c>
      <c r="L72" s="140"/>
      <c r="M72" s="138"/>
      <c r="N72" s="47"/>
    </row>
    <row r="73" spans="1:14" s="41" customFormat="1" ht="15" customHeight="1">
      <c r="A73" s="101"/>
      <c r="B73" s="117"/>
      <c r="C73" s="176"/>
      <c r="D73" s="112"/>
      <c r="E73" s="7">
        <v>8319</v>
      </c>
      <c r="F73" s="7">
        <v>8278</v>
      </c>
      <c r="G73" s="43">
        <f t="shared" si="4"/>
        <v>-41</v>
      </c>
      <c r="H73" s="106"/>
      <c r="I73" s="9">
        <v>8112</v>
      </c>
      <c r="J73" s="70" t="s">
        <v>194</v>
      </c>
      <c r="K73" s="70" t="s">
        <v>196</v>
      </c>
      <c r="L73" s="143"/>
      <c r="M73" s="138"/>
      <c r="N73" s="49"/>
    </row>
    <row r="74" spans="1:14" s="41" customFormat="1" ht="15" customHeight="1">
      <c r="A74" s="107">
        <v>29</v>
      </c>
      <c r="B74" s="116" t="s">
        <v>141</v>
      </c>
      <c r="C74" s="176" t="s">
        <v>23</v>
      </c>
      <c r="D74" s="111" t="s">
        <v>148</v>
      </c>
      <c r="E74" s="42">
        <v>103071</v>
      </c>
      <c r="F74" s="42">
        <v>88850</v>
      </c>
      <c r="G74" s="42">
        <f t="shared" si="4"/>
        <v>-14221</v>
      </c>
      <c r="H74" s="104"/>
      <c r="I74" s="46"/>
      <c r="J74" s="70" t="s">
        <v>193</v>
      </c>
      <c r="K74" s="141"/>
      <c r="L74" s="143"/>
      <c r="M74" s="138"/>
      <c r="N74" s="12"/>
    </row>
    <row r="75" spans="1:14" s="41" customFormat="1" ht="15" customHeight="1">
      <c r="A75" s="101"/>
      <c r="B75" s="117"/>
      <c r="C75" s="176"/>
      <c r="D75" s="112"/>
      <c r="E75" s="7">
        <v>99071</v>
      </c>
      <c r="F75" s="7">
        <v>88850</v>
      </c>
      <c r="G75" s="43">
        <f t="shared" si="4"/>
        <v>-10221</v>
      </c>
      <c r="H75" s="106"/>
      <c r="I75" s="48"/>
      <c r="J75" s="70" t="s">
        <v>194</v>
      </c>
      <c r="K75" s="141"/>
      <c r="L75" s="143"/>
      <c r="M75" s="138"/>
      <c r="N75" s="49"/>
    </row>
    <row r="76" spans="1:14" s="41" customFormat="1" ht="15" customHeight="1">
      <c r="A76" s="107">
        <v>30</v>
      </c>
      <c r="B76" s="118" t="s">
        <v>145</v>
      </c>
      <c r="C76" s="176" t="s">
        <v>56</v>
      </c>
      <c r="D76" s="119" t="s">
        <v>24</v>
      </c>
      <c r="E76" s="44">
        <v>134814</v>
      </c>
      <c r="F76" s="44">
        <v>159204</v>
      </c>
      <c r="G76" s="11">
        <f t="shared" ref="G76:G105" si="5">F76-E76</f>
        <v>24390</v>
      </c>
      <c r="H76" s="108"/>
      <c r="I76" s="51"/>
      <c r="J76" s="70" t="s">
        <v>193</v>
      </c>
      <c r="K76" s="141"/>
      <c r="L76" s="142"/>
      <c r="M76" s="138"/>
      <c r="N76" s="47"/>
    </row>
    <row r="77" spans="1:14" s="41" customFormat="1" ht="15" customHeight="1">
      <c r="A77" s="101"/>
      <c r="B77" s="117"/>
      <c r="C77" s="176"/>
      <c r="D77" s="112"/>
      <c r="E77" s="7">
        <v>134814</v>
      </c>
      <c r="F77" s="7">
        <v>159204</v>
      </c>
      <c r="G77" s="43">
        <f t="shared" si="5"/>
        <v>24390</v>
      </c>
      <c r="H77" s="106"/>
      <c r="I77" s="48"/>
      <c r="J77" s="70" t="s">
        <v>194</v>
      </c>
      <c r="K77" s="141"/>
      <c r="L77" s="142"/>
      <c r="M77" s="138"/>
      <c r="N77" s="49"/>
    </row>
    <row r="78" spans="1:14" s="41" customFormat="1" ht="15" customHeight="1">
      <c r="A78" s="107">
        <v>31</v>
      </c>
      <c r="B78" s="116" t="s">
        <v>145</v>
      </c>
      <c r="C78" s="176" t="s">
        <v>40</v>
      </c>
      <c r="D78" s="111" t="s">
        <v>4</v>
      </c>
      <c r="E78" s="6">
        <v>41557</v>
      </c>
      <c r="F78" s="6">
        <v>48244</v>
      </c>
      <c r="G78" s="42">
        <f t="shared" si="5"/>
        <v>6687</v>
      </c>
      <c r="H78" s="104"/>
      <c r="I78" s="46"/>
      <c r="J78" s="70" t="s">
        <v>193</v>
      </c>
      <c r="K78" s="141"/>
      <c r="L78" s="142"/>
      <c r="M78" s="138"/>
      <c r="N78" s="47"/>
    </row>
    <row r="79" spans="1:14" s="41" customFormat="1" ht="15" customHeight="1">
      <c r="A79" s="101"/>
      <c r="B79" s="117"/>
      <c r="C79" s="176"/>
      <c r="D79" s="112"/>
      <c r="E79" s="7">
        <v>41557</v>
      </c>
      <c r="F79" s="7">
        <v>48244</v>
      </c>
      <c r="G79" s="43">
        <f t="shared" si="5"/>
        <v>6687</v>
      </c>
      <c r="H79" s="106"/>
      <c r="I79" s="48"/>
      <c r="J79" s="70" t="s">
        <v>194</v>
      </c>
      <c r="K79" s="141"/>
      <c r="L79" s="142"/>
      <c r="M79" s="138"/>
      <c r="N79" s="49"/>
    </row>
    <row r="80" spans="1:14" s="41" customFormat="1" ht="15" customHeight="1">
      <c r="A80" s="107">
        <v>32</v>
      </c>
      <c r="B80" s="116" t="s">
        <v>145</v>
      </c>
      <c r="C80" s="176" t="s">
        <v>51</v>
      </c>
      <c r="D80" s="111" t="s">
        <v>25</v>
      </c>
      <c r="E80" s="6">
        <v>74302</v>
      </c>
      <c r="F80" s="6">
        <v>77855</v>
      </c>
      <c r="G80" s="42">
        <f t="shared" si="5"/>
        <v>3553</v>
      </c>
      <c r="H80" s="104"/>
      <c r="I80" s="46"/>
      <c r="J80" s="70" t="s">
        <v>193</v>
      </c>
      <c r="K80" s="141"/>
      <c r="L80" s="142"/>
      <c r="M80" s="138"/>
      <c r="N80" s="47"/>
    </row>
    <row r="81" spans="1:14" s="41" customFormat="1" ht="15" customHeight="1">
      <c r="A81" s="101"/>
      <c r="B81" s="117"/>
      <c r="C81" s="176"/>
      <c r="D81" s="112"/>
      <c r="E81" s="7">
        <v>74302</v>
      </c>
      <c r="F81" s="7">
        <v>77855</v>
      </c>
      <c r="G81" s="43">
        <f t="shared" si="5"/>
        <v>3553</v>
      </c>
      <c r="H81" s="106"/>
      <c r="I81" s="48"/>
      <c r="J81" s="70" t="s">
        <v>194</v>
      </c>
      <c r="K81" s="141"/>
      <c r="L81" s="142"/>
      <c r="M81" s="138"/>
      <c r="N81" s="49"/>
    </row>
    <row r="82" spans="1:14" s="41" customFormat="1" ht="15" customHeight="1">
      <c r="A82" s="107">
        <v>33</v>
      </c>
      <c r="B82" s="116" t="s">
        <v>145</v>
      </c>
      <c r="C82" s="176" t="s">
        <v>26</v>
      </c>
      <c r="D82" s="111" t="s">
        <v>183</v>
      </c>
      <c r="E82" s="6">
        <v>14545</v>
      </c>
      <c r="F82" s="6">
        <v>3745</v>
      </c>
      <c r="G82" s="42">
        <f t="shared" si="5"/>
        <v>-10800</v>
      </c>
      <c r="H82" s="104"/>
      <c r="I82" s="46"/>
      <c r="J82" s="70" t="s">
        <v>193</v>
      </c>
      <c r="K82" s="141"/>
      <c r="L82" s="139"/>
      <c r="M82" s="138"/>
      <c r="N82" s="47"/>
    </row>
    <row r="83" spans="1:14" s="41" customFormat="1" ht="15" customHeight="1">
      <c r="A83" s="101"/>
      <c r="B83" s="117"/>
      <c r="C83" s="176"/>
      <c r="D83" s="112"/>
      <c r="E83" s="7">
        <v>14545</v>
      </c>
      <c r="F83" s="7">
        <v>3745</v>
      </c>
      <c r="G83" s="43">
        <f t="shared" si="5"/>
        <v>-10800</v>
      </c>
      <c r="H83" s="106"/>
      <c r="I83" s="48"/>
      <c r="J83" s="70" t="s">
        <v>194</v>
      </c>
      <c r="K83" s="141"/>
      <c r="L83" s="142"/>
      <c r="M83" s="138"/>
      <c r="N83" s="49"/>
    </row>
    <row r="84" spans="1:14" s="41" customFormat="1" ht="15" customHeight="1">
      <c r="A84" s="107">
        <v>34</v>
      </c>
      <c r="B84" s="116" t="s">
        <v>141</v>
      </c>
      <c r="C84" s="176" t="s">
        <v>27</v>
      </c>
      <c r="D84" s="119" t="s">
        <v>183</v>
      </c>
      <c r="E84" s="44">
        <v>6904</v>
      </c>
      <c r="F84" s="44">
        <v>6864</v>
      </c>
      <c r="G84" s="11">
        <f t="shared" si="5"/>
        <v>-40</v>
      </c>
      <c r="H84" s="108"/>
      <c r="I84" s="51"/>
      <c r="J84" s="70" t="s">
        <v>193</v>
      </c>
      <c r="K84" s="141"/>
      <c r="L84" s="140"/>
      <c r="M84" s="138"/>
      <c r="N84" s="12"/>
    </row>
    <row r="85" spans="1:14" s="41" customFormat="1" ht="15" customHeight="1">
      <c r="A85" s="101"/>
      <c r="B85" s="117"/>
      <c r="C85" s="176"/>
      <c r="D85" s="112"/>
      <c r="E85" s="7">
        <v>6904</v>
      </c>
      <c r="F85" s="7">
        <v>6864</v>
      </c>
      <c r="G85" s="43">
        <f t="shared" si="5"/>
        <v>-40</v>
      </c>
      <c r="H85" s="106"/>
      <c r="I85" s="48"/>
      <c r="J85" s="70" t="s">
        <v>194</v>
      </c>
      <c r="K85" s="141"/>
      <c r="L85" s="140"/>
      <c r="M85" s="138"/>
      <c r="N85" s="49"/>
    </row>
    <row r="86" spans="1:14" s="41" customFormat="1" ht="15" customHeight="1">
      <c r="A86" s="107">
        <v>35</v>
      </c>
      <c r="B86" s="116" t="s">
        <v>141</v>
      </c>
      <c r="C86" s="176" t="s">
        <v>28</v>
      </c>
      <c r="D86" s="111" t="s">
        <v>183</v>
      </c>
      <c r="E86" s="42">
        <v>120</v>
      </c>
      <c r="F86" s="42">
        <v>120</v>
      </c>
      <c r="G86" s="42">
        <f t="shared" si="5"/>
        <v>0</v>
      </c>
      <c r="H86" s="104"/>
      <c r="I86" s="46"/>
      <c r="J86" s="70" t="s">
        <v>193</v>
      </c>
      <c r="K86" s="141"/>
      <c r="L86" s="142"/>
      <c r="M86" s="138"/>
      <c r="N86" s="12"/>
    </row>
    <row r="87" spans="1:14" s="41" customFormat="1" ht="15" customHeight="1">
      <c r="A87" s="101"/>
      <c r="B87" s="117"/>
      <c r="C87" s="176"/>
      <c r="D87" s="112"/>
      <c r="E87" s="7">
        <v>120</v>
      </c>
      <c r="F87" s="7">
        <v>120</v>
      </c>
      <c r="G87" s="43">
        <f t="shared" si="5"/>
        <v>0</v>
      </c>
      <c r="H87" s="106"/>
      <c r="I87" s="48"/>
      <c r="J87" s="70" t="s">
        <v>194</v>
      </c>
      <c r="K87" s="141"/>
      <c r="L87" s="142"/>
      <c r="M87" s="138"/>
      <c r="N87" s="49"/>
    </row>
    <row r="88" spans="1:14" s="41" customFormat="1" ht="15" customHeight="1">
      <c r="A88" s="107">
        <v>36</v>
      </c>
      <c r="B88" s="116" t="s">
        <v>141</v>
      </c>
      <c r="C88" s="176" t="s">
        <v>29</v>
      </c>
      <c r="D88" s="119" t="s">
        <v>184</v>
      </c>
      <c r="E88" s="11">
        <v>32122</v>
      </c>
      <c r="F88" s="11">
        <v>29884</v>
      </c>
      <c r="G88" s="11">
        <f t="shared" si="5"/>
        <v>-2238</v>
      </c>
      <c r="H88" s="108" t="s">
        <v>53</v>
      </c>
      <c r="I88" s="51">
        <v>13223</v>
      </c>
      <c r="J88" s="70" t="s">
        <v>193</v>
      </c>
      <c r="K88" s="70" t="s">
        <v>195</v>
      </c>
      <c r="L88" s="139"/>
      <c r="M88" s="138"/>
      <c r="N88" s="47"/>
    </row>
    <row r="89" spans="1:14" s="41" customFormat="1" ht="15" customHeight="1">
      <c r="A89" s="101"/>
      <c r="B89" s="117"/>
      <c r="C89" s="176"/>
      <c r="D89" s="112"/>
      <c r="E89" s="7">
        <v>32122</v>
      </c>
      <c r="F89" s="7">
        <v>29884</v>
      </c>
      <c r="G89" s="43">
        <f t="shared" si="5"/>
        <v>-2238</v>
      </c>
      <c r="H89" s="106"/>
      <c r="I89" s="9">
        <v>13223</v>
      </c>
      <c r="J89" s="70" t="s">
        <v>194</v>
      </c>
      <c r="K89" s="70" t="s">
        <v>196</v>
      </c>
      <c r="L89" s="139"/>
      <c r="M89" s="138"/>
      <c r="N89" s="49"/>
    </row>
    <row r="90" spans="1:14" s="41" customFormat="1" ht="15" customHeight="1">
      <c r="A90" s="107">
        <v>37</v>
      </c>
      <c r="B90" s="116" t="s">
        <v>141</v>
      </c>
      <c r="C90" s="176" t="s">
        <v>36</v>
      </c>
      <c r="D90" s="111" t="s">
        <v>149</v>
      </c>
      <c r="E90" s="42">
        <v>164893</v>
      </c>
      <c r="F90" s="42">
        <v>252374</v>
      </c>
      <c r="G90" s="42">
        <f t="shared" si="5"/>
        <v>87481</v>
      </c>
      <c r="H90" s="104" t="s">
        <v>53</v>
      </c>
      <c r="I90" s="46">
        <v>102374</v>
      </c>
      <c r="J90" s="70" t="s">
        <v>193</v>
      </c>
      <c r="K90" s="70" t="s">
        <v>195</v>
      </c>
      <c r="L90" s="139"/>
      <c r="M90" s="138"/>
      <c r="N90" s="47"/>
    </row>
    <row r="91" spans="1:14" s="41" customFormat="1" ht="15" customHeight="1">
      <c r="A91" s="101"/>
      <c r="B91" s="117"/>
      <c r="C91" s="176"/>
      <c r="D91" s="112"/>
      <c r="E91" s="7">
        <v>66893</v>
      </c>
      <c r="F91" s="7">
        <v>90374</v>
      </c>
      <c r="G91" s="43">
        <f t="shared" si="5"/>
        <v>23481</v>
      </c>
      <c r="H91" s="106"/>
      <c r="I91" s="9">
        <v>15374</v>
      </c>
      <c r="J91" s="70" t="s">
        <v>194</v>
      </c>
      <c r="K91" s="70" t="s">
        <v>196</v>
      </c>
      <c r="L91" s="139"/>
      <c r="M91" s="138"/>
      <c r="N91" s="49"/>
    </row>
    <row r="92" spans="1:14" s="41" customFormat="1" ht="15" customHeight="1">
      <c r="A92" s="107">
        <v>38</v>
      </c>
      <c r="B92" s="116" t="s">
        <v>141</v>
      </c>
      <c r="C92" s="176" t="s">
        <v>30</v>
      </c>
      <c r="D92" s="111" t="s">
        <v>147</v>
      </c>
      <c r="E92" s="42">
        <v>45203</v>
      </c>
      <c r="F92" s="42">
        <v>47816</v>
      </c>
      <c r="G92" s="42">
        <f t="shared" si="5"/>
        <v>2613</v>
      </c>
      <c r="H92" s="104"/>
      <c r="I92" s="46"/>
      <c r="J92" s="70" t="s">
        <v>193</v>
      </c>
      <c r="K92" s="141"/>
      <c r="L92" s="139"/>
      <c r="M92" s="138"/>
      <c r="N92" s="47"/>
    </row>
    <row r="93" spans="1:14" s="41" customFormat="1" ht="15" customHeight="1">
      <c r="A93" s="101"/>
      <c r="B93" s="117"/>
      <c r="C93" s="176"/>
      <c r="D93" s="112"/>
      <c r="E93" s="7">
        <v>45203</v>
      </c>
      <c r="F93" s="7">
        <v>47816</v>
      </c>
      <c r="G93" s="43">
        <f t="shared" si="5"/>
        <v>2613</v>
      </c>
      <c r="H93" s="106"/>
      <c r="I93" s="48"/>
      <c r="J93" s="70" t="s">
        <v>194</v>
      </c>
      <c r="K93" s="141"/>
      <c r="L93" s="139"/>
      <c r="M93" s="138"/>
      <c r="N93" s="49"/>
    </row>
    <row r="94" spans="1:14" s="41" customFormat="1" ht="15" customHeight="1" thickBot="1">
      <c r="A94" s="107">
        <v>39</v>
      </c>
      <c r="B94" s="116" t="s">
        <v>145</v>
      </c>
      <c r="C94" s="176" t="s">
        <v>92</v>
      </c>
      <c r="D94" s="162" t="s">
        <v>182</v>
      </c>
      <c r="E94" s="6">
        <v>23000</v>
      </c>
      <c r="F94" s="6">
        <v>163000</v>
      </c>
      <c r="G94" s="42">
        <f t="shared" si="5"/>
        <v>140000</v>
      </c>
      <c r="H94" s="104"/>
      <c r="I94" s="46"/>
      <c r="J94" s="70" t="s">
        <v>193</v>
      </c>
      <c r="K94" s="141"/>
      <c r="L94" s="139"/>
      <c r="M94" s="138"/>
      <c r="N94" s="47"/>
    </row>
    <row r="95" spans="1:14" s="41" customFormat="1" ht="15" customHeight="1">
      <c r="A95" s="101"/>
      <c r="B95" s="117"/>
      <c r="C95" s="176"/>
      <c r="D95" s="155"/>
      <c r="E95" s="7">
        <v>23000</v>
      </c>
      <c r="F95" s="7">
        <v>74600</v>
      </c>
      <c r="G95" s="43">
        <f t="shared" si="5"/>
        <v>51600</v>
      </c>
      <c r="H95" s="106"/>
      <c r="I95" s="48"/>
      <c r="J95" s="70" t="s">
        <v>194</v>
      </c>
      <c r="K95" s="141"/>
      <c r="L95" s="139"/>
      <c r="M95" s="138"/>
      <c r="N95" s="49"/>
    </row>
    <row r="96" spans="1:14" s="41" customFormat="1" ht="15" customHeight="1">
      <c r="A96" s="107">
        <v>40</v>
      </c>
      <c r="B96" s="116" t="s">
        <v>145</v>
      </c>
      <c r="C96" s="176" t="s">
        <v>164</v>
      </c>
      <c r="D96" s="111" t="s">
        <v>187</v>
      </c>
      <c r="E96" s="6">
        <v>47000</v>
      </c>
      <c r="F96" s="6">
        <v>59150</v>
      </c>
      <c r="G96" s="42">
        <f t="shared" si="5"/>
        <v>12150</v>
      </c>
      <c r="H96" s="104"/>
      <c r="I96" s="46"/>
      <c r="J96" s="70" t="s">
        <v>193</v>
      </c>
      <c r="K96" s="141"/>
      <c r="L96" s="139"/>
      <c r="M96" s="138"/>
      <c r="N96" s="47"/>
    </row>
    <row r="97" spans="1:15" s="41" customFormat="1" ht="15" customHeight="1">
      <c r="A97" s="101"/>
      <c r="B97" s="117"/>
      <c r="C97" s="176"/>
      <c r="D97" s="112"/>
      <c r="E97" s="7">
        <v>47000</v>
      </c>
      <c r="F97" s="7">
        <v>59150</v>
      </c>
      <c r="G97" s="43">
        <f t="shared" si="5"/>
        <v>12150</v>
      </c>
      <c r="H97" s="106"/>
      <c r="I97" s="48"/>
      <c r="J97" s="70" t="s">
        <v>194</v>
      </c>
      <c r="K97" s="141"/>
      <c r="L97" s="139"/>
      <c r="M97" s="138"/>
      <c r="N97" s="49"/>
    </row>
    <row r="98" spans="1:15" s="23" customFormat="1" ht="15" customHeight="1" thickBot="1">
      <c r="A98" s="107">
        <v>41</v>
      </c>
      <c r="B98" s="126" t="s">
        <v>145</v>
      </c>
      <c r="C98" s="176" t="s">
        <v>58</v>
      </c>
      <c r="D98" s="158" t="s">
        <v>149</v>
      </c>
      <c r="E98" s="6">
        <v>88900</v>
      </c>
      <c r="F98" s="6">
        <v>83100</v>
      </c>
      <c r="G98" s="42">
        <f t="shared" si="5"/>
        <v>-5800</v>
      </c>
      <c r="H98" s="145"/>
      <c r="I98" s="46"/>
      <c r="J98" s="70" t="s">
        <v>193</v>
      </c>
      <c r="K98" s="148"/>
      <c r="L98" s="149"/>
      <c r="M98" s="147"/>
      <c r="N98" s="26"/>
    </row>
    <row r="99" spans="1:15" s="23" customFormat="1" ht="15" customHeight="1">
      <c r="A99" s="101"/>
      <c r="B99" s="127"/>
      <c r="C99" s="176"/>
      <c r="D99" s="153"/>
      <c r="E99" s="7">
        <v>9800</v>
      </c>
      <c r="F99" s="7">
        <v>11050</v>
      </c>
      <c r="G99" s="43">
        <f t="shared" si="5"/>
        <v>1250</v>
      </c>
      <c r="H99" s="146"/>
      <c r="I99" s="48"/>
      <c r="J99" s="70" t="s">
        <v>194</v>
      </c>
      <c r="K99" s="148"/>
      <c r="L99" s="149"/>
      <c r="M99" s="147"/>
      <c r="N99" s="28"/>
    </row>
    <row r="100" spans="1:15" s="23" customFormat="1" ht="15" customHeight="1" thickBot="1">
      <c r="A100" s="107">
        <v>42</v>
      </c>
      <c r="B100" s="156" t="s">
        <v>141</v>
      </c>
      <c r="C100" s="176" t="s">
        <v>86</v>
      </c>
      <c r="D100" s="152" t="s">
        <v>82</v>
      </c>
      <c r="E100" s="44">
        <v>51988</v>
      </c>
      <c r="F100" s="44">
        <v>59863</v>
      </c>
      <c r="G100" s="11">
        <f t="shared" si="5"/>
        <v>7875</v>
      </c>
      <c r="H100" s="105"/>
      <c r="I100" s="51"/>
      <c r="J100" s="70" t="s">
        <v>193</v>
      </c>
    </row>
    <row r="101" spans="1:15" s="23" customFormat="1" ht="15" customHeight="1">
      <c r="A101" s="101"/>
      <c r="B101" s="127"/>
      <c r="C101" s="176"/>
      <c r="D101" s="153"/>
      <c r="E101" s="7">
        <v>0</v>
      </c>
      <c r="F101" s="7">
        <v>0</v>
      </c>
      <c r="G101" s="43">
        <f t="shared" si="5"/>
        <v>0</v>
      </c>
      <c r="H101" s="146"/>
      <c r="I101" s="51"/>
      <c r="J101" s="70" t="s">
        <v>194</v>
      </c>
    </row>
    <row r="102" spans="1:15" s="41" customFormat="1" ht="15" customHeight="1">
      <c r="A102" s="107">
        <v>43</v>
      </c>
      <c r="B102" s="116" t="s">
        <v>145</v>
      </c>
      <c r="C102" s="176" t="s">
        <v>38</v>
      </c>
      <c r="D102" s="109" t="s">
        <v>153</v>
      </c>
      <c r="E102" s="42">
        <v>450000</v>
      </c>
      <c r="F102" s="42">
        <v>450000</v>
      </c>
      <c r="G102" s="42">
        <f t="shared" si="5"/>
        <v>0</v>
      </c>
      <c r="H102" s="104"/>
      <c r="I102" s="62"/>
      <c r="J102" s="70" t="s">
        <v>193</v>
      </c>
      <c r="K102" s="141"/>
      <c r="L102" s="142"/>
      <c r="M102" s="138"/>
      <c r="N102" s="47"/>
      <c r="O102" s="47"/>
    </row>
    <row r="103" spans="1:15" s="41" customFormat="1" ht="15" customHeight="1">
      <c r="A103" s="101"/>
      <c r="B103" s="117"/>
      <c r="C103" s="176"/>
      <c r="D103" s="110"/>
      <c r="E103" s="7">
        <v>0</v>
      </c>
      <c r="F103" s="7">
        <v>0</v>
      </c>
      <c r="G103" s="43">
        <f t="shared" si="5"/>
        <v>0</v>
      </c>
      <c r="H103" s="106"/>
      <c r="I103" s="63"/>
      <c r="J103" s="70" t="s">
        <v>194</v>
      </c>
      <c r="K103" s="141"/>
      <c r="L103" s="142"/>
      <c r="M103" s="138"/>
      <c r="N103" s="49"/>
      <c r="O103" s="49"/>
    </row>
    <row r="104" spans="1:15" s="41" customFormat="1" ht="15" customHeight="1">
      <c r="A104" s="107">
        <v>44</v>
      </c>
      <c r="B104" s="116" t="s">
        <v>141</v>
      </c>
      <c r="C104" s="161" t="s">
        <v>89</v>
      </c>
      <c r="D104" s="111" t="s">
        <v>47</v>
      </c>
      <c r="E104" s="6">
        <v>134835</v>
      </c>
      <c r="F104" s="6">
        <v>126266</v>
      </c>
      <c r="G104" s="42">
        <f t="shared" si="5"/>
        <v>-8569</v>
      </c>
      <c r="H104" s="104"/>
      <c r="I104" s="46"/>
      <c r="J104" s="70" t="s">
        <v>193</v>
      </c>
    </row>
    <row r="105" spans="1:15" s="41" customFormat="1" ht="15" customHeight="1">
      <c r="A105" s="101"/>
      <c r="B105" s="117"/>
      <c r="C105" s="161"/>
      <c r="D105" s="112"/>
      <c r="E105" s="7">
        <v>134835</v>
      </c>
      <c r="F105" s="7">
        <v>126266</v>
      </c>
      <c r="G105" s="43">
        <f t="shared" si="5"/>
        <v>-8569</v>
      </c>
      <c r="H105" s="106"/>
      <c r="I105" s="48"/>
      <c r="J105" s="70" t="s">
        <v>194</v>
      </c>
    </row>
    <row r="106" spans="1:15" s="41" customFormat="1" ht="15" customHeight="1">
      <c r="A106" s="93" t="s">
        <v>150</v>
      </c>
      <c r="B106" s="94"/>
      <c r="C106" s="94"/>
      <c r="D106" s="95"/>
      <c r="E106" s="6">
        <f t="shared" ref="E106:G107" si="6">E28+E30+E32+E34+E36+E38+E40+E42+E44+E46+E48+E50+E52+E54+E56+E58+E60+E62+E64+E66+E68+E70+E72+E74+E76+E78+E80+E82+E84+E86+E88+E90+E92+E94+E96+E98+E100+E102+E104</f>
        <v>13974700</v>
      </c>
      <c r="F106" s="6">
        <f t="shared" si="6"/>
        <v>15905815</v>
      </c>
      <c r="G106" s="42">
        <f t="shared" si="6"/>
        <v>1931115</v>
      </c>
      <c r="H106" s="104"/>
      <c r="I106" s="37"/>
    </row>
    <row r="107" spans="1:15" s="41" customFormat="1" ht="15" customHeight="1">
      <c r="A107" s="96"/>
      <c r="B107" s="97"/>
      <c r="C107" s="97"/>
      <c r="D107" s="98"/>
      <c r="E107" s="7">
        <f t="shared" si="6"/>
        <v>4852909</v>
      </c>
      <c r="F107" s="7">
        <f t="shared" si="6"/>
        <v>5087730</v>
      </c>
      <c r="G107" s="43">
        <f t="shared" si="6"/>
        <v>234821</v>
      </c>
      <c r="H107" s="106" t="e">
        <f>H29+H31+H33+H35+H37+H39+#REF!+H41+H43+H45+#REF!+H53+H55+H57+H59+H61+H63+H65+H67+H69+H71+H73+H75+H77+H79+H81+H83+H85+H87+H89+H91+H93+H95+H97+#REF!+H99+H101+#REF!+H103</f>
        <v>#REF!</v>
      </c>
      <c r="I107" s="38"/>
    </row>
    <row r="108" spans="1:15" s="41" customFormat="1" ht="15" customHeight="1">
      <c r="A108" s="107">
        <v>45</v>
      </c>
      <c r="B108" s="116" t="s">
        <v>100</v>
      </c>
      <c r="C108" s="176" t="s">
        <v>79</v>
      </c>
      <c r="D108" s="111" t="s">
        <v>31</v>
      </c>
      <c r="E108" s="6">
        <v>50000</v>
      </c>
      <c r="F108" s="6">
        <v>32000</v>
      </c>
      <c r="G108" s="42">
        <f t="shared" ref="G108:G139" si="7">F108-E108</f>
        <v>-18000</v>
      </c>
      <c r="H108" s="124"/>
      <c r="I108" s="35"/>
      <c r="J108" s="70" t="s">
        <v>193</v>
      </c>
      <c r="K108" s="141"/>
      <c r="L108" s="142"/>
      <c r="M108" s="138"/>
      <c r="N108" s="47"/>
      <c r="O108" s="47"/>
    </row>
    <row r="109" spans="1:15" s="41" customFormat="1" ht="15" customHeight="1">
      <c r="A109" s="101"/>
      <c r="B109" s="117"/>
      <c r="C109" s="176"/>
      <c r="D109" s="112"/>
      <c r="E109" s="7">
        <v>2500</v>
      </c>
      <c r="F109" s="7">
        <v>2400</v>
      </c>
      <c r="G109" s="43">
        <f t="shared" si="7"/>
        <v>-100</v>
      </c>
      <c r="H109" s="125"/>
      <c r="I109" s="36"/>
      <c r="J109" s="70" t="s">
        <v>194</v>
      </c>
      <c r="K109" s="141"/>
      <c r="L109" s="142"/>
      <c r="M109" s="138"/>
      <c r="N109" s="49"/>
      <c r="O109" s="49"/>
    </row>
    <row r="110" spans="1:15" s="41" customFormat="1" ht="15" customHeight="1">
      <c r="A110" s="107">
        <v>46</v>
      </c>
      <c r="B110" s="116" t="s">
        <v>100</v>
      </c>
      <c r="C110" s="176" t="s">
        <v>55</v>
      </c>
      <c r="D110" s="111" t="s">
        <v>31</v>
      </c>
      <c r="E110" s="6">
        <v>3368213</v>
      </c>
      <c r="F110" s="6">
        <v>3517909</v>
      </c>
      <c r="G110" s="42">
        <f t="shared" si="7"/>
        <v>149696</v>
      </c>
      <c r="H110" s="104"/>
      <c r="I110" s="62"/>
      <c r="J110" s="70" t="s">
        <v>193</v>
      </c>
    </row>
    <row r="111" spans="1:15" s="41" customFormat="1" ht="15" customHeight="1">
      <c r="A111" s="101"/>
      <c r="B111" s="117"/>
      <c r="C111" s="176"/>
      <c r="D111" s="112"/>
      <c r="E111" s="7">
        <v>1133076</v>
      </c>
      <c r="F111" s="7">
        <v>1124749</v>
      </c>
      <c r="G111" s="43">
        <f t="shared" si="7"/>
        <v>-8327</v>
      </c>
      <c r="H111" s="106"/>
      <c r="I111" s="63"/>
      <c r="J111" s="70" t="s">
        <v>194</v>
      </c>
    </row>
    <row r="112" spans="1:15" s="41" customFormat="1" ht="15" customHeight="1">
      <c r="A112" s="107">
        <v>47</v>
      </c>
      <c r="B112" s="116" t="s">
        <v>100</v>
      </c>
      <c r="C112" s="176" t="s">
        <v>32</v>
      </c>
      <c r="D112" s="111" t="s">
        <v>31</v>
      </c>
      <c r="E112" s="42">
        <v>679340</v>
      </c>
      <c r="F112" s="42">
        <v>124480</v>
      </c>
      <c r="G112" s="42">
        <f t="shared" si="7"/>
        <v>-554860</v>
      </c>
      <c r="H112" s="104"/>
      <c r="I112" s="62"/>
      <c r="J112" s="70" t="s">
        <v>193</v>
      </c>
    </row>
    <row r="113" spans="1:14" s="41" customFormat="1" ht="15" customHeight="1">
      <c r="A113" s="101"/>
      <c r="B113" s="117"/>
      <c r="C113" s="176"/>
      <c r="D113" s="112"/>
      <c r="E113" s="7">
        <v>61553</v>
      </c>
      <c r="F113" s="7">
        <v>17830</v>
      </c>
      <c r="G113" s="43">
        <f t="shared" si="7"/>
        <v>-43723</v>
      </c>
      <c r="H113" s="106"/>
      <c r="I113" s="63"/>
      <c r="J113" s="70" t="s">
        <v>194</v>
      </c>
    </row>
    <row r="114" spans="1:14" s="23" customFormat="1" ht="15" customHeight="1">
      <c r="A114" s="107">
        <v>48</v>
      </c>
      <c r="B114" s="116" t="s">
        <v>100</v>
      </c>
      <c r="C114" s="176" t="s">
        <v>33</v>
      </c>
      <c r="D114" s="111" t="s">
        <v>31</v>
      </c>
      <c r="E114" s="6">
        <v>421000</v>
      </c>
      <c r="F114" s="6">
        <v>439700</v>
      </c>
      <c r="G114" s="42">
        <f t="shared" si="7"/>
        <v>18700</v>
      </c>
      <c r="H114" s="104"/>
      <c r="I114" s="62"/>
      <c r="J114" s="70" t="s">
        <v>193</v>
      </c>
      <c r="K114" s="148"/>
      <c r="L114" s="149"/>
      <c r="M114" s="147"/>
      <c r="N114" s="26"/>
    </row>
    <row r="115" spans="1:14" s="23" customFormat="1" ht="15" customHeight="1">
      <c r="A115" s="101"/>
      <c r="B115" s="117"/>
      <c r="C115" s="176"/>
      <c r="D115" s="112"/>
      <c r="E115" s="7">
        <v>54550</v>
      </c>
      <c r="F115" s="7">
        <v>40140</v>
      </c>
      <c r="G115" s="43">
        <f t="shared" si="7"/>
        <v>-14410</v>
      </c>
      <c r="H115" s="106"/>
      <c r="I115" s="63"/>
      <c r="J115" s="70" t="s">
        <v>194</v>
      </c>
      <c r="K115" s="148"/>
      <c r="L115" s="149"/>
      <c r="M115" s="147"/>
      <c r="N115" s="28"/>
    </row>
    <row r="116" spans="1:14" s="41" customFormat="1" ht="15" customHeight="1">
      <c r="A116" s="107">
        <v>49</v>
      </c>
      <c r="B116" s="116" t="s">
        <v>100</v>
      </c>
      <c r="C116" s="161" t="s">
        <v>89</v>
      </c>
      <c r="D116" s="111" t="s">
        <v>47</v>
      </c>
      <c r="E116" s="6">
        <v>59614</v>
      </c>
      <c r="F116" s="6">
        <v>59969</v>
      </c>
      <c r="G116" s="42">
        <f t="shared" si="7"/>
        <v>355</v>
      </c>
      <c r="H116" s="150"/>
      <c r="I116" s="25"/>
      <c r="J116" s="70" t="s">
        <v>193</v>
      </c>
    </row>
    <row r="117" spans="1:14" s="41" customFormat="1" ht="15" customHeight="1">
      <c r="A117" s="101"/>
      <c r="B117" s="117"/>
      <c r="C117" s="161"/>
      <c r="D117" s="112"/>
      <c r="E117" s="7">
        <v>59614</v>
      </c>
      <c r="F117" s="7">
        <v>59969</v>
      </c>
      <c r="G117" s="43">
        <f t="shared" si="7"/>
        <v>355</v>
      </c>
      <c r="H117" s="151"/>
      <c r="I117" s="27"/>
      <c r="J117" s="70" t="s">
        <v>194</v>
      </c>
    </row>
    <row r="118" spans="1:14" s="41" customFormat="1" ht="15" customHeight="1">
      <c r="A118" s="93" t="s">
        <v>118</v>
      </c>
      <c r="B118" s="94"/>
      <c r="C118" s="94"/>
      <c r="D118" s="95"/>
      <c r="E118" s="6">
        <f t="shared" ref="E118:F119" si="8">E108+E112+E110+E114+E116</f>
        <v>4578167</v>
      </c>
      <c r="F118" s="6">
        <f t="shared" si="8"/>
        <v>4174058</v>
      </c>
      <c r="G118" s="42">
        <f t="shared" si="7"/>
        <v>-404109</v>
      </c>
      <c r="H118" s="64"/>
      <c r="I118" s="62"/>
    </row>
    <row r="119" spans="1:14" s="41" customFormat="1" ht="15" customHeight="1">
      <c r="A119" s="96"/>
      <c r="B119" s="97"/>
      <c r="C119" s="97"/>
      <c r="D119" s="98"/>
      <c r="E119" s="7">
        <f t="shared" si="8"/>
        <v>1311293</v>
      </c>
      <c r="F119" s="7">
        <f t="shared" si="8"/>
        <v>1245088</v>
      </c>
      <c r="G119" s="43">
        <f t="shared" si="7"/>
        <v>-66205</v>
      </c>
      <c r="H119" s="65"/>
      <c r="I119" s="63"/>
    </row>
    <row r="120" spans="1:14" s="41" customFormat="1" ht="15" customHeight="1">
      <c r="A120" s="107">
        <v>50</v>
      </c>
      <c r="B120" s="116" t="s">
        <v>101</v>
      </c>
      <c r="C120" s="176" t="s">
        <v>34</v>
      </c>
      <c r="D120" s="111" t="s">
        <v>8</v>
      </c>
      <c r="E120" s="6">
        <v>20556</v>
      </c>
      <c r="F120" s="80">
        <v>20417</v>
      </c>
      <c r="G120" s="42">
        <f t="shared" si="7"/>
        <v>-139</v>
      </c>
      <c r="H120" s="104"/>
      <c r="I120" s="62"/>
      <c r="J120" s="70" t="s">
        <v>193</v>
      </c>
    </row>
    <row r="121" spans="1:14" s="41" customFormat="1" ht="15" customHeight="1">
      <c r="A121" s="101"/>
      <c r="B121" s="117"/>
      <c r="C121" s="176"/>
      <c r="D121" s="112"/>
      <c r="E121" s="7">
        <v>2556</v>
      </c>
      <c r="F121" s="81">
        <v>2417</v>
      </c>
      <c r="G121" s="43">
        <f t="shared" si="7"/>
        <v>-139</v>
      </c>
      <c r="H121" s="106"/>
      <c r="I121" s="63"/>
      <c r="J121" s="70" t="s">
        <v>194</v>
      </c>
    </row>
    <row r="122" spans="1:14" s="41" customFormat="1" ht="15" customHeight="1">
      <c r="A122" s="107">
        <v>51</v>
      </c>
      <c r="B122" s="116" t="s">
        <v>101</v>
      </c>
      <c r="C122" s="176" t="s">
        <v>151</v>
      </c>
      <c r="D122" s="111" t="s">
        <v>8</v>
      </c>
      <c r="E122" s="6">
        <v>3122630</v>
      </c>
      <c r="F122" s="82">
        <v>2367390</v>
      </c>
      <c r="G122" s="42">
        <f t="shared" si="7"/>
        <v>-755240</v>
      </c>
      <c r="H122" s="104"/>
      <c r="I122" s="62"/>
      <c r="J122" s="70" t="s">
        <v>193</v>
      </c>
    </row>
    <row r="123" spans="1:14" s="41" customFormat="1" ht="15" customHeight="1">
      <c r="A123" s="101"/>
      <c r="B123" s="117"/>
      <c r="C123" s="176"/>
      <c r="D123" s="112"/>
      <c r="E123" s="7">
        <v>11000</v>
      </c>
      <c r="F123" s="83">
        <v>16000</v>
      </c>
      <c r="G123" s="43">
        <f t="shared" si="7"/>
        <v>5000</v>
      </c>
      <c r="H123" s="106"/>
      <c r="I123" s="63"/>
      <c r="J123" s="70" t="s">
        <v>194</v>
      </c>
    </row>
    <row r="124" spans="1:14" s="41" customFormat="1" ht="15" customHeight="1">
      <c r="A124" s="107">
        <v>52</v>
      </c>
      <c r="B124" s="116" t="s">
        <v>101</v>
      </c>
      <c r="C124" s="176" t="s">
        <v>52</v>
      </c>
      <c r="D124" s="111" t="s">
        <v>8</v>
      </c>
      <c r="E124" s="6">
        <v>116906</v>
      </c>
      <c r="F124" s="84">
        <v>118679</v>
      </c>
      <c r="G124" s="42">
        <f t="shared" si="7"/>
        <v>1773</v>
      </c>
      <c r="H124" s="104"/>
      <c r="I124" s="62"/>
      <c r="J124" s="70" t="s">
        <v>193</v>
      </c>
    </row>
    <row r="125" spans="1:14" s="41" customFormat="1" ht="15" customHeight="1">
      <c r="A125" s="101"/>
      <c r="B125" s="117"/>
      <c r="C125" s="176"/>
      <c r="D125" s="112"/>
      <c r="E125" s="7">
        <v>22696</v>
      </c>
      <c r="F125" s="83">
        <v>33864</v>
      </c>
      <c r="G125" s="43">
        <f t="shared" si="7"/>
        <v>11168</v>
      </c>
      <c r="H125" s="106"/>
      <c r="I125" s="63"/>
      <c r="J125" s="70" t="s">
        <v>194</v>
      </c>
    </row>
    <row r="126" spans="1:14" s="23" customFormat="1" ht="15" customHeight="1">
      <c r="A126" s="107">
        <v>53</v>
      </c>
      <c r="B126" s="116" t="s">
        <v>101</v>
      </c>
      <c r="C126" s="176" t="s">
        <v>35</v>
      </c>
      <c r="D126" s="111" t="s">
        <v>8</v>
      </c>
      <c r="E126" s="6">
        <v>1380605</v>
      </c>
      <c r="F126" s="84">
        <v>1358222</v>
      </c>
      <c r="G126" s="42">
        <f t="shared" si="7"/>
        <v>-22383</v>
      </c>
      <c r="H126" s="104" t="s">
        <v>53</v>
      </c>
      <c r="I126" s="85">
        <v>74376</v>
      </c>
      <c r="J126" s="70" t="s">
        <v>193</v>
      </c>
      <c r="K126" s="70" t="s">
        <v>195</v>
      </c>
    </row>
    <row r="127" spans="1:14" s="23" customFormat="1" ht="15" customHeight="1">
      <c r="A127" s="101"/>
      <c r="B127" s="117"/>
      <c r="C127" s="176"/>
      <c r="D127" s="112"/>
      <c r="E127" s="7">
        <v>359061</v>
      </c>
      <c r="F127" s="83">
        <v>391955</v>
      </c>
      <c r="G127" s="43">
        <f t="shared" si="7"/>
        <v>32894</v>
      </c>
      <c r="H127" s="106"/>
      <c r="I127" s="86">
        <v>63376</v>
      </c>
      <c r="J127" s="70" t="s">
        <v>194</v>
      </c>
      <c r="K127" s="70" t="s">
        <v>196</v>
      </c>
    </row>
    <row r="128" spans="1:14" s="41" customFormat="1" ht="15" customHeight="1">
      <c r="A128" s="93" t="s">
        <v>110</v>
      </c>
      <c r="B128" s="94"/>
      <c r="C128" s="94"/>
      <c r="D128" s="95"/>
      <c r="E128" s="6">
        <f t="shared" ref="E128:F129" si="9">E120+E122+E124+E126</f>
        <v>4640697</v>
      </c>
      <c r="F128" s="6">
        <f t="shared" si="9"/>
        <v>3864708</v>
      </c>
      <c r="G128" s="42">
        <f t="shared" si="7"/>
        <v>-775989</v>
      </c>
      <c r="H128" s="104"/>
      <c r="I128" s="40"/>
    </row>
    <row r="129" spans="1:14" s="41" customFormat="1" ht="15" customHeight="1">
      <c r="A129" s="96"/>
      <c r="B129" s="97"/>
      <c r="C129" s="97"/>
      <c r="D129" s="98"/>
      <c r="E129" s="7">
        <f t="shared" si="9"/>
        <v>395313</v>
      </c>
      <c r="F129" s="7">
        <f t="shared" si="9"/>
        <v>444236</v>
      </c>
      <c r="G129" s="43">
        <f t="shared" si="7"/>
        <v>48923</v>
      </c>
      <c r="H129" s="106"/>
      <c r="I129" s="14"/>
    </row>
    <row r="130" spans="1:14" s="41" customFormat="1" ht="15" customHeight="1">
      <c r="A130" s="100">
        <v>54</v>
      </c>
      <c r="B130" s="120" t="s">
        <v>99</v>
      </c>
      <c r="C130" s="176" t="s">
        <v>63</v>
      </c>
      <c r="D130" s="128" t="s">
        <v>133</v>
      </c>
      <c r="E130" s="44">
        <v>466897</v>
      </c>
      <c r="F130" s="44">
        <f>452432+90+38</f>
        <v>452560</v>
      </c>
      <c r="G130" s="11">
        <f t="shared" si="7"/>
        <v>-14337</v>
      </c>
      <c r="H130" s="108" t="s">
        <v>53</v>
      </c>
      <c r="I130" s="51">
        <f>293060+38</f>
        <v>293098</v>
      </c>
      <c r="J130" s="70" t="s">
        <v>193</v>
      </c>
      <c r="K130" s="70" t="s">
        <v>195</v>
      </c>
    </row>
    <row r="131" spans="1:14" s="41" customFormat="1" ht="15" customHeight="1">
      <c r="A131" s="101"/>
      <c r="B131" s="103"/>
      <c r="C131" s="176"/>
      <c r="D131" s="128"/>
      <c r="E131" s="7">
        <v>442690</v>
      </c>
      <c r="F131" s="7">
        <f>435361+90+38</f>
        <v>435489</v>
      </c>
      <c r="G131" s="43">
        <f t="shared" si="7"/>
        <v>-7201</v>
      </c>
      <c r="H131" s="106"/>
      <c r="I131" s="9">
        <f>277923+38</f>
        <v>277961</v>
      </c>
      <c r="J131" s="70" t="s">
        <v>194</v>
      </c>
      <c r="K131" s="70" t="s">
        <v>196</v>
      </c>
    </row>
    <row r="132" spans="1:14" s="41" customFormat="1" ht="15" customHeight="1">
      <c r="A132" s="100">
        <v>55</v>
      </c>
      <c r="B132" s="120" t="s">
        <v>119</v>
      </c>
      <c r="C132" s="176" t="s">
        <v>73</v>
      </c>
      <c r="D132" s="112" t="s">
        <v>102</v>
      </c>
      <c r="E132" s="44">
        <v>127489</v>
      </c>
      <c r="F132" s="44">
        <v>162567</v>
      </c>
      <c r="G132" s="11">
        <f t="shared" si="7"/>
        <v>35078</v>
      </c>
      <c r="H132" s="108" t="s">
        <v>78</v>
      </c>
      <c r="I132" s="51"/>
      <c r="J132" s="70" t="s">
        <v>193</v>
      </c>
    </row>
    <row r="133" spans="1:14" s="41" customFormat="1" ht="15" customHeight="1">
      <c r="A133" s="101"/>
      <c r="B133" s="103"/>
      <c r="C133" s="176"/>
      <c r="D133" s="128"/>
      <c r="E133" s="45">
        <v>127489</v>
      </c>
      <c r="F133" s="45">
        <v>162567</v>
      </c>
      <c r="G133" s="43">
        <f t="shared" si="7"/>
        <v>35078</v>
      </c>
      <c r="H133" s="106"/>
      <c r="I133" s="9"/>
      <c r="J133" s="70" t="s">
        <v>194</v>
      </c>
    </row>
    <row r="134" spans="1:14" s="41" customFormat="1" ht="15" customHeight="1">
      <c r="A134" s="100">
        <v>56</v>
      </c>
      <c r="B134" s="102" t="s">
        <v>99</v>
      </c>
      <c r="C134" s="176" t="s">
        <v>64</v>
      </c>
      <c r="D134" s="112" t="s">
        <v>133</v>
      </c>
      <c r="E134" s="6">
        <v>75598</v>
      </c>
      <c r="F134" s="6">
        <v>81991</v>
      </c>
      <c r="G134" s="42">
        <f t="shared" si="7"/>
        <v>6393</v>
      </c>
      <c r="H134" s="104" t="s">
        <v>53</v>
      </c>
      <c r="I134" s="46">
        <v>50737</v>
      </c>
      <c r="J134" s="70" t="s">
        <v>193</v>
      </c>
      <c r="K134" s="70" t="s">
        <v>195</v>
      </c>
    </row>
    <row r="135" spans="1:14" s="41" customFormat="1" ht="15" customHeight="1">
      <c r="A135" s="101"/>
      <c r="B135" s="103"/>
      <c r="C135" s="176"/>
      <c r="D135" s="128"/>
      <c r="E135" s="7">
        <v>75508</v>
      </c>
      <c r="F135" s="7">
        <v>81901</v>
      </c>
      <c r="G135" s="43">
        <f t="shared" si="7"/>
        <v>6393</v>
      </c>
      <c r="H135" s="106"/>
      <c r="I135" s="9">
        <v>50737</v>
      </c>
      <c r="J135" s="70" t="s">
        <v>194</v>
      </c>
      <c r="K135" s="70" t="s">
        <v>196</v>
      </c>
    </row>
    <row r="136" spans="1:14" s="41" customFormat="1" ht="15" customHeight="1">
      <c r="A136" s="100">
        <v>57</v>
      </c>
      <c r="B136" s="102" t="s">
        <v>99</v>
      </c>
      <c r="C136" s="176" t="s">
        <v>65</v>
      </c>
      <c r="D136" s="112" t="s">
        <v>132</v>
      </c>
      <c r="E136" s="6">
        <v>692523</v>
      </c>
      <c r="F136" s="6">
        <v>644916</v>
      </c>
      <c r="G136" s="42">
        <f t="shared" si="7"/>
        <v>-47607</v>
      </c>
      <c r="H136" s="104" t="s">
        <v>53</v>
      </c>
      <c r="I136" s="46">
        <v>67847</v>
      </c>
      <c r="J136" s="70" t="s">
        <v>193</v>
      </c>
      <c r="K136" s="70" t="s">
        <v>195</v>
      </c>
    </row>
    <row r="137" spans="1:14" s="41" customFormat="1" ht="15" customHeight="1">
      <c r="A137" s="101"/>
      <c r="B137" s="103"/>
      <c r="C137" s="176"/>
      <c r="D137" s="128"/>
      <c r="E137" s="7">
        <v>692523</v>
      </c>
      <c r="F137" s="7">
        <v>644916</v>
      </c>
      <c r="G137" s="43">
        <f t="shared" si="7"/>
        <v>-47607</v>
      </c>
      <c r="H137" s="106"/>
      <c r="I137" s="9">
        <v>67847</v>
      </c>
      <c r="J137" s="70" t="s">
        <v>194</v>
      </c>
      <c r="K137" s="70" t="s">
        <v>196</v>
      </c>
    </row>
    <row r="138" spans="1:14" s="41" customFormat="1" ht="15" customHeight="1" thickBot="1">
      <c r="A138" s="100">
        <v>58</v>
      </c>
      <c r="B138" s="163" t="s">
        <v>99</v>
      </c>
      <c r="C138" s="176" t="s">
        <v>66</v>
      </c>
      <c r="D138" s="112" t="s">
        <v>132</v>
      </c>
      <c r="E138" s="6">
        <v>650770</v>
      </c>
      <c r="F138" s="6">
        <v>589318</v>
      </c>
      <c r="G138" s="42">
        <f t="shared" si="7"/>
        <v>-61452</v>
      </c>
      <c r="H138" s="145"/>
      <c r="I138" s="62"/>
      <c r="J138" s="70" t="s">
        <v>193</v>
      </c>
      <c r="K138" s="141"/>
      <c r="L138" s="142"/>
      <c r="M138" s="144"/>
      <c r="N138" s="47"/>
    </row>
    <row r="139" spans="1:14" s="41" customFormat="1" ht="15" customHeight="1">
      <c r="A139" s="101"/>
      <c r="B139" s="164"/>
      <c r="C139" s="176"/>
      <c r="D139" s="128"/>
      <c r="E139" s="7">
        <v>650770</v>
      </c>
      <c r="F139" s="7">
        <v>589318</v>
      </c>
      <c r="G139" s="43">
        <f t="shared" si="7"/>
        <v>-61452</v>
      </c>
      <c r="H139" s="146"/>
      <c r="I139" s="63"/>
      <c r="J139" s="70" t="s">
        <v>194</v>
      </c>
      <c r="K139" s="141"/>
      <c r="L139" s="142"/>
      <c r="M139" s="144"/>
      <c r="N139" s="49"/>
    </row>
    <row r="140" spans="1:14" s="41" customFormat="1" ht="22.5" customHeight="1">
      <c r="A140" s="100">
        <v>59</v>
      </c>
      <c r="B140" s="102" t="s">
        <v>99</v>
      </c>
      <c r="C140" s="176" t="s">
        <v>70</v>
      </c>
      <c r="D140" s="109" t="s">
        <v>200</v>
      </c>
      <c r="E140" s="6">
        <v>10500</v>
      </c>
      <c r="F140" s="6">
        <v>11560</v>
      </c>
      <c r="G140" s="42">
        <f t="shared" ref="G140:G171" si="10">F140-E140</f>
        <v>1060</v>
      </c>
      <c r="H140" s="104" t="s">
        <v>78</v>
      </c>
      <c r="I140" s="15"/>
      <c r="J140" s="70" t="s">
        <v>193</v>
      </c>
      <c r="K140" s="141"/>
      <c r="L140" s="142"/>
      <c r="M140" s="138"/>
      <c r="N140" s="12"/>
    </row>
    <row r="141" spans="1:14" s="41" customFormat="1" ht="22.5" customHeight="1">
      <c r="A141" s="101"/>
      <c r="B141" s="121"/>
      <c r="C141" s="176"/>
      <c r="D141" s="110"/>
      <c r="E141" s="7">
        <v>10500</v>
      </c>
      <c r="F141" s="7">
        <v>11560</v>
      </c>
      <c r="G141" s="43">
        <f t="shared" si="10"/>
        <v>1060</v>
      </c>
      <c r="H141" s="106"/>
      <c r="I141" s="16"/>
      <c r="J141" s="70" t="s">
        <v>194</v>
      </c>
      <c r="K141" s="141"/>
      <c r="L141" s="142"/>
      <c r="M141" s="138"/>
      <c r="N141" s="49"/>
    </row>
    <row r="142" spans="1:14" s="41" customFormat="1" ht="15" customHeight="1">
      <c r="A142" s="100">
        <v>60</v>
      </c>
      <c r="B142" s="102" t="s">
        <v>99</v>
      </c>
      <c r="C142" s="176" t="s">
        <v>71</v>
      </c>
      <c r="D142" s="109" t="s">
        <v>134</v>
      </c>
      <c r="E142" s="42">
        <v>145555</v>
      </c>
      <c r="F142" s="42">
        <v>140607</v>
      </c>
      <c r="G142" s="42">
        <f t="shared" si="10"/>
        <v>-4948</v>
      </c>
      <c r="H142" s="104" t="s">
        <v>53</v>
      </c>
      <c r="I142" s="8">
        <v>140607</v>
      </c>
      <c r="J142" s="70" t="s">
        <v>193</v>
      </c>
      <c r="K142" s="70" t="s">
        <v>195</v>
      </c>
      <c r="L142" s="140"/>
      <c r="M142" s="138"/>
      <c r="N142" s="47"/>
    </row>
    <row r="143" spans="1:14" s="41" customFormat="1" ht="15" customHeight="1">
      <c r="A143" s="101"/>
      <c r="B143" s="121"/>
      <c r="C143" s="176"/>
      <c r="D143" s="110"/>
      <c r="E143" s="7">
        <v>145555</v>
      </c>
      <c r="F143" s="7">
        <v>140607</v>
      </c>
      <c r="G143" s="43">
        <f t="shared" si="10"/>
        <v>-4948</v>
      </c>
      <c r="H143" s="106"/>
      <c r="I143" s="9">
        <v>140607</v>
      </c>
      <c r="J143" s="70" t="s">
        <v>194</v>
      </c>
      <c r="K143" s="70" t="s">
        <v>196</v>
      </c>
      <c r="L143" s="143"/>
      <c r="M143" s="138"/>
      <c r="N143" s="49"/>
    </row>
    <row r="144" spans="1:14" s="41" customFormat="1" ht="15" customHeight="1">
      <c r="A144" s="100">
        <v>61</v>
      </c>
      <c r="B144" s="102" t="s">
        <v>99</v>
      </c>
      <c r="C144" s="176" t="s">
        <v>126</v>
      </c>
      <c r="D144" s="109" t="s">
        <v>134</v>
      </c>
      <c r="E144" s="6">
        <v>219985</v>
      </c>
      <c r="F144" s="6">
        <v>219985</v>
      </c>
      <c r="G144" s="42">
        <f t="shared" si="10"/>
        <v>0</v>
      </c>
      <c r="H144" s="104" t="s">
        <v>53</v>
      </c>
      <c r="I144" s="8">
        <v>219985</v>
      </c>
      <c r="J144" s="70" t="s">
        <v>193</v>
      </c>
      <c r="K144" s="70" t="s">
        <v>195</v>
      </c>
      <c r="L144" s="140"/>
      <c r="M144" s="138"/>
      <c r="N144" s="47"/>
    </row>
    <row r="145" spans="1:14" s="41" customFormat="1" ht="15" customHeight="1">
      <c r="A145" s="101"/>
      <c r="B145" s="121"/>
      <c r="C145" s="176"/>
      <c r="D145" s="110"/>
      <c r="E145" s="7">
        <v>54985</v>
      </c>
      <c r="F145" s="7">
        <v>54985</v>
      </c>
      <c r="G145" s="43">
        <f t="shared" si="10"/>
        <v>0</v>
      </c>
      <c r="H145" s="106"/>
      <c r="I145" s="9">
        <v>54985</v>
      </c>
      <c r="J145" s="70" t="s">
        <v>194</v>
      </c>
      <c r="K145" s="70" t="s">
        <v>196</v>
      </c>
      <c r="L145" s="143"/>
      <c r="M145" s="138"/>
      <c r="N145" s="49"/>
    </row>
    <row r="146" spans="1:14" s="41" customFormat="1" ht="15" customHeight="1">
      <c r="A146" s="100">
        <v>62</v>
      </c>
      <c r="B146" s="102" t="s">
        <v>99</v>
      </c>
      <c r="C146" s="176" t="s">
        <v>72</v>
      </c>
      <c r="D146" s="109" t="s">
        <v>90</v>
      </c>
      <c r="E146" s="6">
        <v>180669</v>
      </c>
      <c r="F146" s="6">
        <v>112912</v>
      </c>
      <c r="G146" s="42">
        <f t="shared" si="10"/>
        <v>-67757</v>
      </c>
      <c r="H146" s="104" t="s">
        <v>53</v>
      </c>
      <c r="I146" s="8">
        <v>103704</v>
      </c>
      <c r="J146" s="70" t="s">
        <v>193</v>
      </c>
      <c r="K146" s="70" t="s">
        <v>195</v>
      </c>
      <c r="L146" s="142"/>
      <c r="M146" s="138"/>
      <c r="N146" s="47"/>
    </row>
    <row r="147" spans="1:14" s="41" customFormat="1" ht="15" customHeight="1">
      <c r="A147" s="101"/>
      <c r="B147" s="121"/>
      <c r="C147" s="176"/>
      <c r="D147" s="110"/>
      <c r="E147" s="7">
        <v>110669</v>
      </c>
      <c r="F147" s="7">
        <v>112912</v>
      </c>
      <c r="G147" s="43">
        <f t="shared" si="10"/>
        <v>2243</v>
      </c>
      <c r="H147" s="106"/>
      <c r="I147" s="9">
        <v>103704</v>
      </c>
      <c r="J147" s="70" t="s">
        <v>194</v>
      </c>
      <c r="K147" s="70" t="s">
        <v>196</v>
      </c>
      <c r="L147" s="142"/>
      <c r="M147" s="138"/>
      <c r="N147" s="49"/>
    </row>
    <row r="148" spans="1:14" s="41" customFormat="1" ht="15" customHeight="1">
      <c r="A148" s="100">
        <v>63</v>
      </c>
      <c r="B148" s="102" t="s">
        <v>99</v>
      </c>
      <c r="C148" s="176" t="s">
        <v>74</v>
      </c>
      <c r="D148" s="109" t="s">
        <v>192</v>
      </c>
      <c r="E148" s="6">
        <v>668370</v>
      </c>
      <c r="F148" s="6">
        <v>570870</v>
      </c>
      <c r="G148" s="42">
        <f t="shared" si="10"/>
        <v>-97500</v>
      </c>
      <c r="H148" s="104" t="s">
        <v>53</v>
      </c>
      <c r="I148" s="8">
        <v>476877</v>
      </c>
      <c r="J148" s="70" t="s">
        <v>193</v>
      </c>
      <c r="K148" s="70" t="s">
        <v>195</v>
      </c>
      <c r="L148" s="142"/>
      <c r="M148" s="138"/>
      <c r="N148" s="47"/>
    </row>
    <row r="149" spans="1:14" s="41" customFormat="1" ht="15" customHeight="1">
      <c r="A149" s="101"/>
      <c r="B149" s="121"/>
      <c r="C149" s="176"/>
      <c r="D149" s="110"/>
      <c r="E149" s="7">
        <v>667870</v>
      </c>
      <c r="F149" s="7">
        <v>570350</v>
      </c>
      <c r="G149" s="43">
        <f t="shared" si="10"/>
        <v>-97520</v>
      </c>
      <c r="H149" s="106"/>
      <c r="I149" s="9">
        <v>476877</v>
      </c>
      <c r="J149" s="70" t="s">
        <v>194</v>
      </c>
      <c r="K149" s="70" t="s">
        <v>196</v>
      </c>
      <c r="L149" s="142"/>
      <c r="M149" s="138"/>
      <c r="N149" s="49"/>
    </row>
    <row r="150" spans="1:14" s="41" customFormat="1" ht="15" customHeight="1">
      <c r="A150" s="100">
        <v>64</v>
      </c>
      <c r="B150" s="102" t="s">
        <v>138</v>
      </c>
      <c r="C150" s="176" t="s">
        <v>139</v>
      </c>
      <c r="D150" s="109" t="s">
        <v>188</v>
      </c>
      <c r="E150" s="44">
        <v>29594</v>
      </c>
      <c r="F150" s="44">
        <f>31903+128</f>
        <v>32031</v>
      </c>
      <c r="G150" s="42">
        <f t="shared" si="10"/>
        <v>2437</v>
      </c>
      <c r="H150" s="104" t="s">
        <v>53</v>
      </c>
      <c r="I150" s="8">
        <f>22698+128</f>
        <v>22826</v>
      </c>
      <c r="J150" s="70" t="s">
        <v>193</v>
      </c>
      <c r="K150" s="70" t="s">
        <v>195</v>
      </c>
      <c r="L150" s="56"/>
      <c r="M150" s="57"/>
      <c r="N150" s="49"/>
    </row>
    <row r="151" spans="1:14" s="41" customFormat="1" ht="15" customHeight="1">
      <c r="A151" s="101"/>
      <c r="B151" s="121"/>
      <c r="C151" s="176"/>
      <c r="D151" s="110"/>
      <c r="E151" s="7">
        <v>29594</v>
      </c>
      <c r="F151" s="7">
        <f>31903+128</f>
        <v>32031</v>
      </c>
      <c r="G151" s="43">
        <f t="shared" si="10"/>
        <v>2437</v>
      </c>
      <c r="H151" s="106"/>
      <c r="I151" s="9">
        <f>22698+128</f>
        <v>22826</v>
      </c>
      <c r="J151" s="70" t="s">
        <v>194</v>
      </c>
      <c r="K151" s="70" t="s">
        <v>196</v>
      </c>
      <c r="L151" s="56"/>
      <c r="M151" s="57"/>
      <c r="N151" s="49"/>
    </row>
    <row r="152" spans="1:14" s="41" customFormat="1" ht="15" customHeight="1">
      <c r="A152" s="100">
        <v>65</v>
      </c>
      <c r="B152" s="102" t="s">
        <v>99</v>
      </c>
      <c r="C152" s="176" t="s">
        <v>203</v>
      </c>
      <c r="D152" s="109" t="s">
        <v>135</v>
      </c>
      <c r="E152" s="44">
        <v>2270884</v>
      </c>
      <c r="F152" s="44">
        <f>2128688+15000+19</f>
        <v>2143707</v>
      </c>
      <c r="G152" s="42">
        <f t="shared" si="10"/>
        <v>-127177</v>
      </c>
      <c r="H152" s="104" t="s">
        <v>53</v>
      </c>
      <c r="I152" s="8">
        <f>430790+19</f>
        <v>430809</v>
      </c>
      <c r="J152" s="70" t="s">
        <v>193</v>
      </c>
      <c r="K152" s="70" t="s">
        <v>195</v>
      </c>
      <c r="L152" s="142"/>
      <c r="M152" s="138"/>
      <c r="N152" s="47"/>
    </row>
    <row r="153" spans="1:14" s="41" customFormat="1" ht="15" customHeight="1">
      <c r="A153" s="101"/>
      <c r="B153" s="121"/>
      <c r="C153" s="176"/>
      <c r="D153" s="110"/>
      <c r="E153" s="7">
        <v>1295095</v>
      </c>
      <c r="F153" s="7">
        <f>1416936+19</f>
        <v>1416955</v>
      </c>
      <c r="G153" s="43">
        <f t="shared" si="10"/>
        <v>121860</v>
      </c>
      <c r="H153" s="106"/>
      <c r="I153" s="9">
        <f>410185+19</f>
        <v>410204</v>
      </c>
      <c r="J153" s="70" t="s">
        <v>194</v>
      </c>
      <c r="K153" s="70" t="s">
        <v>196</v>
      </c>
      <c r="L153" s="142"/>
      <c r="M153" s="138"/>
      <c r="N153" s="49"/>
    </row>
    <row r="154" spans="1:14" s="41" customFormat="1" ht="22.5" customHeight="1">
      <c r="A154" s="100">
        <v>66</v>
      </c>
      <c r="B154" s="102" t="s">
        <v>99</v>
      </c>
      <c r="C154" s="176" t="s">
        <v>158</v>
      </c>
      <c r="D154" s="109" t="s">
        <v>83</v>
      </c>
      <c r="E154" s="44">
        <v>358742</v>
      </c>
      <c r="F154" s="44">
        <v>1784582</v>
      </c>
      <c r="G154" s="42">
        <f t="shared" si="10"/>
        <v>1425840</v>
      </c>
      <c r="H154" s="90"/>
      <c r="I154" s="50"/>
      <c r="J154" s="70" t="s">
        <v>193</v>
      </c>
      <c r="K154" s="60"/>
      <c r="L154" s="61"/>
      <c r="M154" s="59"/>
      <c r="N154" s="49"/>
    </row>
    <row r="155" spans="1:14" s="41" customFormat="1" ht="22.5" customHeight="1">
      <c r="A155" s="101"/>
      <c r="B155" s="121"/>
      <c r="C155" s="176"/>
      <c r="D155" s="110"/>
      <c r="E155" s="7">
        <v>0</v>
      </c>
      <c r="F155" s="7">
        <v>0</v>
      </c>
      <c r="G155" s="43">
        <f t="shared" si="10"/>
        <v>0</v>
      </c>
      <c r="H155" s="87"/>
      <c r="I155" s="9"/>
      <c r="J155" s="70" t="s">
        <v>194</v>
      </c>
      <c r="K155" s="60"/>
      <c r="L155" s="61"/>
      <c r="M155" s="59"/>
      <c r="N155" s="49"/>
    </row>
    <row r="156" spans="1:14" s="41" customFormat="1" ht="15" customHeight="1">
      <c r="A156" s="100">
        <v>67</v>
      </c>
      <c r="B156" s="102" t="s">
        <v>99</v>
      </c>
      <c r="C156" s="176" t="s">
        <v>75</v>
      </c>
      <c r="D156" s="109" t="s">
        <v>155</v>
      </c>
      <c r="E156" s="11">
        <v>7900</v>
      </c>
      <c r="F156" s="11">
        <v>7903</v>
      </c>
      <c r="G156" s="11">
        <f t="shared" si="10"/>
        <v>3</v>
      </c>
      <c r="H156" s="108" t="s">
        <v>53</v>
      </c>
      <c r="I156" s="13">
        <v>3603</v>
      </c>
      <c r="J156" s="70" t="s">
        <v>193</v>
      </c>
      <c r="K156" s="70" t="s">
        <v>195</v>
      </c>
      <c r="L156" s="140"/>
      <c r="M156" s="138"/>
      <c r="N156" s="12"/>
    </row>
    <row r="157" spans="1:14" s="41" customFormat="1" ht="15" customHeight="1">
      <c r="A157" s="101"/>
      <c r="B157" s="121"/>
      <c r="C157" s="176"/>
      <c r="D157" s="110"/>
      <c r="E157" s="7">
        <v>3600</v>
      </c>
      <c r="F157" s="7">
        <v>3603</v>
      </c>
      <c r="G157" s="43">
        <f t="shared" si="10"/>
        <v>3</v>
      </c>
      <c r="H157" s="106"/>
      <c r="I157" s="9">
        <v>3603</v>
      </c>
      <c r="J157" s="70" t="s">
        <v>194</v>
      </c>
      <c r="K157" s="70" t="s">
        <v>196</v>
      </c>
      <c r="L157" s="140"/>
      <c r="M157" s="138"/>
      <c r="N157" s="49"/>
    </row>
    <row r="158" spans="1:14" s="41" customFormat="1" ht="15" customHeight="1">
      <c r="A158" s="100">
        <v>68</v>
      </c>
      <c r="B158" s="102" t="s">
        <v>99</v>
      </c>
      <c r="C158" s="176" t="s">
        <v>76</v>
      </c>
      <c r="D158" s="109" t="s">
        <v>189</v>
      </c>
      <c r="E158" s="42">
        <v>8108</v>
      </c>
      <c r="F158" s="42">
        <v>8108</v>
      </c>
      <c r="G158" s="42">
        <f t="shared" si="10"/>
        <v>0</v>
      </c>
      <c r="H158" s="104" t="s">
        <v>53</v>
      </c>
      <c r="I158" s="8">
        <v>8108</v>
      </c>
      <c r="J158" s="70" t="s">
        <v>193</v>
      </c>
      <c r="K158" s="70" t="s">
        <v>195</v>
      </c>
      <c r="L158" s="142"/>
      <c r="M158" s="138"/>
      <c r="N158" s="12"/>
    </row>
    <row r="159" spans="1:14" s="41" customFormat="1" ht="15" customHeight="1">
      <c r="A159" s="101"/>
      <c r="B159" s="121"/>
      <c r="C159" s="176"/>
      <c r="D159" s="110"/>
      <c r="E159" s="7">
        <v>8108</v>
      </c>
      <c r="F159" s="7">
        <v>8108</v>
      </c>
      <c r="G159" s="43">
        <f t="shared" si="10"/>
        <v>0</v>
      </c>
      <c r="H159" s="106"/>
      <c r="I159" s="9">
        <v>8108</v>
      </c>
      <c r="J159" s="70" t="s">
        <v>194</v>
      </c>
      <c r="K159" s="70" t="s">
        <v>196</v>
      </c>
      <c r="L159" s="142"/>
      <c r="M159" s="138"/>
      <c r="N159" s="49"/>
    </row>
    <row r="160" spans="1:14" s="41" customFormat="1" ht="15" customHeight="1">
      <c r="A160" s="100">
        <v>69</v>
      </c>
      <c r="B160" s="102" t="s">
        <v>99</v>
      </c>
      <c r="C160" s="176" t="s">
        <v>77</v>
      </c>
      <c r="D160" s="109" t="s">
        <v>190</v>
      </c>
      <c r="E160" s="42">
        <v>17326</v>
      </c>
      <c r="F160" s="42">
        <v>37910</v>
      </c>
      <c r="G160" s="42">
        <f t="shared" si="10"/>
        <v>20584</v>
      </c>
      <c r="H160" s="104"/>
      <c r="I160" s="15"/>
      <c r="J160" s="70" t="s">
        <v>193</v>
      </c>
      <c r="K160" s="141"/>
      <c r="L160" s="139"/>
      <c r="M160" s="138"/>
      <c r="N160" s="47"/>
    </row>
    <row r="161" spans="1:14" s="41" customFormat="1" ht="15" customHeight="1">
      <c r="A161" s="101"/>
      <c r="B161" s="121"/>
      <c r="C161" s="176"/>
      <c r="D161" s="110"/>
      <c r="E161" s="7">
        <v>17326</v>
      </c>
      <c r="F161" s="7">
        <v>37910</v>
      </c>
      <c r="G161" s="43">
        <f t="shared" si="10"/>
        <v>20584</v>
      </c>
      <c r="H161" s="106"/>
      <c r="I161" s="16"/>
      <c r="J161" s="70" t="s">
        <v>194</v>
      </c>
      <c r="K161" s="141"/>
      <c r="L161" s="139"/>
      <c r="M161" s="138"/>
      <c r="N161" s="49"/>
    </row>
    <row r="162" spans="1:14" s="41" customFormat="1" ht="15" customHeight="1" thickBot="1">
      <c r="A162" s="100">
        <v>70</v>
      </c>
      <c r="B162" s="102" t="s">
        <v>99</v>
      </c>
      <c r="C162" s="176" t="s">
        <v>51</v>
      </c>
      <c r="D162" s="154" t="s">
        <v>102</v>
      </c>
      <c r="E162" s="44">
        <v>16350</v>
      </c>
      <c r="F162" s="44">
        <v>22760</v>
      </c>
      <c r="G162" s="11">
        <f t="shared" si="10"/>
        <v>6410</v>
      </c>
      <c r="H162" s="105"/>
      <c r="I162" s="52"/>
      <c r="J162" s="70" t="s">
        <v>193</v>
      </c>
    </row>
    <row r="163" spans="1:14" s="41" customFormat="1" ht="15" customHeight="1">
      <c r="A163" s="101"/>
      <c r="B163" s="121"/>
      <c r="C163" s="176"/>
      <c r="D163" s="155"/>
      <c r="E163" s="7">
        <v>16350</v>
      </c>
      <c r="F163" s="7">
        <v>22760</v>
      </c>
      <c r="G163" s="43">
        <f t="shared" si="10"/>
        <v>6410</v>
      </c>
      <c r="H163" s="146"/>
      <c r="I163" s="16"/>
      <c r="J163" s="70" t="s">
        <v>194</v>
      </c>
    </row>
    <row r="164" spans="1:14" s="41" customFormat="1" ht="15" customHeight="1">
      <c r="A164" s="100">
        <v>71</v>
      </c>
      <c r="B164" s="102" t="s">
        <v>119</v>
      </c>
      <c r="C164" s="176" t="s">
        <v>38</v>
      </c>
      <c r="D164" s="109" t="s">
        <v>135</v>
      </c>
      <c r="E164" s="42">
        <v>93500</v>
      </c>
      <c r="F164" s="42">
        <v>93500</v>
      </c>
      <c r="G164" s="42">
        <f t="shared" si="10"/>
        <v>0</v>
      </c>
      <c r="H164" s="104"/>
      <c r="I164" s="62"/>
      <c r="J164" s="70" t="s">
        <v>193</v>
      </c>
    </row>
    <row r="165" spans="1:14" s="41" customFormat="1" ht="15" customHeight="1">
      <c r="A165" s="101"/>
      <c r="B165" s="103"/>
      <c r="C165" s="176"/>
      <c r="D165" s="110"/>
      <c r="E165" s="7">
        <v>0</v>
      </c>
      <c r="F165" s="7">
        <v>0</v>
      </c>
      <c r="G165" s="43">
        <f t="shared" si="10"/>
        <v>0</v>
      </c>
      <c r="H165" s="106"/>
      <c r="I165" s="63"/>
      <c r="J165" s="70" t="s">
        <v>194</v>
      </c>
    </row>
    <row r="166" spans="1:14" s="41" customFormat="1" ht="15" customHeight="1">
      <c r="A166" s="100">
        <v>72</v>
      </c>
      <c r="B166" s="102" t="s">
        <v>119</v>
      </c>
      <c r="C166" s="176" t="s">
        <v>127</v>
      </c>
      <c r="D166" s="109" t="s">
        <v>84</v>
      </c>
      <c r="E166" s="6">
        <v>8923</v>
      </c>
      <c r="F166" s="6">
        <v>8923</v>
      </c>
      <c r="G166" s="42">
        <f t="shared" si="10"/>
        <v>0</v>
      </c>
      <c r="H166" s="104"/>
      <c r="I166" s="62"/>
      <c r="J166" s="70" t="s">
        <v>193</v>
      </c>
    </row>
    <row r="167" spans="1:14" s="41" customFormat="1" ht="15" customHeight="1">
      <c r="A167" s="101"/>
      <c r="B167" s="103"/>
      <c r="C167" s="176"/>
      <c r="D167" s="110"/>
      <c r="E167" s="7">
        <v>8923</v>
      </c>
      <c r="F167" s="7">
        <v>8923</v>
      </c>
      <c r="G167" s="43">
        <f t="shared" si="10"/>
        <v>0</v>
      </c>
      <c r="H167" s="106"/>
      <c r="I167" s="63"/>
      <c r="J167" s="70" t="s">
        <v>194</v>
      </c>
    </row>
    <row r="168" spans="1:14" s="41" customFormat="1" ht="15" customHeight="1">
      <c r="A168" s="100">
        <v>73</v>
      </c>
      <c r="B168" s="102" t="s">
        <v>119</v>
      </c>
      <c r="C168" s="176" t="s">
        <v>128</v>
      </c>
      <c r="D168" s="109" t="s">
        <v>84</v>
      </c>
      <c r="E168" s="6">
        <v>1266987</v>
      </c>
      <c r="F168" s="6">
        <v>1266987</v>
      </c>
      <c r="G168" s="42">
        <f t="shared" si="10"/>
        <v>0</v>
      </c>
      <c r="H168" s="104"/>
      <c r="I168" s="62"/>
      <c r="J168" s="70" t="s">
        <v>193</v>
      </c>
    </row>
    <row r="169" spans="1:14" s="41" customFormat="1" ht="15" customHeight="1">
      <c r="A169" s="101"/>
      <c r="B169" s="103"/>
      <c r="C169" s="176"/>
      <c r="D169" s="110"/>
      <c r="E169" s="7">
        <v>287967</v>
      </c>
      <c r="F169" s="7">
        <v>287967</v>
      </c>
      <c r="G169" s="43">
        <f t="shared" si="10"/>
        <v>0</v>
      </c>
      <c r="H169" s="106"/>
      <c r="I169" s="63"/>
      <c r="J169" s="70" t="s">
        <v>194</v>
      </c>
    </row>
    <row r="170" spans="1:14" s="41" customFormat="1" ht="15" customHeight="1">
      <c r="A170" s="100">
        <v>74</v>
      </c>
      <c r="B170" s="102" t="s">
        <v>119</v>
      </c>
      <c r="C170" s="176" t="s">
        <v>103</v>
      </c>
      <c r="D170" s="109" t="s">
        <v>84</v>
      </c>
      <c r="E170" s="6">
        <v>14600</v>
      </c>
      <c r="F170" s="6">
        <v>2745</v>
      </c>
      <c r="G170" s="42">
        <f t="shared" si="10"/>
        <v>-11855</v>
      </c>
      <c r="H170" s="104"/>
      <c r="I170" s="62"/>
      <c r="J170" s="70" t="s">
        <v>193</v>
      </c>
    </row>
    <row r="171" spans="1:14" s="41" customFormat="1" ht="15" customHeight="1">
      <c r="A171" s="101"/>
      <c r="B171" s="103"/>
      <c r="C171" s="176"/>
      <c r="D171" s="110"/>
      <c r="E171" s="7">
        <v>1600</v>
      </c>
      <c r="F171" s="7">
        <v>745</v>
      </c>
      <c r="G171" s="43">
        <f t="shared" si="10"/>
        <v>-855</v>
      </c>
      <c r="H171" s="106"/>
      <c r="I171" s="63"/>
      <c r="J171" s="70" t="s">
        <v>194</v>
      </c>
    </row>
    <row r="172" spans="1:14" s="41" customFormat="1" ht="15" customHeight="1">
      <c r="A172" s="100">
        <v>75</v>
      </c>
      <c r="B172" s="102" t="s">
        <v>119</v>
      </c>
      <c r="C172" s="176" t="s">
        <v>121</v>
      </c>
      <c r="D172" s="109" t="s">
        <v>84</v>
      </c>
      <c r="E172" s="6">
        <v>141373</v>
      </c>
      <c r="F172" s="6">
        <f>141492-180</f>
        <v>141312</v>
      </c>
      <c r="G172" s="42">
        <f t="shared" ref="G172:G203" si="11">F172-E172</f>
        <v>-61</v>
      </c>
      <c r="H172" s="124"/>
      <c r="I172" s="35"/>
      <c r="J172" s="70" t="s">
        <v>193</v>
      </c>
    </row>
    <row r="173" spans="1:14" s="41" customFormat="1" ht="15" customHeight="1">
      <c r="A173" s="101"/>
      <c r="B173" s="103"/>
      <c r="C173" s="176"/>
      <c r="D173" s="110"/>
      <c r="E173" s="7">
        <v>0</v>
      </c>
      <c r="F173" s="7">
        <f>90-90</f>
        <v>0</v>
      </c>
      <c r="G173" s="43">
        <f t="shared" si="11"/>
        <v>0</v>
      </c>
      <c r="H173" s="125"/>
      <c r="I173" s="36"/>
      <c r="J173" s="70" t="s">
        <v>194</v>
      </c>
    </row>
    <row r="174" spans="1:14" s="41" customFormat="1" ht="15" customHeight="1">
      <c r="A174" s="100">
        <v>76</v>
      </c>
      <c r="B174" s="102" t="s">
        <v>119</v>
      </c>
      <c r="C174" s="176" t="s">
        <v>69</v>
      </c>
      <c r="D174" s="109" t="s">
        <v>191</v>
      </c>
      <c r="E174" s="6">
        <v>1199660</v>
      </c>
      <c r="F174" s="6">
        <v>1288004</v>
      </c>
      <c r="G174" s="42">
        <f t="shared" si="11"/>
        <v>88344</v>
      </c>
      <c r="H174" s="104"/>
      <c r="I174" s="62"/>
      <c r="J174" s="70" t="s">
        <v>193</v>
      </c>
    </row>
    <row r="175" spans="1:14" s="41" customFormat="1" ht="15" customHeight="1">
      <c r="A175" s="101"/>
      <c r="B175" s="103"/>
      <c r="C175" s="176"/>
      <c r="D175" s="110"/>
      <c r="E175" s="7">
        <v>350578</v>
      </c>
      <c r="F175" s="7">
        <v>305029</v>
      </c>
      <c r="G175" s="43">
        <f t="shared" si="11"/>
        <v>-45549</v>
      </c>
      <c r="H175" s="106"/>
      <c r="I175" s="63"/>
      <c r="J175" s="70" t="s">
        <v>194</v>
      </c>
    </row>
    <row r="176" spans="1:14" s="23" customFormat="1" ht="15" customHeight="1">
      <c r="A176" s="100">
        <v>77</v>
      </c>
      <c r="B176" s="102" t="s">
        <v>119</v>
      </c>
      <c r="C176" s="176" t="s">
        <v>68</v>
      </c>
      <c r="D176" s="109" t="s">
        <v>136</v>
      </c>
      <c r="E176" s="6">
        <v>2163230</v>
      </c>
      <c r="F176" s="6">
        <v>2090594</v>
      </c>
      <c r="G176" s="42">
        <f t="shared" si="11"/>
        <v>-72636</v>
      </c>
      <c r="H176" s="104"/>
      <c r="I176" s="10"/>
      <c r="J176" s="70" t="s">
        <v>193</v>
      </c>
    </row>
    <row r="177" spans="1:10" s="23" customFormat="1" ht="15" customHeight="1">
      <c r="A177" s="101"/>
      <c r="B177" s="103"/>
      <c r="C177" s="176"/>
      <c r="D177" s="110"/>
      <c r="E177" s="7">
        <v>446030</v>
      </c>
      <c r="F177" s="7">
        <v>376264</v>
      </c>
      <c r="G177" s="43">
        <f t="shared" si="11"/>
        <v>-69766</v>
      </c>
      <c r="H177" s="106"/>
      <c r="I177" s="63"/>
      <c r="J177" s="70" t="s">
        <v>194</v>
      </c>
    </row>
    <row r="178" spans="1:10" s="41" customFormat="1" ht="15" customHeight="1">
      <c r="A178" s="100">
        <v>78</v>
      </c>
      <c r="B178" s="102" t="s">
        <v>119</v>
      </c>
      <c r="C178" s="177" t="s">
        <v>178</v>
      </c>
      <c r="D178" s="109" t="s">
        <v>84</v>
      </c>
      <c r="E178" s="44">
        <v>0</v>
      </c>
      <c r="F178" s="44">
        <v>22850</v>
      </c>
      <c r="G178" s="42">
        <f t="shared" si="11"/>
        <v>22850</v>
      </c>
      <c r="H178" s="104"/>
      <c r="I178" s="62"/>
      <c r="J178" s="70" t="s">
        <v>193</v>
      </c>
    </row>
    <row r="179" spans="1:10" s="41" customFormat="1" ht="15" customHeight="1">
      <c r="A179" s="101"/>
      <c r="B179" s="103"/>
      <c r="C179" s="177"/>
      <c r="D179" s="110"/>
      <c r="E179" s="7">
        <v>0</v>
      </c>
      <c r="F179" s="7">
        <v>22850</v>
      </c>
      <c r="G179" s="43">
        <f t="shared" si="11"/>
        <v>22850</v>
      </c>
      <c r="H179" s="106"/>
      <c r="I179" s="63"/>
      <c r="J179" s="70" t="s">
        <v>194</v>
      </c>
    </row>
    <row r="180" spans="1:10" s="41" customFormat="1" ht="15" customHeight="1">
      <c r="A180" s="100">
        <v>79</v>
      </c>
      <c r="B180" s="102" t="s">
        <v>119</v>
      </c>
      <c r="C180" s="161" t="s">
        <v>206</v>
      </c>
      <c r="D180" s="111" t="s">
        <v>47</v>
      </c>
      <c r="E180" s="44">
        <v>274900</v>
      </c>
      <c r="F180" s="44">
        <v>261710</v>
      </c>
      <c r="G180" s="42">
        <f t="shared" si="11"/>
        <v>-13190</v>
      </c>
      <c r="H180" s="104"/>
      <c r="I180" s="62"/>
      <c r="J180" s="70" t="s">
        <v>193</v>
      </c>
    </row>
    <row r="181" spans="1:10" s="41" customFormat="1" ht="15" customHeight="1">
      <c r="A181" s="101"/>
      <c r="B181" s="103"/>
      <c r="C181" s="161"/>
      <c r="D181" s="112"/>
      <c r="E181" s="7">
        <v>274900</v>
      </c>
      <c r="F181" s="7">
        <v>261710</v>
      </c>
      <c r="G181" s="43">
        <f t="shared" si="11"/>
        <v>-13190</v>
      </c>
      <c r="H181" s="106"/>
      <c r="I181" s="63"/>
      <c r="J181" s="70" t="s">
        <v>194</v>
      </c>
    </row>
    <row r="182" spans="1:10" s="41" customFormat="1" ht="15" customHeight="1">
      <c r="A182" s="100">
        <v>80</v>
      </c>
      <c r="B182" s="102" t="s">
        <v>119</v>
      </c>
      <c r="C182" s="99" t="s">
        <v>207</v>
      </c>
      <c r="D182" s="109" t="s">
        <v>84</v>
      </c>
      <c r="E182" s="6">
        <v>144837</v>
      </c>
      <c r="F182" s="6">
        <v>0</v>
      </c>
      <c r="G182" s="42">
        <f t="shared" si="11"/>
        <v>-144837</v>
      </c>
      <c r="H182" s="104"/>
      <c r="I182" s="62"/>
      <c r="J182" s="70" t="s">
        <v>193</v>
      </c>
    </row>
    <row r="183" spans="1:10" s="41" customFormat="1" ht="15" customHeight="1">
      <c r="A183" s="101"/>
      <c r="B183" s="103"/>
      <c r="C183" s="99"/>
      <c r="D183" s="110"/>
      <c r="E183" s="7">
        <v>144837</v>
      </c>
      <c r="F183" s="7">
        <v>0</v>
      </c>
      <c r="G183" s="43">
        <f t="shared" si="11"/>
        <v>-144837</v>
      </c>
      <c r="H183" s="106"/>
      <c r="I183" s="63"/>
      <c r="J183" s="70" t="s">
        <v>194</v>
      </c>
    </row>
    <row r="184" spans="1:10" s="41" customFormat="1" ht="15" customHeight="1">
      <c r="A184" s="100">
        <v>81</v>
      </c>
      <c r="B184" s="102" t="s">
        <v>119</v>
      </c>
      <c r="C184" s="114" t="s">
        <v>129</v>
      </c>
      <c r="D184" s="110" t="s">
        <v>201</v>
      </c>
      <c r="E184" s="6">
        <v>40384</v>
      </c>
      <c r="F184" s="6">
        <v>0</v>
      </c>
      <c r="G184" s="42">
        <f t="shared" si="11"/>
        <v>-40384</v>
      </c>
      <c r="H184" s="124"/>
      <c r="I184" s="35"/>
      <c r="J184" s="70" t="s">
        <v>193</v>
      </c>
    </row>
    <row r="185" spans="1:10" s="41" customFormat="1" ht="15" customHeight="1">
      <c r="A185" s="101"/>
      <c r="B185" s="103"/>
      <c r="C185" s="114"/>
      <c r="D185" s="173"/>
      <c r="E185" s="7">
        <v>0</v>
      </c>
      <c r="F185" s="7">
        <v>0</v>
      </c>
      <c r="G185" s="43">
        <f t="shared" si="11"/>
        <v>0</v>
      </c>
      <c r="H185" s="125"/>
      <c r="I185" s="36"/>
      <c r="J185" s="70" t="s">
        <v>194</v>
      </c>
    </row>
    <row r="186" spans="1:10" s="41" customFormat="1" ht="15" customHeight="1">
      <c r="A186" s="100">
        <v>82</v>
      </c>
      <c r="B186" s="102" t="s">
        <v>119</v>
      </c>
      <c r="C186" s="113" t="s">
        <v>140</v>
      </c>
      <c r="D186" s="109" t="s">
        <v>84</v>
      </c>
      <c r="E186" s="44">
        <v>21209</v>
      </c>
      <c r="F186" s="44">
        <v>0</v>
      </c>
      <c r="G186" s="42">
        <f t="shared" si="11"/>
        <v>-21209</v>
      </c>
      <c r="H186" s="124"/>
      <c r="I186" s="58"/>
      <c r="J186" s="70" t="s">
        <v>193</v>
      </c>
    </row>
    <row r="187" spans="1:10" s="41" customFormat="1" ht="15" customHeight="1">
      <c r="A187" s="101"/>
      <c r="B187" s="103"/>
      <c r="C187" s="113"/>
      <c r="D187" s="110"/>
      <c r="E187" s="45">
        <v>8209</v>
      </c>
      <c r="F187" s="45">
        <v>0</v>
      </c>
      <c r="G187" s="18">
        <f t="shared" si="11"/>
        <v>-8209</v>
      </c>
      <c r="H187" s="125"/>
      <c r="I187" s="58"/>
      <c r="J187" s="70" t="s">
        <v>194</v>
      </c>
    </row>
    <row r="188" spans="1:10" s="41" customFormat="1" ht="15" customHeight="1">
      <c r="A188" s="100">
        <v>83</v>
      </c>
      <c r="B188" s="102" t="s">
        <v>119</v>
      </c>
      <c r="C188" s="99" t="s">
        <v>202</v>
      </c>
      <c r="D188" s="111" t="s">
        <v>163</v>
      </c>
      <c r="E188" s="6">
        <v>900</v>
      </c>
      <c r="F188" s="6">
        <v>0</v>
      </c>
      <c r="G188" s="42">
        <f t="shared" si="11"/>
        <v>-900</v>
      </c>
      <c r="H188" s="124"/>
      <c r="I188" s="62"/>
      <c r="J188" s="70" t="s">
        <v>193</v>
      </c>
    </row>
    <row r="189" spans="1:10" s="41" customFormat="1" ht="15" customHeight="1">
      <c r="A189" s="101"/>
      <c r="B189" s="103"/>
      <c r="C189" s="99"/>
      <c r="D189" s="112"/>
      <c r="E189" s="7">
        <v>900</v>
      </c>
      <c r="F189" s="7">
        <v>0</v>
      </c>
      <c r="G189" s="18">
        <f t="shared" si="11"/>
        <v>-900</v>
      </c>
      <c r="H189" s="125"/>
      <c r="I189" s="63"/>
      <c r="J189" s="70" t="s">
        <v>194</v>
      </c>
    </row>
    <row r="190" spans="1:10" s="41" customFormat="1" ht="15" customHeight="1">
      <c r="A190" s="93" t="s">
        <v>111</v>
      </c>
      <c r="B190" s="94"/>
      <c r="C190" s="94"/>
      <c r="D190" s="95"/>
      <c r="E190" s="6">
        <f>E130+E134+E136+E138+E140+E142+E144+E146+E148+E152+E156+E158+E160+E162+E164+E182+E166+E168+E170+E184+E188+E172+E174+E176+E180+E132+E150+E154+E186</f>
        <v>11317763</v>
      </c>
      <c r="F190" s="6">
        <f>F130+F134+F136+F138+F140+F142+F144+F146+F148+F152+F156+F158+F160+F162+F164+F182+F166+F168+F170+F184+F188+F172+F174+F176+F180+F132+F150+F154+F178+F186</f>
        <v>12200912</v>
      </c>
      <c r="G190" s="6">
        <f t="shared" si="11"/>
        <v>883149</v>
      </c>
      <c r="H190" s="104"/>
      <c r="I190" s="39"/>
    </row>
    <row r="191" spans="1:10" s="41" customFormat="1" ht="15" customHeight="1">
      <c r="A191" s="96"/>
      <c r="B191" s="97"/>
      <c r="C191" s="97"/>
      <c r="D191" s="98"/>
      <c r="E191" s="7">
        <f>E131+E135+E137+E139+E141+E143+E145+E147+E149+E153+E157+E159+E161+E163+E165+E183+E167+E169+E171+E185+E189+E173+E175+E177+E181+E133+E151+E155+E187</f>
        <v>5872576</v>
      </c>
      <c r="F191" s="7">
        <f>F131+F135+F137+F139+F141+F143+F145+F147+F149+F153+F157+F159+F161+F163+F165+F183+F167+F169+F171+F185+F189+F173+F175+F177+F181+F133+F151+F155+F179+F187</f>
        <v>5589460</v>
      </c>
      <c r="G191" s="43">
        <f t="shared" si="11"/>
        <v>-283116</v>
      </c>
      <c r="H191" s="106"/>
      <c r="I191" s="9"/>
    </row>
    <row r="192" spans="1:10" s="41" customFormat="1" ht="15" customHeight="1">
      <c r="A192" s="129">
        <v>84</v>
      </c>
      <c r="B192" s="137" t="s">
        <v>120</v>
      </c>
      <c r="C192" s="176" t="s">
        <v>130</v>
      </c>
      <c r="D192" s="128" t="s">
        <v>201</v>
      </c>
      <c r="E192" s="6">
        <v>999948</v>
      </c>
      <c r="F192" s="6">
        <v>386439</v>
      </c>
      <c r="G192" s="42">
        <f t="shared" si="11"/>
        <v>-613509</v>
      </c>
      <c r="H192" s="104"/>
      <c r="I192" s="50"/>
      <c r="J192" s="70" t="s">
        <v>193</v>
      </c>
    </row>
    <row r="193" spans="1:10" s="41" customFormat="1" ht="15" customHeight="1">
      <c r="A193" s="130"/>
      <c r="B193" s="137"/>
      <c r="C193" s="176"/>
      <c r="D193" s="128"/>
      <c r="E193" s="7">
        <v>290948</v>
      </c>
      <c r="F193" s="7">
        <v>191439</v>
      </c>
      <c r="G193" s="43">
        <f t="shared" si="11"/>
        <v>-99509</v>
      </c>
      <c r="H193" s="106"/>
      <c r="I193" s="9"/>
      <c r="J193" s="70" t="s">
        <v>194</v>
      </c>
    </row>
    <row r="194" spans="1:10" s="41" customFormat="1" ht="15" customHeight="1">
      <c r="A194" s="129">
        <v>85</v>
      </c>
      <c r="B194" s="116" t="s">
        <v>120</v>
      </c>
      <c r="C194" s="176" t="s">
        <v>67</v>
      </c>
      <c r="D194" s="128" t="s">
        <v>201</v>
      </c>
      <c r="E194" s="6">
        <v>115810</v>
      </c>
      <c r="F194" s="6">
        <v>110941</v>
      </c>
      <c r="G194" s="42">
        <f t="shared" si="11"/>
        <v>-4869</v>
      </c>
      <c r="H194" s="104"/>
      <c r="I194" s="15"/>
      <c r="J194" s="70" t="s">
        <v>193</v>
      </c>
    </row>
    <row r="195" spans="1:10" s="41" customFormat="1" ht="15" customHeight="1">
      <c r="A195" s="130"/>
      <c r="B195" s="117"/>
      <c r="C195" s="176"/>
      <c r="D195" s="128"/>
      <c r="E195" s="7">
        <v>114310</v>
      </c>
      <c r="F195" s="7">
        <v>109441</v>
      </c>
      <c r="G195" s="43">
        <f t="shared" si="11"/>
        <v>-4869</v>
      </c>
      <c r="H195" s="106"/>
      <c r="I195" s="9"/>
      <c r="J195" s="70" t="s">
        <v>194</v>
      </c>
    </row>
    <row r="196" spans="1:10" s="41" customFormat="1" ht="15" customHeight="1">
      <c r="A196" s="129">
        <v>86</v>
      </c>
      <c r="B196" s="116" t="s">
        <v>120</v>
      </c>
      <c r="C196" s="176" t="s">
        <v>93</v>
      </c>
      <c r="D196" s="112" t="s">
        <v>201</v>
      </c>
      <c r="E196" s="6">
        <v>386741</v>
      </c>
      <c r="F196" s="6">
        <v>390454</v>
      </c>
      <c r="G196" s="42">
        <f t="shared" si="11"/>
        <v>3713</v>
      </c>
      <c r="H196" s="104"/>
      <c r="I196" s="62"/>
      <c r="J196" s="70" t="s">
        <v>193</v>
      </c>
    </row>
    <row r="197" spans="1:10" s="41" customFormat="1" ht="15" customHeight="1">
      <c r="A197" s="130"/>
      <c r="B197" s="117"/>
      <c r="C197" s="176"/>
      <c r="D197" s="128"/>
      <c r="E197" s="7">
        <v>370801</v>
      </c>
      <c r="F197" s="7">
        <v>384258</v>
      </c>
      <c r="G197" s="43">
        <f t="shared" si="11"/>
        <v>13457</v>
      </c>
      <c r="H197" s="106"/>
      <c r="I197" s="63"/>
      <c r="J197" s="70" t="s">
        <v>194</v>
      </c>
    </row>
    <row r="198" spans="1:10" s="23" customFormat="1" ht="15" customHeight="1">
      <c r="A198" s="129">
        <v>87</v>
      </c>
      <c r="B198" s="116" t="s">
        <v>120</v>
      </c>
      <c r="C198" s="176" t="s">
        <v>104</v>
      </c>
      <c r="D198" s="112" t="s">
        <v>201</v>
      </c>
      <c r="E198" s="6">
        <v>329722</v>
      </c>
      <c r="F198" s="6">
        <v>278080</v>
      </c>
      <c r="G198" s="42">
        <f t="shared" si="11"/>
        <v>-51642</v>
      </c>
      <c r="H198" s="104"/>
      <c r="I198" s="58"/>
      <c r="J198" s="70" t="s">
        <v>193</v>
      </c>
    </row>
    <row r="199" spans="1:10" s="23" customFormat="1" ht="15" customHeight="1">
      <c r="A199" s="130"/>
      <c r="B199" s="117"/>
      <c r="C199" s="176"/>
      <c r="D199" s="128"/>
      <c r="E199" s="7">
        <v>209412</v>
      </c>
      <c r="F199" s="7">
        <v>177577</v>
      </c>
      <c r="G199" s="43">
        <f t="shared" si="11"/>
        <v>-31835</v>
      </c>
      <c r="H199" s="106"/>
      <c r="I199" s="58"/>
      <c r="J199" s="70" t="s">
        <v>194</v>
      </c>
    </row>
    <row r="200" spans="1:10" s="41" customFormat="1" ht="15" customHeight="1">
      <c r="A200" s="93" t="s">
        <v>112</v>
      </c>
      <c r="B200" s="94"/>
      <c r="C200" s="94"/>
      <c r="D200" s="95"/>
      <c r="E200" s="6">
        <f t="shared" ref="E200:F201" si="12">E192+E194+E196+E198</f>
        <v>1832221</v>
      </c>
      <c r="F200" s="6">
        <f t="shared" si="12"/>
        <v>1165914</v>
      </c>
      <c r="G200" s="42">
        <f t="shared" si="11"/>
        <v>-666307</v>
      </c>
      <c r="H200" s="104"/>
      <c r="I200" s="39"/>
    </row>
    <row r="201" spans="1:10" s="41" customFormat="1" ht="15" customHeight="1">
      <c r="A201" s="96"/>
      <c r="B201" s="97"/>
      <c r="C201" s="97"/>
      <c r="D201" s="98"/>
      <c r="E201" s="7">
        <f t="shared" si="12"/>
        <v>985471</v>
      </c>
      <c r="F201" s="7">
        <f t="shared" si="12"/>
        <v>862715</v>
      </c>
      <c r="G201" s="43">
        <f t="shared" si="11"/>
        <v>-122756</v>
      </c>
      <c r="H201" s="106"/>
      <c r="I201" s="29"/>
    </row>
    <row r="202" spans="1:10" s="41" customFormat="1" ht="15" customHeight="1">
      <c r="A202" s="107">
        <v>88</v>
      </c>
      <c r="B202" s="116" t="s">
        <v>157</v>
      </c>
      <c r="C202" s="176" t="s">
        <v>37</v>
      </c>
      <c r="D202" s="111" t="s">
        <v>165</v>
      </c>
      <c r="E202" s="42">
        <v>9388600</v>
      </c>
      <c r="F202" s="42">
        <v>14687000</v>
      </c>
      <c r="G202" s="42">
        <f t="shared" si="11"/>
        <v>5298400</v>
      </c>
      <c r="H202" s="104"/>
      <c r="I202" s="62"/>
      <c r="J202" s="70" t="s">
        <v>193</v>
      </c>
    </row>
    <row r="203" spans="1:10" s="41" customFormat="1" ht="15" customHeight="1">
      <c r="A203" s="101"/>
      <c r="B203" s="117"/>
      <c r="C203" s="176"/>
      <c r="D203" s="112"/>
      <c r="E203" s="7">
        <v>425000</v>
      </c>
      <c r="F203" s="7">
        <v>1083500</v>
      </c>
      <c r="G203" s="43">
        <f t="shared" si="11"/>
        <v>658500</v>
      </c>
      <c r="H203" s="106"/>
      <c r="I203" s="63"/>
      <c r="J203" s="70" t="s">
        <v>194</v>
      </c>
    </row>
    <row r="204" spans="1:10" s="41" customFormat="1" ht="15" customHeight="1">
      <c r="A204" s="107">
        <v>89</v>
      </c>
      <c r="B204" s="116" t="s">
        <v>156</v>
      </c>
      <c r="C204" s="176" t="s">
        <v>161</v>
      </c>
      <c r="D204" s="111" t="s">
        <v>10</v>
      </c>
      <c r="E204" s="6">
        <v>1222650</v>
      </c>
      <c r="F204" s="6">
        <v>187526</v>
      </c>
      <c r="G204" s="42">
        <f t="shared" ref="G204:G225" si="13">F204-E204</f>
        <v>-1035124</v>
      </c>
      <c r="H204" s="104"/>
      <c r="I204" s="62"/>
      <c r="J204" s="70" t="s">
        <v>193</v>
      </c>
    </row>
    <row r="205" spans="1:10" s="41" customFormat="1" ht="15" customHeight="1">
      <c r="A205" s="101"/>
      <c r="B205" s="117"/>
      <c r="C205" s="176"/>
      <c r="D205" s="112"/>
      <c r="E205" s="7">
        <v>122650</v>
      </c>
      <c r="F205" s="7">
        <v>18526</v>
      </c>
      <c r="G205" s="43">
        <f t="shared" si="13"/>
        <v>-104124</v>
      </c>
      <c r="H205" s="106"/>
      <c r="I205" s="63"/>
      <c r="J205" s="70" t="s">
        <v>194</v>
      </c>
    </row>
    <row r="206" spans="1:10" s="41" customFormat="1" ht="15" customHeight="1">
      <c r="A206" s="107">
        <v>90</v>
      </c>
      <c r="B206" s="116" t="s">
        <v>156</v>
      </c>
      <c r="C206" s="176" t="s">
        <v>137</v>
      </c>
      <c r="D206" s="111" t="s">
        <v>11</v>
      </c>
      <c r="E206" s="6">
        <v>171000</v>
      </c>
      <c r="F206" s="6">
        <v>383000</v>
      </c>
      <c r="G206" s="42">
        <f t="shared" si="13"/>
        <v>212000</v>
      </c>
      <c r="H206" s="124"/>
      <c r="I206" s="35"/>
      <c r="J206" s="70" t="s">
        <v>193</v>
      </c>
    </row>
    <row r="207" spans="1:10" s="41" customFormat="1" ht="15" customHeight="1">
      <c r="A207" s="101"/>
      <c r="B207" s="117"/>
      <c r="C207" s="176"/>
      <c r="D207" s="112"/>
      <c r="E207" s="7">
        <v>0</v>
      </c>
      <c r="F207" s="7">
        <v>0</v>
      </c>
      <c r="G207" s="43">
        <f t="shared" si="13"/>
        <v>0</v>
      </c>
      <c r="H207" s="125"/>
      <c r="I207" s="36"/>
      <c r="J207" s="70" t="s">
        <v>194</v>
      </c>
    </row>
    <row r="208" spans="1:10" s="41" customFormat="1" ht="15" customHeight="1">
      <c r="A208" s="107">
        <v>91</v>
      </c>
      <c r="B208" s="118" t="s">
        <v>156</v>
      </c>
      <c r="C208" s="176" t="s">
        <v>42</v>
      </c>
      <c r="D208" s="119" t="s">
        <v>10</v>
      </c>
      <c r="E208" s="44">
        <v>5260762</v>
      </c>
      <c r="F208" s="44">
        <v>4547955</v>
      </c>
      <c r="G208" s="11">
        <f t="shared" si="13"/>
        <v>-712807</v>
      </c>
      <c r="H208" s="108"/>
      <c r="I208" s="58"/>
      <c r="J208" s="70" t="s">
        <v>193</v>
      </c>
    </row>
    <row r="209" spans="1:10" s="41" customFormat="1" ht="15" customHeight="1">
      <c r="A209" s="101"/>
      <c r="B209" s="117"/>
      <c r="C209" s="176"/>
      <c r="D209" s="112"/>
      <c r="E209" s="7">
        <v>332112</v>
      </c>
      <c r="F209" s="7">
        <v>292007</v>
      </c>
      <c r="G209" s="43">
        <f t="shared" si="13"/>
        <v>-40105</v>
      </c>
      <c r="H209" s="106"/>
      <c r="I209" s="63"/>
      <c r="J209" s="70" t="s">
        <v>194</v>
      </c>
    </row>
    <row r="210" spans="1:10" s="41" customFormat="1" ht="22.5" customHeight="1">
      <c r="A210" s="107">
        <v>92</v>
      </c>
      <c r="B210" s="116" t="s">
        <v>156</v>
      </c>
      <c r="C210" s="176" t="s">
        <v>80</v>
      </c>
      <c r="D210" s="111" t="s">
        <v>10</v>
      </c>
      <c r="E210" s="6">
        <v>1836500</v>
      </c>
      <c r="F210" s="6">
        <v>991900</v>
      </c>
      <c r="G210" s="42">
        <f t="shared" si="13"/>
        <v>-844600</v>
      </c>
      <c r="H210" s="124"/>
      <c r="I210" s="35"/>
      <c r="J210" s="70" t="s">
        <v>193</v>
      </c>
    </row>
    <row r="211" spans="1:10" s="41" customFormat="1" ht="22.5" customHeight="1">
      <c r="A211" s="101"/>
      <c r="B211" s="117"/>
      <c r="C211" s="176"/>
      <c r="D211" s="112"/>
      <c r="E211" s="7">
        <v>3000</v>
      </c>
      <c r="F211" s="7">
        <v>0</v>
      </c>
      <c r="G211" s="43">
        <f t="shared" si="13"/>
        <v>-3000</v>
      </c>
      <c r="H211" s="125"/>
      <c r="I211" s="36"/>
      <c r="J211" s="70" t="s">
        <v>194</v>
      </c>
    </row>
    <row r="212" spans="1:10" s="41" customFormat="1" ht="15" customHeight="1">
      <c r="A212" s="107">
        <v>93</v>
      </c>
      <c r="B212" s="116" t="s">
        <v>156</v>
      </c>
      <c r="C212" s="176" t="s">
        <v>59</v>
      </c>
      <c r="D212" s="111" t="s">
        <v>11</v>
      </c>
      <c r="E212" s="6">
        <v>19112280</v>
      </c>
      <c r="F212" s="6">
        <v>21773000</v>
      </c>
      <c r="G212" s="42">
        <f t="shared" si="13"/>
        <v>2660720</v>
      </c>
      <c r="H212" s="124"/>
      <c r="I212" s="35"/>
      <c r="J212" s="70" t="s">
        <v>193</v>
      </c>
    </row>
    <row r="213" spans="1:10" s="41" customFormat="1" ht="15" customHeight="1">
      <c r="A213" s="101"/>
      <c r="B213" s="117"/>
      <c r="C213" s="176"/>
      <c r="D213" s="112"/>
      <c r="E213" s="7">
        <v>864880</v>
      </c>
      <c r="F213" s="7">
        <v>983200</v>
      </c>
      <c r="G213" s="43">
        <f t="shared" si="13"/>
        <v>118320</v>
      </c>
      <c r="H213" s="125"/>
      <c r="I213" s="36"/>
      <c r="J213" s="70" t="s">
        <v>194</v>
      </c>
    </row>
    <row r="214" spans="1:10" s="41" customFormat="1" ht="22.5" customHeight="1">
      <c r="A214" s="107">
        <v>94</v>
      </c>
      <c r="B214" s="116" t="s">
        <v>156</v>
      </c>
      <c r="C214" s="176" t="s">
        <v>131</v>
      </c>
      <c r="D214" s="111" t="s">
        <v>11</v>
      </c>
      <c r="E214" s="6">
        <v>6506457</v>
      </c>
      <c r="F214" s="6">
        <v>5762000</v>
      </c>
      <c r="G214" s="42">
        <f t="shared" si="13"/>
        <v>-744457</v>
      </c>
      <c r="H214" s="124"/>
      <c r="I214" s="35"/>
      <c r="J214" s="70" t="s">
        <v>193</v>
      </c>
    </row>
    <row r="215" spans="1:10" s="41" customFormat="1" ht="22.5" customHeight="1">
      <c r="A215" s="101"/>
      <c r="B215" s="117"/>
      <c r="C215" s="176"/>
      <c r="D215" s="112"/>
      <c r="E215" s="7">
        <v>325957</v>
      </c>
      <c r="F215" s="7">
        <v>251000</v>
      </c>
      <c r="G215" s="43">
        <f t="shared" si="13"/>
        <v>-74957</v>
      </c>
      <c r="H215" s="125"/>
      <c r="I215" s="36"/>
      <c r="J215" s="70" t="s">
        <v>194</v>
      </c>
    </row>
    <row r="216" spans="1:10" s="41" customFormat="1" ht="15" customHeight="1">
      <c r="A216" s="107">
        <v>95</v>
      </c>
      <c r="B216" s="116" t="s">
        <v>156</v>
      </c>
      <c r="C216" s="176" t="s">
        <v>162</v>
      </c>
      <c r="D216" s="111" t="s">
        <v>11</v>
      </c>
      <c r="E216" s="6">
        <v>31219</v>
      </c>
      <c r="F216" s="6">
        <v>118284</v>
      </c>
      <c r="G216" s="42">
        <f t="shared" si="13"/>
        <v>87065</v>
      </c>
      <c r="H216" s="124"/>
      <c r="I216" s="35"/>
      <c r="J216" s="70" t="s">
        <v>193</v>
      </c>
    </row>
    <row r="217" spans="1:10" s="41" customFormat="1" ht="15" customHeight="1">
      <c r="A217" s="101"/>
      <c r="B217" s="157"/>
      <c r="C217" s="176"/>
      <c r="D217" s="112"/>
      <c r="E217" s="7">
        <v>3219</v>
      </c>
      <c r="F217" s="7">
        <v>0</v>
      </c>
      <c r="G217" s="43">
        <f t="shared" si="13"/>
        <v>-3219</v>
      </c>
      <c r="H217" s="125"/>
      <c r="I217" s="36"/>
      <c r="J217" s="70" t="s">
        <v>194</v>
      </c>
    </row>
    <row r="218" spans="1:10" s="41" customFormat="1" ht="15" customHeight="1">
      <c r="A218" s="107">
        <v>96</v>
      </c>
      <c r="B218" s="116" t="s">
        <v>156</v>
      </c>
      <c r="C218" s="176" t="s">
        <v>12</v>
      </c>
      <c r="D218" s="111" t="s">
        <v>10</v>
      </c>
      <c r="E218" s="6">
        <v>389000</v>
      </c>
      <c r="F218" s="6">
        <v>163200</v>
      </c>
      <c r="G218" s="42">
        <f t="shared" si="13"/>
        <v>-225800</v>
      </c>
      <c r="H218" s="104"/>
      <c r="I218" s="62"/>
      <c r="J218" s="70" t="s">
        <v>193</v>
      </c>
    </row>
    <row r="219" spans="1:10" s="41" customFormat="1" ht="15" customHeight="1">
      <c r="A219" s="101"/>
      <c r="B219" s="117"/>
      <c r="C219" s="176"/>
      <c r="D219" s="112"/>
      <c r="E219" s="7">
        <v>20350</v>
      </c>
      <c r="F219" s="7">
        <v>5355</v>
      </c>
      <c r="G219" s="43">
        <f t="shared" si="13"/>
        <v>-14995</v>
      </c>
      <c r="H219" s="106"/>
      <c r="I219" s="63"/>
      <c r="J219" s="70" t="s">
        <v>194</v>
      </c>
    </row>
    <row r="220" spans="1:10" s="41" customFormat="1" ht="15" customHeight="1">
      <c r="A220" s="107">
        <v>97</v>
      </c>
      <c r="B220" s="116" t="s">
        <v>156</v>
      </c>
      <c r="C220" s="176" t="s">
        <v>13</v>
      </c>
      <c r="D220" s="128" t="s">
        <v>10</v>
      </c>
      <c r="E220" s="6">
        <v>66000</v>
      </c>
      <c r="F220" s="6">
        <v>24000</v>
      </c>
      <c r="G220" s="42">
        <f t="shared" si="13"/>
        <v>-42000</v>
      </c>
      <c r="H220" s="104"/>
      <c r="I220" s="62"/>
      <c r="J220" s="70" t="s">
        <v>193</v>
      </c>
    </row>
    <row r="221" spans="1:10" s="41" customFormat="1" ht="15" customHeight="1">
      <c r="A221" s="101"/>
      <c r="B221" s="117"/>
      <c r="C221" s="176"/>
      <c r="D221" s="128"/>
      <c r="E221" s="7">
        <v>24000</v>
      </c>
      <c r="F221" s="7">
        <v>1200</v>
      </c>
      <c r="G221" s="43">
        <f t="shared" si="13"/>
        <v>-22800</v>
      </c>
      <c r="H221" s="106"/>
      <c r="I221" s="63"/>
      <c r="J221" s="70" t="s">
        <v>194</v>
      </c>
    </row>
    <row r="222" spans="1:10" s="23" customFormat="1" ht="15" customHeight="1">
      <c r="A222" s="107">
        <v>98</v>
      </c>
      <c r="B222" s="116" t="s">
        <v>156</v>
      </c>
      <c r="C222" s="176" t="s">
        <v>14</v>
      </c>
      <c r="D222" s="128" t="s">
        <v>10</v>
      </c>
      <c r="E222" s="44">
        <v>20000</v>
      </c>
      <c r="F222" s="44">
        <v>40000</v>
      </c>
      <c r="G222" s="42">
        <f t="shared" si="13"/>
        <v>20000</v>
      </c>
      <c r="H222" s="104"/>
      <c r="I222" s="62"/>
      <c r="J222" s="70" t="s">
        <v>193</v>
      </c>
    </row>
    <row r="223" spans="1:10" s="23" customFormat="1" ht="15" customHeight="1">
      <c r="A223" s="101"/>
      <c r="B223" s="117"/>
      <c r="C223" s="176"/>
      <c r="D223" s="128"/>
      <c r="E223" s="7">
        <v>20000</v>
      </c>
      <c r="F223" s="7">
        <v>40000</v>
      </c>
      <c r="G223" s="43">
        <f t="shared" si="13"/>
        <v>20000</v>
      </c>
      <c r="H223" s="106"/>
      <c r="I223" s="63"/>
      <c r="J223" s="70" t="s">
        <v>194</v>
      </c>
    </row>
    <row r="224" spans="1:10" s="23" customFormat="1" ht="15" customHeight="1">
      <c r="A224" s="107">
        <v>99</v>
      </c>
      <c r="B224" s="116" t="s">
        <v>156</v>
      </c>
      <c r="C224" s="172" t="s">
        <v>88</v>
      </c>
      <c r="D224" s="128" t="s">
        <v>47</v>
      </c>
      <c r="E224" s="44">
        <v>1007885</v>
      </c>
      <c r="F224" s="44">
        <v>989943</v>
      </c>
      <c r="G224" s="42">
        <f t="shared" si="13"/>
        <v>-17942</v>
      </c>
      <c r="H224" s="104"/>
      <c r="I224" s="62"/>
      <c r="J224" s="70" t="s">
        <v>193</v>
      </c>
    </row>
    <row r="225" spans="1:11" s="23" customFormat="1" ht="15" customHeight="1">
      <c r="A225" s="101"/>
      <c r="B225" s="117"/>
      <c r="C225" s="172"/>
      <c r="D225" s="128"/>
      <c r="E225" s="45">
        <v>1007885</v>
      </c>
      <c r="F225" s="45">
        <v>989943</v>
      </c>
      <c r="G225" s="43">
        <f t="shared" si="13"/>
        <v>-17942</v>
      </c>
      <c r="H225" s="106"/>
      <c r="I225" s="63"/>
      <c r="J225" s="70" t="s">
        <v>194</v>
      </c>
    </row>
    <row r="226" spans="1:11" s="41" customFormat="1" ht="15" customHeight="1">
      <c r="A226" s="93" t="s">
        <v>113</v>
      </c>
      <c r="B226" s="94"/>
      <c r="C226" s="94"/>
      <c r="D226" s="95"/>
      <c r="E226" s="6">
        <f t="shared" ref="E226:G227" si="14">SUM(E202,E204,E206,E208,E210,E212,E214,E216,E218,E220,E222,E224)</f>
        <v>45012353</v>
      </c>
      <c r="F226" s="6">
        <f t="shared" si="14"/>
        <v>49667808</v>
      </c>
      <c r="G226" s="42">
        <f t="shared" si="14"/>
        <v>4655455</v>
      </c>
      <c r="H226" s="64"/>
      <c r="I226" s="62"/>
    </row>
    <row r="227" spans="1:11" s="41" customFormat="1" ht="15" customHeight="1">
      <c r="A227" s="96"/>
      <c r="B227" s="97"/>
      <c r="C227" s="97"/>
      <c r="D227" s="98"/>
      <c r="E227" s="45">
        <f t="shared" si="14"/>
        <v>3149053</v>
      </c>
      <c r="F227" s="45">
        <f t="shared" si="14"/>
        <v>3664731</v>
      </c>
      <c r="G227" s="43">
        <f t="shared" si="14"/>
        <v>515678</v>
      </c>
      <c r="H227" s="66"/>
      <c r="I227" s="58"/>
    </row>
    <row r="228" spans="1:11" s="23" customFormat="1" ht="15" customHeight="1">
      <c r="A228" s="100">
        <v>100</v>
      </c>
      <c r="B228" s="118" t="s">
        <v>105</v>
      </c>
      <c r="C228" s="174" t="s">
        <v>46</v>
      </c>
      <c r="D228" s="119" t="s">
        <v>9</v>
      </c>
      <c r="E228" s="6">
        <v>25561847</v>
      </c>
      <c r="F228" s="6">
        <v>24929903</v>
      </c>
      <c r="G228" s="42">
        <f t="shared" ref="G228:G245" si="15">F228-E228</f>
        <v>-631944</v>
      </c>
      <c r="H228" s="104"/>
      <c r="I228" s="62"/>
      <c r="J228" s="70" t="s">
        <v>193</v>
      </c>
      <c r="K228" s="30"/>
    </row>
    <row r="229" spans="1:11" s="23" customFormat="1" ht="15" customHeight="1">
      <c r="A229" s="101"/>
      <c r="B229" s="117"/>
      <c r="C229" s="174"/>
      <c r="D229" s="112"/>
      <c r="E229" s="7">
        <v>25561847</v>
      </c>
      <c r="F229" s="7">
        <v>24929903</v>
      </c>
      <c r="G229" s="43">
        <f t="shared" si="15"/>
        <v>-631944</v>
      </c>
      <c r="H229" s="106"/>
      <c r="I229" s="63"/>
      <c r="J229" s="70" t="s">
        <v>194</v>
      </c>
      <c r="K229" s="28"/>
    </row>
    <row r="230" spans="1:11" s="41" customFormat="1" ht="15" customHeight="1">
      <c r="A230" s="93" t="s">
        <v>115</v>
      </c>
      <c r="B230" s="94"/>
      <c r="C230" s="94"/>
      <c r="D230" s="95"/>
      <c r="E230" s="6">
        <f t="shared" ref="E230:F231" si="16">SUM(E228)</f>
        <v>25561847</v>
      </c>
      <c r="F230" s="6">
        <f t="shared" si="16"/>
        <v>24929903</v>
      </c>
      <c r="G230" s="42">
        <f t="shared" si="15"/>
        <v>-631944</v>
      </c>
      <c r="H230" s="64"/>
      <c r="I230" s="62"/>
    </row>
    <row r="231" spans="1:11" s="41" customFormat="1" ht="15" customHeight="1">
      <c r="A231" s="96"/>
      <c r="B231" s="97"/>
      <c r="C231" s="97"/>
      <c r="D231" s="98"/>
      <c r="E231" s="7">
        <f t="shared" si="16"/>
        <v>25561847</v>
      </c>
      <c r="F231" s="7">
        <f t="shared" si="16"/>
        <v>24929903</v>
      </c>
      <c r="G231" s="43">
        <f t="shared" si="15"/>
        <v>-631944</v>
      </c>
      <c r="H231" s="65"/>
      <c r="I231" s="63"/>
    </row>
    <row r="232" spans="1:11" s="23" customFormat="1" ht="22.5" customHeight="1">
      <c r="A232" s="107">
        <v>101</v>
      </c>
      <c r="B232" s="116" t="s">
        <v>106</v>
      </c>
      <c r="C232" s="178" t="s">
        <v>57</v>
      </c>
      <c r="D232" s="111" t="s">
        <v>39</v>
      </c>
      <c r="E232" s="6">
        <v>788619</v>
      </c>
      <c r="F232" s="6">
        <v>640464</v>
      </c>
      <c r="G232" s="42">
        <f t="shared" si="15"/>
        <v>-148155</v>
      </c>
      <c r="H232" s="104"/>
      <c r="I232" s="62"/>
      <c r="J232" s="70" t="s">
        <v>193</v>
      </c>
      <c r="K232" s="30"/>
    </row>
    <row r="233" spans="1:11" s="23" customFormat="1" ht="22.5" customHeight="1">
      <c r="A233" s="101"/>
      <c r="B233" s="117"/>
      <c r="C233" s="178"/>
      <c r="D233" s="112"/>
      <c r="E233" s="7">
        <v>788619</v>
      </c>
      <c r="F233" s="7">
        <v>640464</v>
      </c>
      <c r="G233" s="43">
        <f t="shared" si="15"/>
        <v>-148155</v>
      </c>
      <c r="H233" s="106"/>
      <c r="I233" s="63"/>
      <c r="J233" s="70" t="s">
        <v>194</v>
      </c>
      <c r="K233" s="28"/>
    </row>
    <row r="234" spans="1:11" s="41" customFormat="1" ht="15" customHeight="1">
      <c r="A234" s="93" t="s">
        <v>114</v>
      </c>
      <c r="B234" s="94"/>
      <c r="C234" s="94"/>
      <c r="D234" s="95"/>
      <c r="E234" s="6">
        <f t="shared" ref="E234:F235" si="17">SUM(E232)</f>
        <v>788619</v>
      </c>
      <c r="F234" s="6">
        <f t="shared" si="17"/>
        <v>640464</v>
      </c>
      <c r="G234" s="42">
        <f t="shared" si="15"/>
        <v>-148155</v>
      </c>
      <c r="H234" s="64"/>
      <c r="I234" s="62"/>
    </row>
    <row r="235" spans="1:11" s="41" customFormat="1" ht="15" customHeight="1">
      <c r="A235" s="96"/>
      <c r="B235" s="97"/>
      <c r="C235" s="97"/>
      <c r="D235" s="98"/>
      <c r="E235" s="7">
        <f t="shared" si="17"/>
        <v>788619</v>
      </c>
      <c r="F235" s="7">
        <f t="shared" si="17"/>
        <v>640464</v>
      </c>
      <c r="G235" s="43">
        <f t="shared" si="15"/>
        <v>-148155</v>
      </c>
      <c r="H235" s="65"/>
      <c r="I235" s="63"/>
      <c r="K235" s="17"/>
    </row>
    <row r="236" spans="1:11" s="23" customFormat="1" ht="15" customHeight="1">
      <c r="A236" s="107">
        <v>102</v>
      </c>
      <c r="B236" s="116" t="s">
        <v>174</v>
      </c>
      <c r="C236" s="178" t="s">
        <v>173</v>
      </c>
      <c r="D236" s="109" t="s">
        <v>84</v>
      </c>
      <c r="E236" s="6">
        <v>54000</v>
      </c>
      <c r="F236" s="6">
        <v>44000</v>
      </c>
      <c r="G236" s="42">
        <f t="shared" si="15"/>
        <v>-10000</v>
      </c>
      <c r="H236" s="104"/>
      <c r="I236" s="62"/>
      <c r="J236" s="70" t="s">
        <v>193</v>
      </c>
      <c r="K236" s="28"/>
    </row>
    <row r="237" spans="1:11" s="23" customFormat="1" ht="15" customHeight="1">
      <c r="A237" s="100"/>
      <c r="B237" s="117"/>
      <c r="C237" s="178"/>
      <c r="D237" s="110"/>
      <c r="E237" s="45">
        <v>0</v>
      </c>
      <c r="F237" s="45">
        <v>0</v>
      </c>
      <c r="G237" s="18">
        <f t="shared" si="15"/>
        <v>0</v>
      </c>
      <c r="H237" s="108"/>
      <c r="I237" s="58"/>
      <c r="J237" s="70" t="s">
        <v>194</v>
      </c>
      <c r="K237" s="28"/>
    </row>
    <row r="238" spans="1:11" s="41" customFormat="1" ht="15" customHeight="1">
      <c r="A238" s="93" t="s">
        <v>81</v>
      </c>
      <c r="B238" s="94"/>
      <c r="C238" s="94"/>
      <c r="D238" s="95"/>
      <c r="E238" s="6">
        <f>SUM(E236)</f>
        <v>54000</v>
      </c>
      <c r="F238" s="6">
        <v>44000</v>
      </c>
      <c r="G238" s="42">
        <f t="shared" si="15"/>
        <v>-10000</v>
      </c>
      <c r="H238" s="64"/>
      <c r="I238" s="22"/>
    </row>
    <row r="239" spans="1:11" s="41" customFormat="1" ht="15" customHeight="1">
      <c r="A239" s="96"/>
      <c r="B239" s="97"/>
      <c r="C239" s="97"/>
      <c r="D239" s="98"/>
      <c r="E239" s="7">
        <f>SUM(E237)</f>
        <v>0</v>
      </c>
      <c r="F239" s="7">
        <v>0</v>
      </c>
      <c r="G239" s="43">
        <f t="shared" si="15"/>
        <v>0</v>
      </c>
      <c r="H239" s="65"/>
      <c r="I239" s="24"/>
    </row>
    <row r="240" spans="1:11" s="23" customFormat="1" ht="15" customHeight="1">
      <c r="A240" s="107">
        <v>103</v>
      </c>
      <c r="B240" s="118" t="s">
        <v>175</v>
      </c>
      <c r="C240" s="178" t="s">
        <v>173</v>
      </c>
      <c r="D240" s="109" t="s">
        <v>84</v>
      </c>
      <c r="E240" s="44">
        <v>869</v>
      </c>
      <c r="F240" s="44">
        <v>896</v>
      </c>
      <c r="G240" s="11">
        <f t="shared" si="15"/>
        <v>27</v>
      </c>
      <c r="H240" s="108"/>
      <c r="I240" s="58"/>
      <c r="J240" s="70" t="s">
        <v>193</v>
      </c>
    </row>
    <row r="241" spans="1:11" s="23" customFormat="1" ht="15" customHeight="1">
      <c r="A241" s="101"/>
      <c r="B241" s="117"/>
      <c r="C241" s="178"/>
      <c r="D241" s="110"/>
      <c r="E241" s="7">
        <v>0</v>
      </c>
      <c r="F241" s="7">
        <v>0</v>
      </c>
      <c r="G241" s="43">
        <f t="shared" si="15"/>
        <v>0</v>
      </c>
      <c r="H241" s="106"/>
      <c r="I241" s="63"/>
      <c r="J241" s="70" t="s">
        <v>194</v>
      </c>
    </row>
    <row r="242" spans="1:11" s="41" customFormat="1" ht="15" customHeight="1">
      <c r="A242" s="93" t="s">
        <v>152</v>
      </c>
      <c r="B242" s="94"/>
      <c r="C242" s="94"/>
      <c r="D242" s="95"/>
      <c r="E242" s="6">
        <f t="shared" ref="E242:F243" si="18">SUM(E240)</f>
        <v>869</v>
      </c>
      <c r="F242" s="6">
        <f t="shared" si="18"/>
        <v>896</v>
      </c>
      <c r="G242" s="42">
        <f t="shared" si="15"/>
        <v>27</v>
      </c>
      <c r="H242" s="64"/>
      <c r="I242" s="35"/>
    </row>
    <row r="243" spans="1:11" s="41" customFormat="1" ht="15" customHeight="1">
      <c r="A243" s="96"/>
      <c r="B243" s="97"/>
      <c r="C243" s="97"/>
      <c r="D243" s="98"/>
      <c r="E243" s="7">
        <f t="shared" si="18"/>
        <v>0</v>
      </c>
      <c r="F243" s="7">
        <f t="shared" si="18"/>
        <v>0</v>
      </c>
      <c r="G243" s="43">
        <f t="shared" si="15"/>
        <v>0</v>
      </c>
      <c r="H243" s="65"/>
      <c r="I243" s="36"/>
    </row>
    <row r="244" spans="1:11" s="41" customFormat="1" ht="15" customHeight="1">
      <c r="A244" s="131" t="s">
        <v>116</v>
      </c>
      <c r="B244" s="132"/>
      <c r="C244" s="132"/>
      <c r="D244" s="133"/>
      <c r="E244" s="6">
        <f t="shared" ref="E244:F245" si="19">E242+E14+E22+E26+E106+E200+E230+E226+E118+E128+E190+E234+E238</f>
        <v>120743204</v>
      </c>
      <c r="F244" s="6">
        <f t="shared" si="19"/>
        <v>125587529</v>
      </c>
      <c r="G244" s="42">
        <f t="shared" si="15"/>
        <v>4844325</v>
      </c>
      <c r="H244" s="104" t="s">
        <v>53</v>
      </c>
      <c r="I244" s="40">
        <f>SUM(I28,I52,I54,I58,I60,I72,I88,I90,I126,I132,I130,I134,I150,I136,I142,I144,I146,I148,I152,I156,I158,)</f>
        <v>5099440</v>
      </c>
      <c r="J244" s="70" t="s">
        <v>193</v>
      </c>
      <c r="K244" s="70" t="s">
        <v>195</v>
      </c>
    </row>
    <row r="245" spans="1:11" ht="15" customHeight="1" thickBot="1">
      <c r="A245" s="134"/>
      <c r="B245" s="135"/>
      <c r="C245" s="135"/>
      <c r="D245" s="136"/>
      <c r="E245" s="19">
        <f t="shared" si="19"/>
        <v>55898338</v>
      </c>
      <c r="F245" s="19">
        <f t="shared" si="19"/>
        <v>55457035</v>
      </c>
      <c r="G245" s="20">
        <f t="shared" si="15"/>
        <v>-441303</v>
      </c>
      <c r="H245" s="105"/>
      <c r="I245" s="21">
        <f>SUM(I29,I53,I55,I59,I61,I73,I89,I91,I127,I133,I131,I135,I151,I137,I143,I145,I147,I149,I153,I157,I159,)</f>
        <v>2856865</v>
      </c>
      <c r="J245" s="70" t="s">
        <v>194</v>
      </c>
      <c r="K245" s="70" t="s">
        <v>196</v>
      </c>
    </row>
    <row r="246" spans="1:11" ht="18" customHeight="1">
      <c r="A246" s="31"/>
      <c r="B246" s="31"/>
      <c r="C246" s="32"/>
      <c r="D246" s="32"/>
      <c r="E246" s="49"/>
      <c r="F246" s="49"/>
      <c r="G246" s="33"/>
      <c r="H246" s="34"/>
      <c r="I246" s="49"/>
    </row>
    <row r="247" spans="1:11" ht="18" customHeight="1">
      <c r="F247" s="92"/>
      <c r="G247" s="91"/>
    </row>
  </sheetData>
  <mergeCells count="632">
    <mergeCell ref="A168:A169"/>
    <mergeCell ref="A206:A207"/>
    <mergeCell ref="H166:H167"/>
    <mergeCell ref="A164:A165"/>
    <mergeCell ref="H164:H165"/>
    <mergeCell ref="B160:B161"/>
    <mergeCell ref="D166:D167"/>
    <mergeCell ref="A218:A219"/>
    <mergeCell ref="A208:A209"/>
    <mergeCell ref="A172:A173"/>
    <mergeCell ref="B172:B173"/>
    <mergeCell ref="H184:H185"/>
    <mergeCell ref="A166:A167"/>
    <mergeCell ref="D192:D193"/>
    <mergeCell ref="H170:H171"/>
    <mergeCell ref="C172:C173"/>
    <mergeCell ref="A216:A217"/>
    <mergeCell ref="A184:A185"/>
    <mergeCell ref="C192:C193"/>
    <mergeCell ref="A200:D201"/>
    <mergeCell ref="A204:A205"/>
    <mergeCell ref="A180:A181"/>
    <mergeCell ref="D184:D185"/>
    <mergeCell ref="A196:A197"/>
    <mergeCell ref="B220:B221"/>
    <mergeCell ref="B154:B155"/>
    <mergeCell ref="D154:D155"/>
    <mergeCell ref="H182:H183"/>
    <mergeCell ref="D194:D195"/>
    <mergeCell ref="H220:H221"/>
    <mergeCell ref="C202:C203"/>
    <mergeCell ref="D216:D217"/>
    <mergeCell ref="B218:B219"/>
    <mergeCell ref="H214:H215"/>
    <mergeCell ref="H206:H207"/>
    <mergeCell ref="H210:H211"/>
    <mergeCell ref="H212:H213"/>
    <mergeCell ref="B204:B205"/>
    <mergeCell ref="C204:C205"/>
    <mergeCell ref="D172:D173"/>
    <mergeCell ref="D170:D171"/>
    <mergeCell ref="H178:H179"/>
    <mergeCell ref="B216:B217"/>
    <mergeCell ref="C216:C217"/>
    <mergeCell ref="B210:B211"/>
    <mergeCell ref="B180:B181"/>
    <mergeCell ref="C198:C199"/>
    <mergeCell ref="C180:C181"/>
    <mergeCell ref="H224:H225"/>
    <mergeCell ref="D218:D219"/>
    <mergeCell ref="H218:H219"/>
    <mergeCell ref="D222:D223"/>
    <mergeCell ref="H222:H223"/>
    <mergeCell ref="C66:C67"/>
    <mergeCell ref="C134:C135"/>
    <mergeCell ref="C188:C189"/>
    <mergeCell ref="D188:D189"/>
    <mergeCell ref="D224:D225"/>
    <mergeCell ref="D220:D221"/>
    <mergeCell ref="H202:H203"/>
    <mergeCell ref="H204:H205"/>
    <mergeCell ref="D202:D203"/>
    <mergeCell ref="D208:D209"/>
    <mergeCell ref="H208:H209"/>
    <mergeCell ref="C140:C141"/>
    <mergeCell ref="H162:H163"/>
    <mergeCell ref="C178:C179"/>
    <mergeCell ref="C146:C147"/>
    <mergeCell ref="C150:C151"/>
    <mergeCell ref="D148:D149"/>
    <mergeCell ref="H114:H115"/>
    <mergeCell ref="H188:H189"/>
    <mergeCell ref="B196:B197"/>
    <mergeCell ref="B194:B195"/>
    <mergeCell ref="B182:B183"/>
    <mergeCell ref="C182:C183"/>
    <mergeCell ref="C224:C225"/>
    <mergeCell ref="C220:C221"/>
    <mergeCell ref="C222:C223"/>
    <mergeCell ref="C78:C79"/>
    <mergeCell ref="H120:H121"/>
    <mergeCell ref="D204:D205"/>
    <mergeCell ref="D198:D199"/>
    <mergeCell ref="H84:H85"/>
    <mergeCell ref="H106:H107"/>
    <mergeCell ref="C112:C113"/>
    <mergeCell ref="C92:C93"/>
    <mergeCell ref="H90:H91"/>
    <mergeCell ref="C84:C85"/>
    <mergeCell ref="C100:C101"/>
    <mergeCell ref="C104:C105"/>
    <mergeCell ref="C110:C111"/>
    <mergeCell ref="D88:D89"/>
    <mergeCell ref="C96:C97"/>
    <mergeCell ref="C86:C87"/>
    <mergeCell ref="C94:C95"/>
    <mergeCell ref="H196:H197"/>
    <mergeCell ref="H200:H201"/>
    <mergeCell ref="D206:D207"/>
    <mergeCell ref="H168:H169"/>
    <mergeCell ref="H190:H191"/>
    <mergeCell ref="C176:C177"/>
    <mergeCell ref="C174:C175"/>
    <mergeCell ref="C196:C197"/>
    <mergeCell ref="D180:D181"/>
    <mergeCell ref="D178:D179"/>
    <mergeCell ref="D174:D175"/>
    <mergeCell ref="H176:H177"/>
    <mergeCell ref="D196:D197"/>
    <mergeCell ref="A26:D27"/>
    <mergeCell ref="C20:C21"/>
    <mergeCell ref="H24:H25"/>
    <mergeCell ref="A30:A31"/>
    <mergeCell ref="B30:B31"/>
    <mergeCell ref="C30:C31"/>
    <mergeCell ref="D30:D31"/>
    <mergeCell ref="A158:A159"/>
    <mergeCell ref="A162:A163"/>
    <mergeCell ref="A160:A161"/>
    <mergeCell ref="A102:A103"/>
    <mergeCell ref="A62:A63"/>
    <mergeCell ref="H130:H131"/>
    <mergeCell ref="B96:B97"/>
    <mergeCell ref="H10:I11"/>
    <mergeCell ref="H12:H13"/>
    <mergeCell ref="C16:C17"/>
    <mergeCell ref="D16:D17"/>
    <mergeCell ref="C10:C11"/>
    <mergeCell ref="H18:H19"/>
    <mergeCell ref="D10:D11"/>
    <mergeCell ref="B16:B17"/>
    <mergeCell ref="A16:A17"/>
    <mergeCell ref="H14:H15"/>
    <mergeCell ref="B60:B61"/>
    <mergeCell ref="D60:D61"/>
    <mergeCell ref="D66:D67"/>
    <mergeCell ref="C88:C89"/>
    <mergeCell ref="B92:B93"/>
    <mergeCell ref="D130:D131"/>
    <mergeCell ref="A128:D129"/>
    <mergeCell ref="D114:D115"/>
    <mergeCell ref="C114:C115"/>
    <mergeCell ref="D112:D113"/>
    <mergeCell ref="D108:D109"/>
    <mergeCell ref="D94:D95"/>
    <mergeCell ref="D104:D105"/>
    <mergeCell ref="D110:D111"/>
    <mergeCell ref="C46:C47"/>
    <mergeCell ref="D58:D59"/>
    <mergeCell ref="C58:C59"/>
    <mergeCell ref="D46:D47"/>
    <mergeCell ref="D38:D39"/>
    <mergeCell ref="D96:D97"/>
    <mergeCell ref="C60:C61"/>
    <mergeCell ref="D74:D75"/>
    <mergeCell ref="B84:B85"/>
    <mergeCell ref="B62:B63"/>
    <mergeCell ref="C64:C65"/>
    <mergeCell ref="D50:D51"/>
    <mergeCell ref="B48:B49"/>
    <mergeCell ref="C56:C57"/>
    <mergeCell ref="D52:D53"/>
    <mergeCell ref="D64:D65"/>
    <mergeCell ref="D78:D79"/>
    <mergeCell ref="D48:D49"/>
    <mergeCell ref="D44:D45"/>
    <mergeCell ref="D42:D43"/>
    <mergeCell ref="D54:D55"/>
    <mergeCell ref="B74:B75"/>
    <mergeCell ref="B80:B81"/>
    <mergeCell ref="B72:B73"/>
    <mergeCell ref="D32:D33"/>
    <mergeCell ref="A20:A21"/>
    <mergeCell ref="A24:A25"/>
    <mergeCell ref="A22:D23"/>
    <mergeCell ref="B24:B25"/>
    <mergeCell ref="B20:B21"/>
    <mergeCell ref="D98:D99"/>
    <mergeCell ref="B88:B89"/>
    <mergeCell ref="A122:A123"/>
    <mergeCell ref="B122:B123"/>
    <mergeCell ref="C116:C117"/>
    <mergeCell ref="C122:C123"/>
    <mergeCell ref="B52:B53"/>
    <mergeCell ref="B38:B39"/>
    <mergeCell ref="A58:A59"/>
    <mergeCell ref="C38:C39"/>
    <mergeCell ref="C52:C53"/>
    <mergeCell ref="B44:B45"/>
    <mergeCell ref="B42:B43"/>
    <mergeCell ref="B40:B41"/>
    <mergeCell ref="B50:B51"/>
    <mergeCell ref="C50:C51"/>
    <mergeCell ref="C48:C49"/>
    <mergeCell ref="C44:C45"/>
    <mergeCell ref="A60:A61"/>
    <mergeCell ref="B58:B59"/>
    <mergeCell ref="C62:C63"/>
    <mergeCell ref="H64:H65"/>
    <mergeCell ref="D62:D63"/>
    <mergeCell ref="H62:H63"/>
    <mergeCell ref="M36:M37"/>
    <mergeCell ref="C12:C13"/>
    <mergeCell ref="D12:D13"/>
    <mergeCell ref="H16:H17"/>
    <mergeCell ref="D18:D19"/>
    <mergeCell ref="C36:C37"/>
    <mergeCell ref="C18:C19"/>
    <mergeCell ref="D24:D25"/>
    <mergeCell ref="D28:D29"/>
    <mergeCell ref="H28:H29"/>
    <mergeCell ref="D36:D37"/>
    <mergeCell ref="D34:D35"/>
    <mergeCell ref="C24:C25"/>
    <mergeCell ref="H32:H33"/>
    <mergeCell ref="H36:H37"/>
    <mergeCell ref="A14:D15"/>
    <mergeCell ref="H30:H31"/>
    <mergeCell ref="H34:H35"/>
    <mergeCell ref="D20:D21"/>
    <mergeCell ref="L114:L115"/>
    <mergeCell ref="A12:A13"/>
    <mergeCell ref="B18:B19"/>
    <mergeCell ref="B12:B13"/>
    <mergeCell ref="H20:H21"/>
    <mergeCell ref="K36:K37"/>
    <mergeCell ref="A18:A19"/>
    <mergeCell ref="A28:A29"/>
    <mergeCell ref="L108:L109"/>
    <mergeCell ref="D40:D41"/>
    <mergeCell ref="D56:D57"/>
    <mergeCell ref="H40:H41"/>
    <mergeCell ref="A36:A37"/>
    <mergeCell ref="H44:H45"/>
    <mergeCell ref="A38:A39"/>
    <mergeCell ref="D102:D103"/>
    <mergeCell ref="C102:C103"/>
    <mergeCell ref="H72:H73"/>
    <mergeCell ref="L68:L69"/>
    <mergeCell ref="L40:L41"/>
    <mergeCell ref="K78:K79"/>
    <mergeCell ref="L80:L81"/>
    <mergeCell ref="L78:L79"/>
    <mergeCell ref="K82:K83"/>
    <mergeCell ref="L82:L83"/>
    <mergeCell ref="L42:L43"/>
    <mergeCell ref="M38:M39"/>
    <mergeCell ref="M66:M67"/>
    <mergeCell ref="M40:M41"/>
    <mergeCell ref="L38:L39"/>
    <mergeCell ref="M42:M43"/>
    <mergeCell ref="L74:L75"/>
    <mergeCell ref="M70:M71"/>
    <mergeCell ref="K76:K77"/>
    <mergeCell ref="L76:L77"/>
    <mergeCell ref="K68:K69"/>
    <mergeCell ref="L66:L67"/>
    <mergeCell ref="L70:L71"/>
    <mergeCell ref="K74:K75"/>
    <mergeCell ref="K80:K81"/>
    <mergeCell ref="K70:K71"/>
    <mergeCell ref="M68:M69"/>
    <mergeCell ref="L36:L37"/>
    <mergeCell ref="K42:K43"/>
    <mergeCell ref="K66:K67"/>
    <mergeCell ref="H60:H61"/>
    <mergeCell ref="H58:H59"/>
    <mergeCell ref="K40:K41"/>
    <mergeCell ref="H52:H53"/>
    <mergeCell ref="H56:H57"/>
    <mergeCell ref="H66:H67"/>
    <mergeCell ref="H38:H39"/>
    <mergeCell ref="K38:K39"/>
    <mergeCell ref="H48:H49"/>
    <mergeCell ref="H50:H51"/>
    <mergeCell ref="H54:H55"/>
    <mergeCell ref="L86:L87"/>
    <mergeCell ref="L84:L85"/>
    <mergeCell ref="L90:L91"/>
    <mergeCell ref="L88:L89"/>
    <mergeCell ref="L102:L103"/>
    <mergeCell ref="L92:L93"/>
    <mergeCell ref="M92:M93"/>
    <mergeCell ref="M82:M83"/>
    <mergeCell ref="L72:L73"/>
    <mergeCell ref="M78:M79"/>
    <mergeCell ref="M80:M81"/>
    <mergeCell ref="M76:M77"/>
    <mergeCell ref="M72:M73"/>
    <mergeCell ref="M74:M75"/>
    <mergeCell ref="M84:M85"/>
    <mergeCell ref="B28:B29"/>
    <mergeCell ref="C28:C29"/>
    <mergeCell ref="C34:C35"/>
    <mergeCell ref="A34:A35"/>
    <mergeCell ref="B34:B35"/>
    <mergeCell ref="A32:A33"/>
    <mergeCell ref="B32:B33"/>
    <mergeCell ref="C32:C33"/>
    <mergeCell ref="B56:B57"/>
    <mergeCell ref="B36:B37"/>
    <mergeCell ref="C54:C55"/>
    <mergeCell ref="A44:A45"/>
    <mergeCell ref="A42:A43"/>
    <mergeCell ref="A54:A55"/>
    <mergeCell ref="A46:A47"/>
    <mergeCell ref="A52:A53"/>
    <mergeCell ref="B46:B47"/>
    <mergeCell ref="B54:B55"/>
    <mergeCell ref="C40:C41"/>
    <mergeCell ref="A48:A49"/>
    <mergeCell ref="A50:A51"/>
    <mergeCell ref="A56:A57"/>
    <mergeCell ref="A40:A41"/>
    <mergeCell ref="C42:C43"/>
    <mergeCell ref="H74:H75"/>
    <mergeCell ref="H80:H81"/>
    <mergeCell ref="H78:H79"/>
    <mergeCell ref="H76:H77"/>
    <mergeCell ref="D76:D77"/>
    <mergeCell ref="A174:A175"/>
    <mergeCell ref="A176:A177"/>
    <mergeCell ref="B178:B179"/>
    <mergeCell ref="B188:B189"/>
    <mergeCell ref="D100:D101"/>
    <mergeCell ref="B176:B177"/>
    <mergeCell ref="D168:D169"/>
    <mergeCell ref="B168:B169"/>
    <mergeCell ref="D186:D187"/>
    <mergeCell ref="B162:B163"/>
    <mergeCell ref="C166:C167"/>
    <mergeCell ref="C170:C171"/>
    <mergeCell ref="D164:D165"/>
    <mergeCell ref="C164:C165"/>
    <mergeCell ref="C162:C163"/>
    <mergeCell ref="C168:C169"/>
    <mergeCell ref="D176:D177"/>
    <mergeCell ref="D162:D163"/>
    <mergeCell ref="D126:D127"/>
    <mergeCell ref="K102:K103"/>
    <mergeCell ref="K94:K95"/>
    <mergeCell ref="H94:H95"/>
    <mergeCell ref="H102:H103"/>
    <mergeCell ref="H100:H101"/>
    <mergeCell ref="H124:H125"/>
    <mergeCell ref="H96:H97"/>
    <mergeCell ref="H68:H69"/>
    <mergeCell ref="C68:C69"/>
    <mergeCell ref="C70:C71"/>
    <mergeCell ref="H92:H93"/>
    <mergeCell ref="D92:D93"/>
    <mergeCell ref="D72:D73"/>
    <mergeCell ref="D68:D69"/>
    <mergeCell ref="H88:H89"/>
    <mergeCell ref="D84:D85"/>
    <mergeCell ref="H86:H87"/>
    <mergeCell ref="D90:D91"/>
    <mergeCell ref="C76:C77"/>
    <mergeCell ref="H82:H83"/>
    <mergeCell ref="H70:H71"/>
    <mergeCell ref="C74:C75"/>
    <mergeCell ref="C80:C81"/>
    <mergeCell ref="D80:D81"/>
    <mergeCell ref="M114:M115"/>
    <mergeCell ref="C82:C83"/>
    <mergeCell ref="H98:H99"/>
    <mergeCell ref="M86:M87"/>
    <mergeCell ref="M88:M89"/>
    <mergeCell ref="K96:K97"/>
    <mergeCell ref="L96:L97"/>
    <mergeCell ref="M96:M97"/>
    <mergeCell ref="M98:M99"/>
    <mergeCell ref="K98:K99"/>
    <mergeCell ref="M94:M95"/>
    <mergeCell ref="K86:K87"/>
    <mergeCell ref="L94:L95"/>
    <mergeCell ref="L98:L99"/>
    <mergeCell ref="K114:K115"/>
    <mergeCell ref="H110:H111"/>
    <mergeCell ref="M108:M109"/>
    <mergeCell ref="K84:K85"/>
    <mergeCell ref="K92:K93"/>
    <mergeCell ref="K108:K109"/>
    <mergeCell ref="H104:H105"/>
    <mergeCell ref="H112:H113"/>
    <mergeCell ref="M102:M103"/>
    <mergeCell ref="M90:M91"/>
    <mergeCell ref="H132:H133"/>
    <mergeCell ref="B124:B125"/>
    <mergeCell ref="D124:D125"/>
    <mergeCell ref="D122:D123"/>
    <mergeCell ref="D120:D121"/>
    <mergeCell ref="A118:D119"/>
    <mergeCell ref="D116:D117"/>
    <mergeCell ref="B116:B117"/>
    <mergeCell ref="C120:C121"/>
    <mergeCell ref="A116:A117"/>
    <mergeCell ref="C124:C125"/>
    <mergeCell ref="H126:H127"/>
    <mergeCell ref="H116:H117"/>
    <mergeCell ref="H122:H123"/>
    <mergeCell ref="H128:H129"/>
    <mergeCell ref="A124:A125"/>
    <mergeCell ref="A132:A133"/>
    <mergeCell ref="B132:B133"/>
    <mergeCell ref="L146:L147"/>
    <mergeCell ref="H146:H147"/>
    <mergeCell ref="M142:M143"/>
    <mergeCell ref="L144:L145"/>
    <mergeCell ref="D144:D145"/>
    <mergeCell ref="D146:D147"/>
    <mergeCell ref="D136:D137"/>
    <mergeCell ref="D134:D135"/>
    <mergeCell ref="M138:M139"/>
    <mergeCell ref="H134:H135"/>
    <mergeCell ref="K138:K139"/>
    <mergeCell ref="H136:H137"/>
    <mergeCell ref="D138:D139"/>
    <mergeCell ref="L138:L139"/>
    <mergeCell ref="K140:K141"/>
    <mergeCell ref="H138:H139"/>
    <mergeCell ref="L142:L143"/>
    <mergeCell ref="H140:H141"/>
    <mergeCell ref="M144:M145"/>
    <mergeCell ref="D142:D143"/>
    <mergeCell ref="L148:L149"/>
    <mergeCell ref="L152:L153"/>
    <mergeCell ref="H150:H151"/>
    <mergeCell ref="H152:H153"/>
    <mergeCell ref="H148:H149"/>
    <mergeCell ref="M140:M141"/>
    <mergeCell ref="A152:A153"/>
    <mergeCell ref="B152:B153"/>
    <mergeCell ref="C152:C153"/>
    <mergeCell ref="D152:D153"/>
    <mergeCell ref="M148:M149"/>
    <mergeCell ref="A148:A149"/>
    <mergeCell ref="B148:B149"/>
    <mergeCell ref="C148:C149"/>
    <mergeCell ref="L140:L141"/>
    <mergeCell ref="B142:B143"/>
    <mergeCell ref="B144:B145"/>
    <mergeCell ref="C144:C145"/>
    <mergeCell ref="C142:C143"/>
    <mergeCell ref="H144:H145"/>
    <mergeCell ref="H142:H143"/>
    <mergeCell ref="M152:M153"/>
    <mergeCell ref="D140:D141"/>
    <mergeCell ref="M146:M147"/>
    <mergeCell ref="M156:M157"/>
    <mergeCell ref="L160:L161"/>
    <mergeCell ref="L156:L157"/>
    <mergeCell ref="D158:D159"/>
    <mergeCell ref="C158:C159"/>
    <mergeCell ref="H156:H157"/>
    <mergeCell ref="M158:M159"/>
    <mergeCell ref="K160:K161"/>
    <mergeCell ref="M160:M161"/>
    <mergeCell ref="D156:D157"/>
    <mergeCell ref="C156:C157"/>
    <mergeCell ref="D160:D161"/>
    <mergeCell ref="L158:L159"/>
    <mergeCell ref="H160:H161"/>
    <mergeCell ref="H158:H159"/>
    <mergeCell ref="H236:H237"/>
    <mergeCell ref="D228:D229"/>
    <mergeCell ref="B240:B241"/>
    <mergeCell ref="B236:B237"/>
    <mergeCell ref="D240:D241"/>
    <mergeCell ref="A244:D245"/>
    <mergeCell ref="H180:H181"/>
    <mergeCell ref="C214:C215"/>
    <mergeCell ref="C212:C213"/>
    <mergeCell ref="B212:B213"/>
    <mergeCell ref="C218:C219"/>
    <mergeCell ref="A220:A221"/>
    <mergeCell ref="H216:H217"/>
    <mergeCell ref="B214:B215"/>
    <mergeCell ref="H198:H199"/>
    <mergeCell ref="H192:H193"/>
    <mergeCell ref="A226:D227"/>
    <mergeCell ref="D212:D213"/>
    <mergeCell ref="B198:B199"/>
    <mergeCell ref="B192:B193"/>
    <mergeCell ref="B208:B209"/>
    <mergeCell ref="C208:C209"/>
    <mergeCell ref="B222:B223"/>
    <mergeCell ref="A222:A223"/>
    <mergeCell ref="H232:H233"/>
    <mergeCell ref="D132:D133"/>
    <mergeCell ref="C136:C137"/>
    <mergeCell ref="A212:A213"/>
    <mergeCell ref="A214:A215"/>
    <mergeCell ref="A198:A199"/>
    <mergeCell ref="A192:A193"/>
    <mergeCell ref="A210:A211"/>
    <mergeCell ref="A194:A195"/>
    <mergeCell ref="A186:A187"/>
    <mergeCell ref="A170:A171"/>
    <mergeCell ref="A178:A179"/>
    <mergeCell ref="A188:A189"/>
    <mergeCell ref="A190:D191"/>
    <mergeCell ref="D182:D183"/>
    <mergeCell ref="A182:A183"/>
    <mergeCell ref="H186:H187"/>
    <mergeCell ref="H172:H173"/>
    <mergeCell ref="B166:B167"/>
    <mergeCell ref="B174:B175"/>
    <mergeCell ref="A156:A157"/>
    <mergeCell ref="B156:B157"/>
    <mergeCell ref="A224:A225"/>
    <mergeCell ref="B224:B225"/>
    <mergeCell ref="H22:H23"/>
    <mergeCell ref="H26:H27"/>
    <mergeCell ref="H108:H109"/>
    <mergeCell ref="H42:H43"/>
    <mergeCell ref="H46:H47"/>
    <mergeCell ref="H194:H195"/>
    <mergeCell ref="B104:B105"/>
    <mergeCell ref="B120:B121"/>
    <mergeCell ref="A106:D107"/>
    <mergeCell ref="A98:A99"/>
    <mergeCell ref="B98:B99"/>
    <mergeCell ref="C98:C99"/>
    <mergeCell ref="A94:A95"/>
    <mergeCell ref="B64:B65"/>
    <mergeCell ref="A64:A65"/>
    <mergeCell ref="B112:B113"/>
    <mergeCell ref="A92:A93"/>
    <mergeCell ref="B76:B77"/>
    <mergeCell ref="A78:A79"/>
    <mergeCell ref="B82:B83"/>
    <mergeCell ref="A112:A113"/>
    <mergeCell ref="A110:A111"/>
    <mergeCell ref="C130:C131"/>
    <mergeCell ref="C138:C139"/>
    <mergeCell ref="C236:C237"/>
    <mergeCell ref="B228:B229"/>
    <mergeCell ref="C132:C133"/>
    <mergeCell ref="C160:C161"/>
    <mergeCell ref="C108:C109"/>
    <mergeCell ref="A142:A143"/>
    <mergeCell ref="B150:B151"/>
    <mergeCell ref="B146:B147"/>
    <mergeCell ref="A140:A141"/>
    <mergeCell ref="C154:C155"/>
    <mergeCell ref="A126:A127"/>
    <mergeCell ref="B126:B127"/>
    <mergeCell ref="C126:C127"/>
    <mergeCell ref="B158:B159"/>
    <mergeCell ref="B108:B109"/>
    <mergeCell ref="B138:B139"/>
    <mergeCell ref="B140:B141"/>
    <mergeCell ref="B202:B203"/>
    <mergeCell ref="A202:A203"/>
    <mergeCell ref="C194:C195"/>
    <mergeCell ref="B206:B207"/>
    <mergeCell ref="B184:B185"/>
    <mergeCell ref="B186:B187"/>
    <mergeCell ref="B164:B165"/>
    <mergeCell ref="B232:B233"/>
    <mergeCell ref="A68:A69"/>
    <mergeCell ref="A72:A73"/>
    <mergeCell ref="B90:B91"/>
    <mergeCell ref="C228:C229"/>
    <mergeCell ref="D86:D87"/>
    <mergeCell ref="A154:A155"/>
    <mergeCell ref="A144:A145"/>
    <mergeCell ref="A146:A147"/>
    <mergeCell ref="B130:B131"/>
    <mergeCell ref="A150:A151"/>
    <mergeCell ref="A134:A135"/>
    <mergeCell ref="B134:B135"/>
    <mergeCell ref="D82:D83"/>
    <mergeCell ref="C72:C73"/>
    <mergeCell ref="B102:B103"/>
    <mergeCell ref="B100:B101"/>
    <mergeCell ref="A80:A81"/>
    <mergeCell ref="A76:A77"/>
    <mergeCell ref="D150:D151"/>
    <mergeCell ref="D214:D215"/>
    <mergeCell ref="C206:C207"/>
    <mergeCell ref="D210:D211"/>
    <mergeCell ref="B170:B171"/>
    <mergeCell ref="E9:F9"/>
    <mergeCell ref="A120:A121"/>
    <mergeCell ref="B78:B79"/>
    <mergeCell ref="B110:B111"/>
    <mergeCell ref="A66:A67"/>
    <mergeCell ref="B70:B71"/>
    <mergeCell ref="A70:A71"/>
    <mergeCell ref="B66:B67"/>
    <mergeCell ref="B68:B69"/>
    <mergeCell ref="D70:D71"/>
    <mergeCell ref="B114:B115"/>
    <mergeCell ref="A114:A115"/>
    <mergeCell ref="A100:A101"/>
    <mergeCell ref="A108:A109"/>
    <mergeCell ref="A104:A105"/>
    <mergeCell ref="A96:A97"/>
    <mergeCell ref="A88:A89"/>
    <mergeCell ref="A86:A87"/>
    <mergeCell ref="B86:B87"/>
    <mergeCell ref="A84:A85"/>
    <mergeCell ref="A90:A91"/>
    <mergeCell ref="B94:B95"/>
    <mergeCell ref="A74:A75"/>
    <mergeCell ref="A82:A83"/>
    <mergeCell ref="A242:D243"/>
    <mergeCell ref="C90:C91"/>
    <mergeCell ref="A138:A139"/>
    <mergeCell ref="A130:A131"/>
    <mergeCell ref="A136:A137"/>
    <mergeCell ref="B136:B137"/>
    <mergeCell ref="H244:H245"/>
    <mergeCell ref="H228:H229"/>
    <mergeCell ref="A230:D231"/>
    <mergeCell ref="A234:D235"/>
    <mergeCell ref="A236:A237"/>
    <mergeCell ref="A240:A241"/>
    <mergeCell ref="A232:A233"/>
    <mergeCell ref="A238:D239"/>
    <mergeCell ref="H240:H241"/>
    <mergeCell ref="D236:D237"/>
    <mergeCell ref="D232:D233"/>
    <mergeCell ref="C232:C233"/>
    <mergeCell ref="A228:A229"/>
    <mergeCell ref="C186:C187"/>
    <mergeCell ref="C184:C185"/>
    <mergeCell ref="C210:C211"/>
    <mergeCell ref="H174:H175"/>
    <mergeCell ref="C240:C241"/>
  </mergeCells>
  <phoneticPr fontId="5"/>
  <dataValidations count="3">
    <dataValidation type="list" allowBlank="1" showInputMessage="1" showErrorMessage="1" sqref="H236:H237 H228:H229 H244:H246 H164:H171 H232:H233 H12:H13 H24:H25 H16:H21 H240:H241 H44:H107 H28:H39 H120:H159 H110:H117 H218:H225 H208:H209 H174:H183 H190:H205">
      <formula1>"　　,区ＣＭ"</formula1>
    </dataValidation>
    <dataValidation type="list" showInputMessage="1" showErrorMessage="1" sqref="H230:H231 H234:H235 H238:H239 H26 H118:H119 H14 H22 H242:H243 H226:H227">
      <formula1>"    　,府市,PT,府市・PT"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6:C17" r:id="rId1" display="土木総務事務費"/>
    <hyperlink ref="C18:C19" r:id="rId2" display="ＡＴＣ庁舎事務室賃借料等"/>
    <hyperlink ref="C20:C21" r:id="rId3" display="中央卸売市場庁舎賃借料等"/>
    <hyperlink ref="C24:C25" r:id="rId4" display="水防事務組合負担金"/>
    <hyperlink ref="C28:C29" r:id="rId5" display="道路管理事務費"/>
    <hyperlink ref="C30:C31" r:id="rId6" display="地下道の管理費"/>
    <hyperlink ref="C32:C33" r:id="rId7" display="渡船場の管理費"/>
    <hyperlink ref="C34:C35" r:id="rId8" display="河底とんねるの管理費"/>
    <hyperlink ref="C36:C37" r:id="rId9" display="国直轄事業費負担金"/>
    <hyperlink ref="C38:C39" r:id="rId10" display="道路管理センター負担金"/>
    <hyperlink ref="C40:C41" r:id="rId11" display="観光魅力向上のための歴史・文化的まちなみ創出事業"/>
    <hyperlink ref="C42:C43" r:id="rId12" display="https://www.city.osaka.lg.jp/kensetsu/cmsfiles/contents/0000493/493411/013.xls"/>
    <hyperlink ref="C44:C45" r:id="rId13" display="御堂筋の道路空間再編"/>
    <hyperlink ref="C46:C47" r:id="rId14" display="中之島通の歩行者空間整備"/>
    <hyperlink ref="C48:C49" r:id="rId15" display="未就学児の移動経路等における交通安全対策"/>
    <hyperlink ref="C50:C51" r:id="rId16" display="道路整備推進調査（交通量センサス）"/>
    <hyperlink ref="C52:C53" r:id="rId17" display="舗装維持補修"/>
    <hyperlink ref="C54:C55" r:id="rId18" display="道路施設維持補修"/>
    <hyperlink ref="C56:C57" r:id="rId19" display="https://www.city.osaka.lg.jp/kensetsu/cmsfiles/contents/0000493/493411/020.xls"/>
    <hyperlink ref="C58:C59" r:id="rId20" display="放置自転車対策事業（放置自転車の撤去費など）"/>
    <hyperlink ref="C60:C61" r:id="rId21" display="道路照明灯の整備"/>
    <hyperlink ref="C62:C63" r:id="rId22" display="道路区域境界線座標管理"/>
    <hyperlink ref="C64:C65" r:id="rId23" display="道路改良"/>
    <hyperlink ref="C66:C67" r:id="rId24" display="環境整備"/>
    <hyperlink ref="C68:C69" r:id="rId25" display="幹線・電線共同溝整備"/>
    <hyperlink ref="C70:C71" r:id="rId26" display="交通安全施設等整備"/>
    <hyperlink ref="C72:C73" r:id="rId27" display="街路防犯灯の整備"/>
    <hyperlink ref="C74:C75" r:id="rId28" display="事業所営繕"/>
    <hyperlink ref="C76:C77" r:id="rId29" display="車両機械整備"/>
    <hyperlink ref="C78:C79" r:id="rId30" display="行政情報化関連事業（庁内情報利用パソコン等）"/>
    <hyperlink ref="C80:C81" r:id="rId31" display="道路橋梁総合管理システム・工事積算システム"/>
    <hyperlink ref="C82:C83" r:id="rId32" display="公共施設の適正利用"/>
    <hyperlink ref="C84:C85" r:id="rId33" display="不法占拠対策"/>
    <hyperlink ref="C86:C87" r:id="rId34" display="放棄自動車対策"/>
    <hyperlink ref="C88:C89" r:id="rId35" display="道路の適正利用"/>
    <hyperlink ref="C90:C91" r:id="rId36" display="放置自転車対策事業（自転車駐車場整備）"/>
    <hyperlink ref="C92:C93" r:id="rId37" display="道路台帳管理"/>
    <hyperlink ref="C94:C95" r:id="rId38" display="御堂筋の活性化"/>
    <hyperlink ref="C96:C97" r:id="rId39" display="インフラ施策基本調査"/>
    <hyperlink ref="C98:C99" r:id="rId40" display="自転車通行環境整備"/>
    <hyperlink ref="C100:C101" r:id="rId41" display="道路高架下等駐車場管理事業"/>
    <hyperlink ref="C102:C103" r:id="rId42" display="受託事業"/>
    <hyperlink ref="C108:C109" r:id="rId43" display="南海トラフ巨大地震・津波に伴う橋梁の耐震対策事業"/>
    <hyperlink ref="C110:C111" r:id="rId44" display="橋梁の維持管理"/>
    <hyperlink ref="C112:C113" r:id="rId45" display="老朽化橋梁の改修"/>
    <hyperlink ref="C114:C115" r:id="rId46" display="橋梁の耐震対策"/>
    <hyperlink ref="C120:C121" r:id="rId47" display="治水対策事業"/>
    <hyperlink ref="C122:C123" r:id="rId48" display="南海トラフ巨大地震・津波に伴う河川施設の耐震対策事業"/>
    <hyperlink ref="C124:C125" r:id="rId49" display="水都再生事業"/>
    <hyperlink ref="C126:C127" r:id="rId50" display="河川の維持管理"/>
    <hyperlink ref="C184:C185" r:id="rId51" display="天王寺公園・動物園の魅力向上事業（公園）"/>
    <hyperlink ref="C130:C131" r:id="rId52" display="公園管理運営費"/>
    <hyperlink ref="C132:C133" r:id="rId53" display="作業体制整備"/>
    <hyperlink ref="C134:C135" r:id="rId54" display="有料施設管理運営費"/>
    <hyperlink ref="C136:C137" r:id="rId55" display="一般園地指定管理代行料"/>
    <hyperlink ref="C138:C139" r:id="rId56" display="有料施設指定管理代行料"/>
    <hyperlink ref="C140:C141" r:id="rId57" display="都市基幹公園整備（維持補修）"/>
    <hyperlink ref="C162:C163" r:id="rId58" display="道路橋梁総合管理システム・工事積算システム"/>
    <hyperlink ref="C164:C165" r:id="rId59" display="受託事業"/>
    <hyperlink ref="C166:C167" r:id="rId60" display="鶴見中央公園整備負担金の償還"/>
    <hyperlink ref="C168:C169" r:id="rId61" display="天王寺大和川線（旧阪和線緑地）整備事業"/>
    <hyperlink ref="C170:C171" r:id="rId62" display="淀川河川公園整備事業"/>
    <hyperlink ref="C172:C173" r:id="rId63" display="難波宮跡公園の整備事業"/>
    <hyperlink ref="C174:C175" r:id="rId64" display="都市基幹公園等整備事業"/>
    <hyperlink ref="C176:C177" r:id="rId65" display="住区基幹公園整備事業"/>
    <hyperlink ref="C178:C179" r:id="rId66" display="花博開催30周年記念事業"/>
    <hyperlink ref="C142:C143" r:id="rId67" display="住区基幹公園整備（維持補修）"/>
    <hyperlink ref="C144:C145" r:id="rId68" display="公園施設整備（安全安心・リフレッシュ）"/>
    <hyperlink ref="C146:C147" r:id="rId69" display="公園内電気施設整備"/>
    <hyperlink ref="C148:C149" r:id="rId70" display="公園管理作業"/>
    <hyperlink ref="C150:C151" r:id="rId71" display="公園適正化対策"/>
    <hyperlink ref="C152:C153" r:id="rId72" display="公園樹・街路樹の保全育成"/>
    <hyperlink ref="C154:C155" r:id="rId73" display="うめきた２期区域基盤整備事業（大深町地区防災公園街区整備事業）"/>
    <hyperlink ref="C156:C157" r:id="rId74" display="緑化の普及啓発事業等"/>
    <hyperlink ref="C158:C159" r:id="rId75" display="児童遊園の整備・運営"/>
    <hyperlink ref="C160:C161" r:id="rId76" display="都市公園整備計画関連調査"/>
    <hyperlink ref="C192:C193" r:id="rId77" display="天王寺公園・動物園の魅力向上事業（動物園）"/>
    <hyperlink ref="C194:C195" r:id="rId78" display="天王寺動物園飼育管理運営費"/>
    <hyperlink ref="C196:C197" r:id="rId79" display="天王寺動物園管理運営費"/>
    <hyperlink ref="C198:C199" r:id="rId80" display="天王寺動物園整備事業費"/>
    <hyperlink ref="C202:C203" r:id="rId81" display="淀川左岸線（２期）事業"/>
    <hyperlink ref="C204:C205" r:id="rId82" display="天王寺大和川線整備事業（別途地方費分）"/>
    <hyperlink ref="C206:C207" r:id="rId83" display="福町十三線立体交差事業（阪神なんば線）"/>
    <hyperlink ref="C208:C209" r:id="rId84" display="道路改築事業"/>
    <hyperlink ref="C210:C211" r:id="rId85" display="密集市街地における防災・減災対策の推進に資する都市計画道路の整備"/>
    <hyperlink ref="C212:C213" r:id="rId86" display="連続立体交差事業（阪急電鉄京都線・千里線）"/>
    <hyperlink ref="C214:C215" r:id="rId87" display="うめきた２期区域基盤整備事業（ＪＲ東海道線支線地下化事業）"/>
    <hyperlink ref="C216:C217" r:id="rId88" display="大阪モノレール延伸事業"/>
    <hyperlink ref="C218:C219" r:id="rId89" display="電線類地中化事業"/>
    <hyperlink ref="C220:C221" r:id="rId90" display="歩行者専用道整備事業"/>
    <hyperlink ref="C222:C223" r:id="rId91" display="街路交通調査"/>
    <hyperlink ref="C228:C229" r:id="rId92" display="雨水処理等に要する経費"/>
    <hyperlink ref="C232:C233" r:id="rId93" display="下水道建設事業及び下水道事業債（特例措置分）等の償還に要する経費"/>
    <hyperlink ref="C236:C237" r:id="rId94" display="https://www.city.osaka.lg.jp/kensetsu/cmsfiles/contents/0000493/493411/102.xlsx"/>
    <hyperlink ref="C240:C241" r:id="rId95" display="https://www.city.osaka.lg.jp/kensetsu/cmsfiles/contents/0000493/493411/103.xlsx"/>
  </hyperlinks>
  <pageMargins left="0.70866141732283472" right="0.70866141732283472" top="0.78740157480314965" bottom="0.59055118110236227" header="0.31496062992125984" footer="0.31496062992125984"/>
  <pageSetup paperSize="9" scale="80" firstPageNumber="11" fitToHeight="0" orientation="portrait" cellComments="asDisplayed" r:id="rId96"/>
  <headerFooter alignWithMargins="0"/>
  <rowBreaks count="3" manualBreakCount="3">
    <brk id="69" max="10" man="1"/>
    <brk id="131" max="10" man="1"/>
    <brk id="19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2017-12-19T02:20:01Z</dcterms:created>
  <dcterms:modified xsi:type="dcterms:W3CDTF">2020-03-30T06:01:26Z</dcterms:modified>
</cp:coreProperties>
</file>