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下水経理担当\02 決算総括\09 決算プレス\R5決算プレス\02　決算プレス通常版\06 HP公表\"/>
    </mc:Choice>
  </mc:AlternateContent>
  <xr:revisionPtr revIDLastSave="0" documentId="13_ncr:1_{009594E0-20AE-4BBA-A416-3B39E588C5FB}" xr6:coauthVersionLast="47" xr6:coauthVersionMax="47" xr10:uidLastSave="{00000000-0000-0000-0000-000000000000}"/>
  <bookViews>
    <workbookView xWindow="0" yWindow="1035" windowWidth="20295" windowHeight="8565" xr2:uid="{00000000-000D-0000-FFFF-FFFF00000000}"/>
  </bookViews>
  <sheets>
    <sheet name="経営収支の推移" sheetId="19" r:id="rId1"/>
    <sheet name="○企業債等" sheetId="20" r:id="rId2"/>
    <sheet name="業務量" sheetId="23" r:id="rId3"/>
    <sheet name="収益的収支" sheetId="24" r:id="rId4"/>
    <sheet name="資本的収支" sheetId="25" r:id="rId5"/>
    <sheet name="３　収益的収支（数式入り）" sheetId="4" state="hidden" r:id="rId6"/>
  </sheets>
  <definedNames>
    <definedName name="_xlnm.Print_Area" localSheetId="5">'３　収益的収支（数式入り）'!$A$1:$AJ$58</definedName>
    <definedName name="_xlnm.Print_Area" localSheetId="2">業務量!$A$1:$AI$29</definedName>
    <definedName name="_xlnm.Print_Area" localSheetId="0">経営収支の推移!$A$1:$E$16</definedName>
    <definedName name="_xlnm.Print_Area" localSheetId="3">収益的収支!$A$1:$V$36</definedName>
    <definedName name="あああ">#REF!</definedName>
    <definedName name="き" localSheetId="4">#REF!</definedName>
    <definedName name="き" localSheetId="3">#REF!</definedName>
    <definedName name="き">#REF!</definedName>
    <definedName name="その他建物・整理番号" localSheetId="5">#REF!</definedName>
    <definedName name="その他建物・整理番号" localSheetId="2">#REF!</definedName>
    <definedName name="その他建物・整理番号" localSheetId="4">#REF!</definedName>
    <definedName name="その他建物・整理番号" localSheetId="3">#REF!</definedName>
    <definedName name="その他建物・整理番号">#REF!</definedName>
    <definedName name="ヘッダー２" localSheetId="5">[0]!東部管理事務所の部+#REF!</definedName>
    <definedName name="ヘッダー２" localSheetId="2">[0]!東部管理事務所の部+#REF!</definedName>
    <definedName name="ヘッダー２" localSheetId="4">[0]!東部管理事務所の部+#REF!</definedName>
    <definedName name="ヘッダー２" localSheetId="3">[0]!東部管理事務所の部+#REF!</definedName>
    <definedName name="ヘッダー２">[0]!東部管理事務所の部+#REF!</definedName>
    <definedName name="ヘッダー３" localSheetId="5">[0]!東部管理事務所の部+#REF!</definedName>
    <definedName name="ヘッダー３" localSheetId="2">[0]!東部管理事務所の部+#REF!</definedName>
    <definedName name="ヘッダー３" localSheetId="4">[0]!東部管理事務所の部+#REF!</definedName>
    <definedName name="ヘッダー３" localSheetId="3">[0]!東部管理事務所の部+#REF!</definedName>
    <definedName name="ヘッダー３">[0]!東部管理事務所の部+#REF!</definedName>
    <definedName name="残存簿価一覧表" localSheetId="5">#REF!</definedName>
    <definedName name="残存簿価一覧表" localSheetId="2">#REF!</definedName>
    <definedName name="残存簿価一覧表" localSheetId="4">#REF!</definedName>
    <definedName name="残存簿価一覧表" localSheetId="3">#REF!</definedName>
    <definedName name="残存簿価一覧表">#REF!</definedName>
    <definedName name="処理場・整理番号" localSheetId="5">#REF!</definedName>
    <definedName name="処理場・整理番号" localSheetId="2">#REF!</definedName>
    <definedName name="処理場・整理番号" localSheetId="4">#REF!</definedName>
    <definedName name="処理場・整理番号" localSheetId="3">#REF!</definedName>
    <definedName name="処理場・整理番号">#REF!</definedName>
    <definedName name="人件費" localSheetId="4">#REF!</definedName>
    <definedName name="人件費" localSheetId="3">#REF!</definedName>
    <definedName name="人件費">#REF!</definedName>
    <definedName name="西部・整理番号" localSheetId="5">#REF!</definedName>
    <definedName name="西部・整理番号" localSheetId="2">#REF!</definedName>
    <definedName name="西部・整理番号" localSheetId="4">#REF!</definedName>
    <definedName name="西部・整理番号" localSheetId="3">#REF!</definedName>
    <definedName name="西部・整理番号">#REF!</definedName>
    <definedName name="抽水所・整理番号" localSheetId="5">#REF!</definedName>
    <definedName name="抽水所・整理番号" localSheetId="2">#REF!</definedName>
    <definedName name="抽水所・整理番号" localSheetId="4">#REF!</definedName>
    <definedName name="抽水所・整理番号" localSheetId="3">#REF!</definedName>
    <definedName name="抽水所・整理番号">#REF!</definedName>
    <definedName name="東部・整理番号" localSheetId="5">#REF!</definedName>
    <definedName name="東部・整理番号" localSheetId="2">#REF!</definedName>
    <definedName name="東部・整理番号" localSheetId="4">#REF!</definedName>
    <definedName name="東部・整理番号" localSheetId="3">#REF!</definedName>
    <definedName name="東部・整理番号">#REF!</definedName>
    <definedName name="南部・整理番号" localSheetId="5">#REF!</definedName>
    <definedName name="南部・整理番号" localSheetId="2">#REF!</definedName>
    <definedName name="南部・整理番号" localSheetId="4">#REF!</definedName>
    <definedName name="南部・整理番号" localSheetId="3">#REF!</definedName>
    <definedName name="南部・整理番号">#REF!</definedName>
    <definedName name="普通財産その他建物・整理番号" localSheetId="5">#REF!</definedName>
    <definedName name="普通財産その他建物・整理番号" localSheetId="2">#REF!</definedName>
    <definedName name="普通財産その他建物・整理番号" localSheetId="4">#REF!</definedName>
    <definedName name="普通財産その他建物・整理番号" localSheetId="3">#REF!</definedName>
    <definedName name="普通財産その他建物・整理番号">#REF!</definedName>
    <definedName name="北部・整理番号" localSheetId="5">#REF!</definedName>
    <definedName name="北部・整理番号" localSheetId="2">#REF!</definedName>
    <definedName name="北部・整理番号" localSheetId="4">#REF!</definedName>
    <definedName name="北部・整理番号" localSheetId="3">#REF!</definedName>
    <definedName name="北部・整理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24" l="1"/>
  <c r="Q21" i="24" l="1"/>
  <c r="Q17" i="24"/>
  <c r="Q11" i="24"/>
  <c r="Q7" i="24"/>
  <c r="AG6" i="23"/>
  <c r="AD6" i="23"/>
  <c r="AA6" i="23"/>
  <c r="X6" i="23"/>
  <c r="E16" i="19"/>
  <c r="Q33" i="24" l="1"/>
  <c r="Q25" i="24"/>
  <c r="Q27" i="24"/>
  <c r="Q16" i="24"/>
  <c r="E7" i="19"/>
  <c r="E8" i="19"/>
  <c r="E9" i="19"/>
  <c r="E10" i="19"/>
  <c r="E11" i="19"/>
  <c r="E12" i="19"/>
  <c r="E13" i="19"/>
  <c r="E14" i="19"/>
  <c r="E15" i="19"/>
  <c r="J31" i="25"/>
  <c r="T28" i="25"/>
  <c r="T23" i="25"/>
  <c r="J22" i="25"/>
  <c r="T18" i="25"/>
  <c r="J16" i="25"/>
  <c r="T13" i="25"/>
  <c r="J10" i="25"/>
  <c r="T9" i="25"/>
  <c r="U31" i="24"/>
  <c r="T31" i="24"/>
  <c r="P31" i="24"/>
  <c r="U29" i="24"/>
  <c r="T29" i="24"/>
  <c r="U28" i="24"/>
  <c r="T28" i="24"/>
  <c r="P28" i="24"/>
  <c r="U24" i="24"/>
  <c r="T24" i="24"/>
  <c r="U23" i="24"/>
  <c r="T23" i="24"/>
  <c r="U22" i="24"/>
  <c r="T22" i="24"/>
  <c r="M21" i="24"/>
  <c r="U21" i="24" s="1"/>
  <c r="U20" i="24"/>
  <c r="T20" i="24"/>
  <c r="U19" i="24"/>
  <c r="T19" i="24"/>
  <c r="U18" i="24"/>
  <c r="T18" i="24"/>
  <c r="M17" i="24"/>
  <c r="T17" i="24" s="1"/>
  <c r="U15" i="24"/>
  <c r="T15" i="24"/>
  <c r="U14" i="24"/>
  <c r="T14" i="24"/>
  <c r="U13" i="24"/>
  <c r="T13" i="24"/>
  <c r="U12" i="24"/>
  <c r="T12" i="24"/>
  <c r="M11" i="24"/>
  <c r="U11" i="24" s="1"/>
  <c r="U10" i="24"/>
  <c r="T10" i="24"/>
  <c r="U9" i="24"/>
  <c r="T9" i="24"/>
  <c r="U8" i="24"/>
  <c r="T8" i="24"/>
  <c r="M7" i="24"/>
  <c r="AG19" i="23"/>
  <c r="AD19" i="23"/>
  <c r="AA19" i="23"/>
  <c r="X19" i="23"/>
  <c r="AG17" i="23"/>
  <c r="AD17" i="23"/>
  <c r="AA17" i="23"/>
  <c r="X17" i="23"/>
  <c r="AG15" i="23"/>
  <c r="AD15" i="23"/>
  <c r="AA15" i="23"/>
  <c r="X15" i="23"/>
  <c r="AG13" i="23"/>
  <c r="AD13" i="23"/>
  <c r="AA13" i="23"/>
  <c r="X13" i="23"/>
  <c r="AG11" i="23"/>
  <c r="AD11" i="23"/>
  <c r="AA11" i="23"/>
  <c r="X11" i="23"/>
  <c r="AG9" i="23"/>
  <c r="AD9" i="23"/>
  <c r="AA9" i="23"/>
  <c r="X9" i="23"/>
  <c r="AG7" i="23"/>
  <c r="AD7" i="23"/>
  <c r="AA7" i="23"/>
  <c r="X7" i="23"/>
  <c r="M33" i="24" l="1"/>
  <c r="T33" i="24" s="1"/>
  <c r="T11" i="24"/>
  <c r="M16" i="24"/>
  <c r="P26" i="24"/>
  <c r="T21" i="24"/>
  <c r="Q30" i="24"/>
  <c r="Q26" i="24"/>
  <c r="P27" i="24" s="1"/>
  <c r="U17" i="24"/>
  <c r="M25" i="24"/>
  <c r="U25" i="24" s="1"/>
  <c r="T39" i="25"/>
  <c r="J9" i="25"/>
  <c r="J55" i="25" s="1"/>
  <c r="T27" i="24"/>
  <c r="M27" i="24"/>
  <c r="U33" i="24"/>
  <c r="L27" i="24"/>
  <c r="U27" i="24"/>
  <c r="T7" i="24"/>
  <c r="U7" i="24"/>
  <c r="T16" i="24"/>
  <c r="U16" i="24"/>
  <c r="M26" i="24" l="1"/>
  <c r="T25" i="24"/>
  <c r="U26" i="24"/>
  <c r="L26" i="24"/>
  <c r="U30" i="24"/>
  <c r="T30" i="24"/>
  <c r="L30" i="24"/>
  <c r="M30" i="24"/>
  <c r="T26" i="24"/>
  <c r="T41" i="25"/>
  <c r="U41" i="25"/>
  <c r="T43" i="25" s="1"/>
  <c r="T49" i="25" s="1"/>
  <c r="AB39" i="4"/>
  <c r="AB58" i="4"/>
  <c r="AF58" i="4" s="1"/>
  <c r="AA57" i="4"/>
  <c r="AG55" i="4"/>
  <c r="AF55" i="4"/>
  <c r="AG51" i="4"/>
  <c r="AF51" i="4"/>
  <c r="AG50" i="4"/>
  <c r="AF50" i="4"/>
  <c r="AG49" i="4"/>
  <c r="AF49" i="4"/>
  <c r="AB48" i="4"/>
  <c r="V48" i="4"/>
  <c r="AG48" i="4" s="1"/>
  <c r="AG47" i="4"/>
  <c r="AF47" i="4"/>
  <c r="AG45" i="4"/>
  <c r="AF45" i="4"/>
  <c r="AG44" i="4"/>
  <c r="AF44" i="4"/>
  <c r="AG43" i="4"/>
  <c r="AF43" i="4"/>
  <c r="AG42" i="4"/>
  <c r="AF42" i="4"/>
  <c r="AG41" i="4"/>
  <c r="AF41" i="4"/>
  <c r="AG40" i="4"/>
  <c r="AF40" i="4"/>
  <c r="AG38" i="4"/>
  <c r="AF38" i="4"/>
  <c r="V37" i="4"/>
  <c r="AF37" i="4" s="1"/>
  <c r="AG36" i="4"/>
  <c r="AF36" i="4"/>
  <c r="AG35" i="4"/>
  <c r="AF35" i="4"/>
  <c r="AB34" i="4"/>
  <c r="V34" i="4"/>
  <c r="V46" i="4" s="1"/>
  <c r="T55" i="25" l="1"/>
  <c r="AF34" i="4"/>
  <c r="AG34" i="4"/>
  <c r="AB33" i="4"/>
  <c r="AF33" i="4" s="1"/>
  <c r="AG37" i="4"/>
  <c r="V39" i="4"/>
  <c r="AG46" i="4"/>
  <c r="AF46" i="4"/>
  <c r="AF48" i="4"/>
  <c r="V52" i="4"/>
  <c r="AG33" i="4" l="1"/>
  <c r="AB52" i="4"/>
  <c r="AF52" i="4" s="1"/>
  <c r="AG39" i="4"/>
  <c r="AF39" i="4"/>
  <c r="AG52" i="4" l="1"/>
  <c r="V25" i="4"/>
  <c r="AG24" i="4"/>
  <c r="AF24" i="4"/>
  <c r="AG28" i="4" l="1"/>
  <c r="AF28" i="4"/>
  <c r="AG27" i="4"/>
  <c r="AF27" i="4"/>
  <c r="AB26" i="4"/>
  <c r="V26" i="4"/>
  <c r="AG25" i="4"/>
  <c r="AG23" i="4"/>
  <c r="AF23" i="4"/>
  <c r="AB22" i="4"/>
  <c r="AG22" i="4" s="1"/>
  <c r="AG21" i="4"/>
  <c r="AF21" i="4"/>
  <c r="AG20" i="4"/>
  <c r="AF20" i="4"/>
  <c r="AG19" i="4"/>
  <c r="AF19" i="4"/>
  <c r="AG18" i="4"/>
  <c r="AF18" i="4"/>
  <c r="AG17" i="4"/>
  <c r="AF17" i="4"/>
  <c r="V16" i="4"/>
  <c r="AG15" i="4"/>
  <c r="AF15" i="4"/>
  <c r="AB14" i="4"/>
  <c r="V14" i="4"/>
  <c r="AG13" i="4"/>
  <c r="AF13" i="4"/>
  <c r="AB12" i="4"/>
  <c r="V12" i="4"/>
  <c r="AG11" i="4"/>
  <c r="AF11" i="4"/>
  <c r="AG10" i="4"/>
  <c r="AF10" i="4"/>
  <c r="AG9" i="4"/>
  <c r="AF9" i="4"/>
  <c r="AB8" i="4"/>
  <c r="V8" i="4"/>
  <c r="AF8" i="4" l="1"/>
  <c r="AB7" i="4"/>
  <c r="V7" i="4"/>
  <c r="AF25" i="4"/>
  <c r="AG14" i="4"/>
  <c r="AF12" i="4"/>
  <c r="AF14" i="4"/>
  <c r="AG8" i="4"/>
  <c r="AG12" i="4"/>
  <c r="AG26" i="4"/>
  <c r="AF22" i="4"/>
  <c r="AB16" i="4"/>
  <c r="AG16" i="4" s="1"/>
  <c r="AF26" i="4"/>
  <c r="AG7" i="4" l="1"/>
  <c r="AB54" i="4"/>
  <c r="AA54" i="4"/>
  <c r="V32" i="4"/>
  <c r="V54" i="4"/>
  <c r="U54" i="4"/>
  <c r="AF7" i="4"/>
  <c r="AB32" i="4"/>
  <c r="AF16" i="4"/>
  <c r="U53" i="4" l="1"/>
  <c r="V53" i="4"/>
  <c r="AA53" i="4"/>
  <c r="AB53" i="4"/>
  <c r="AG53" i="4" s="1"/>
  <c r="AF54" i="4"/>
  <c r="AG54" i="4"/>
  <c r="AG32" i="4"/>
  <c r="AF32" i="4"/>
  <c r="V56" i="4" l="1"/>
  <c r="AF53" i="4"/>
  <c r="AG56" i="4" l="1"/>
  <c r="AF5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profile</author>
  </authors>
  <commentList>
    <comment ref="C3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別途財政局からの健全化法関係照会と数字を合わせる。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i4925634</author>
    <author>profile</author>
  </authors>
  <commentList>
    <comment ref="E47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減価償却と固定資産除却費（現金支出ない）
</t>
        </r>
      </text>
    </comment>
    <comment ref="E53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２６決算当年度損益にマイナスが出たため式変更
28年作成時注意
</t>
        </r>
      </text>
    </comment>
    <comment ref="V54" authorId="1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シート「２　決算概要」の経常損益の額と同じ。</t>
        </r>
      </text>
    </comment>
    <comment ref="AB54" authorId="1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シート「２　決算概要」の経常損益の額と同じ。</t>
        </r>
      </text>
    </comment>
  </commentList>
</comments>
</file>

<file path=xl/sharedStrings.xml><?xml version="1.0" encoding="utf-8"?>
<sst xmlns="http://schemas.openxmlformats.org/spreadsheetml/2006/main" count="221" uniqueCount="166">
  <si>
    <t>区　　　　　　分</t>
    <rPh sb="0" eb="1">
      <t>ク</t>
    </rPh>
    <rPh sb="7" eb="8">
      <t>ブン</t>
    </rPh>
    <phoneticPr fontId="5"/>
  </si>
  <si>
    <t>前年度対比指数</t>
    <rPh sb="0" eb="3">
      <t>ゼンネンド</t>
    </rPh>
    <rPh sb="3" eb="5">
      <t>タイヒ</t>
    </rPh>
    <rPh sb="5" eb="7">
      <t>シスウ</t>
    </rPh>
    <phoneticPr fontId="5"/>
  </si>
  <si>
    <t>決算</t>
    <rPh sb="0" eb="1">
      <t>ケツ</t>
    </rPh>
    <rPh sb="1" eb="2">
      <t>サン</t>
    </rPh>
    <phoneticPr fontId="5"/>
  </si>
  <si>
    <t>管　　渠　　延　　長</t>
    <rPh sb="0" eb="1">
      <t>カン</t>
    </rPh>
    <rPh sb="3" eb="4">
      <t>キョ</t>
    </rPh>
    <rPh sb="6" eb="7">
      <t>エン</t>
    </rPh>
    <rPh sb="9" eb="10">
      <t>チョウ</t>
    </rPh>
    <phoneticPr fontId="5"/>
  </si>
  <si>
    <t>m</t>
    <phoneticPr fontId="5"/>
  </si>
  <si>
    <t>処 理 区 域 面 積</t>
    <rPh sb="0" eb="1">
      <t>トコロ</t>
    </rPh>
    <rPh sb="2" eb="3">
      <t>リ</t>
    </rPh>
    <rPh sb="4" eb="5">
      <t>ク</t>
    </rPh>
    <rPh sb="6" eb="7">
      <t>イキ</t>
    </rPh>
    <rPh sb="8" eb="9">
      <t>メン</t>
    </rPh>
    <rPh sb="10" eb="11">
      <t>セキ</t>
    </rPh>
    <phoneticPr fontId="5"/>
  </si>
  <si>
    <t>雨 水 対 策 整 備 率</t>
    <rPh sb="0" eb="1">
      <t>アメ</t>
    </rPh>
    <rPh sb="2" eb="3">
      <t>ミズ</t>
    </rPh>
    <rPh sb="4" eb="5">
      <t>タイ</t>
    </rPh>
    <rPh sb="6" eb="7">
      <t>サク</t>
    </rPh>
    <rPh sb="8" eb="9">
      <t>ヒトシ</t>
    </rPh>
    <rPh sb="10" eb="11">
      <t>ビ</t>
    </rPh>
    <rPh sb="12" eb="13">
      <t>リツ</t>
    </rPh>
    <phoneticPr fontId="5"/>
  </si>
  <si>
    <t>未  水  洗 戸 数</t>
    <rPh sb="0" eb="1">
      <t>ミ</t>
    </rPh>
    <rPh sb="3" eb="4">
      <t>ミズ</t>
    </rPh>
    <rPh sb="6" eb="7">
      <t>アラ</t>
    </rPh>
    <rPh sb="8" eb="9">
      <t>ト</t>
    </rPh>
    <rPh sb="10" eb="11">
      <t>カズ</t>
    </rPh>
    <phoneticPr fontId="5"/>
  </si>
  <si>
    <t>戸</t>
    <rPh sb="0" eb="1">
      <t>ト</t>
    </rPh>
    <phoneticPr fontId="5"/>
  </si>
  <si>
    <t>処理水量</t>
    <rPh sb="0" eb="2">
      <t>ショリ</t>
    </rPh>
    <rPh sb="2" eb="4">
      <t>スイリョウ</t>
    </rPh>
    <phoneticPr fontId="5"/>
  </si>
  <si>
    <t>3</t>
    <phoneticPr fontId="5"/>
  </si>
  <si>
    <t>有収水量</t>
    <rPh sb="0" eb="1">
      <t>ユウ</t>
    </rPh>
    <rPh sb="1" eb="2">
      <t>オサム</t>
    </rPh>
    <rPh sb="2" eb="4">
      <t>スイリョウ</t>
    </rPh>
    <phoneticPr fontId="5"/>
  </si>
  <si>
    <t>下水道使用料</t>
    <rPh sb="0" eb="3">
      <t>ゲスイドウ</t>
    </rPh>
    <rPh sb="3" eb="6">
      <t>シヨウリョウ</t>
    </rPh>
    <phoneticPr fontId="5"/>
  </si>
  <si>
    <t>円</t>
    <rPh sb="0" eb="1">
      <t>エン</t>
    </rPh>
    <phoneticPr fontId="5"/>
  </si>
  <si>
    <t>備　　　　　　　考</t>
    <rPh sb="0" eb="1">
      <t>ビ</t>
    </rPh>
    <rPh sb="8" eb="9">
      <t>コウ</t>
    </rPh>
    <phoneticPr fontId="5"/>
  </si>
  <si>
    <t>平成20年度</t>
  </si>
  <si>
    <t>営業収益</t>
    <rPh sb="0" eb="2">
      <t>エイギョウ</t>
    </rPh>
    <rPh sb="2" eb="4">
      <t>シュウエキ</t>
    </rPh>
    <phoneticPr fontId="5"/>
  </si>
  <si>
    <t>一般会計補助金</t>
    <rPh sb="0" eb="2">
      <t>イッパン</t>
    </rPh>
    <rPh sb="2" eb="4">
      <t>カイケイ</t>
    </rPh>
    <rPh sb="4" eb="7">
      <t>ホジョキン</t>
    </rPh>
    <phoneticPr fontId="5"/>
  </si>
  <si>
    <t>その他</t>
    <rPh sb="2" eb="3">
      <t>タ</t>
    </rPh>
    <phoneticPr fontId="5"/>
  </si>
  <si>
    <t>営業外収益</t>
    <rPh sb="0" eb="2">
      <t>エイギョウ</t>
    </rPh>
    <rPh sb="2" eb="3">
      <t>ガイ</t>
    </rPh>
    <rPh sb="3" eb="5">
      <t>シュウエキ</t>
    </rPh>
    <phoneticPr fontId="5"/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</si>
  <si>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</si>
  <si>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特別利益</t>
    <rPh sb="0" eb="2">
      <t>トクベツ</t>
    </rPh>
    <rPh sb="2" eb="4">
      <t>リエキ</t>
    </rPh>
    <phoneticPr fontId="5"/>
  </si>
  <si>
    <t>営業費用</t>
    <rPh sb="0" eb="2">
      <t>エイギョウ</t>
    </rPh>
    <rPh sb="2" eb="4">
      <t>ヒヨウ</t>
    </rPh>
    <phoneticPr fontId="5"/>
  </si>
  <si>
    <t>人件費</t>
    <rPh sb="0" eb="3">
      <t>ジンケンヒ</t>
    </rPh>
    <phoneticPr fontId="5"/>
  </si>
  <si>
    <t>経費</t>
    <rPh sb="0" eb="2">
      <t>ケイヒ</t>
    </rPh>
    <phoneticPr fontId="5"/>
  </si>
  <si>
    <t>減価償却費等</t>
    <rPh sb="0" eb="2">
      <t>ゲンカ</t>
    </rPh>
    <rPh sb="2" eb="4">
      <t>ショウキャク</t>
    </rPh>
    <rPh sb="4" eb="5">
      <t>ヒ</t>
    </rPh>
    <rPh sb="5" eb="6">
      <t>トウ</t>
    </rPh>
    <phoneticPr fontId="5"/>
  </si>
  <si>
    <t>特別損失</t>
    <rPh sb="0" eb="2">
      <t>トクベツ</t>
    </rPh>
    <rPh sb="2" eb="4">
      <t>ソンシツ</t>
    </rPh>
    <phoneticPr fontId="5"/>
  </si>
  <si>
    <t>当年度損益</t>
    <rPh sb="0" eb="1">
      <t>トウ</t>
    </rPh>
    <rPh sb="1" eb="3">
      <t>ネンド</t>
    </rPh>
    <rPh sb="3" eb="5">
      <t>ソンエキ</t>
    </rPh>
    <phoneticPr fontId="5"/>
  </si>
  <si>
    <t>経常損益</t>
    <rPh sb="0" eb="2">
      <t>ケイジョウ</t>
    </rPh>
    <rPh sb="2" eb="4">
      <t>ソンエキ</t>
    </rPh>
    <phoneticPr fontId="5"/>
  </si>
  <si>
    <t>その他未処分利益剰余金
変動額</t>
    <rPh sb="2" eb="3">
      <t>タ</t>
    </rPh>
    <rPh sb="3" eb="6">
      <t>ミショブン</t>
    </rPh>
    <rPh sb="6" eb="8">
      <t>リエキ</t>
    </rPh>
    <rPh sb="8" eb="11">
      <t>ジョウヨキン</t>
    </rPh>
    <rPh sb="12" eb="14">
      <t>ヘンドウ</t>
    </rPh>
    <rPh sb="14" eb="15">
      <t>ガク</t>
    </rPh>
    <phoneticPr fontId="5"/>
  </si>
  <si>
    <t>　</t>
    <phoneticPr fontId="5"/>
  </si>
  <si>
    <t>（収　　　　　益）</t>
    <rPh sb="1" eb="2">
      <t>オサム</t>
    </rPh>
    <rPh sb="7" eb="8">
      <t>エキ</t>
    </rPh>
    <phoneticPr fontId="5"/>
  </si>
  <si>
    <t>科目</t>
    <rPh sb="0" eb="2">
      <t>カモク</t>
    </rPh>
    <phoneticPr fontId="5"/>
  </si>
  <si>
    <t>28年度決算額</t>
    <rPh sb="2" eb="4">
      <t>ネンド</t>
    </rPh>
    <rPh sb="4" eb="6">
      <t>ケッサン</t>
    </rPh>
    <rPh sb="6" eb="7">
      <t>ガク</t>
    </rPh>
    <phoneticPr fontId="5"/>
  </si>
  <si>
    <t>27年度決算額</t>
    <rPh sb="2" eb="4">
      <t>ネンド</t>
    </rPh>
    <rPh sb="4" eb="6">
      <t>ケッサン</t>
    </rPh>
    <rPh sb="6" eb="7">
      <t>ガク</t>
    </rPh>
    <phoneticPr fontId="5"/>
  </si>
  <si>
    <t>差　　　　　　引</t>
    <rPh sb="0" eb="1">
      <t>サ</t>
    </rPh>
    <rPh sb="7" eb="8">
      <t>イン</t>
    </rPh>
    <phoneticPr fontId="5"/>
  </si>
  <si>
    <t xml:space="preserve">億 </t>
  </si>
  <si>
    <t xml:space="preserve">万 </t>
  </si>
  <si>
    <t>円</t>
  </si>
  <si>
    <t xml:space="preserve">億 </t>
    <rPh sb="0" eb="1">
      <t>オク</t>
    </rPh>
    <phoneticPr fontId="5"/>
  </si>
  <si>
    <t xml:space="preserve">万 </t>
    <rPh sb="0" eb="1">
      <t>マン</t>
    </rPh>
    <phoneticPr fontId="5"/>
  </si>
  <si>
    <t>一般汚水収益</t>
    <rPh sb="0" eb="2">
      <t>イッパン</t>
    </rPh>
    <rPh sb="2" eb="4">
      <t>オスイ</t>
    </rPh>
    <rPh sb="4" eb="6">
      <t>シュウエキ</t>
    </rPh>
    <phoneticPr fontId="5"/>
  </si>
  <si>
    <t>給料・手当</t>
    <rPh sb="0" eb="2">
      <t>キュウリョウ</t>
    </rPh>
    <rPh sb="3" eb="5">
      <t>テア</t>
    </rPh>
    <phoneticPr fontId="5"/>
  </si>
  <si>
    <t>特別汚水収益</t>
    <rPh sb="0" eb="2">
      <t>トクベツ</t>
    </rPh>
    <rPh sb="2" eb="4">
      <t>オスイ</t>
    </rPh>
    <rPh sb="4" eb="6">
      <t>シュウエキ</t>
    </rPh>
    <phoneticPr fontId="5"/>
  </si>
  <si>
    <t>共済費</t>
    <rPh sb="0" eb="2">
      <t>キョウサイ</t>
    </rPh>
    <rPh sb="2" eb="3">
      <t>ヒ</t>
    </rPh>
    <phoneticPr fontId="5"/>
  </si>
  <si>
    <t>受託事業収益</t>
    <rPh sb="0" eb="2">
      <t>ジュタク</t>
    </rPh>
    <rPh sb="2" eb="4">
      <t>ジギョウ</t>
    </rPh>
    <rPh sb="4" eb="6">
      <t>シュウエキ</t>
    </rPh>
    <phoneticPr fontId="5"/>
  </si>
  <si>
    <t>退職給付費</t>
    <rPh sb="0" eb="2">
      <t>タイショク</t>
    </rPh>
    <rPh sb="2" eb="4">
      <t>キュウフ</t>
    </rPh>
    <rPh sb="4" eb="5">
      <t>ヒ</t>
    </rPh>
    <phoneticPr fontId="5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</si>
  <si>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</si>
  <si>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</si>
  <si>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分担金</t>
    <rPh sb="0" eb="3">
      <t>ブンタンキン</t>
    </rPh>
    <phoneticPr fontId="5"/>
  </si>
  <si>
    <t>委託料</t>
    <rPh sb="0" eb="3">
      <t>イタクリョウ</t>
    </rPh>
    <phoneticPr fontId="5"/>
  </si>
  <si>
    <t>動力費</t>
    <rPh sb="0" eb="2">
      <t>ドウリョク</t>
    </rPh>
    <rPh sb="2" eb="3">
      <t>ヒ</t>
    </rPh>
    <phoneticPr fontId="5"/>
  </si>
  <si>
    <t>受取利息及び配当金</t>
    <rPh sb="0" eb="1">
      <t>ジュ</t>
    </rPh>
    <rPh sb="1" eb="2">
      <t>トリ</t>
    </rPh>
    <rPh sb="2" eb="4">
      <t>リソク</t>
    </rPh>
    <rPh sb="4" eb="5">
      <t>オヨ</t>
    </rPh>
    <rPh sb="6" eb="9">
      <t>ハイトウキン</t>
    </rPh>
    <phoneticPr fontId="5"/>
  </si>
  <si>
    <t>修繕費</t>
    <rPh sb="0" eb="3">
      <t>シュウゼンヒ</t>
    </rPh>
    <phoneticPr fontId="5"/>
  </si>
  <si>
    <t>土地物件収益</t>
    <rPh sb="0" eb="2">
      <t>トチ</t>
    </rPh>
    <rPh sb="2" eb="4">
      <t>ブッケン</t>
    </rPh>
    <rPh sb="4" eb="6">
      <t>シュウエキ</t>
    </rPh>
    <phoneticPr fontId="5"/>
  </si>
  <si>
    <t>薬品費</t>
    <rPh sb="0" eb="2">
      <t>ヤクヒン</t>
    </rPh>
    <rPh sb="2" eb="3">
      <t>ヒ</t>
    </rPh>
    <phoneticPr fontId="5"/>
  </si>
  <si>
    <t>役務費</t>
    <rPh sb="0" eb="2">
      <t>エキム</t>
    </rPh>
    <rPh sb="2" eb="3">
      <t>ヒ</t>
    </rPh>
    <phoneticPr fontId="5"/>
  </si>
  <si>
    <t>国庫補助金</t>
    <rPh sb="0" eb="2">
      <t>コッコ</t>
    </rPh>
    <rPh sb="2" eb="5">
      <t>ホジョキン</t>
    </rPh>
    <phoneticPr fontId="5"/>
  </si>
  <si>
    <t>雑収益</t>
    <rPh sb="0" eb="3">
      <t>ザツシュウエキ</t>
    </rPh>
    <phoneticPr fontId="5"/>
  </si>
  <si>
    <t>営業外費用</t>
    <rPh sb="0" eb="3">
      <t>エイギョウガイ</t>
    </rPh>
    <rPh sb="3" eb="5">
      <t>ヒヨウ</t>
    </rPh>
    <phoneticPr fontId="5"/>
  </si>
  <si>
    <t>その他雑収益</t>
    <rPh sb="2" eb="3">
      <t>タ</t>
    </rPh>
    <rPh sb="3" eb="6">
      <t>ザツシュウエキ</t>
    </rPh>
    <phoneticPr fontId="5"/>
  </si>
  <si>
    <t>支払利息及び　　　　　　　　企業債取扱諸費</t>
    <rPh sb="0" eb="2">
      <t>シハライ</t>
    </rPh>
    <rPh sb="2" eb="4">
      <t>リソク</t>
    </rPh>
    <rPh sb="4" eb="5">
      <t>オヨ</t>
    </rPh>
    <rPh sb="14" eb="16">
      <t>キギョウ</t>
    </rPh>
    <rPh sb="16" eb="17">
      <t>サイ</t>
    </rPh>
    <rPh sb="17" eb="19">
      <t>トリアツカ</t>
    </rPh>
    <rPh sb="19" eb="21">
      <t>ショヒ</t>
    </rPh>
    <phoneticPr fontId="5"/>
  </si>
  <si>
    <t>繰延勘定償却等</t>
    <rPh sb="0" eb="2">
      <t>クリノ</t>
    </rPh>
    <rPh sb="2" eb="4">
      <t>カンジョウ</t>
    </rPh>
    <rPh sb="4" eb="6">
      <t>ショウキャク</t>
    </rPh>
    <rPh sb="6" eb="7">
      <t>トウ</t>
    </rPh>
    <phoneticPr fontId="5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</si>
  <si>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5"/>
  </si>
  <si>
    <t>費用合計</t>
    <rPh sb="0" eb="2">
      <t>ヒヨウ</t>
    </rPh>
    <rPh sb="2" eb="4">
      <t>ゴウケイ</t>
    </rPh>
    <phoneticPr fontId="5"/>
  </si>
  <si>
    <t xml:space="preserve"> </t>
    <phoneticPr fontId="5"/>
  </si>
  <si>
    <t xml:space="preserve"> </t>
    <phoneticPr fontId="5"/>
  </si>
  <si>
    <t>収益合計</t>
    <rPh sb="0" eb="2">
      <t>シュウエキ</t>
    </rPh>
    <rPh sb="2" eb="4">
      <t>ゴウケイ</t>
    </rPh>
    <phoneticPr fontId="5"/>
  </si>
  <si>
    <t>下　　水　　道　　事　　業　　会　　計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rPh sb="15" eb="16">
      <t>カイ</t>
    </rPh>
    <rPh sb="18" eb="19">
      <t>ケイ</t>
    </rPh>
    <phoneticPr fontId="5"/>
  </si>
  <si>
    <t>支　　　　　　　　　　　　　　　　　　　　　　　　　　出</t>
    <rPh sb="0" eb="1">
      <t>ササ</t>
    </rPh>
    <rPh sb="27" eb="28">
      <t>デ</t>
    </rPh>
    <phoneticPr fontId="5"/>
  </si>
  <si>
    <t>収　　　　　　　　　　　　　　　　　入</t>
  </si>
  <si>
    <t>件　　　　　　　　　　　　　　　　　　名</t>
    <rPh sb="0" eb="1">
      <t>ケン</t>
    </rPh>
    <rPh sb="19" eb="20">
      <t>メイ</t>
    </rPh>
    <phoneticPr fontId="5"/>
  </si>
  <si>
    <t>金　　　　額</t>
    <rPh sb="0" eb="1">
      <t>キン</t>
    </rPh>
    <rPh sb="5" eb="6">
      <t>ガク</t>
    </rPh>
    <phoneticPr fontId="5"/>
  </si>
  <si>
    <t>件　　　　　　　　　　　　名</t>
  </si>
  <si>
    <t>億</t>
    <rPh sb="0" eb="1">
      <t>オク</t>
    </rPh>
    <phoneticPr fontId="5"/>
  </si>
  <si>
    <t>万</t>
    <rPh sb="0" eb="1">
      <t>マン</t>
    </rPh>
    <phoneticPr fontId="5"/>
  </si>
  <si>
    <t>管渠工事費</t>
    <rPh sb="0" eb="1">
      <t>カン</t>
    </rPh>
    <rPh sb="1" eb="2">
      <t>キョ</t>
    </rPh>
    <rPh sb="2" eb="5">
      <t>コウジヒ</t>
    </rPh>
    <phoneticPr fontId="5"/>
  </si>
  <si>
    <t>下水道事業資金</t>
    <rPh sb="0" eb="3">
      <t>ゲスイドウ</t>
    </rPh>
    <rPh sb="3" eb="5">
      <t>ジギョウ</t>
    </rPh>
    <rPh sb="5" eb="7">
      <t>シキン</t>
    </rPh>
    <phoneticPr fontId="5"/>
  </si>
  <si>
    <t>公共下水道事業</t>
    <rPh sb="0" eb="2">
      <t>コウキョウ</t>
    </rPh>
    <rPh sb="2" eb="5">
      <t>ゲスイドウ</t>
    </rPh>
    <rPh sb="5" eb="7">
      <t>ジギョウ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</si>
  <si>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</si>
  <si>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他事業関連事業</t>
    <rPh sb="0" eb="1">
      <t>ホカ</t>
    </rPh>
    <rPh sb="1" eb="3">
      <t>ジギョウ</t>
    </rPh>
    <rPh sb="3" eb="5">
      <t>カンレン</t>
    </rPh>
    <rPh sb="5" eb="7">
      <t>ジギョウ</t>
    </rPh>
    <phoneticPr fontId="5"/>
  </si>
  <si>
    <t>抽水所工事費</t>
    <rPh sb="0" eb="1">
      <t>チュウ</t>
    </rPh>
    <rPh sb="1" eb="2">
      <t>スイ</t>
    </rPh>
    <rPh sb="2" eb="3">
      <t>ショ</t>
    </rPh>
    <rPh sb="3" eb="6">
      <t>コウジヒ</t>
    </rPh>
    <phoneticPr fontId="5"/>
  </si>
  <si>
    <t>国庫補助金</t>
    <rPh sb="0" eb="2">
      <t>コッコ</t>
    </rPh>
    <rPh sb="2" eb="3">
      <t>ホ</t>
    </rPh>
    <rPh sb="3" eb="4">
      <t>スケ</t>
    </rPh>
    <rPh sb="4" eb="5">
      <t>キン</t>
    </rPh>
    <phoneticPr fontId="5"/>
  </si>
  <si>
    <t>下水道事業費補助金</t>
    <rPh sb="0" eb="3">
      <t>ゲスイドウ</t>
    </rPh>
    <rPh sb="3" eb="6">
      <t>ジギョウヒ</t>
    </rPh>
    <rPh sb="6" eb="9">
      <t>ホジョキン</t>
    </rPh>
    <phoneticPr fontId="5"/>
  </si>
  <si>
    <t>処理場工事費</t>
    <rPh sb="0" eb="2">
      <t>ショリ</t>
    </rPh>
    <rPh sb="2" eb="3">
      <t>ジョウ</t>
    </rPh>
    <rPh sb="3" eb="6">
      <t>コウジヒ</t>
    </rPh>
    <phoneticPr fontId="5"/>
  </si>
  <si>
    <t>工事負担金</t>
    <rPh sb="0" eb="2">
      <t>コウジ</t>
    </rPh>
    <rPh sb="2" eb="5">
      <t>フタンキン</t>
    </rPh>
    <phoneticPr fontId="5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</si>
  <si>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5"/>
  </si>
  <si>
    <t>収　　　　　　入　　　　　 計</t>
    <rPh sb="0" eb="8">
      <t>シュウニュウ</t>
    </rPh>
    <rPh sb="14" eb="15">
      <t>ケイ</t>
    </rPh>
    <phoneticPr fontId="5"/>
  </si>
  <si>
    <t>差　　　　　　　　　　　　　引</t>
    <rPh sb="0" eb="15">
      <t>サシヒキ</t>
    </rPh>
    <phoneticPr fontId="5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</si>
  <si>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5"/>
  </si>
  <si>
    <t>資本的収支調整額</t>
    <rPh sb="0" eb="3">
      <t>シホンテキ</t>
    </rPh>
    <rPh sb="3" eb="5">
      <t>シュウシ</t>
    </rPh>
    <rPh sb="5" eb="7">
      <t>チョウセイ</t>
    </rPh>
    <rPh sb="7" eb="8">
      <t>ガク</t>
    </rPh>
    <phoneticPr fontId="5"/>
  </si>
  <si>
    <t>減債積立金</t>
    <rPh sb="0" eb="2">
      <t>ゲンサイ</t>
    </rPh>
    <rPh sb="2" eb="4">
      <t>ツミタテ</t>
    </rPh>
    <rPh sb="4" eb="5">
      <t>キン</t>
    </rPh>
    <phoneticPr fontId="5"/>
  </si>
  <si>
    <t>損益勘定留保資金</t>
    <rPh sb="0" eb="2">
      <t>ソンエキ</t>
    </rPh>
    <rPh sb="2" eb="4">
      <t>カンジョウ</t>
    </rPh>
    <rPh sb="4" eb="6">
      <t>リュウホ</t>
    </rPh>
    <rPh sb="6" eb="8">
      <t>シキン</t>
    </rPh>
    <phoneticPr fontId="5"/>
  </si>
  <si>
    <t>支出計</t>
    <rPh sb="0" eb="2">
      <t>シシュツ</t>
    </rPh>
    <rPh sb="2" eb="3">
      <t>ケイ</t>
    </rPh>
    <phoneticPr fontId="5"/>
  </si>
  <si>
    <t>再          差           引</t>
    <rPh sb="0" eb="1">
      <t>サイ</t>
    </rPh>
    <rPh sb="11" eb="24">
      <t>サシヒキ</t>
    </rPh>
    <phoneticPr fontId="5"/>
  </si>
  <si>
    <t>（注）　決算額は、消費税及び地方消費税を含む。</t>
    <rPh sb="1" eb="2">
      <t>チュウ</t>
    </rPh>
    <rPh sb="4" eb="6">
      <t>ケッサン</t>
    </rPh>
    <rPh sb="6" eb="7">
      <t>ガク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フク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</si>
  <si>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</si>
  <si>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負担金、補助及び交付金</t>
    <rPh sb="0" eb="3">
      <t>フタンキン</t>
    </rPh>
    <rPh sb="4" eb="6">
      <t>ホジョ</t>
    </rPh>
    <rPh sb="6" eb="7">
      <t>オヨ</t>
    </rPh>
    <rPh sb="8" eb="11">
      <t>コウフキン</t>
    </rPh>
    <phoneticPr fontId="5"/>
  </si>
  <si>
    <t>その他特別利益</t>
    <rPh sb="2" eb="3">
      <t>ホカ</t>
    </rPh>
    <rPh sb="3" eb="5">
      <t>トクベツ</t>
    </rPh>
    <rPh sb="5" eb="7">
      <t>リエキ</t>
    </rPh>
    <phoneticPr fontId="5"/>
  </si>
  <si>
    <t>当年度未処分利益剰余金
（△当年度未処理欠損金）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0">
      <t>ジョウヨ</t>
    </rPh>
    <rPh sb="10" eb="11">
      <t>キン</t>
    </rPh>
    <rPh sb="14" eb="17">
      <t>トウネンド</t>
    </rPh>
    <rPh sb="17" eb="20">
      <t>ミショリ</t>
    </rPh>
    <rPh sb="20" eb="22">
      <t>ケッソン</t>
    </rPh>
    <rPh sb="22" eb="23">
      <t>キン</t>
    </rPh>
    <phoneticPr fontId="5"/>
  </si>
  <si>
    <t>消化ガス売却収益</t>
    <rPh sb="0" eb="2">
      <t>ショウカ</t>
    </rPh>
    <rPh sb="4" eb="6">
      <t>バイキャク</t>
    </rPh>
    <rPh sb="6" eb="8">
      <t>シュウエキ</t>
    </rPh>
    <phoneticPr fontId="5"/>
  </si>
  <si>
    <t xml:space="preserve">円 </t>
    <phoneticPr fontId="3"/>
  </si>
  <si>
    <t>剰余金処分額</t>
    <rPh sb="0" eb="3">
      <t>ジョウヨキン</t>
    </rPh>
    <rPh sb="3" eb="5">
      <t>ショブン</t>
    </rPh>
    <rPh sb="5" eb="6">
      <t>ガク</t>
    </rPh>
    <phoneticPr fontId="5"/>
  </si>
  <si>
    <t>処分後未処分利益剰余金</t>
    <rPh sb="0" eb="2">
      <t>ショブン</t>
    </rPh>
    <rPh sb="2" eb="3">
      <t>ゴ</t>
    </rPh>
    <rPh sb="3" eb="6">
      <t>ミショブン</t>
    </rPh>
    <rPh sb="6" eb="8">
      <t>リエキ</t>
    </rPh>
    <rPh sb="8" eb="11">
      <t>ジョウヨキン</t>
    </rPh>
    <phoneticPr fontId="5"/>
  </si>
  <si>
    <t>平成２８年度　下水道事業収益的収支決算内訳</t>
    <rPh sb="0" eb="2">
      <t>ヘイセイ</t>
    </rPh>
    <rPh sb="4" eb="6">
      <t>ネンド</t>
    </rPh>
    <rPh sb="7" eb="10">
      <t>ゲスイドウ</t>
    </rPh>
    <rPh sb="10" eb="12">
      <t>ジギョウ</t>
    </rPh>
    <phoneticPr fontId="5"/>
  </si>
  <si>
    <t>億　　　　万　　　　円</t>
    <rPh sb="0" eb="1">
      <t>オク</t>
    </rPh>
    <rPh sb="5" eb="6">
      <t>マン</t>
    </rPh>
    <rPh sb="10" eb="11">
      <t>エン</t>
    </rPh>
    <phoneticPr fontId="5"/>
  </si>
  <si>
    <t>収益計</t>
    <rPh sb="0" eb="2">
      <t>シュウエキ</t>
    </rPh>
    <rPh sb="2" eb="3">
      <t>ケイ</t>
    </rPh>
    <phoneticPr fontId="5"/>
  </si>
  <si>
    <t>営業外費用</t>
    <rPh sb="0" eb="2">
      <t>エイギョウ</t>
    </rPh>
    <rPh sb="2" eb="3">
      <t>ガイ</t>
    </rPh>
    <rPh sb="3" eb="5">
      <t>ヒヨウ</t>
    </rPh>
    <phoneticPr fontId="5"/>
  </si>
  <si>
    <t>繰延勘定償却等</t>
    <rPh sb="0" eb="2">
      <t>クリノベ</t>
    </rPh>
    <rPh sb="2" eb="4">
      <t>カンジョウ</t>
    </rPh>
    <rPh sb="4" eb="6">
      <t>ショウキャク</t>
    </rPh>
    <rPh sb="6" eb="7">
      <t>トウ</t>
    </rPh>
    <phoneticPr fontId="5"/>
  </si>
  <si>
    <t>費用計</t>
    <rPh sb="0" eb="2">
      <t>ヒヨウ</t>
    </rPh>
    <rPh sb="2" eb="3">
      <t>ケイ</t>
    </rPh>
    <phoneticPr fontId="5"/>
  </si>
  <si>
    <t>当年度未処分利益剰余金
（△当年度未処理欠損金）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4" eb="15">
      <t>トウ</t>
    </rPh>
    <rPh sb="15" eb="17">
      <t>ネンド</t>
    </rPh>
    <rPh sb="17" eb="18">
      <t>ミ</t>
    </rPh>
    <rPh sb="18" eb="20">
      <t>ショリ</t>
    </rPh>
    <rPh sb="20" eb="23">
      <t>ケッソンキン</t>
    </rPh>
    <phoneticPr fontId="5"/>
  </si>
  <si>
    <t>営業収益＋</t>
    <rPh sb="0" eb="2">
      <t>エイギョウ</t>
    </rPh>
    <rPh sb="2" eb="4">
      <t>シュウエキ</t>
    </rPh>
    <phoneticPr fontId="5"/>
  </si>
  <si>
    <t>営業費用＋</t>
    <rPh sb="0" eb="2">
      <t>エイギョウ</t>
    </rPh>
    <rPh sb="2" eb="4">
      <t>ヒヨウ</t>
    </rPh>
    <phoneticPr fontId="5"/>
  </si>
  <si>
    <t>資金不足比率</t>
    <rPh sb="0" eb="2">
      <t>シキン</t>
    </rPh>
    <rPh sb="2" eb="4">
      <t>ブソク</t>
    </rPh>
    <rPh sb="4" eb="6">
      <t>ヒリツ</t>
    </rPh>
    <phoneticPr fontId="5"/>
  </si>
  <si>
    <t>支払利息及び
企業債取扱諸費</t>
    <rPh sb="0" eb="2">
      <t>シハライ</t>
    </rPh>
    <rPh sb="2" eb="4">
      <t>リソク</t>
    </rPh>
    <rPh sb="4" eb="5">
      <t>オヨ</t>
    </rPh>
    <rPh sb="7" eb="9">
      <t>キギョウ</t>
    </rPh>
    <rPh sb="9" eb="10">
      <t>サイ</t>
    </rPh>
    <rPh sb="10" eb="12">
      <t>トリアツカ</t>
    </rPh>
    <rPh sb="12" eb="14">
      <t>ショヒ</t>
    </rPh>
    <phoneticPr fontId="5"/>
  </si>
  <si>
    <t>資金剰余額
（△資金不足額）</t>
    <rPh sb="0" eb="2">
      <t>シキン</t>
    </rPh>
    <rPh sb="2" eb="4">
      <t>ジョウヨ</t>
    </rPh>
    <rPh sb="4" eb="5">
      <t>ガク</t>
    </rPh>
    <rPh sb="8" eb="10">
      <t>シキン</t>
    </rPh>
    <rPh sb="10" eb="12">
      <t>ブソク</t>
    </rPh>
    <rPh sb="12" eb="13">
      <t>ガク</t>
    </rPh>
    <phoneticPr fontId="5"/>
  </si>
  <si>
    <t>差引</t>
    <rPh sb="0" eb="2">
      <t>サシヒキ</t>
    </rPh>
    <phoneticPr fontId="5"/>
  </si>
  <si>
    <t>○ 経営収支の推移</t>
    <rPh sb="2" eb="4">
      <t>ケイエイ</t>
    </rPh>
    <rPh sb="4" eb="6">
      <t>シュウシ</t>
    </rPh>
    <rPh sb="7" eb="9">
      <t>スイイ</t>
    </rPh>
    <phoneticPr fontId="3"/>
  </si>
  <si>
    <t>（単位：百万円）</t>
    <rPh sb="1" eb="3">
      <t>タンイ</t>
    </rPh>
    <rPh sb="4" eb="7">
      <t>ヒャクマンエン</t>
    </rPh>
    <phoneticPr fontId="3"/>
  </si>
  <si>
    <t>年度</t>
    <phoneticPr fontId="3"/>
  </si>
  <si>
    <t>収益</t>
    <phoneticPr fontId="3"/>
  </si>
  <si>
    <t>費用</t>
    <phoneticPr fontId="3"/>
  </si>
  <si>
    <t>収支差引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</si>
  <si>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</si>
  <si>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</si>
  <si>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</si>
  <si>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</si>
  <si>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</si>
  <si>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○ 企業債等</t>
    <rPh sb="2" eb="4">
      <t>キギョウ</t>
    </rPh>
    <rPh sb="4" eb="5">
      <t>サイ</t>
    </rPh>
    <rPh sb="5" eb="6">
      <t>ナド</t>
    </rPh>
    <phoneticPr fontId="3"/>
  </si>
  <si>
    <t>（単位：百万円）</t>
    <phoneticPr fontId="3"/>
  </si>
  <si>
    <t>備考</t>
    <rPh sb="0" eb="2">
      <t>ビコウ</t>
    </rPh>
    <phoneticPr fontId="3"/>
  </si>
  <si>
    <t>企業債年度末残高</t>
  </si>
  <si>
    <t>企業債利息</t>
    <phoneticPr fontId="3"/>
  </si>
  <si>
    <t>企業債利率</t>
  </si>
  <si>
    <t>一般会計補助金</t>
  </si>
  <si>
    <t>　収益的収入</t>
    <phoneticPr fontId="3"/>
  </si>
  <si>
    <t>　資本的収入</t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</si>
  <si>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</si>
  <si>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令和２年度</t>
    <rPh sb="0" eb="2">
      <t>レイワ</t>
    </rPh>
    <rPh sb="3" eb="5">
      <t>ネンド</t>
    </rPh>
    <rPh sb="4" eb="5">
      <t>ガンネン</t>
    </rPh>
    <phoneticPr fontId="3"/>
  </si>
  <si>
    <t>令和２年度</t>
    <rPh sb="0" eb="2">
      <t>レイワ</t>
    </rPh>
    <rPh sb="3" eb="5">
      <t>ネンド</t>
    </rPh>
    <rPh sb="4" eb="5">
      <t>ド</t>
    </rPh>
    <phoneticPr fontId="5"/>
  </si>
  <si>
    <r>
      <t>km</t>
    </r>
    <r>
      <rPr>
        <vertAlign val="superscript"/>
        <sz val="9"/>
        <rFont val="ＭＳ Ｐ明朝"/>
        <family val="1"/>
        <charset val="128"/>
      </rPr>
      <t>2</t>
    </r>
    <phoneticPr fontId="5"/>
  </si>
  <si>
    <t>％</t>
    <phoneticPr fontId="5"/>
  </si>
  <si>
    <t>－</t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</si>
  <si>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</si>
  <si>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建設改良費</t>
    <rPh sb="0" eb="1">
      <t>ダテ</t>
    </rPh>
    <rPh sb="1" eb="2">
      <t>セツ</t>
    </rPh>
    <rPh sb="2" eb="3">
      <t>アラタ</t>
    </rPh>
    <rPh sb="3" eb="4">
      <t>リョウ</t>
    </rPh>
    <rPh sb="4" eb="5">
      <t>ヒ</t>
    </rPh>
    <phoneticPr fontId="5"/>
  </si>
  <si>
    <t>企業債</t>
    <rPh sb="0" eb="1">
      <t>クワダ</t>
    </rPh>
    <rPh sb="1" eb="2">
      <t>ギョウ</t>
    </rPh>
    <rPh sb="2" eb="3">
      <t>サイ</t>
    </rPh>
    <phoneticPr fontId="5"/>
  </si>
  <si>
    <t>企業債償還金</t>
    <rPh sb="0" eb="3">
      <t>キギョウサイ</t>
    </rPh>
    <rPh sb="3" eb="5">
      <t>ショウカン</t>
    </rPh>
    <rPh sb="5" eb="6">
      <t>キン</t>
    </rPh>
    <phoneticPr fontId="3"/>
  </si>
  <si>
    <t>補塡財源</t>
    <rPh sb="0" eb="1">
      <t>ホ</t>
    </rPh>
    <rPh sb="2" eb="3">
      <t>ザイ</t>
    </rPh>
    <rPh sb="3" eb="4">
      <t>ミナモト</t>
    </rPh>
    <phoneticPr fontId="5"/>
  </si>
  <si>
    <t>令和３年度</t>
    <rPh sb="0" eb="2">
      <t>レイワ</t>
    </rPh>
    <rPh sb="3" eb="5">
      <t>ネンド</t>
    </rPh>
    <rPh sb="4" eb="5">
      <t>ガンネン</t>
    </rPh>
    <phoneticPr fontId="3"/>
  </si>
  <si>
    <t xml:space="preserve">最　近　５　カ　年　下　水　道　事　業　業　務　量　比　較　表 </t>
    <phoneticPr fontId="3"/>
  </si>
  <si>
    <t>令和４年度</t>
    <rPh sb="0" eb="2">
      <t>レイワ</t>
    </rPh>
    <rPh sb="3" eb="5">
      <t>ネンド</t>
    </rPh>
    <rPh sb="4" eb="5">
      <t>ガンネン</t>
    </rPh>
    <phoneticPr fontId="3"/>
  </si>
  <si>
    <t>令和４年度</t>
    <rPh sb="0" eb="2">
      <t>レイワ</t>
    </rPh>
    <phoneticPr fontId="3"/>
  </si>
  <si>
    <t>0.001～4.65％</t>
    <phoneticPr fontId="3"/>
  </si>
  <si>
    <t>令和４年度</t>
    <rPh sb="0" eb="2">
      <t>レイワ</t>
    </rPh>
    <rPh sb="3" eb="5">
      <t>ネンド</t>
    </rPh>
    <rPh sb="4" eb="5">
      <t>ド</t>
    </rPh>
    <phoneticPr fontId="5"/>
  </si>
  <si>
    <t>直近10年分</t>
    <rPh sb="0" eb="2">
      <t>チョッキン</t>
    </rPh>
    <rPh sb="4" eb="6">
      <t>ネンフン</t>
    </rPh>
    <phoneticPr fontId="3"/>
  </si>
  <si>
    <t>令和５年度下水道事業会計の決算概要（参考資料）</t>
    <rPh sb="0" eb="2">
      <t>レイワ</t>
    </rPh>
    <phoneticPr fontId="3"/>
  </si>
  <si>
    <t>令和５年度</t>
    <rPh sb="0" eb="2">
      <t>レイワ</t>
    </rPh>
    <rPh sb="3" eb="5">
      <t>ネンド</t>
    </rPh>
    <rPh sb="4" eb="5">
      <t>ガンネン</t>
    </rPh>
    <phoneticPr fontId="3"/>
  </si>
  <si>
    <t>令和５年度</t>
    <rPh sb="0" eb="2">
      <t>レイワ</t>
    </rPh>
    <phoneticPr fontId="3"/>
  </si>
  <si>
    <t>0.001～4.65％</t>
  </si>
  <si>
    <t>令和元年度</t>
    <phoneticPr fontId="5"/>
  </si>
  <si>
    <t>令和５年度</t>
    <rPh sb="0" eb="2">
      <t>レイワ</t>
    </rPh>
    <rPh sb="3" eb="5">
      <t>ネンド</t>
    </rPh>
    <rPh sb="4" eb="5">
      <t>ド</t>
    </rPh>
    <phoneticPr fontId="5"/>
  </si>
  <si>
    <t xml:space="preserve">令和５年度　下水道事業収益的収支決算概要 </t>
    <rPh sb="0" eb="2">
      <t>レイワ</t>
    </rPh>
    <rPh sb="3" eb="5">
      <t>ネンド</t>
    </rPh>
    <rPh sb="6" eb="9">
      <t>ゲスイドウ</t>
    </rPh>
    <rPh sb="9" eb="11">
      <t>ジギョウ</t>
    </rPh>
    <rPh sb="11" eb="13">
      <t>シュウエキ</t>
    </rPh>
    <rPh sb="13" eb="14">
      <t>テキ</t>
    </rPh>
    <rPh sb="14" eb="16">
      <t>シュウシ</t>
    </rPh>
    <rPh sb="16" eb="18">
      <t>ケッサン</t>
    </rPh>
    <rPh sb="18" eb="20">
      <t>ガイヨウ</t>
    </rPh>
    <phoneticPr fontId="5"/>
  </si>
  <si>
    <t>令和４年度決算</t>
    <rPh sb="0" eb="2">
      <t>レイワ</t>
    </rPh>
    <rPh sb="3" eb="5">
      <t>ネンド</t>
    </rPh>
    <rPh sb="4" eb="5">
      <t>ド</t>
    </rPh>
    <rPh sb="5" eb="7">
      <t>ケッサン</t>
    </rPh>
    <phoneticPr fontId="5"/>
  </si>
  <si>
    <t>令和５年度決算</t>
    <rPh sb="0" eb="2">
      <t>レイワ</t>
    </rPh>
    <rPh sb="3" eb="5">
      <t>ネンド</t>
    </rPh>
    <rPh sb="5" eb="7">
      <t>ケッサン</t>
    </rPh>
    <phoneticPr fontId="5"/>
  </si>
  <si>
    <t>令和５年度　 下水道事業資本的収支決算概要</t>
    <rPh sb="0" eb="2">
      <t>レイワ</t>
    </rPh>
    <rPh sb="3" eb="5">
      <t>ネンド</t>
    </rPh>
    <rPh sb="7" eb="10">
      <t>ゲスイドウ</t>
    </rPh>
    <rPh sb="10" eb="12">
      <t>ジギョウ</t>
    </rPh>
    <rPh sb="12" eb="15">
      <t>シホンテキ</t>
    </rPh>
    <rPh sb="15" eb="17">
      <t>シュウシ</t>
    </rPh>
    <rPh sb="17" eb="19">
      <t>ケッサン</t>
    </rPh>
    <rPh sb="19" eb="21">
      <t>ガイヨウ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</si>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</sst>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▲ &quot;#,##0"/>
    <numFmt numFmtId="177" formatCode="0.0_);[Red]\(0.0\)"/>
    <numFmt numFmtId="178" formatCode="#,##0.00;&quot;▲ &quot;#,##0.00"/>
    <numFmt numFmtId="179" formatCode="#,##0.0;&quot;▲ &quot;#,##0.0"/>
    <numFmt numFmtId="180" formatCode="0_ "/>
    <numFmt numFmtId="181" formatCode="0_);[Red]\(0\)"/>
    <numFmt numFmtId="182" formatCode="####&quot;   &quot;####&quot;   &quot;###0&quot;  &quot;"/>
    <numFmt numFmtId="183" formatCode="####&quot; 　&quot;####&quot; 　&quot;###0\ ;&quot;△ &quot;####&quot; 　&quot;####&quot; 　&quot;###0\ "/>
    <numFmt numFmtId="184" formatCode="####&quot;　　&quot;####&quot;　　&quot;###0;&quot;△ &quot;####&quot;　　&quot;####&quot;　　&quot;###0"/>
    <numFmt numFmtId="185" formatCode="0.0\ &quot;％&quot;"/>
    <numFmt numFmtId="186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 val="double"/>
      <vertAlign val="superscript"/>
      <sz val="3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 val="double"/>
      <vertAlign val="superscript"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name val="System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vertAlign val="superscript"/>
      <sz val="3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  <xf numFmtId="38" fontId="1" fillId="0" borderId="0" applyFont="0" applyFill="0" applyBorder="0" applyAlignment="0" applyProtection="0"/>
    <xf numFmtId="0" fontId="19" fillId="0" borderId="0"/>
    <xf numFmtId="0" fontId="19" fillId="0" borderId="0"/>
    <xf numFmtId="38" fontId="20" fillId="0" borderId="0" applyFon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49" fontId="2" fillId="0" borderId="0" xfId="1" applyNumberFormat="1" applyFont="1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vertical="top"/>
    </xf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/>
    <xf numFmtId="0" fontId="2" fillId="0" borderId="2" xfId="1" applyFont="1" applyFill="1" applyBorder="1"/>
    <xf numFmtId="0" fontId="2" fillId="0" borderId="9" xfId="1" applyFont="1" applyBorder="1"/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/>
    <xf numFmtId="0" fontId="2" fillId="0" borderId="10" xfId="1" applyFont="1" applyBorder="1"/>
    <xf numFmtId="0" fontId="2" fillId="0" borderId="9" xfId="1" applyFont="1" applyBorder="1" applyAlignment="1">
      <alignment horizontal="distributed" vertical="center"/>
    </xf>
    <xf numFmtId="49" fontId="2" fillId="0" borderId="1" xfId="1" applyNumberFormat="1" applyFont="1" applyBorder="1"/>
    <xf numFmtId="49" fontId="2" fillId="0" borderId="13" xfId="1" applyNumberFormat="1" applyFont="1" applyBorder="1"/>
    <xf numFmtId="49" fontId="2" fillId="0" borderId="3" xfId="1" applyNumberFormat="1" applyFont="1" applyBorder="1"/>
    <xf numFmtId="49" fontId="2" fillId="0" borderId="1" xfId="1" applyNumberFormat="1" applyFont="1" applyBorder="1" applyAlignment="1">
      <alignment horizontal="right"/>
    </xf>
    <xf numFmtId="49" fontId="7" fillId="0" borderId="4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2" fillId="0" borderId="4" xfId="1" applyNumberFormat="1" applyFont="1" applyBorder="1"/>
    <xf numFmtId="49" fontId="2" fillId="0" borderId="9" xfId="1" applyNumberFormat="1" applyFont="1" applyBorder="1"/>
    <xf numFmtId="49" fontId="2" fillId="0" borderId="14" xfId="1" applyNumberFormat="1" applyFont="1" applyBorder="1"/>
    <xf numFmtId="49" fontId="2" fillId="0" borderId="11" xfId="1" applyNumberFormat="1" applyFont="1" applyBorder="1"/>
    <xf numFmtId="49" fontId="2" fillId="0" borderId="9" xfId="1" applyNumberFormat="1" applyFont="1" applyBorder="1" applyAlignment="1">
      <alignment horizontal="right"/>
    </xf>
    <xf numFmtId="49" fontId="7" fillId="0" borderId="12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2" fillId="0" borderId="12" xfId="1" applyNumberFormat="1" applyFont="1" applyBorder="1"/>
    <xf numFmtId="49" fontId="11" fillId="0" borderId="4" xfId="1" applyNumberFormat="1" applyFont="1" applyBorder="1" applyAlignment="1">
      <alignment horizontal="left"/>
    </xf>
    <xf numFmtId="0" fontId="1" fillId="0" borderId="12" xfId="1" applyFont="1" applyBorder="1" applyAlignment="1">
      <alignment horizontal="center" vertical="top"/>
    </xf>
    <xf numFmtId="0" fontId="2" fillId="0" borderId="5" xfId="1" applyFont="1" applyBorder="1"/>
    <xf numFmtId="0" fontId="2" fillId="0" borderId="0" xfId="1" applyFont="1" applyBorder="1"/>
    <xf numFmtId="0" fontId="2" fillId="0" borderId="15" xfId="1" applyFont="1" applyBorder="1"/>
    <xf numFmtId="0" fontId="2" fillId="0" borderId="5" xfId="1" applyFont="1" applyBorder="1" applyAlignment="1">
      <alignment vertical="center"/>
    </xf>
    <xf numFmtId="0" fontId="1" fillId="0" borderId="5" xfId="1" applyFont="1" applyBorder="1" applyAlignment="1"/>
    <xf numFmtId="0" fontId="2" fillId="0" borderId="16" xfId="1" applyFont="1" applyBorder="1"/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Alignment="1"/>
    <xf numFmtId="0" fontId="7" fillId="0" borderId="16" xfId="1" applyFont="1" applyBorder="1" applyAlignment="1"/>
    <xf numFmtId="0" fontId="1" fillId="0" borderId="17" xfId="1" applyFont="1" applyBorder="1" applyAlignment="1"/>
    <xf numFmtId="0" fontId="7" fillId="0" borderId="0" xfId="1" applyFont="1" applyAlignment="1">
      <alignment vertical="center"/>
    </xf>
    <xf numFmtId="0" fontId="2" fillId="0" borderId="14" xfId="1" applyFont="1" applyBorder="1"/>
    <xf numFmtId="0" fontId="1" fillId="0" borderId="9" xfId="1" applyFont="1" applyBorder="1" applyAlignment="1"/>
    <xf numFmtId="176" fontId="1" fillId="0" borderId="0" xfId="1" applyNumberFormat="1" applyFont="1" applyBorder="1" applyAlignment="1"/>
    <xf numFmtId="0" fontId="2" fillId="0" borderId="0" xfId="1" applyFont="1" applyFill="1"/>
    <xf numFmtId="0" fontId="2" fillId="0" borderId="37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2" fillId="0" borderId="0" xfId="1" applyFont="1" applyFill="1" applyAlignment="1">
      <alignment horizontal="center"/>
    </xf>
    <xf numFmtId="49" fontId="2" fillId="0" borderId="0" xfId="1" applyNumberFormat="1" applyFont="1" applyFill="1" applyAlignment="1">
      <alignment vertical="center"/>
    </xf>
    <xf numFmtId="49" fontId="15" fillId="0" borderId="0" xfId="1" applyNumberFormat="1" applyFont="1" applyFill="1" applyAlignment="1">
      <alignment vertical="center"/>
    </xf>
    <xf numFmtId="180" fontId="15" fillId="0" borderId="0" xfId="1" applyNumberFormat="1" applyFont="1" applyFill="1" applyAlignment="1">
      <alignment vertical="center"/>
    </xf>
    <xf numFmtId="180" fontId="15" fillId="0" borderId="0" xfId="1" applyNumberFormat="1" applyFont="1" applyFill="1" applyAlignment="1">
      <alignment horizontal="center" vertical="center"/>
    </xf>
    <xf numFmtId="180" fontId="2" fillId="0" borderId="0" xfId="1" applyNumberFormat="1" applyFont="1" applyFill="1" applyBorder="1" applyAlignment="1">
      <alignment vertical="center"/>
    </xf>
    <xf numFmtId="180" fontId="2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vertical="center"/>
    </xf>
    <xf numFmtId="49" fontId="2" fillId="0" borderId="4" xfId="1" applyNumberFormat="1" applyFont="1" applyFill="1" applyBorder="1" applyAlignment="1">
      <alignment vertical="center"/>
    </xf>
    <xf numFmtId="49" fontId="2" fillId="0" borderId="8" xfId="1" applyNumberFormat="1" applyFont="1" applyFill="1" applyBorder="1" applyAlignment="1">
      <alignment horizontal="distributed" vertical="center"/>
    </xf>
    <xf numFmtId="49" fontId="2" fillId="0" borderId="6" xfId="1" applyNumberFormat="1" applyFont="1" applyFill="1" applyBorder="1" applyAlignment="1">
      <alignment horizontal="distributed" vertical="center"/>
    </xf>
    <xf numFmtId="180" fontId="2" fillId="0" borderId="2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right" vertical="center"/>
    </xf>
    <xf numFmtId="49" fontId="2" fillId="0" borderId="4" xfId="1" applyNumberFormat="1" applyFont="1" applyFill="1" applyBorder="1" applyAlignment="1">
      <alignment horizontal="right" vertical="center"/>
    </xf>
    <xf numFmtId="49" fontId="2" fillId="0" borderId="1" xfId="1" applyNumberFormat="1" applyFont="1" applyFill="1" applyBorder="1" applyAlignment="1">
      <alignment horizontal="right" vertical="center"/>
    </xf>
    <xf numFmtId="180" fontId="2" fillId="0" borderId="1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distributed" vertical="center"/>
    </xf>
    <xf numFmtId="49" fontId="2" fillId="0" borderId="16" xfId="1" applyNumberFormat="1" applyFont="1" applyFill="1" applyBorder="1" applyAlignment="1">
      <alignment vertical="center"/>
    </xf>
    <xf numFmtId="181" fontId="2" fillId="0" borderId="0" xfId="1" applyNumberFormat="1" applyFont="1" applyFill="1" applyBorder="1" applyAlignment="1">
      <alignment horizontal="right" vertical="center"/>
    </xf>
    <xf numFmtId="181" fontId="2" fillId="0" borderId="16" xfId="1" applyNumberFormat="1" applyFont="1" applyFill="1" applyBorder="1" applyAlignment="1">
      <alignment horizontal="right" vertical="center"/>
    </xf>
    <xf numFmtId="181" fontId="2" fillId="0" borderId="5" xfId="1" applyNumberFormat="1" applyFont="1" applyFill="1" applyBorder="1" applyAlignment="1">
      <alignment horizontal="right" vertical="center"/>
    </xf>
    <xf numFmtId="181" fontId="2" fillId="0" borderId="5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distributed" vertical="center"/>
    </xf>
    <xf numFmtId="181" fontId="2" fillId="0" borderId="2" xfId="1" applyNumberFormat="1" applyFont="1" applyFill="1" applyBorder="1" applyAlignment="1">
      <alignment horizontal="right" vertical="center"/>
    </xf>
    <xf numFmtId="181" fontId="2" fillId="0" borderId="4" xfId="1" applyNumberFormat="1" applyFont="1" applyFill="1" applyBorder="1" applyAlignment="1">
      <alignment horizontal="right" vertical="center"/>
    </xf>
    <xf numFmtId="181" fontId="2" fillId="0" borderId="1" xfId="1" applyNumberFormat="1" applyFont="1" applyFill="1" applyBorder="1" applyAlignment="1">
      <alignment horizontal="right" vertical="center"/>
    </xf>
    <xf numFmtId="181" fontId="2" fillId="0" borderId="1" xfId="1" applyNumberFormat="1" applyFont="1" applyFill="1" applyBorder="1" applyAlignment="1">
      <alignment horizontal="center" vertical="center"/>
    </xf>
    <xf numFmtId="181" fontId="2" fillId="0" borderId="6" xfId="1" applyNumberFormat="1" applyFont="1" applyFill="1" applyBorder="1" applyAlignment="1">
      <alignment horizontal="center" vertical="center"/>
    </xf>
    <xf numFmtId="181" fontId="2" fillId="0" borderId="4" xfId="1" quotePrefix="1" applyNumberFormat="1" applyFont="1" applyFill="1" applyBorder="1" applyAlignment="1">
      <alignment horizontal="right" vertical="center"/>
    </xf>
    <xf numFmtId="181" fontId="2" fillId="0" borderId="1" xfId="1" quotePrefix="1" applyNumberFormat="1" applyFont="1" applyFill="1" applyBorder="1" applyAlignment="1">
      <alignment horizontal="right" vertical="center"/>
    </xf>
    <xf numFmtId="49" fontId="2" fillId="0" borderId="21" xfId="1" applyNumberFormat="1" applyFont="1" applyFill="1" applyBorder="1" applyAlignment="1">
      <alignment vertical="center"/>
    </xf>
    <xf numFmtId="49" fontId="2" fillId="0" borderId="19" xfId="1" applyNumberFormat="1" applyFont="1" applyFill="1" applyBorder="1" applyAlignment="1">
      <alignment vertical="center"/>
    </xf>
    <xf numFmtId="181" fontId="2" fillId="0" borderId="19" xfId="1" applyNumberFormat="1" applyFont="1" applyFill="1" applyBorder="1" applyAlignment="1">
      <alignment horizontal="right" vertical="center"/>
    </xf>
    <xf numFmtId="181" fontId="2" fillId="0" borderId="21" xfId="1" applyNumberFormat="1" applyFont="1" applyFill="1" applyBorder="1" applyAlignment="1">
      <alignment horizontal="right" vertical="center"/>
    </xf>
    <xf numFmtId="181" fontId="2" fillId="0" borderId="20" xfId="1" applyNumberFormat="1" applyFont="1" applyFill="1" applyBorder="1" applyAlignment="1">
      <alignment horizontal="right" vertical="center"/>
    </xf>
    <xf numFmtId="181" fontId="2" fillId="0" borderId="20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distributed" vertical="center"/>
    </xf>
    <xf numFmtId="49" fontId="2" fillId="0" borderId="12" xfId="1" applyNumberFormat="1" applyFont="1" applyFill="1" applyBorder="1" applyAlignment="1">
      <alignment vertical="center"/>
    </xf>
    <xf numFmtId="49" fontId="2" fillId="0" borderId="10" xfId="1" applyNumberFormat="1" applyFont="1" applyFill="1" applyBorder="1" applyAlignment="1">
      <alignment vertical="center"/>
    </xf>
    <xf numFmtId="181" fontId="2" fillId="0" borderId="10" xfId="1" applyNumberFormat="1" applyFont="1" applyFill="1" applyBorder="1" applyAlignment="1">
      <alignment horizontal="right" vertical="center"/>
    </xf>
    <xf numFmtId="181" fontId="2" fillId="0" borderId="12" xfId="1" applyNumberFormat="1" applyFont="1" applyFill="1" applyBorder="1" applyAlignment="1">
      <alignment horizontal="right" vertical="center"/>
    </xf>
    <xf numFmtId="181" fontId="2" fillId="0" borderId="9" xfId="1" applyNumberFormat="1" applyFont="1" applyFill="1" applyBorder="1" applyAlignment="1">
      <alignment horizontal="right" vertical="center"/>
    </xf>
    <xf numFmtId="181" fontId="2" fillId="0" borderId="9" xfId="1" applyNumberFormat="1" applyFont="1" applyFill="1" applyBorder="1" applyAlignment="1">
      <alignment horizontal="center" vertical="center"/>
    </xf>
    <xf numFmtId="181" fontId="2" fillId="0" borderId="21" xfId="1" quotePrefix="1" applyNumberFormat="1" applyFont="1" applyFill="1" applyBorder="1" applyAlignment="1">
      <alignment horizontal="right" vertical="center"/>
    </xf>
    <xf numFmtId="181" fontId="2" fillId="0" borderId="20" xfId="1" quotePrefix="1" applyNumberFormat="1" applyFont="1" applyFill="1" applyBorder="1" applyAlignment="1">
      <alignment horizontal="right" vertical="center"/>
    </xf>
    <xf numFmtId="49" fontId="2" fillId="0" borderId="30" xfId="1" applyNumberFormat="1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vertical="center"/>
    </xf>
    <xf numFmtId="181" fontId="2" fillId="0" borderId="18" xfId="1" applyNumberFormat="1" applyFont="1" applyFill="1" applyBorder="1" applyAlignment="1">
      <alignment horizontal="right" vertical="center"/>
    </xf>
    <xf numFmtId="181" fontId="2" fillId="0" borderId="30" xfId="1" applyNumberFormat="1" applyFont="1" applyFill="1" applyBorder="1" applyAlignment="1">
      <alignment horizontal="right" vertical="center"/>
    </xf>
    <xf numFmtId="181" fontId="2" fillId="0" borderId="29" xfId="1" applyNumberFormat="1" applyFont="1" applyFill="1" applyBorder="1" applyAlignment="1">
      <alignment horizontal="right" vertical="center"/>
    </xf>
    <xf numFmtId="181" fontId="2" fillId="0" borderId="29" xfId="1" applyNumberFormat="1" applyFont="1" applyFill="1" applyBorder="1" applyAlignment="1">
      <alignment horizontal="center" vertical="center"/>
    </xf>
    <xf numFmtId="49" fontId="2" fillId="0" borderId="43" xfId="1" applyNumberFormat="1" applyFont="1" applyFill="1" applyBorder="1" applyAlignment="1">
      <alignment vertical="center"/>
    </xf>
    <xf numFmtId="49" fontId="2" fillId="0" borderId="42" xfId="1" applyNumberFormat="1" applyFont="1" applyFill="1" applyBorder="1" applyAlignment="1">
      <alignment vertical="center"/>
    </xf>
    <xf numFmtId="181" fontId="2" fillId="0" borderId="42" xfId="1" applyNumberFormat="1" applyFont="1" applyFill="1" applyBorder="1" applyAlignment="1">
      <alignment horizontal="right" vertical="center"/>
    </xf>
    <xf numFmtId="181" fontId="2" fillId="0" borderId="43" xfId="1" applyNumberFormat="1" applyFont="1" applyFill="1" applyBorder="1" applyAlignment="1">
      <alignment horizontal="right" vertical="center"/>
    </xf>
    <xf numFmtId="181" fontId="2" fillId="0" borderId="44" xfId="1" applyNumberFormat="1" applyFont="1" applyFill="1" applyBorder="1" applyAlignment="1">
      <alignment horizontal="right" vertical="center"/>
    </xf>
    <xf numFmtId="181" fontId="2" fillId="0" borderId="44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horizontal="distributed" vertical="center"/>
    </xf>
    <xf numFmtId="49" fontId="2" fillId="0" borderId="8" xfId="1" applyNumberFormat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vertical="center"/>
    </xf>
    <xf numFmtId="181" fontId="2" fillId="0" borderId="7" xfId="1" applyNumberFormat="1" applyFont="1" applyFill="1" applyBorder="1" applyAlignment="1">
      <alignment horizontal="right" vertical="center"/>
    </xf>
    <xf numFmtId="181" fontId="2" fillId="0" borderId="8" xfId="1" applyNumberFormat="1" applyFont="1" applyFill="1" applyBorder="1" applyAlignment="1">
      <alignment horizontal="right" vertical="center"/>
    </xf>
    <xf numFmtId="181" fontId="2" fillId="0" borderId="6" xfId="1" applyNumberFormat="1" applyFont="1" applyFill="1" applyBorder="1" applyAlignment="1">
      <alignment horizontal="right" vertical="center"/>
    </xf>
    <xf numFmtId="181" fontId="2" fillId="0" borderId="45" xfId="1" applyNumberFormat="1" applyFont="1" applyFill="1" applyBorder="1" applyAlignment="1">
      <alignment horizontal="center" vertical="center"/>
    </xf>
    <xf numFmtId="49" fontId="2" fillId="0" borderId="24" xfId="1" applyNumberFormat="1" applyFont="1" applyFill="1" applyBorder="1" applyAlignment="1">
      <alignment vertical="center"/>
    </xf>
    <xf numFmtId="49" fontId="2" fillId="0" borderId="22" xfId="1" applyNumberFormat="1" applyFont="1" applyFill="1" applyBorder="1" applyAlignment="1">
      <alignment vertical="center"/>
    </xf>
    <xf numFmtId="181" fontId="2" fillId="0" borderId="22" xfId="1" applyNumberFormat="1" applyFont="1" applyFill="1" applyBorder="1" applyAlignment="1">
      <alignment horizontal="right" vertical="center"/>
    </xf>
    <xf numFmtId="181" fontId="2" fillId="0" borderId="24" xfId="1" applyNumberFormat="1" applyFont="1" applyFill="1" applyBorder="1" applyAlignment="1">
      <alignment horizontal="right" vertical="center"/>
    </xf>
    <xf numFmtId="181" fontId="2" fillId="0" borderId="23" xfId="1" applyNumberFormat="1" applyFont="1" applyFill="1" applyBorder="1" applyAlignment="1">
      <alignment horizontal="right" vertical="center"/>
    </xf>
    <xf numFmtId="181" fontId="2" fillId="0" borderId="23" xfId="1" applyNumberFormat="1" applyFont="1" applyFill="1" applyBorder="1" applyAlignment="1">
      <alignment horizontal="center" vertical="center"/>
    </xf>
    <xf numFmtId="49" fontId="2" fillId="0" borderId="27" xfId="1" applyNumberFormat="1" applyFont="1" applyFill="1" applyBorder="1" applyAlignment="1">
      <alignment vertical="center"/>
    </xf>
    <xf numFmtId="49" fontId="2" fillId="0" borderId="28" xfId="1" applyNumberFormat="1" applyFont="1" applyFill="1" applyBorder="1" applyAlignment="1">
      <alignment vertical="center"/>
    </xf>
    <xf numFmtId="49" fontId="2" fillId="0" borderId="25" xfId="1" applyNumberFormat="1" applyFont="1" applyFill="1" applyBorder="1" applyAlignment="1">
      <alignment vertical="center"/>
    </xf>
    <xf numFmtId="181" fontId="2" fillId="0" borderId="25" xfId="1" applyNumberFormat="1" applyFont="1" applyFill="1" applyBorder="1" applyAlignment="1">
      <alignment horizontal="right" vertical="center"/>
    </xf>
    <xf numFmtId="181" fontId="2" fillId="0" borderId="28" xfId="1" applyNumberFormat="1" applyFont="1" applyFill="1" applyBorder="1" applyAlignment="1">
      <alignment horizontal="right" vertical="center"/>
    </xf>
    <xf numFmtId="181" fontId="2" fillId="0" borderId="27" xfId="1" applyNumberFormat="1" applyFont="1" applyFill="1" applyBorder="1" applyAlignment="1">
      <alignment horizontal="right" vertical="center"/>
    </xf>
    <xf numFmtId="181" fontId="2" fillId="0" borderId="27" xfId="1" applyNumberFormat="1" applyFont="1" applyFill="1" applyBorder="1" applyAlignment="1">
      <alignment horizontal="center" vertical="center"/>
    </xf>
    <xf numFmtId="181" fontId="2" fillId="0" borderId="0" xfId="1" applyNumberFormat="1" applyFont="1" applyFill="1" applyBorder="1" applyAlignment="1">
      <alignment horizontal="center" vertical="center"/>
    </xf>
    <xf numFmtId="181" fontId="2" fillId="0" borderId="16" xfId="1" applyNumberFormat="1" applyFont="1" applyFill="1" applyBorder="1" applyAlignment="1">
      <alignment horizontal="center" vertical="center"/>
    </xf>
    <xf numFmtId="49" fontId="2" fillId="0" borderId="35" xfId="1" applyNumberFormat="1" applyFont="1" applyFill="1" applyBorder="1" applyAlignment="1">
      <alignment vertical="center"/>
    </xf>
    <xf numFmtId="49" fontId="2" fillId="0" borderId="33" xfId="1" applyNumberFormat="1" applyFont="1" applyFill="1" applyBorder="1" applyAlignment="1">
      <alignment vertical="center"/>
    </xf>
    <xf numFmtId="181" fontId="2" fillId="0" borderId="33" xfId="1" applyNumberFormat="1" applyFont="1" applyFill="1" applyBorder="1" applyAlignment="1">
      <alignment horizontal="center" vertical="center"/>
    </xf>
    <xf numFmtId="181" fontId="2" fillId="0" borderId="35" xfId="1" quotePrefix="1" applyNumberFormat="1" applyFont="1" applyFill="1" applyBorder="1" applyAlignment="1">
      <alignment horizontal="right" vertical="center"/>
    </xf>
    <xf numFmtId="181" fontId="2" fillId="0" borderId="34" xfId="1" quotePrefix="1" applyNumberFormat="1" applyFont="1" applyFill="1" applyBorder="1" applyAlignment="1">
      <alignment horizontal="right" vertical="center"/>
    </xf>
    <xf numFmtId="49" fontId="2" fillId="0" borderId="34" xfId="1" applyNumberFormat="1" applyFont="1" applyFill="1" applyBorder="1" applyAlignment="1">
      <alignment vertical="center"/>
    </xf>
    <xf numFmtId="181" fontId="2" fillId="0" borderId="35" xfId="1" applyNumberFormat="1" applyFont="1" applyFill="1" applyBorder="1" applyAlignment="1">
      <alignment horizontal="right" vertical="center"/>
    </xf>
    <xf numFmtId="181" fontId="2" fillId="0" borderId="34" xfId="1" applyNumberFormat="1" applyFont="1" applyFill="1" applyBorder="1" applyAlignment="1">
      <alignment horizontal="right" vertical="center"/>
    </xf>
    <xf numFmtId="181" fontId="2" fillId="0" borderId="34" xfId="1" applyNumberFormat="1" applyFont="1" applyFill="1" applyBorder="1" applyAlignment="1">
      <alignment horizontal="center" vertical="center"/>
    </xf>
    <xf numFmtId="49" fontId="2" fillId="0" borderId="31" xfId="1" applyNumberFormat="1" applyFont="1" applyFill="1" applyBorder="1" applyAlignment="1">
      <alignment vertical="center"/>
    </xf>
    <xf numFmtId="49" fontId="2" fillId="0" borderId="26" xfId="1" applyNumberFormat="1" applyFont="1" applyFill="1" applyBorder="1" applyAlignment="1">
      <alignment horizontal="distributed" vertical="center"/>
    </xf>
    <xf numFmtId="0" fontId="1" fillId="0" borderId="26" xfId="1" applyFont="1" applyFill="1" applyBorder="1" applyAlignment="1">
      <alignment horizontal="distributed" vertical="center"/>
    </xf>
    <xf numFmtId="49" fontId="2" fillId="0" borderId="32" xfId="1" applyNumberFormat="1" applyFont="1" applyFill="1" applyBorder="1" applyAlignment="1">
      <alignment vertical="center"/>
    </xf>
    <xf numFmtId="49" fontId="2" fillId="0" borderId="26" xfId="1" applyNumberFormat="1" applyFont="1" applyFill="1" applyBorder="1" applyAlignment="1">
      <alignment vertical="center"/>
    </xf>
    <xf numFmtId="181" fontId="2" fillId="0" borderId="26" xfId="1" applyNumberFormat="1" applyFont="1" applyFill="1" applyBorder="1" applyAlignment="1">
      <alignment horizontal="right" vertical="center"/>
    </xf>
    <xf numFmtId="181" fontId="2" fillId="0" borderId="32" xfId="1" quotePrefix="1" applyNumberFormat="1" applyFont="1" applyFill="1" applyBorder="1" applyAlignment="1">
      <alignment horizontal="right" vertical="center"/>
    </xf>
    <xf numFmtId="181" fontId="2" fillId="0" borderId="31" xfId="1" quotePrefix="1" applyNumberFormat="1" applyFont="1" applyFill="1" applyBorder="1" applyAlignment="1">
      <alignment horizontal="right" vertical="center"/>
    </xf>
    <xf numFmtId="181" fontId="2" fillId="0" borderId="32" xfId="1" applyNumberFormat="1" applyFont="1" applyFill="1" applyBorder="1" applyAlignment="1">
      <alignment horizontal="right" vertical="center"/>
    </xf>
    <xf numFmtId="181" fontId="2" fillId="0" borderId="31" xfId="1" applyNumberFormat="1" applyFont="1" applyFill="1" applyBorder="1" applyAlignment="1">
      <alignment horizontal="center" vertical="center"/>
    </xf>
    <xf numFmtId="180" fontId="2" fillId="0" borderId="0" xfId="1" applyNumberFormat="1" applyFont="1" applyFill="1" applyAlignment="1">
      <alignment vertical="center"/>
    </xf>
    <xf numFmtId="180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83" fontId="2" fillId="0" borderId="1" xfId="1" applyNumberFormat="1" applyFont="1" applyFill="1" applyBorder="1" applyAlignment="1">
      <alignment vertical="center"/>
    </xf>
    <xf numFmtId="183" fontId="2" fillId="0" borderId="2" xfId="1" applyNumberFormat="1" applyFont="1" applyFill="1" applyBorder="1" applyAlignment="1">
      <alignment horizontal="center" vertical="center"/>
    </xf>
    <xf numFmtId="183" fontId="2" fillId="0" borderId="1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vertical="center"/>
    </xf>
    <xf numFmtId="183" fontId="2" fillId="0" borderId="5" xfId="1" applyNumberFormat="1" applyFont="1" applyFill="1" applyBorder="1" applyAlignment="1">
      <alignment horizontal="center" vertical="center"/>
    </xf>
    <xf numFmtId="183" fontId="2" fillId="0" borderId="0" xfId="1" applyNumberFormat="1" applyFont="1" applyFill="1" applyBorder="1" applyAlignment="1">
      <alignment horizontal="center" vertical="center"/>
    </xf>
    <xf numFmtId="183" fontId="2" fillId="0" borderId="5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183" fontId="17" fillId="0" borderId="0" xfId="1" applyNumberFormat="1" applyFont="1" applyFill="1" applyBorder="1" applyAlignment="1">
      <alignment horizontal="center" vertical="center"/>
    </xf>
    <xf numFmtId="183" fontId="17" fillId="0" borderId="16" xfId="1" applyNumberFormat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vertical="center"/>
    </xf>
    <xf numFmtId="183" fontId="2" fillId="0" borderId="4" xfId="1" applyNumberFormat="1" applyFont="1" applyFill="1" applyBorder="1" applyAlignment="1">
      <alignment horizontal="center" vertical="center"/>
    </xf>
    <xf numFmtId="183" fontId="2" fillId="0" borderId="9" xfId="1" applyNumberFormat="1" applyFont="1" applyFill="1" applyBorder="1" applyAlignment="1">
      <alignment vertical="center"/>
    </xf>
    <xf numFmtId="183" fontId="2" fillId="0" borderId="10" xfId="1" applyNumberFormat="1" applyFont="1" applyFill="1" applyBorder="1" applyAlignment="1">
      <alignment horizontal="center" vertical="center"/>
    </xf>
    <xf numFmtId="183" fontId="2" fillId="0" borderId="12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distributed" vertical="center"/>
    </xf>
    <xf numFmtId="182" fontId="2" fillId="0" borderId="0" xfId="1" quotePrefix="1" applyNumberFormat="1" applyFont="1" applyFill="1" applyBorder="1" applyAlignment="1">
      <alignment horizontal="right" vertical="center"/>
    </xf>
    <xf numFmtId="182" fontId="2" fillId="0" borderId="16" xfId="1" quotePrefix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40" xfId="1" applyNumberFormat="1" applyFont="1" applyFill="1" applyBorder="1" applyAlignment="1">
      <alignment vertical="center"/>
    </xf>
    <xf numFmtId="49" fontId="2" fillId="0" borderId="36" xfId="1" applyNumberFormat="1" applyFont="1" applyFill="1" applyBorder="1" applyAlignment="1">
      <alignment horizontal="distributed" vertical="center"/>
    </xf>
    <xf numFmtId="49" fontId="2" fillId="0" borderId="41" xfId="1" applyNumberFormat="1" applyFont="1" applyFill="1" applyBorder="1" applyAlignment="1">
      <alignment vertical="center"/>
    </xf>
    <xf numFmtId="49" fontId="2" fillId="0" borderId="36" xfId="1" applyNumberFormat="1" applyFont="1" applyFill="1" applyBorder="1" applyAlignment="1">
      <alignment vertical="center"/>
    </xf>
    <xf numFmtId="181" fontId="2" fillId="0" borderId="36" xfId="1" applyNumberFormat="1" applyFont="1" applyFill="1" applyBorder="1" applyAlignment="1">
      <alignment horizontal="center" vertical="center"/>
    </xf>
    <xf numFmtId="181" fontId="2" fillId="0" borderId="41" xfId="1" applyNumberFormat="1" applyFont="1" applyFill="1" applyBorder="1" applyAlignment="1">
      <alignment horizontal="right" vertical="center"/>
    </xf>
    <xf numFmtId="181" fontId="2" fillId="0" borderId="40" xfId="1" applyNumberFormat="1" applyFont="1" applyFill="1" applyBorder="1" applyAlignment="1">
      <alignment horizontal="right" vertical="center"/>
    </xf>
    <xf numFmtId="181" fontId="2" fillId="0" borderId="4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distributed" vertical="center"/>
    </xf>
    <xf numFmtId="49" fontId="2" fillId="0" borderId="33" xfId="1" applyNumberFormat="1" applyFont="1" applyFill="1" applyBorder="1" applyAlignment="1">
      <alignment horizontal="distributed" vertical="center"/>
    </xf>
    <xf numFmtId="49" fontId="2" fillId="0" borderId="7" xfId="1" applyNumberFormat="1" applyFont="1" applyFill="1" applyBorder="1" applyAlignment="1">
      <alignment horizontal="distributed" vertical="center"/>
    </xf>
    <xf numFmtId="49" fontId="2" fillId="0" borderId="25" xfId="1" applyNumberFormat="1" applyFont="1" applyFill="1" applyBorder="1" applyAlignment="1">
      <alignment horizontal="distributed" vertical="center"/>
    </xf>
    <xf numFmtId="49" fontId="2" fillId="0" borderId="10" xfId="1" applyNumberFormat="1" applyFont="1" applyFill="1" applyBorder="1" applyAlignment="1">
      <alignment horizontal="distributed" vertical="center"/>
    </xf>
    <xf numFmtId="49" fontId="2" fillId="0" borderId="2" xfId="1" applyNumberFormat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vertical="center"/>
    </xf>
    <xf numFmtId="0" fontId="4" fillId="0" borderId="0" xfId="1" applyFont="1" applyFill="1" applyAlignment="1"/>
    <xf numFmtId="0" fontId="2" fillId="0" borderId="0" xfId="1" applyFont="1" applyFill="1" applyAlignment="1"/>
    <xf numFmtId="0" fontId="2" fillId="0" borderId="9" xfId="1" applyFont="1" applyFill="1" applyBorder="1"/>
    <xf numFmtId="0" fontId="2" fillId="0" borderId="9" xfId="1" applyFont="1" applyFill="1" applyBorder="1" applyAlignment="1">
      <alignment horizontal="center" vertical="center"/>
    </xf>
    <xf numFmtId="0" fontId="2" fillId="0" borderId="5" xfId="1" applyFont="1" applyFill="1" applyBorder="1"/>
    <xf numFmtId="0" fontId="1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16" xfId="1" applyFont="1" applyFill="1" applyBorder="1" applyAlignment="1">
      <alignment horizontal="right" vertical="center"/>
    </xf>
    <xf numFmtId="0" fontId="2" fillId="0" borderId="5" xfId="1" applyFont="1" applyFill="1" applyBorder="1" applyAlignment="1"/>
    <xf numFmtId="0" fontId="2" fillId="0" borderId="9" xfId="1" applyFont="1" applyFill="1" applyBorder="1" applyAlignment="1">
      <alignment horizontal="distributed" vertical="center"/>
    </xf>
    <xf numFmtId="184" fontId="6" fillId="0" borderId="10" xfId="1" applyNumberFormat="1" applyFont="1" applyFill="1" applyBorder="1" applyAlignment="1">
      <alignment horizontal="right" vertical="center"/>
    </xf>
    <xf numFmtId="49" fontId="2" fillId="0" borderId="12" xfId="1" applyNumberFormat="1" applyFont="1" applyFill="1" applyBorder="1" applyAlignment="1">
      <alignment horizontal="center" vertical="center"/>
    </xf>
    <xf numFmtId="184" fontId="6" fillId="0" borderId="2" xfId="1" applyNumberFormat="1" applyFont="1" applyFill="1" applyBorder="1" applyAlignment="1">
      <alignment horizontal="right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84" fontId="6" fillId="0" borderId="19" xfId="1" applyNumberFormat="1" applyFont="1" applyFill="1" applyBorder="1" applyAlignment="1">
      <alignment horizontal="right" vertical="center"/>
    </xf>
    <xf numFmtId="49" fontId="2" fillId="0" borderId="21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distributed" vertical="center"/>
    </xf>
    <xf numFmtId="184" fontId="6" fillId="0" borderId="0" xfId="1" applyNumberFormat="1" applyFont="1" applyFill="1" applyBorder="1" applyAlignment="1">
      <alignment horizontal="right" vertical="center"/>
    </xf>
    <xf numFmtId="49" fontId="2" fillId="0" borderId="16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49" fontId="7" fillId="0" borderId="12" xfId="1" applyNumberFormat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49" fontId="7" fillId="0" borderId="28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84" fontId="6" fillId="0" borderId="18" xfId="1" applyNumberFormat="1" applyFont="1" applyFill="1" applyBorder="1" applyAlignment="1">
      <alignment horizontal="right" vertical="center"/>
    </xf>
    <xf numFmtId="49" fontId="7" fillId="0" borderId="30" xfId="1" applyNumberFormat="1" applyFont="1" applyFill="1" applyBorder="1" applyAlignment="1">
      <alignment horizontal="center" vertical="center"/>
    </xf>
    <xf numFmtId="49" fontId="7" fillId="0" borderId="21" xfId="1" applyNumberFormat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49" fontId="7" fillId="0" borderId="32" xfId="1" applyNumberFormat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49" fontId="7" fillId="0" borderId="35" xfId="1" applyNumberFormat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184" fontId="6" fillId="0" borderId="37" xfId="1" applyNumberFormat="1" applyFont="1" applyFill="1" applyBorder="1" applyAlignment="1">
      <alignment horizontal="right" vertical="center"/>
    </xf>
    <xf numFmtId="49" fontId="7" fillId="0" borderId="3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/>
    <xf numFmtId="0" fontId="2" fillId="0" borderId="36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184" fontId="6" fillId="0" borderId="36" xfId="1" applyNumberFormat="1" applyFont="1" applyFill="1" applyBorder="1" applyAlignment="1">
      <alignment horizontal="right" vertical="center"/>
    </xf>
    <xf numFmtId="49" fontId="7" fillId="0" borderId="41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/>
    <xf numFmtId="0" fontId="2" fillId="0" borderId="7" xfId="1" applyFont="1" applyFill="1" applyBorder="1" applyAlignment="1"/>
    <xf numFmtId="0" fontId="2" fillId="0" borderId="8" xfId="1" applyFont="1" applyFill="1" applyBorder="1" applyAlignment="1"/>
    <xf numFmtId="0" fontId="6" fillId="0" borderId="0" xfId="1" applyFont="1" applyFill="1"/>
    <xf numFmtId="186" fontId="6" fillId="0" borderId="0" xfId="1" applyNumberFormat="1" applyFont="1" applyFill="1"/>
    <xf numFmtId="0" fontId="2" fillId="0" borderId="1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0" xfId="6" applyFont="1" applyBorder="1" applyAlignment="1">
      <alignment horizontal="right" vertical="center"/>
    </xf>
    <xf numFmtId="0" fontId="2" fillId="0" borderId="16" xfId="6" applyFont="1" applyBorder="1" applyAlignment="1">
      <alignment horizontal="right" vertical="center"/>
    </xf>
    <xf numFmtId="0" fontId="2" fillId="0" borderId="9" xfId="6" applyFont="1" applyBorder="1" applyAlignment="1">
      <alignment horizontal="distributed" vertical="center"/>
    </xf>
    <xf numFmtId="0" fontId="2" fillId="0" borderId="10" xfId="6" applyFont="1" applyBorder="1" applyAlignment="1">
      <alignment horizontal="distributed" vertical="center"/>
    </xf>
    <xf numFmtId="184" fontId="6" fillId="0" borderId="10" xfId="7" applyNumberFormat="1" applyFont="1" applyBorder="1" applyAlignment="1">
      <alignment horizontal="right" vertical="center"/>
    </xf>
    <xf numFmtId="49" fontId="2" fillId="0" borderId="12" xfId="6" applyNumberFormat="1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184" fontId="6" fillId="0" borderId="2" xfId="7" applyNumberFormat="1" applyFont="1" applyBorder="1" applyAlignment="1">
      <alignment horizontal="right" vertical="center"/>
    </xf>
    <xf numFmtId="49" fontId="2" fillId="0" borderId="4" xfId="6" applyNumberFormat="1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184" fontId="6" fillId="0" borderId="19" xfId="7" applyNumberFormat="1" applyFont="1" applyBorder="1" applyAlignment="1">
      <alignment horizontal="right" vertical="center"/>
    </xf>
    <xf numFmtId="49" fontId="2" fillId="0" borderId="21" xfId="6" applyNumberFormat="1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184" fontId="6" fillId="0" borderId="0" xfId="7" applyNumberFormat="1" applyFont="1" applyBorder="1" applyAlignment="1">
      <alignment horizontal="right" vertical="center"/>
    </xf>
    <xf numFmtId="49" fontId="2" fillId="0" borderId="16" xfId="6" applyNumberFormat="1" applyFont="1" applyBorder="1" applyAlignment="1">
      <alignment horizontal="center" vertical="center"/>
    </xf>
    <xf numFmtId="49" fontId="7" fillId="0" borderId="12" xfId="6" applyNumberFormat="1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184" fontId="6" fillId="0" borderId="25" xfId="7" applyNumberFormat="1" applyFont="1" applyBorder="1" applyAlignment="1">
      <alignment horizontal="right" vertical="center"/>
    </xf>
    <xf numFmtId="49" fontId="7" fillId="0" borderId="28" xfId="6" applyNumberFormat="1" applyFont="1" applyBorder="1" applyAlignment="1">
      <alignment horizontal="center" vertical="center"/>
    </xf>
    <xf numFmtId="0" fontId="2" fillId="0" borderId="29" xfId="6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184" fontId="6" fillId="0" borderId="18" xfId="7" applyNumberFormat="1" applyFont="1" applyBorder="1" applyAlignment="1">
      <alignment horizontal="right" vertical="center"/>
    </xf>
    <xf numFmtId="49" fontId="7" fillId="0" borderId="30" xfId="6" applyNumberFormat="1" applyFont="1" applyBorder="1" applyAlignment="1">
      <alignment horizontal="center" vertical="center"/>
    </xf>
    <xf numFmtId="49" fontId="7" fillId="0" borderId="21" xfId="6" applyNumberFormat="1" applyFont="1" applyBorder="1" applyAlignment="1">
      <alignment horizontal="center" vertical="center"/>
    </xf>
    <xf numFmtId="49" fontId="7" fillId="0" borderId="16" xfId="6" applyNumberFormat="1" applyFont="1" applyBorder="1" applyAlignment="1">
      <alignment horizontal="center" vertical="center"/>
    </xf>
    <xf numFmtId="0" fontId="2" fillId="0" borderId="23" xfId="6" applyFont="1" applyBorder="1" applyAlignment="1">
      <alignment horizontal="center" vertical="center"/>
    </xf>
    <xf numFmtId="0" fontId="2" fillId="0" borderId="22" xfId="6" applyFont="1" applyBorder="1" applyAlignment="1">
      <alignment horizontal="center" vertical="center"/>
    </xf>
    <xf numFmtId="184" fontId="6" fillId="0" borderId="22" xfId="6" applyNumberFormat="1" applyFont="1" applyBorder="1" applyAlignment="1">
      <alignment horizontal="right" vertical="center"/>
    </xf>
    <xf numFmtId="49" fontId="7" fillId="0" borderId="24" xfId="6" applyNumberFormat="1" applyFont="1" applyBorder="1" applyAlignment="1">
      <alignment horizontal="center" vertical="center"/>
    </xf>
    <xf numFmtId="0" fontId="2" fillId="0" borderId="31" xfId="6" applyFont="1" applyBorder="1" applyAlignment="1">
      <alignment horizontal="center" vertical="center"/>
    </xf>
    <xf numFmtId="0" fontId="2" fillId="0" borderId="26" xfId="6" applyFont="1" applyBorder="1" applyAlignment="1">
      <alignment horizontal="center" vertical="center"/>
    </xf>
    <xf numFmtId="184" fontId="6" fillId="0" borderId="26" xfId="6" applyNumberFormat="1" applyFont="1" applyBorder="1" applyAlignment="1">
      <alignment horizontal="right" vertical="center"/>
    </xf>
    <xf numFmtId="49" fontId="7" fillId="0" borderId="32" xfId="6" applyNumberFormat="1" applyFont="1" applyBorder="1" applyAlignment="1">
      <alignment horizontal="center" vertical="center"/>
    </xf>
    <xf numFmtId="0" fontId="2" fillId="0" borderId="34" xfId="6" applyFont="1" applyBorder="1" applyAlignment="1">
      <alignment horizontal="center" vertical="center"/>
    </xf>
    <xf numFmtId="0" fontId="2" fillId="0" borderId="33" xfId="6" applyFont="1" applyBorder="1" applyAlignment="1">
      <alignment horizontal="center" vertical="center"/>
    </xf>
    <xf numFmtId="184" fontId="6" fillId="0" borderId="33" xfId="6" applyNumberFormat="1" applyFont="1" applyBorder="1" applyAlignment="1">
      <alignment horizontal="right" vertical="center"/>
    </xf>
    <xf numFmtId="49" fontId="7" fillId="0" borderId="35" xfId="6" applyNumberFormat="1" applyFont="1" applyBorder="1" applyAlignment="1">
      <alignment horizontal="center" vertical="center"/>
    </xf>
    <xf numFmtId="0" fontId="2" fillId="0" borderId="40" xfId="6" applyFont="1" applyBorder="1" applyAlignment="1">
      <alignment horizontal="center" vertical="center"/>
    </xf>
    <xf numFmtId="0" fontId="2" fillId="0" borderId="36" xfId="6" applyFont="1" applyBorder="1" applyAlignment="1">
      <alignment horizontal="center" vertical="center"/>
    </xf>
    <xf numFmtId="184" fontId="6" fillId="0" borderId="36" xfId="6" applyNumberFormat="1" applyFont="1" applyBorder="1" applyAlignment="1">
      <alignment horizontal="right" vertical="center"/>
    </xf>
    <xf numFmtId="49" fontId="7" fillId="0" borderId="41" xfId="6" applyNumberFormat="1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7" fillId="0" borderId="16" xfId="6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6" xfId="7" applyFont="1" applyBorder="1" applyAlignment="1"/>
    <xf numFmtId="0" fontId="2" fillId="0" borderId="7" xfId="7" applyFont="1" applyBorder="1" applyAlignment="1"/>
    <xf numFmtId="0" fontId="2" fillId="0" borderId="7" xfId="7" applyFont="1" applyBorder="1" applyAlignment="1">
      <alignment horizontal="center" vertical="center"/>
    </xf>
    <xf numFmtId="0" fontId="2" fillId="0" borderId="8" xfId="7" applyFont="1" applyBorder="1" applyAlignment="1"/>
    <xf numFmtId="0" fontId="6" fillId="0" borderId="0" xfId="1" applyFont="1" applyFill="1" applyAlignment="1">
      <alignment horizontal="right"/>
    </xf>
    <xf numFmtId="184" fontId="6" fillId="0" borderId="10" xfId="7" applyNumberFormat="1" applyFont="1" applyFill="1" applyBorder="1" applyAlignment="1">
      <alignment horizontal="right" vertical="center"/>
    </xf>
    <xf numFmtId="184" fontId="6" fillId="0" borderId="36" xfId="6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49" xfId="0" applyFont="1" applyBorder="1" applyAlignment="1">
      <alignment horizontal="distributed" vertical="center" wrapText="1" indent="3"/>
    </xf>
    <xf numFmtId="0" fontId="23" fillId="0" borderId="49" xfId="0" applyFont="1" applyBorder="1" applyAlignment="1">
      <alignment horizontal="distributed" vertical="center" wrapText="1" indent="2"/>
    </xf>
    <xf numFmtId="0" fontId="23" fillId="0" borderId="49" xfId="0" applyFont="1" applyBorder="1" applyAlignment="1">
      <alignment horizontal="center" vertical="center" wrapText="1"/>
    </xf>
    <xf numFmtId="3" fontId="23" fillId="0" borderId="49" xfId="0" applyNumberFormat="1" applyFont="1" applyBorder="1" applyAlignment="1">
      <alignment horizontal="right" vertical="center" wrapText="1" indent="1"/>
    </xf>
    <xf numFmtId="3" fontId="24" fillId="0" borderId="49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distributed" vertical="center" wrapText="1" indent="2"/>
    </xf>
    <xf numFmtId="38" fontId="12" fillId="0" borderId="50" xfId="8" applyFont="1" applyBorder="1" applyAlignment="1">
      <alignment horizontal="right" vertical="center" wrapText="1" indent="2"/>
    </xf>
    <xf numFmtId="38" fontId="25" fillId="0" borderId="50" xfId="8" applyFont="1" applyBorder="1" applyAlignment="1">
      <alignment horizontal="right" vertical="center" wrapText="1" indent="2"/>
    </xf>
    <xf numFmtId="3" fontId="25" fillId="0" borderId="50" xfId="0" applyNumberFormat="1" applyFont="1" applyBorder="1" applyAlignment="1">
      <alignment horizontal="right" vertical="center" wrapText="1" indent="2"/>
    </xf>
    <xf numFmtId="3" fontId="12" fillId="0" borderId="50" xfId="0" applyNumberFormat="1" applyFont="1" applyBorder="1" applyAlignment="1">
      <alignment horizontal="right" vertical="center" wrapText="1" indent="2"/>
    </xf>
    <xf numFmtId="0" fontId="25" fillId="0" borderId="51" xfId="0" applyFont="1" applyBorder="1" applyAlignment="1">
      <alignment horizontal="right" vertical="center" wrapText="1" indent="2"/>
    </xf>
    <xf numFmtId="0" fontId="12" fillId="0" borderId="51" xfId="0" applyFont="1" applyBorder="1" applyAlignment="1">
      <alignment horizontal="right" vertical="center" wrapText="1" indent="2"/>
    </xf>
    <xf numFmtId="0" fontId="25" fillId="0" borderId="52" xfId="0" applyFont="1" applyBorder="1" applyAlignment="1">
      <alignment horizontal="right" vertical="center" wrapText="1" indent="2"/>
    </xf>
    <xf numFmtId="0" fontId="12" fillId="0" borderId="52" xfId="0" applyFont="1" applyBorder="1" applyAlignment="1">
      <alignment horizontal="right" vertical="center" wrapText="1" indent="2"/>
    </xf>
    <xf numFmtId="0" fontId="25" fillId="0" borderId="50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right" vertical="center" wrapText="1" indent="2"/>
    </xf>
    <xf numFmtId="0" fontId="25" fillId="0" borderId="51" xfId="0" applyFont="1" applyBorder="1" applyAlignment="1">
      <alignment horizontal="distributed" vertical="center" wrapText="1"/>
    </xf>
    <xf numFmtId="0" fontId="25" fillId="0" borderId="4" xfId="0" applyFont="1" applyBorder="1" applyAlignment="1">
      <alignment horizontal="right" vertical="center" wrapText="1" indent="2"/>
    </xf>
    <xf numFmtId="0" fontId="25" fillId="0" borderId="50" xfId="0" applyFont="1" applyBorder="1" applyAlignment="1">
      <alignment horizontal="distributed" vertical="center" wrapText="1" indent="1"/>
    </xf>
    <xf numFmtId="0" fontId="26" fillId="0" borderId="16" xfId="0" applyFont="1" applyBorder="1" applyAlignment="1">
      <alignment horizontal="right" vertical="center" wrapText="1" indent="2"/>
    </xf>
    <xf numFmtId="3" fontId="12" fillId="0" borderId="16" xfId="0" applyNumberFormat="1" applyFont="1" applyBorder="1" applyAlignment="1">
      <alignment horizontal="right" vertical="center" wrapText="1" indent="2"/>
    </xf>
    <xf numFmtId="0" fontId="25" fillId="0" borderId="52" xfId="0" applyFont="1" applyBorder="1" applyAlignment="1">
      <alignment horizontal="distributed" vertical="center" wrapText="1"/>
    </xf>
    <xf numFmtId="3" fontId="12" fillId="0" borderId="12" xfId="0" applyNumberFormat="1" applyFont="1" applyBorder="1" applyAlignment="1">
      <alignment horizontal="right" vertical="center" wrapText="1" indent="2"/>
    </xf>
    <xf numFmtId="3" fontId="12" fillId="0" borderId="52" xfId="0" applyNumberFormat="1" applyFont="1" applyBorder="1" applyAlignment="1">
      <alignment horizontal="right" vertical="center" wrapText="1" indent="2"/>
    </xf>
    <xf numFmtId="3" fontId="21" fillId="0" borderId="0" xfId="0" applyNumberFormat="1" applyFont="1">
      <alignment vertical="center"/>
    </xf>
    <xf numFmtId="186" fontId="23" fillId="0" borderId="49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right" vertical="center"/>
    </xf>
    <xf numFmtId="0" fontId="1" fillId="0" borderId="10" xfId="1" applyFont="1" applyBorder="1" applyAlignment="1"/>
    <xf numFmtId="0" fontId="2" fillId="0" borderId="5" xfId="1" applyFont="1" applyBorder="1" applyAlignment="1"/>
    <xf numFmtId="0" fontId="1" fillId="0" borderId="0" xfId="1" applyFont="1" applyBorder="1" applyAlignment="1"/>
    <xf numFmtId="0" fontId="1" fillId="0" borderId="16" xfId="1" applyFont="1" applyBorder="1" applyAlignment="1"/>
    <xf numFmtId="0" fontId="2" fillId="0" borderId="0" xfId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right" vertical="center"/>
    </xf>
    <xf numFmtId="177" fontId="2" fillId="0" borderId="9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10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/>
    </xf>
    <xf numFmtId="0" fontId="2" fillId="0" borderId="0" xfId="6" applyFont="1" applyBorder="1" applyAlignment="1">
      <alignment horizontal="center" vertical="center"/>
    </xf>
    <xf numFmtId="0" fontId="2" fillId="0" borderId="26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183" fontId="17" fillId="0" borderId="5" xfId="1" applyNumberFormat="1" applyFont="1" applyFill="1" applyBorder="1" applyAlignment="1">
      <alignment horizontal="right" vertical="center"/>
    </xf>
    <xf numFmtId="183" fontId="17" fillId="0" borderId="0" xfId="1" applyNumberFormat="1" applyFont="1" applyFill="1" applyBorder="1" applyAlignment="1">
      <alignment horizontal="right" vertical="center"/>
    </xf>
    <xf numFmtId="183" fontId="2" fillId="0" borderId="2" xfId="1" applyNumberFormat="1" applyFont="1" applyFill="1" applyBorder="1" applyAlignment="1">
      <alignment horizontal="right" vertical="center"/>
    </xf>
    <xf numFmtId="183" fontId="2" fillId="0" borderId="10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37" xfId="1" applyFont="1" applyFill="1" applyBorder="1" applyAlignment="1">
      <alignment horizontal="distributed" vertical="center"/>
    </xf>
    <xf numFmtId="183" fontId="2" fillId="0" borderId="5" xfId="1" applyNumberFormat="1" applyFont="1" applyFill="1" applyBorder="1" applyAlignment="1">
      <alignment horizontal="right" vertical="center"/>
    </xf>
    <xf numFmtId="183" fontId="2" fillId="0" borderId="0" xfId="1" applyNumberFormat="1" applyFont="1" applyFill="1" applyBorder="1" applyAlignment="1">
      <alignment horizontal="right" vertical="center"/>
    </xf>
    <xf numFmtId="0" fontId="2" fillId="0" borderId="37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center" vertical="center"/>
    </xf>
    <xf numFmtId="183" fontId="2" fillId="0" borderId="5" xfId="1" quotePrefix="1" applyNumberFormat="1" applyFont="1" applyFill="1" applyBorder="1" applyAlignment="1">
      <alignment vertical="center"/>
    </xf>
    <xf numFmtId="183" fontId="2" fillId="0" borderId="0" xfId="1" quotePrefix="1" applyNumberFormat="1" applyFont="1" applyFill="1" applyBorder="1" applyAlignment="1">
      <alignment vertical="center"/>
    </xf>
    <xf numFmtId="183" fontId="2" fillId="0" borderId="16" xfId="1" quotePrefix="1" applyNumberFormat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183" fontId="2" fillId="0" borderId="0" xfId="1" applyNumberFormat="1" applyFont="1" applyFill="1" applyBorder="1" applyAlignment="1">
      <alignment vertical="center"/>
    </xf>
    <xf numFmtId="183" fontId="2" fillId="0" borderId="16" xfId="1" applyNumberFormat="1" applyFont="1" applyFill="1" applyBorder="1" applyAlignment="1">
      <alignment vertical="center"/>
    </xf>
    <xf numFmtId="183" fontId="17" fillId="0" borderId="0" xfId="1" applyNumberFormat="1" applyFont="1" applyFill="1" applyBorder="1" applyAlignment="1">
      <alignment vertical="center"/>
    </xf>
    <xf numFmtId="183" fontId="17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distributed" vertical="center" wrapText="1" indent="1"/>
    </xf>
    <xf numFmtId="0" fontId="25" fillId="0" borderId="5" xfId="0" applyFont="1" applyBorder="1" applyAlignment="1">
      <alignment horizontal="distributed" vertical="center" wrapText="1" indent="1"/>
    </xf>
    <xf numFmtId="0" fontId="25" fillId="0" borderId="9" xfId="0" applyFont="1" applyBorder="1" applyAlignment="1">
      <alignment horizontal="distributed" vertical="center" wrapText="1" indent="1"/>
    </xf>
    <xf numFmtId="0" fontId="2" fillId="0" borderId="11" xfId="1" applyFont="1" applyBorder="1" applyAlignment="1"/>
    <xf numFmtId="0" fontId="2" fillId="0" borderId="10" xfId="1" applyFont="1" applyBorder="1" applyAlignment="1"/>
    <xf numFmtId="0" fontId="2" fillId="0" borderId="12" xfId="1" applyFont="1" applyBorder="1" applyAlignment="1"/>
    <xf numFmtId="0" fontId="2" fillId="0" borderId="9" xfId="1" applyFont="1" applyBorder="1" applyAlignment="1"/>
    <xf numFmtId="0" fontId="1" fillId="0" borderId="10" xfId="1" applyFont="1" applyBorder="1" applyAlignment="1"/>
    <xf numFmtId="0" fontId="1" fillId="0" borderId="12" xfId="1" applyFont="1" applyBorder="1" applyAlignment="1"/>
    <xf numFmtId="0" fontId="12" fillId="0" borderId="5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17" xfId="1" applyFont="1" applyBorder="1" applyAlignment="1"/>
    <xf numFmtId="0" fontId="2" fillId="0" borderId="0" xfId="1" applyFont="1" applyBorder="1" applyAlignment="1"/>
    <xf numFmtId="0" fontId="2" fillId="0" borderId="16" xfId="1" applyFont="1" applyBorder="1" applyAlignment="1"/>
    <xf numFmtId="0" fontId="2" fillId="0" borderId="5" xfId="1" applyFont="1" applyBorder="1" applyAlignment="1"/>
    <xf numFmtId="0" fontId="1" fillId="0" borderId="0" xfId="1" applyFont="1" applyBorder="1" applyAlignment="1"/>
    <xf numFmtId="0" fontId="1" fillId="0" borderId="16" xfId="1" applyFont="1" applyBorder="1" applyAlignment="1"/>
    <xf numFmtId="0" fontId="2" fillId="0" borderId="0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176" fontId="2" fillId="0" borderId="2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7" fontId="2" fillId="0" borderId="9" xfId="1" applyNumberFormat="1" applyFont="1" applyBorder="1" applyAlignment="1">
      <alignment horizontal="right" vertical="center"/>
    </xf>
    <xf numFmtId="49" fontId="2" fillId="0" borderId="2" xfId="1" applyNumberFormat="1" applyFont="1" applyBorder="1" applyAlignment="1">
      <alignment horizontal="distributed" vertical="center" indent="2"/>
    </xf>
    <xf numFmtId="0" fontId="1" fillId="0" borderId="10" xfId="1" applyFont="1" applyBorder="1" applyAlignment="1">
      <alignment horizontal="distributed" vertical="center" indent="2"/>
    </xf>
    <xf numFmtId="176" fontId="2" fillId="0" borderId="10" xfId="1" applyNumberFormat="1" applyFont="1" applyBorder="1" applyAlignment="1">
      <alignment horizontal="right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10" xfId="1" applyNumberFormat="1" applyFont="1" applyBorder="1" applyAlignment="1">
      <alignment horizontal="right" vertical="center"/>
    </xf>
    <xf numFmtId="177" fontId="1" fillId="0" borderId="10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9" fontId="2" fillId="0" borderId="2" xfId="1" applyNumberFormat="1" applyFont="1" applyBorder="1" applyAlignment="1">
      <alignment horizontal="right" vertical="center"/>
    </xf>
    <xf numFmtId="179" fontId="7" fillId="0" borderId="10" xfId="1" applyNumberFormat="1" applyFont="1" applyBorder="1" applyAlignment="1">
      <alignment horizontal="right" vertical="center"/>
    </xf>
    <xf numFmtId="49" fontId="8" fillId="0" borderId="2" xfId="1" applyNumberFormat="1" applyFont="1" applyBorder="1" applyAlignment="1">
      <alignment horizontal="right" vertical="center"/>
    </xf>
    <xf numFmtId="49" fontId="8" fillId="0" borderId="10" xfId="1" applyNumberFormat="1" applyFont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179" fontId="2" fillId="0" borderId="10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178" fontId="2" fillId="0" borderId="2" xfId="1" applyNumberFormat="1" applyFont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178" fontId="7" fillId="0" borderId="10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/>
    </xf>
    <xf numFmtId="0" fontId="7" fillId="0" borderId="6" xfId="1" applyFont="1" applyFill="1" applyBorder="1" applyAlignment="1">
      <alignment horizontal="distributed" vertical="center" indent="1"/>
    </xf>
    <xf numFmtId="0" fontId="7" fillId="0" borderId="7" xfId="1" applyFont="1" applyFill="1" applyBorder="1" applyAlignment="1">
      <alignment horizontal="distributed" vertical="center" indent="1"/>
    </xf>
    <xf numFmtId="0" fontId="7" fillId="0" borderId="8" xfId="1" applyFont="1" applyFill="1" applyBorder="1" applyAlignment="1">
      <alignment horizontal="distributed" vertical="center" indent="1"/>
    </xf>
    <xf numFmtId="0" fontId="2" fillId="0" borderId="10" xfId="1" applyFont="1" applyBorder="1" applyAlignment="1">
      <alignment horizontal="distributed" vertical="center"/>
    </xf>
    <xf numFmtId="0" fontId="2" fillId="0" borderId="0" xfId="6" applyFont="1" applyAlignment="1">
      <alignment horizontal="center" vertical="center"/>
    </xf>
    <xf numFmtId="185" fontId="6" fillId="0" borderId="0" xfId="7" applyNumberFormat="1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2" fillId="0" borderId="0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 shrinkToFit="1"/>
    </xf>
    <xf numFmtId="0" fontId="2" fillId="0" borderId="10" xfId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distributed" vertical="center"/>
    </xf>
    <xf numFmtId="0" fontId="2" fillId="0" borderId="36" xfId="1" applyFont="1" applyFill="1" applyBorder="1" applyAlignment="1">
      <alignment horizontal="distributed" vertical="center" wrapText="1"/>
    </xf>
    <xf numFmtId="0" fontId="2" fillId="0" borderId="36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left" vertical="center" shrinkToFit="1"/>
    </xf>
    <xf numFmtId="0" fontId="2" fillId="0" borderId="2" xfId="1" applyFont="1" applyFill="1" applyBorder="1" applyAlignment="1">
      <alignment horizontal="right" vertical="center" shrinkToFit="1"/>
    </xf>
    <xf numFmtId="0" fontId="2" fillId="0" borderId="4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 wrapText="1"/>
    </xf>
    <xf numFmtId="0" fontId="2" fillId="0" borderId="18" xfId="1" applyFont="1" applyFill="1" applyBorder="1" applyAlignment="1">
      <alignment horizontal="distributed" vertical="center"/>
    </xf>
    <xf numFmtId="0" fontId="2" fillId="0" borderId="26" xfId="1" applyFont="1" applyFill="1" applyBorder="1" applyAlignment="1">
      <alignment horizontal="distributed" vertical="center"/>
    </xf>
    <xf numFmtId="0" fontId="2" fillId="0" borderId="33" xfId="1" applyFont="1" applyFill="1" applyBorder="1" applyAlignment="1">
      <alignment horizontal="distributed" vertical="center"/>
    </xf>
    <xf numFmtId="0" fontId="1" fillId="0" borderId="10" xfId="1" applyFont="1" applyFill="1" applyBorder="1" applyAlignment="1">
      <alignment horizontal="distributed" vertical="center"/>
    </xf>
    <xf numFmtId="0" fontId="1" fillId="0" borderId="18" xfId="1" applyFont="1" applyFill="1" applyBorder="1" applyAlignment="1">
      <alignment vertical="center"/>
    </xf>
    <xf numFmtId="0" fontId="2" fillId="0" borderId="25" xfId="1" applyFont="1" applyFill="1" applyBorder="1" applyAlignment="1">
      <alignment horizontal="distributed" vertical="center"/>
    </xf>
    <xf numFmtId="0" fontId="4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6" applyFont="1" applyBorder="1" applyAlignment="1">
      <alignment horizontal="distributed" vertical="center" justifyLastLine="1"/>
    </xf>
    <xf numFmtId="0" fontId="2" fillId="0" borderId="10" xfId="6" applyFont="1" applyBorder="1" applyAlignment="1">
      <alignment horizontal="distributed" vertical="center" justifyLastLine="1"/>
    </xf>
    <xf numFmtId="0" fontId="2" fillId="0" borderId="10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83" fontId="2" fillId="0" borderId="1" xfId="1" applyNumberFormat="1" applyFont="1" applyFill="1" applyBorder="1" applyAlignment="1">
      <alignment horizontal="right" vertical="center"/>
    </xf>
    <xf numFmtId="183" fontId="2" fillId="0" borderId="2" xfId="1" applyNumberFormat="1" applyFont="1" applyFill="1" applyBorder="1" applyAlignment="1">
      <alignment horizontal="right" vertical="center"/>
    </xf>
    <xf numFmtId="183" fontId="2" fillId="0" borderId="4" xfId="1" applyNumberFormat="1" applyFont="1" applyFill="1" applyBorder="1" applyAlignment="1">
      <alignment horizontal="right" vertical="center"/>
    </xf>
    <xf numFmtId="183" fontId="2" fillId="0" borderId="9" xfId="1" applyNumberFormat="1" applyFont="1" applyFill="1" applyBorder="1" applyAlignment="1">
      <alignment horizontal="right" vertical="center"/>
    </xf>
    <xf numFmtId="183" fontId="2" fillId="0" borderId="10" xfId="1" applyNumberFormat="1" applyFont="1" applyFill="1" applyBorder="1" applyAlignment="1">
      <alignment horizontal="right" vertical="center"/>
    </xf>
    <xf numFmtId="183" fontId="2" fillId="0" borderId="12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distributed" vertical="center"/>
    </xf>
    <xf numFmtId="0" fontId="17" fillId="0" borderId="10" xfId="1" applyFont="1" applyFill="1" applyBorder="1" applyAlignment="1">
      <alignment horizontal="distributed" vertical="center"/>
    </xf>
    <xf numFmtId="0" fontId="1" fillId="0" borderId="2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9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183" fontId="2" fillId="0" borderId="5" xfId="1" applyNumberFormat="1" applyFont="1" applyFill="1" applyBorder="1" applyAlignment="1">
      <alignment horizontal="right" vertical="center"/>
    </xf>
    <xf numFmtId="183" fontId="2" fillId="0" borderId="0" xfId="1" applyNumberFormat="1" applyFont="1" applyFill="1" applyBorder="1" applyAlignment="1">
      <alignment horizontal="right" vertical="center"/>
    </xf>
    <xf numFmtId="183" fontId="2" fillId="0" borderId="16" xfId="1" applyNumberFormat="1" applyFont="1" applyFill="1" applyBorder="1" applyAlignment="1">
      <alignment horizontal="right" vertical="center"/>
    </xf>
    <xf numFmtId="183" fontId="2" fillId="0" borderId="31" xfId="1" applyNumberFormat="1" applyFont="1" applyFill="1" applyBorder="1" applyAlignment="1">
      <alignment horizontal="right" vertical="center"/>
    </xf>
    <xf numFmtId="183" fontId="2" fillId="0" borderId="26" xfId="1" applyNumberFormat="1" applyFont="1" applyFill="1" applyBorder="1" applyAlignment="1">
      <alignment horizontal="right" vertical="center"/>
    </xf>
    <xf numFmtId="183" fontId="2" fillId="0" borderId="32" xfId="1" applyNumberFormat="1" applyFont="1" applyFill="1" applyBorder="1" applyAlignment="1">
      <alignment horizontal="right" vertical="center"/>
    </xf>
    <xf numFmtId="0" fontId="2" fillId="0" borderId="37" xfId="1" applyFont="1" applyFill="1" applyBorder="1" applyAlignment="1">
      <alignment horizontal="left" vertical="center"/>
    </xf>
    <xf numFmtId="183" fontId="2" fillId="0" borderId="38" xfId="1" applyNumberFormat="1" applyFont="1" applyFill="1" applyBorder="1" applyAlignment="1">
      <alignment horizontal="center" vertical="center"/>
    </xf>
    <xf numFmtId="183" fontId="2" fillId="0" borderId="31" xfId="1" applyNumberFormat="1" applyFont="1" applyFill="1" applyBorder="1" applyAlignment="1">
      <alignment horizontal="center" vertical="center"/>
    </xf>
    <xf numFmtId="183" fontId="2" fillId="0" borderId="37" xfId="1" applyNumberFormat="1" applyFont="1" applyFill="1" applyBorder="1" applyAlignment="1">
      <alignment horizontal="right" vertical="center"/>
    </xf>
    <xf numFmtId="183" fontId="2" fillId="0" borderId="39" xfId="1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26" xfId="0" applyFont="1" applyFill="1" applyBorder="1" applyAlignment="1">
      <alignment horizontal="distributed" vertical="center"/>
    </xf>
    <xf numFmtId="183" fontId="2" fillId="0" borderId="38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37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" fillId="0" borderId="0" xfId="1" applyFont="1" applyFill="1" applyAlignment="1">
      <alignment vertical="center"/>
    </xf>
    <xf numFmtId="0" fontId="1" fillId="0" borderId="16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10" xfId="1" applyFont="1" applyFill="1" applyBorder="1" applyAlignment="1">
      <alignment vertical="center"/>
    </xf>
    <xf numFmtId="183" fontId="2" fillId="0" borderId="38" xfId="1" quotePrefix="1" applyNumberFormat="1" applyFont="1" applyFill="1" applyBorder="1" applyAlignment="1">
      <alignment horizontal="right" vertical="center"/>
    </xf>
    <xf numFmtId="183" fontId="2" fillId="0" borderId="37" xfId="1" quotePrefix="1" applyNumberFormat="1" applyFont="1" applyFill="1" applyBorder="1" applyAlignment="1">
      <alignment horizontal="right" vertical="center"/>
    </xf>
    <xf numFmtId="183" fontId="2" fillId="0" borderId="39" xfId="1" quotePrefix="1" applyNumberFormat="1" applyFont="1" applyFill="1" applyBorder="1" applyAlignment="1">
      <alignment horizontal="right" vertical="center"/>
    </xf>
    <xf numFmtId="183" fontId="2" fillId="0" borderId="9" xfId="1" quotePrefix="1" applyNumberFormat="1" applyFont="1" applyFill="1" applyBorder="1" applyAlignment="1">
      <alignment horizontal="right" vertical="center"/>
    </xf>
    <xf numFmtId="183" fontId="2" fillId="0" borderId="10" xfId="1" quotePrefix="1" applyNumberFormat="1" applyFont="1" applyFill="1" applyBorder="1" applyAlignment="1">
      <alignment horizontal="right" vertical="center"/>
    </xf>
    <xf numFmtId="183" fontId="2" fillId="0" borderId="12" xfId="1" quotePrefix="1" applyNumberFormat="1" applyFont="1" applyFill="1" applyBorder="1" applyAlignment="1">
      <alignment horizontal="right" vertical="center"/>
    </xf>
    <xf numFmtId="183" fontId="2" fillId="0" borderId="5" xfId="1" quotePrefix="1" applyNumberFormat="1" applyFont="1" applyFill="1" applyBorder="1" applyAlignment="1">
      <alignment horizontal="right" vertical="center"/>
    </xf>
    <xf numFmtId="183" fontId="2" fillId="0" borderId="0" xfId="1" quotePrefix="1" applyNumberFormat="1" applyFont="1" applyFill="1" applyBorder="1" applyAlignment="1">
      <alignment horizontal="right" vertical="center"/>
    </xf>
    <xf numFmtId="183" fontId="2" fillId="0" borderId="16" xfId="1" quotePrefix="1" applyNumberFormat="1" applyFont="1" applyFill="1" applyBorder="1" applyAlignment="1">
      <alignment horizontal="right" vertical="center"/>
    </xf>
    <xf numFmtId="183" fontId="2" fillId="0" borderId="31" xfId="1" quotePrefix="1" applyNumberFormat="1" applyFont="1" applyFill="1" applyBorder="1" applyAlignment="1">
      <alignment horizontal="right" vertical="center"/>
    </xf>
    <xf numFmtId="183" fontId="2" fillId="0" borderId="26" xfId="1" quotePrefix="1" applyNumberFormat="1" applyFont="1" applyFill="1" applyBorder="1" applyAlignment="1">
      <alignment horizontal="right" vertical="center"/>
    </xf>
    <xf numFmtId="183" fontId="2" fillId="0" borderId="32" xfId="1" quotePrefix="1" applyNumberFormat="1" applyFont="1" applyFill="1" applyBorder="1" applyAlignment="1">
      <alignment horizontal="right" vertical="center"/>
    </xf>
    <xf numFmtId="183" fontId="2" fillId="0" borderId="44" xfId="1" applyNumberFormat="1" applyFont="1" applyFill="1" applyBorder="1" applyAlignment="1">
      <alignment horizontal="right" vertical="center"/>
    </xf>
    <xf numFmtId="183" fontId="2" fillId="0" borderId="42" xfId="1" applyNumberFormat="1" applyFont="1" applyFill="1" applyBorder="1" applyAlignment="1">
      <alignment horizontal="right" vertical="center"/>
    </xf>
    <xf numFmtId="183" fontId="2" fillId="0" borderId="43" xfId="1" applyNumberFormat="1" applyFont="1" applyFill="1" applyBorder="1" applyAlignment="1">
      <alignment horizontal="right" vertical="center"/>
    </xf>
    <xf numFmtId="0" fontId="2" fillId="0" borderId="46" xfId="1" applyFont="1" applyFill="1" applyBorder="1" applyAlignment="1">
      <alignment horizontal="distributed" vertical="center"/>
    </xf>
    <xf numFmtId="183" fontId="2" fillId="0" borderId="45" xfId="1" applyNumberFormat="1" applyFont="1" applyFill="1" applyBorder="1" applyAlignment="1">
      <alignment horizontal="right" vertical="center"/>
    </xf>
    <xf numFmtId="183" fontId="2" fillId="0" borderId="46" xfId="1" applyNumberFormat="1" applyFont="1" applyFill="1" applyBorder="1" applyAlignment="1">
      <alignment horizontal="right" vertical="center"/>
    </xf>
    <xf numFmtId="183" fontId="2" fillId="0" borderId="47" xfId="1" applyNumberFormat="1" applyFont="1" applyFill="1" applyBorder="1" applyAlignment="1">
      <alignment horizontal="right" vertical="center"/>
    </xf>
    <xf numFmtId="0" fontId="16" fillId="0" borderId="2" xfId="1" applyFont="1" applyFill="1" applyBorder="1"/>
    <xf numFmtId="0" fontId="16" fillId="0" borderId="26" xfId="1" applyFont="1" applyFill="1" applyBorder="1"/>
    <xf numFmtId="49" fontId="4" fillId="0" borderId="0" xfId="1" applyNumberFormat="1" applyFont="1" applyFill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distributed" vertical="center"/>
    </xf>
    <xf numFmtId="49" fontId="2" fillId="0" borderId="2" xfId="1" applyNumberFormat="1" applyFont="1" applyFill="1" applyBorder="1" applyAlignment="1">
      <alignment horizontal="distributed" vertical="center"/>
    </xf>
    <xf numFmtId="182" fontId="2" fillId="0" borderId="18" xfId="1" quotePrefix="1" applyNumberFormat="1" applyFont="1" applyFill="1" applyBorder="1" applyAlignment="1">
      <alignment horizontal="right" vertical="center"/>
    </xf>
    <xf numFmtId="182" fontId="2" fillId="0" borderId="0" xfId="1" quotePrefix="1" applyNumberFormat="1" applyFont="1" applyFill="1" applyBorder="1" applyAlignment="1">
      <alignment horizontal="right" vertical="center"/>
    </xf>
    <xf numFmtId="182" fontId="2" fillId="0" borderId="16" xfId="1" quotePrefix="1" applyNumberFormat="1" applyFont="1" applyFill="1" applyBorder="1" applyAlignment="1">
      <alignment horizontal="right" vertical="center"/>
    </xf>
    <xf numFmtId="182" fontId="2" fillId="0" borderId="7" xfId="1" quotePrefix="1" applyNumberFormat="1" applyFont="1" applyFill="1" applyBorder="1" applyAlignment="1">
      <alignment horizontal="right" vertical="center"/>
    </xf>
    <xf numFmtId="182" fontId="2" fillId="0" borderId="10" xfId="1" quotePrefix="1" applyNumberFormat="1" applyFont="1" applyFill="1" applyBorder="1" applyAlignment="1">
      <alignment horizontal="right" vertical="center"/>
    </xf>
    <xf numFmtId="182" fontId="2" fillId="0" borderId="12" xfId="1" quotePrefix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distributed" vertical="center"/>
    </xf>
    <xf numFmtId="49" fontId="2" fillId="0" borderId="10" xfId="1" applyNumberFormat="1" applyFont="1" applyFill="1" applyBorder="1" applyAlignment="1">
      <alignment horizontal="distributed" vertical="center"/>
    </xf>
    <xf numFmtId="182" fontId="2" fillId="0" borderId="22" xfId="1" quotePrefix="1" applyNumberFormat="1" applyFont="1" applyFill="1" applyBorder="1" applyAlignment="1">
      <alignment horizontal="right" vertical="center"/>
    </xf>
    <xf numFmtId="49" fontId="2" fillId="0" borderId="19" xfId="1" applyNumberFormat="1" applyFont="1" applyFill="1" applyBorder="1" applyAlignment="1">
      <alignment horizontal="distributed" vertical="center"/>
    </xf>
    <xf numFmtId="182" fontId="2" fillId="0" borderId="19" xfId="1" quotePrefix="1" applyNumberFormat="1" applyFont="1" applyFill="1" applyBorder="1" applyAlignment="1">
      <alignment horizontal="right" vertical="center"/>
    </xf>
    <xf numFmtId="182" fontId="2" fillId="0" borderId="21" xfId="1" quotePrefix="1" applyNumberFormat="1" applyFont="1" applyFill="1" applyBorder="1" applyAlignment="1">
      <alignment horizontal="right" vertical="center"/>
    </xf>
    <xf numFmtId="49" fontId="2" fillId="0" borderId="18" xfId="1" applyNumberFormat="1" applyFont="1" applyFill="1" applyBorder="1" applyAlignment="1">
      <alignment horizontal="distributed" vertical="center"/>
    </xf>
    <xf numFmtId="182" fontId="2" fillId="0" borderId="42" xfId="1" quotePrefix="1" applyNumberFormat="1" applyFont="1" applyFill="1" applyBorder="1" applyAlignment="1">
      <alignment horizontal="right" vertical="center"/>
    </xf>
    <xf numFmtId="182" fontId="2" fillId="0" borderId="43" xfId="1" quotePrefix="1" applyNumberFormat="1" applyFont="1" applyFill="1" applyBorder="1" applyAlignment="1">
      <alignment horizontal="right" vertical="center"/>
    </xf>
    <xf numFmtId="182" fontId="2" fillId="0" borderId="24" xfId="1" quotePrefix="1" applyNumberFormat="1" applyFont="1" applyFill="1" applyBorder="1" applyAlignment="1">
      <alignment horizontal="right" vertical="center"/>
    </xf>
    <xf numFmtId="182" fontId="2" fillId="0" borderId="2" xfId="1" quotePrefix="1" applyNumberFormat="1" applyFont="1" applyFill="1" applyBorder="1" applyAlignment="1">
      <alignment horizontal="right" vertical="center"/>
    </xf>
    <xf numFmtId="182" fontId="2" fillId="0" borderId="30" xfId="1" quotePrefix="1" applyNumberFormat="1" applyFont="1" applyFill="1" applyBorder="1" applyAlignment="1">
      <alignment horizontal="right" vertical="center"/>
    </xf>
    <xf numFmtId="182" fontId="2" fillId="0" borderId="10" xfId="2" quotePrefix="1" applyNumberFormat="1" applyFont="1" applyFill="1" applyBorder="1" applyAlignment="1">
      <alignment horizontal="right" vertical="center"/>
    </xf>
    <xf numFmtId="182" fontId="2" fillId="0" borderId="0" xfId="2" quotePrefix="1" applyNumberFormat="1" applyFont="1" applyFill="1" applyBorder="1" applyAlignment="1">
      <alignment horizontal="right" vertical="center"/>
    </xf>
    <xf numFmtId="182" fontId="2" fillId="0" borderId="8" xfId="1" quotePrefix="1" applyNumberFormat="1" applyFont="1" applyFill="1" applyBorder="1" applyAlignment="1">
      <alignment horizontal="right" vertical="center"/>
    </xf>
    <xf numFmtId="49" fontId="2" fillId="0" borderId="26" xfId="1" applyNumberFormat="1" applyFont="1" applyFill="1" applyBorder="1" applyAlignment="1">
      <alignment horizontal="distributed" vertical="center"/>
    </xf>
    <xf numFmtId="182" fontId="2" fillId="0" borderId="26" xfId="1" quotePrefix="1" applyNumberFormat="1" applyFont="1" applyFill="1" applyBorder="1" applyAlignment="1">
      <alignment horizontal="right" vertical="center"/>
    </xf>
    <xf numFmtId="182" fontId="2" fillId="0" borderId="32" xfId="1" quotePrefix="1" applyNumberFormat="1" applyFont="1" applyFill="1" applyBorder="1" applyAlignment="1">
      <alignment horizontal="right" vertical="center"/>
    </xf>
    <xf numFmtId="49" fontId="2" fillId="0" borderId="42" xfId="1" applyNumberFormat="1" applyFont="1" applyFill="1" applyBorder="1" applyAlignment="1">
      <alignment horizontal="distributed" vertical="center"/>
    </xf>
    <xf numFmtId="182" fontId="2" fillId="0" borderId="19" xfId="2" quotePrefix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distributed" vertical="center"/>
    </xf>
    <xf numFmtId="49" fontId="2" fillId="0" borderId="25" xfId="1" applyNumberFormat="1" applyFont="1" applyFill="1" applyBorder="1" applyAlignment="1">
      <alignment horizontal="distributed" vertical="center"/>
    </xf>
    <xf numFmtId="182" fontId="2" fillId="0" borderId="25" xfId="2" quotePrefix="1" applyNumberFormat="1" applyFont="1" applyFill="1" applyBorder="1" applyAlignment="1">
      <alignment horizontal="right" vertical="center"/>
    </xf>
    <xf numFmtId="182" fontId="2" fillId="0" borderId="25" xfId="1" quotePrefix="1" applyNumberFormat="1" applyFont="1" applyFill="1" applyBorder="1" applyAlignment="1">
      <alignment horizontal="right" vertical="center"/>
    </xf>
    <xf numFmtId="182" fontId="2" fillId="0" borderId="28" xfId="1" quotePrefix="1" applyNumberFormat="1" applyFont="1" applyFill="1" applyBorder="1" applyAlignment="1">
      <alignment horizontal="right" vertical="center"/>
    </xf>
    <xf numFmtId="49" fontId="2" fillId="0" borderId="33" xfId="1" applyNumberFormat="1" applyFont="1" applyFill="1" applyBorder="1" applyAlignment="1">
      <alignment horizontal="distributed" vertical="center"/>
    </xf>
    <xf numFmtId="182" fontId="2" fillId="0" borderId="33" xfId="2" quotePrefix="1" applyNumberFormat="1" applyFont="1" applyFill="1" applyBorder="1" applyAlignment="1">
      <alignment horizontal="right" vertical="center"/>
    </xf>
    <xf numFmtId="182" fontId="2" fillId="0" borderId="33" xfId="1" quotePrefix="1" applyNumberFormat="1" applyFont="1" applyFill="1" applyBorder="1" applyAlignment="1">
      <alignment horizontal="right" vertical="center"/>
    </xf>
    <xf numFmtId="182" fontId="2" fillId="0" borderId="35" xfId="1" quotePrefix="1" applyNumberFormat="1" applyFont="1" applyFill="1" applyBorder="1" applyAlignment="1">
      <alignment horizontal="right" vertical="center"/>
    </xf>
    <xf numFmtId="49" fontId="2" fillId="0" borderId="33" xfId="1" applyNumberFormat="1" applyFont="1" applyFill="1" applyBorder="1" applyAlignment="1">
      <alignment horizontal="distributed" vertical="center" wrapText="1"/>
    </xf>
    <xf numFmtId="49" fontId="2" fillId="0" borderId="36" xfId="1" applyNumberFormat="1" applyFont="1" applyFill="1" applyBorder="1" applyAlignment="1">
      <alignment horizontal="distributed" vertical="center" wrapText="1"/>
    </xf>
    <xf numFmtId="182" fontId="2" fillId="0" borderId="36" xfId="2" quotePrefix="1" applyNumberFormat="1" applyFont="1" applyFill="1" applyBorder="1" applyAlignment="1">
      <alignment horizontal="right" vertical="center"/>
    </xf>
    <xf numFmtId="182" fontId="2" fillId="0" borderId="36" xfId="1" quotePrefix="1" applyNumberFormat="1" applyFont="1" applyFill="1" applyBorder="1" applyAlignment="1">
      <alignment horizontal="right" vertical="center"/>
    </xf>
    <xf numFmtId="182" fontId="2" fillId="0" borderId="41" xfId="1" quotePrefix="1" applyNumberFormat="1" applyFont="1" applyFill="1" applyBorder="1" applyAlignment="1">
      <alignment horizontal="right" vertical="center"/>
    </xf>
  </cellXfs>
  <cellStyles count="9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oft Excel]_x000d__x000a_Comment=open=/f を指定すると、ユーザー定義関数を関数貼り付けの一覧に登録することができます。_x000d__x000a_Maximized 2" xfId="7" xr:uid="{00000000-0005-0000-0000-000001000000}"/>
    <cellStyle name="oft Excel]_x000d__x000a_Comment=open=/f を指定すると、ユーザー定義関数を関数貼り付けの一覧に登録することができます。_x000d__x000a_Maximized_下水決算委員会資料（２．収支概要、３．収支内訳）植田（済）山田チェック済" xfId="2" xr:uid="{00000000-0005-0000-0000-000002000000}"/>
    <cellStyle name="桁区切り" xfId="8" builtinId="6"/>
    <cellStyle name="桁区切り 2" xfId="5" xr:uid="{00000000-0005-0000-0000-000004000000}"/>
    <cellStyle name="標準" xfId="0" builtinId="0"/>
    <cellStyle name="標準 2" xfId="3" xr:uid="{00000000-0005-0000-0000-000006000000}"/>
    <cellStyle name="標準 3" xfId="4" xr:uid="{00000000-0005-0000-0000-000007000000}"/>
    <cellStyle name="標準_下水決算委員会資料⑲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1124509</xdr:colOff>
      <xdr:row>5</xdr:row>
      <xdr:rowOff>9525</xdr:rowOff>
    </xdr:from>
    <xdr:to>
      <xdr:col>16</xdr:col>
      <xdr:colOff>1124509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6229909" y="2095500"/>
          <a:ext cx="0" cy="1026795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495298</xdr:colOff>
      <xdr:row>5</xdr:row>
      <xdr:rowOff>0</xdr:rowOff>
    </xdr:from>
    <xdr:to>
      <xdr:col>16</xdr:col>
      <xdr:colOff>495298</xdr:colOff>
      <xdr:row>31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5600698" y="2085975"/>
          <a:ext cx="0" cy="10287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1124509</xdr:colOff>
      <xdr:row>5</xdr:row>
      <xdr:rowOff>9525</xdr:rowOff>
    </xdr:from>
    <xdr:to>
      <xdr:col>20</xdr:col>
      <xdr:colOff>1124509</xdr:colOff>
      <xdr:row>31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8363509" y="2095500"/>
          <a:ext cx="0" cy="1026795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495298</xdr:colOff>
      <xdr:row>5</xdr:row>
      <xdr:rowOff>0</xdr:rowOff>
    </xdr:from>
    <xdr:to>
      <xdr:col>20</xdr:col>
      <xdr:colOff>495298</xdr:colOff>
      <xdr:row>31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H="1">
          <a:off x="7734298" y="2085975"/>
          <a:ext cx="0" cy="102870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1125483</xdr:colOff>
      <xdr:row>5</xdr:row>
      <xdr:rowOff>7575</xdr:rowOff>
    </xdr:from>
    <xdr:to>
      <xdr:col>12</xdr:col>
      <xdr:colOff>1125483</xdr:colOff>
      <xdr:row>30</xdr:row>
      <xdr:rowOff>420463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H="1">
          <a:off x="4097283" y="2093550"/>
          <a:ext cx="0" cy="10271263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487989</xdr:colOff>
      <xdr:row>5</xdr:row>
      <xdr:rowOff>1948</xdr:rowOff>
    </xdr:from>
    <xdr:to>
      <xdr:col>12</xdr:col>
      <xdr:colOff>487989</xdr:colOff>
      <xdr:row>31</xdr:row>
      <xdr:rowOff>7575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H="1">
          <a:off x="3459789" y="2087923"/>
          <a:ext cx="0" cy="10283102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7</xdr:row>
      <xdr:rowOff>9525</xdr:rowOff>
    </xdr:from>
    <xdr:to>
      <xdr:col>22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8124825" y="2009775"/>
          <a:ext cx="0" cy="9867900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21</xdr:col>
      <xdr:colOff>0</xdr:colOff>
      <xdr:row>7</xdr:row>
      <xdr:rowOff>9525</xdr:rowOff>
    </xdr:from>
    <xdr:to>
      <xdr:col>21</xdr:col>
      <xdr:colOff>0</xdr:colOff>
      <xdr:row>55</xdr:row>
      <xdr:rowOff>209550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648575" y="2009775"/>
          <a:ext cx="0" cy="9858375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0</xdr:colOff>
      <xdr:row>7</xdr:row>
      <xdr:rowOff>9525</xdr:rowOff>
    </xdr:from>
    <xdr:to>
      <xdr:col>11</xdr:col>
      <xdr:colOff>0</xdr:colOff>
      <xdr:row>55</xdr:row>
      <xdr:rowOff>209550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3962400" y="2009775"/>
          <a:ext cx="0" cy="9858375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0</xdr:colOff>
      <xdr:row>7</xdr:row>
      <xdr:rowOff>28575</xdr:rowOff>
    </xdr:from>
    <xdr:to>
      <xdr:col>12</xdr:col>
      <xdr:colOff>0</xdr:colOff>
      <xdr:row>56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448175" y="2028825"/>
          <a:ext cx="0" cy="9858375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497010</xdr:colOff>
      <xdr:row>5</xdr:row>
      <xdr:rowOff>9524</xdr:rowOff>
    </xdr:from>
    <xdr:to>
      <xdr:col>27</xdr:col>
      <xdr:colOff>497010</xdr:colOff>
      <xdr:row>57</xdr:row>
      <xdr:rowOff>468928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5633183" y="456466"/>
          <a:ext cx="0" cy="23400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733</xdr:colOff>
      <xdr:row>5</xdr:row>
      <xdr:rowOff>7326</xdr:rowOff>
    </xdr:from>
    <xdr:to>
      <xdr:col>29</xdr:col>
      <xdr:colOff>733</xdr:colOff>
      <xdr:row>57</xdr:row>
      <xdr:rowOff>466730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6133368" y="454268"/>
          <a:ext cx="0" cy="23400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733</xdr:colOff>
      <xdr:row>4</xdr:row>
      <xdr:rowOff>446941</xdr:rowOff>
    </xdr:from>
    <xdr:to>
      <xdr:col>33</xdr:col>
      <xdr:colOff>733</xdr:colOff>
      <xdr:row>57</xdr:row>
      <xdr:rowOff>459403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7474195" y="446941"/>
          <a:ext cx="0" cy="23400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734</xdr:colOff>
      <xdr:row>4</xdr:row>
      <xdr:rowOff>446941</xdr:rowOff>
    </xdr:from>
    <xdr:to>
      <xdr:col>34</xdr:col>
      <xdr:colOff>734</xdr:colOff>
      <xdr:row>57</xdr:row>
      <xdr:rowOff>459403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7972426" y="446941"/>
          <a:ext cx="0" cy="23400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733</xdr:colOff>
      <xdr:row>5</xdr:row>
      <xdr:rowOff>9524</xdr:rowOff>
    </xdr:from>
    <xdr:to>
      <xdr:col>22</xdr:col>
      <xdr:colOff>733</xdr:colOff>
      <xdr:row>57</xdr:row>
      <xdr:rowOff>468928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 flipH="1">
          <a:off x="3730137" y="456466"/>
          <a:ext cx="0" cy="23400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733</xdr:colOff>
      <xdr:row>5</xdr:row>
      <xdr:rowOff>9524</xdr:rowOff>
    </xdr:from>
    <xdr:to>
      <xdr:col>23</xdr:col>
      <xdr:colOff>733</xdr:colOff>
      <xdr:row>57</xdr:row>
      <xdr:rowOff>468928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 flipH="1">
          <a:off x="4228368" y="456466"/>
          <a:ext cx="0" cy="23400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434975</xdr:colOff>
      <xdr:row>6</xdr:row>
      <xdr:rowOff>342900</xdr:rowOff>
    </xdr:from>
    <xdr:to>
      <xdr:col>27</xdr:col>
      <xdr:colOff>434975</xdr:colOff>
      <xdr:row>36</xdr:row>
      <xdr:rowOff>177800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 flipH="1">
          <a:off x="5540375" y="2527300"/>
          <a:ext cx="0" cy="12369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447675</xdr:colOff>
      <xdr:row>31</xdr:row>
      <xdr:rowOff>0</xdr:rowOff>
    </xdr:from>
    <xdr:to>
      <xdr:col>27</xdr:col>
      <xdr:colOff>447675</xdr:colOff>
      <xdr:row>58</xdr:row>
      <xdr:rowOff>47625</xdr:rowOff>
    </xdr:to>
    <xdr:sp macro="" textlink="">
      <xdr:nvSpPr>
        <xdr:cNvPr id="40" name="Line 13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ShapeType="1"/>
        </xdr:cNvSpPr>
      </xdr:nvSpPr>
      <xdr:spPr bwMode="auto">
        <a:xfrm flipH="1">
          <a:off x="14163675" y="1743808"/>
          <a:ext cx="0" cy="12041798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254000</xdr:colOff>
      <xdr:row>56</xdr:row>
      <xdr:rowOff>203200</xdr:rowOff>
    </xdr:from>
    <xdr:to>
      <xdr:col>23</xdr:col>
      <xdr:colOff>406400</xdr:colOff>
      <xdr:row>56</xdr:row>
      <xdr:rowOff>203200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12072327" y="13120565"/>
          <a:ext cx="1148861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21</xdr:col>
      <xdr:colOff>254000</xdr:colOff>
      <xdr:row>57</xdr:row>
      <xdr:rowOff>215900</xdr:rowOff>
    </xdr:from>
    <xdr:to>
      <xdr:col>23</xdr:col>
      <xdr:colOff>406400</xdr:colOff>
      <xdr:row>57</xdr:row>
      <xdr:rowOff>215900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>
          <a:off x="12072327" y="13543573"/>
          <a:ext cx="1148861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32</xdr:col>
      <xdr:colOff>241300</xdr:colOff>
      <xdr:row>56</xdr:row>
      <xdr:rowOff>203200</xdr:rowOff>
    </xdr:from>
    <xdr:to>
      <xdr:col>34</xdr:col>
      <xdr:colOff>393700</xdr:colOff>
      <xdr:row>56</xdr:row>
      <xdr:rowOff>203200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>
          <a:off x="15803685" y="13120565"/>
          <a:ext cx="1148861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32</xdr:col>
      <xdr:colOff>241300</xdr:colOff>
      <xdr:row>57</xdr:row>
      <xdr:rowOff>203200</xdr:rowOff>
    </xdr:from>
    <xdr:to>
      <xdr:col>34</xdr:col>
      <xdr:colOff>393700</xdr:colOff>
      <xdr:row>57</xdr:row>
      <xdr:rowOff>203200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>
          <a:off x="15803685" y="13530873"/>
          <a:ext cx="1148861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view="pageBreakPreview" zoomScaleNormal="130" zoomScaleSheetLayoutView="100" workbookViewId="0">
      <selection activeCell="H4" sqref="H4"/>
    </sheetView>
  </sheetViews>
  <sheetFormatPr defaultRowHeight="38.25" customHeight="1" x14ac:dyDescent="0.15"/>
  <cols>
    <col min="1" max="1" width="2.25" style="318" customWidth="1"/>
    <col min="2" max="5" width="18.75" style="318" customWidth="1"/>
    <col min="6" max="16384" width="9" style="318"/>
  </cols>
  <sheetData>
    <row r="2" spans="1:9" ht="38.25" customHeight="1" x14ac:dyDescent="0.15">
      <c r="A2" s="394" t="s">
        <v>155</v>
      </c>
      <c r="B2" s="394"/>
      <c r="C2" s="394"/>
      <c r="D2" s="394"/>
      <c r="E2" s="394"/>
    </row>
    <row r="4" spans="1:9" ht="38.25" customHeight="1" x14ac:dyDescent="0.15">
      <c r="A4" s="319" t="s">
        <v>117</v>
      </c>
    </row>
    <row r="5" spans="1:9" ht="38.25" customHeight="1" x14ac:dyDescent="0.15">
      <c r="B5" s="319"/>
      <c r="E5" s="320" t="s">
        <v>118</v>
      </c>
    </row>
    <row r="6" spans="1:9" ht="38.25" customHeight="1" x14ac:dyDescent="0.15">
      <c r="B6" s="321" t="s">
        <v>119</v>
      </c>
      <c r="C6" s="321" t="s">
        <v>120</v>
      </c>
      <c r="D6" s="321" t="s">
        <v>121</v>
      </c>
      <c r="E6" s="322" t="s">
        <v>122</v>
      </c>
      <c r="F6" s="318" t="s">
        <v>154</v>
      </c>
    </row>
    <row r="7" spans="1:9" ht="38.25" customHeight="1" x14ac:dyDescent="0.15">
      <c r="B7" s="323" t="s">
        <v>123</v>
      </c>
      <c r="C7" s="324">
        <v>82666</v>
      </c>
      <c r="D7" s="324">
        <v>87486</v>
      </c>
      <c r="E7" s="349">
        <f t="shared" ref="E7:E15" si="0">C7-D7</f>
        <v>-4820</v>
      </c>
      <c r="F7" s="350"/>
      <c r="G7" s="348"/>
      <c r="H7" s="348"/>
      <c r="I7" s="348"/>
    </row>
    <row r="8" spans="1:9" ht="38.25" customHeight="1" x14ac:dyDescent="0.15">
      <c r="B8" s="323" t="s">
        <v>124</v>
      </c>
      <c r="C8" s="324">
        <v>82447</v>
      </c>
      <c r="D8" s="324">
        <v>79346</v>
      </c>
      <c r="E8" s="349">
        <f t="shared" si="0"/>
        <v>3101</v>
      </c>
      <c r="F8" s="350"/>
      <c r="G8" s="348"/>
      <c r="H8" s="348"/>
      <c r="I8" s="348"/>
    </row>
    <row r="9" spans="1:9" ht="38.25" customHeight="1" x14ac:dyDescent="0.15">
      <c r="B9" s="323" t="s">
        <v>125</v>
      </c>
      <c r="C9" s="324">
        <v>84371</v>
      </c>
      <c r="D9" s="324">
        <v>81628</v>
      </c>
      <c r="E9" s="349">
        <f t="shared" si="0"/>
        <v>2743</v>
      </c>
      <c r="F9" s="350"/>
      <c r="G9" s="348"/>
      <c r="H9" s="348"/>
    </row>
    <row r="10" spans="1:9" ht="38.25" customHeight="1" x14ac:dyDescent="0.15">
      <c r="B10" s="323" t="s">
        <v>126</v>
      </c>
      <c r="C10" s="325">
        <v>82917</v>
      </c>
      <c r="D10" s="325">
        <v>78749</v>
      </c>
      <c r="E10" s="349">
        <f t="shared" si="0"/>
        <v>4168</v>
      </c>
      <c r="F10" s="350"/>
      <c r="G10" s="348"/>
      <c r="H10" s="348"/>
      <c r="I10" s="348"/>
    </row>
    <row r="11" spans="1:9" ht="38.25" customHeight="1" x14ac:dyDescent="0.15">
      <c r="B11" s="323" t="s">
        <v>127</v>
      </c>
      <c r="C11" s="325">
        <v>81550</v>
      </c>
      <c r="D11" s="325">
        <v>76675</v>
      </c>
      <c r="E11" s="349">
        <f t="shared" si="0"/>
        <v>4875</v>
      </c>
      <c r="F11" s="350"/>
      <c r="G11" s="348"/>
      <c r="H11" s="348"/>
      <c r="I11" s="348"/>
    </row>
    <row r="12" spans="1:9" ht="38.25" customHeight="1" x14ac:dyDescent="0.15">
      <c r="B12" s="323" t="s">
        <v>137</v>
      </c>
      <c r="C12" s="325">
        <v>80835</v>
      </c>
      <c r="D12" s="325">
        <v>75877</v>
      </c>
      <c r="E12" s="349">
        <f t="shared" si="0"/>
        <v>4958</v>
      </c>
      <c r="F12" s="350"/>
      <c r="G12" s="348"/>
      <c r="H12" s="348"/>
      <c r="I12" s="348"/>
    </row>
    <row r="13" spans="1:9" ht="38.25" customHeight="1" x14ac:dyDescent="0.15">
      <c r="B13" s="323" t="s">
        <v>138</v>
      </c>
      <c r="C13" s="325">
        <v>74063</v>
      </c>
      <c r="D13" s="325">
        <v>74392</v>
      </c>
      <c r="E13" s="349">
        <f t="shared" si="0"/>
        <v>-329</v>
      </c>
      <c r="F13" s="350"/>
      <c r="G13" s="348"/>
      <c r="H13" s="348"/>
      <c r="I13" s="348"/>
    </row>
    <row r="14" spans="1:9" ht="38.25" customHeight="1" x14ac:dyDescent="0.15">
      <c r="B14" s="323" t="s">
        <v>148</v>
      </c>
      <c r="C14" s="325">
        <v>75955</v>
      </c>
      <c r="D14" s="325">
        <v>73299</v>
      </c>
      <c r="E14" s="349">
        <f t="shared" si="0"/>
        <v>2656</v>
      </c>
      <c r="F14" s="350"/>
      <c r="G14" s="348"/>
      <c r="H14" s="348"/>
      <c r="I14" s="348"/>
    </row>
    <row r="15" spans="1:9" ht="38.25" customHeight="1" x14ac:dyDescent="0.15">
      <c r="B15" s="323" t="s">
        <v>150</v>
      </c>
      <c r="C15" s="325">
        <v>76984</v>
      </c>
      <c r="D15" s="325">
        <v>73866</v>
      </c>
      <c r="E15" s="349">
        <f t="shared" si="0"/>
        <v>3118</v>
      </c>
      <c r="F15" s="350"/>
      <c r="G15" s="348"/>
      <c r="H15" s="348"/>
      <c r="I15" s="348"/>
    </row>
    <row r="16" spans="1:9" ht="38.25" customHeight="1" x14ac:dyDescent="0.15">
      <c r="B16" s="323" t="s">
        <v>156</v>
      </c>
      <c r="C16" s="325">
        <v>78276</v>
      </c>
      <c r="D16" s="325">
        <v>75172</v>
      </c>
      <c r="E16" s="349">
        <f>C16-D16</f>
        <v>3104</v>
      </c>
    </row>
  </sheetData>
  <mergeCells count="1">
    <mergeCell ref="A2:E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Ｐ明朝,標準"&amp;14－&amp;P－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0"/>
  <sheetViews>
    <sheetView view="pageBreakPreview" zoomScaleNormal="130" zoomScaleSheetLayoutView="100" workbookViewId="0">
      <selection activeCell="C19" sqref="C19"/>
    </sheetView>
  </sheetViews>
  <sheetFormatPr defaultRowHeight="25.5" customHeight="1" x14ac:dyDescent="0.15"/>
  <cols>
    <col min="1" max="1" width="2.125" style="318" customWidth="1"/>
    <col min="2" max="2" width="22.5" style="318" customWidth="1"/>
    <col min="3" max="5" width="18.75" style="318" customWidth="1"/>
    <col min="6" max="16384" width="9" style="318"/>
  </cols>
  <sheetData>
    <row r="3" spans="1:5" ht="25.5" customHeight="1" x14ac:dyDescent="0.15">
      <c r="A3" s="318" t="s">
        <v>128</v>
      </c>
    </row>
    <row r="5" spans="1:5" ht="25.5" customHeight="1" x14ac:dyDescent="0.15">
      <c r="E5" s="326" t="s">
        <v>129</v>
      </c>
    </row>
    <row r="6" spans="1:5" ht="25.5" customHeight="1" x14ac:dyDescent="0.15">
      <c r="B6" s="327"/>
      <c r="C6" s="328" t="s">
        <v>157</v>
      </c>
      <c r="D6" s="328" t="s">
        <v>151</v>
      </c>
      <c r="E6" s="329" t="s">
        <v>130</v>
      </c>
    </row>
    <row r="7" spans="1:5" ht="25.5" customHeight="1" x14ac:dyDescent="0.15">
      <c r="B7" s="395" t="s">
        <v>131</v>
      </c>
      <c r="C7" s="330"/>
      <c r="D7" s="330"/>
      <c r="E7" s="330"/>
    </row>
    <row r="8" spans="1:5" ht="25.5" customHeight="1" x14ac:dyDescent="0.15">
      <c r="B8" s="396"/>
      <c r="C8" s="331">
        <v>444154</v>
      </c>
      <c r="D8" s="331">
        <v>443895</v>
      </c>
      <c r="E8" s="330"/>
    </row>
    <row r="9" spans="1:5" ht="25.5" customHeight="1" x14ac:dyDescent="0.15">
      <c r="B9" s="397"/>
      <c r="C9" s="332"/>
      <c r="D9" s="332"/>
      <c r="E9" s="333"/>
    </row>
    <row r="10" spans="1:5" ht="25.5" customHeight="1" x14ac:dyDescent="0.15">
      <c r="B10" s="395" t="s">
        <v>132</v>
      </c>
      <c r="C10" s="334"/>
      <c r="D10" s="334"/>
      <c r="E10" s="335"/>
    </row>
    <row r="11" spans="1:5" ht="25.5" customHeight="1" x14ac:dyDescent="0.15">
      <c r="B11" s="396"/>
      <c r="C11" s="331">
        <v>3525</v>
      </c>
      <c r="D11" s="331">
        <v>3882</v>
      </c>
      <c r="E11" s="330"/>
    </row>
    <row r="12" spans="1:5" ht="25.5" customHeight="1" x14ac:dyDescent="0.15">
      <c r="B12" s="396"/>
      <c r="C12" s="336"/>
      <c r="D12" s="336"/>
      <c r="E12" s="337"/>
    </row>
    <row r="13" spans="1:5" ht="25.5" customHeight="1" x14ac:dyDescent="0.15">
      <c r="B13" s="395" t="s">
        <v>133</v>
      </c>
      <c r="C13" s="334"/>
      <c r="D13" s="334"/>
      <c r="E13" s="335"/>
    </row>
    <row r="14" spans="1:5" ht="25.5" customHeight="1" x14ac:dyDescent="0.15">
      <c r="B14" s="396"/>
      <c r="C14" s="338" t="s">
        <v>152</v>
      </c>
      <c r="D14" s="338" t="s">
        <v>158</v>
      </c>
      <c r="E14" s="339"/>
    </row>
    <row r="15" spans="1:5" ht="25.5" customHeight="1" x14ac:dyDescent="0.15">
      <c r="B15" s="396"/>
      <c r="C15" s="336"/>
      <c r="D15" s="336"/>
      <c r="E15" s="337"/>
    </row>
    <row r="16" spans="1:5" ht="25.5" customHeight="1" x14ac:dyDescent="0.15">
      <c r="B16" s="340"/>
      <c r="C16" s="341"/>
      <c r="D16" s="341"/>
      <c r="E16" s="335"/>
    </row>
    <row r="17" spans="2:5" ht="25.5" customHeight="1" x14ac:dyDescent="0.15">
      <c r="B17" s="342" t="s">
        <v>134</v>
      </c>
      <c r="C17" s="343"/>
      <c r="D17" s="343"/>
      <c r="E17" s="339"/>
    </row>
    <row r="18" spans="2:5" ht="25.5" customHeight="1" x14ac:dyDescent="0.15">
      <c r="B18" s="342" t="s">
        <v>135</v>
      </c>
      <c r="C18" s="344">
        <v>23922</v>
      </c>
      <c r="D18" s="344">
        <v>23355</v>
      </c>
      <c r="E18" s="333"/>
    </row>
    <row r="19" spans="2:5" ht="25.5" customHeight="1" x14ac:dyDescent="0.15">
      <c r="B19" s="342" t="s">
        <v>136</v>
      </c>
      <c r="C19" s="344">
        <v>121</v>
      </c>
      <c r="D19" s="344">
        <v>334</v>
      </c>
      <c r="E19" s="333"/>
    </row>
    <row r="20" spans="2:5" ht="25.5" customHeight="1" x14ac:dyDescent="0.15">
      <c r="B20" s="345"/>
      <c r="C20" s="346"/>
      <c r="D20" s="346"/>
      <c r="E20" s="347"/>
    </row>
  </sheetData>
  <mergeCells count="3">
    <mergeCell ref="B7:B9"/>
    <mergeCell ref="B10:B12"/>
    <mergeCell ref="B13:B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Ｐ明朝,標準"&amp;14－2－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3"/>
  <sheetViews>
    <sheetView view="pageBreakPreview" topLeftCell="F1" zoomScale="85" zoomScaleNormal="70" zoomScaleSheetLayoutView="85" workbookViewId="0">
      <selection activeCell="AA6" sqref="AA6"/>
    </sheetView>
  </sheetViews>
  <sheetFormatPr defaultRowHeight="14.25" x14ac:dyDescent="0.15"/>
  <cols>
    <col min="1" max="1" width="1.625" style="2" customWidth="1"/>
    <col min="2" max="2" width="0.625" style="2" customWidth="1"/>
    <col min="3" max="3" width="16.875" style="2" customWidth="1"/>
    <col min="4" max="5" width="0.625" style="2" customWidth="1"/>
    <col min="6" max="6" width="14.25" style="2" customWidth="1"/>
    <col min="7" max="7" width="0.625" style="2" customWidth="1"/>
    <col min="8" max="8" width="2.875" style="2" customWidth="1"/>
    <col min="9" max="9" width="16.625" style="2" bestFit="1" customWidth="1"/>
    <col min="10" max="10" width="2.75" style="2" customWidth="1"/>
    <col min="11" max="11" width="3" style="2" customWidth="1"/>
    <col min="12" max="12" width="2.875" style="2" customWidth="1"/>
    <col min="13" max="13" width="17.625" style="2" customWidth="1"/>
    <col min="14" max="15" width="2.875" style="2" customWidth="1"/>
    <col min="16" max="16" width="17.625" style="2" customWidth="1"/>
    <col min="17" max="18" width="2.875" style="2" customWidth="1"/>
    <col min="19" max="19" width="17.75" style="2" customWidth="1"/>
    <col min="20" max="20" width="3" style="2" customWidth="1"/>
    <col min="21" max="21" width="2.875" style="2" customWidth="1"/>
    <col min="22" max="22" width="17.625" style="2" customWidth="1"/>
    <col min="23" max="23" width="2.875" style="2" customWidth="1"/>
    <col min="24" max="24" width="13.125" style="2" bestFit="1" customWidth="1"/>
    <col min="25" max="26" width="0.375" style="2" customWidth="1"/>
    <col min="27" max="27" width="13.125" style="2" bestFit="1" customWidth="1"/>
    <col min="28" max="29" width="0.375" style="2" customWidth="1"/>
    <col min="30" max="30" width="13.125" style="2" bestFit="1" customWidth="1"/>
    <col min="31" max="32" width="0.5" style="2" customWidth="1"/>
    <col min="33" max="33" width="13" style="2" bestFit="1" customWidth="1"/>
    <col min="34" max="34" width="0.375" style="2" customWidth="1"/>
    <col min="35" max="35" width="1.625" style="2" customWidth="1"/>
    <col min="36" max="16384" width="9" style="2"/>
  </cols>
  <sheetData>
    <row r="1" spans="1:34" x14ac:dyDescent="0.15">
      <c r="A1" s="1"/>
    </row>
    <row r="2" spans="1:34" ht="50.25" x14ac:dyDescent="0.4">
      <c r="J2" s="446" t="s">
        <v>149</v>
      </c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</row>
    <row r="3" spans="1:34" ht="35.25" customHeight="1" x14ac:dyDescent="0.15"/>
    <row r="4" spans="1:34" s="3" customFormat="1" ht="35.25" customHeight="1" x14ac:dyDescent="0.2">
      <c r="B4" s="4"/>
    </row>
    <row r="5" spans="1:34" ht="35.25" customHeight="1" x14ac:dyDescent="0.15">
      <c r="B5" s="5"/>
      <c r="C5" s="455" t="s">
        <v>0</v>
      </c>
      <c r="D5" s="455"/>
      <c r="E5" s="455"/>
      <c r="F5" s="455"/>
      <c r="G5" s="360"/>
      <c r="H5" s="6"/>
      <c r="I5" s="457" t="s">
        <v>159</v>
      </c>
      <c r="J5" s="457" t="s">
        <v>15</v>
      </c>
      <c r="K5" s="53"/>
      <c r="L5" s="7"/>
      <c r="M5" s="392" t="s">
        <v>139</v>
      </c>
      <c r="N5" s="53"/>
      <c r="O5" s="7"/>
      <c r="P5" s="392" t="s">
        <v>143</v>
      </c>
      <c r="Q5" s="8"/>
      <c r="R5" s="7"/>
      <c r="S5" s="392" t="s">
        <v>153</v>
      </c>
      <c r="T5" s="9"/>
      <c r="U5" s="53"/>
      <c r="V5" s="362" t="s">
        <v>160</v>
      </c>
      <c r="W5" s="10"/>
      <c r="X5" s="458" t="s">
        <v>1</v>
      </c>
      <c r="Y5" s="459"/>
      <c r="Z5" s="459"/>
      <c r="AA5" s="459"/>
      <c r="AB5" s="459"/>
      <c r="AC5" s="459"/>
      <c r="AD5" s="459"/>
      <c r="AE5" s="459"/>
      <c r="AF5" s="459"/>
      <c r="AG5" s="459"/>
      <c r="AH5" s="460"/>
    </row>
    <row r="6" spans="1:34" ht="35.25" customHeight="1" x14ac:dyDescent="0.15">
      <c r="B6" s="11"/>
      <c r="C6" s="456"/>
      <c r="D6" s="456"/>
      <c r="E6" s="456"/>
      <c r="F6" s="456"/>
      <c r="G6" s="361"/>
      <c r="H6" s="12"/>
      <c r="I6" s="461" t="s">
        <v>2</v>
      </c>
      <c r="J6" s="461"/>
      <c r="K6" s="361"/>
      <c r="L6" s="13"/>
      <c r="M6" s="363" t="s">
        <v>2</v>
      </c>
      <c r="N6" s="361"/>
      <c r="O6" s="13"/>
      <c r="P6" s="363" t="s">
        <v>2</v>
      </c>
      <c r="Q6" s="14"/>
      <c r="R6" s="13"/>
      <c r="S6" s="363" t="s">
        <v>2</v>
      </c>
      <c r="T6" s="15"/>
      <c r="U6" s="361"/>
      <c r="V6" s="363" t="s">
        <v>2</v>
      </c>
      <c r="W6" s="16"/>
      <c r="X6" s="17" t="str">
        <f>+M5</f>
        <v>令和２年度</v>
      </c>
      <c r="Y6" s="16"/>
      <c r="Z6" s="11"/>
      <c r="AA6" s="363" t="str">
        <f>+P5</f>
        <v>令和３年度</v>
      </c>
      <c r="AB6" s="16"/>
      <c r="AC6" s="11"/>
      <c r="AD6" s="363" t="str">
        <f>+S5</f>
        <v>令和４年度</v>
      </c>
      <c r="AE6" s="16"/>
      <c r="AF6" s="11"/>
      <c r="AG6" s="363" t="str">
        <f>+V5</f>
        <v>令和５年度</v>
      </c>
      <c r="AH6" s="15"/>
    </row>
    <row r="7" spans="1:34" s="1" customFormat="1" ht="35.25" customHeight="1" x14ac:dyDescent="0.15">
      <c r="B7" s="18"/>
      <c r="C7" s="428" t="s">
        <v>3</v>
      </c>
      <c r="D7" s="428"/>
      <c r="E7" s="428"/>
      <c r="F7" s="428"/>
      <c r="G7" s="19"/>
      <c r="H7" s="20"/>
      <c r="I7" s="424">
        <v>4961152</v>
      </c>
      <c r="J7" s="431" t="s">
        <v>4</v>
      </c>
      <c r="K7" s="432"/>
      <c r="L7" s="21"/>
      <c r="M7" s="424">
        <v>4967170</v>
      </c>
      <c r="N7" s="22"/>
      <c r="O7" s="23"/>
      <c r="P7" s="424">
        <v>4971337</v>
      </c>
      <c r="Q7" s="22"/>
      <c r="R7" s="23"/>
      <c r="S7" s="424">
        <v>4973868</v>
      </c>
      <c r="T7" s="22"/>
      <c r="U7" s="24"/>
      <c r="V7" s="424">
        <v>4974755</v>
      </c>
      <c r="W7" s="22"/>
      <c r="X7" s="426">
        <f>ROUND(M7/I7*100,1)</f>
        <v>100.1</v>
      </c>
      <c r="Y7" s="358"/>
      <c r="Z7" s="356"/>
      <c r="AA7" s="435">
        <f>ROUND(P7/M7*100,1)</f>
        <v>100.1</v>
      </c>
      <c r="AB7" s="358"/>
      <c r="AC7" s="356"/>
      <c r="AD7" s="435">
        <f>ROUND(S7/P7*100,1)</f>
        <v>100.1</v>
      </c>
      <c r="AE7" s="358"/>
      <c r="AF7" s="356"/>
      <c r="AG7" s="435">
        <f>ROUND(V7/S7*100,1)</f>
        <v>100</v>
      </c>
      <c r="AH7" s="25"/>
    </row>
    <row r="8" spans="1:34" s="1" customFormat="1" ht="35.25" customHeight="1" x14ac:dyDescent="0.15">
      <c r="B8" s="26"/>
      <c r="C8" s="429"/>
      <c r="D8" s="429"/>
      <c r="E8" s="429"/>
      <c r="F8" s="429"/>
      <c r="G8" s="27"/>
      <c r="H8" s="28"/>
      <c r="I8" s="430"/>
      <c r="J8" s="433"/>
      <c r="K8" s="434"/>
      <c r="L8" s="29"/>
      <c r="M8" s="430"/>
      <c r="N8" s="30"/>
      <c r="O8" s="31"/>
      <c r="P8" s="425"/>
      <c r="Q8" s="30"/>
      <c r="R8" s="31"/>
      <c r="S8" s="425"/>
      <c r="T8" s="30"/>
      <c r="U8" s="32"/>
      <c r="V8" s="425"/>
      <c r="W8" s="30"/>
      <c r="X8" s="427"/>
      <c r="Y8" s="359"/>
      <c r="Z8" s="357"/>
      <c r="AA8" s="436"/>
      <c r="AB8" s="359"/>
      <c r="AC8" s="357"/>
      <c r="AD8" s="436"/>
      <c r="AE8" s="359"/>
      <c r="AF8" s="357"/>
      <c r="AG8" s="437"/>
      <c r="AH8" s="33"/>
    </row>
    <row r="9" spans="1:34" s="1" customFormat="1" ht="35.25" customHeight="1" x14ac:dyDescent="0.15">
      <c r="B9" s="18"/>
      <c r="C9" s="428" t="s">
        <v>5</v>
      </c>
      <c r="D9" s="428"/>
      <c r="E9" s="428"/>
      <c r="F9" s="428"/>
      <c r="G9" s="19"/>
      <c r="H9" s="20"/>
      <c r="I9" s="448">
        <v>190.52</v>
      </c>
      <c r="J9" s="450" t="s">
        <v>140</v>
      </c>
      <c r="K9" s="451"/>
      <c r="L9" s="21"/>
      <c r="M9" s="448">
        <v>190.62</v>
      </c>
      <c r="N9" s="22"/>
      <c r="O9" s="23"/>
      <c r="P9" s="448">
        <v>190.74</v>
      </c>
      <c r="Q9" s="22"/>
      <c r="R9" s="23"/>
      <c r="S9" s="448">
        <v>190.74</v>
      </c>
      <c r="T9" s="22"/>
      <c r="U9" s="24"/>
      <c r="V9" s="448">
        <v>190.74</v>
      </c>
      <c r="W9" s="22"/>
      <c r="X9" s="426">
        <f>ROUND(M9/I9*100,1)</f>
        <v>100.1</v>
      </c>
      <c r="Y9" s="358"/>
      <c r="Z9" s="356"/>
      <c r="AA9" s="435">
        <f>ROUND(P9/M9*100,1)</f>
        <v>100.1</v>
      </c>
      <c r="AB9" s="358"/>
      <c r="AC9" s="356"/>
      <c r="AD9" s="435">
        <f>ROUND(S9/P9*100,1)</f>
        <v>100</v>
      </c>
      <c r="AE9" s="358"/>
      <c r="AF9" s="356"/>
      <c r="AG9" s="435">
        <f>ROUND(V9/S9*100,1)</f>
        <v>100</v>
      </c>
      <c r="AH9" s="25"/>
    </row>
    <row r="10" spans="1:34" s="1" customFormat="1" ht="35.25" customHeight="1" x14ac:dyDescent="0.15">
      <c r="B10" s="26"/>
      <c r="C10" s="429"/>
      <c r="D10" s="429"/>
      <c r="E10" s="429"/>
      <c r="F10" s="429"/>
      <c r="G10" s="27"/>
      <c r="H10" s="28"/>
      <c r="I10" s="449"/>
      <c r="J10" s="452"/>
      <c r="K10" s="453"/>
      <c r="L10" s="29"/>
      <c r="M10" s="449"/>
      <c r="N10" s="30"/>
      <c r="O10" s="31"/>
      <c r="P10" s="454"/>
      <c r="Q10" s="30"/>
      <c r="R10" s="31"/>
      <c r="S10" s="454"/>
      <c r="T10" s="30"/>
      <c r="U10" s="32"/>
      <c r="V10" s="454"/>
      <c r="W10" s="30"/>
      <c r="X10" s="427"/>
      <c r="Y10" s="359"/>
      <c r="Z10" s="357"/>
      <c r="AA10" s="436"/>
      <c r="AB10" s="359"/>
      <c r="AC10" s="357"/>
      <c r="AD10" s="436"/>
      <c r="AE10" s="359"/>
      <c r="AF10" s="357"/>
      <c r="AG10" s="437"/>
      <c r="AH10" s="33"/>
    </row>
    <row r="11" spans="1:34" s="1" customFormat="1" ht="35.25" customHeight="1" x14ac:dyDescent="0.15">
      <c r="B11" s="18"/>
      <c r="C11" s="428" t="s">
        <v>6</v>
      </c>
      <c r="D11" s="428"/>
      <c r="E11" s="428"/>
      <c r="F11" s="428"/>
      <c r="G11" s="19"/>
      <c r="H11" s="20"/>
      <c r="I11" s="440">
        <v>80.099999999999994</v>
      </c>
      <c r="J11" s="431" t="s">
        <v>141</v>
      </c>
      <c r="K11" s="432"/>
      <c r="L11" s="21"/>
      <c r="M11" s="440">
        <v>80.099999999999994</v>
      </c>
      <c r="N11" s="22"/>
      <c r="O11" s="23"/>
      <c r="P11" s="440">
        <v>80.099999999999994</v>
      </c>
      <c r="Q11" s="22"/>
      <c r="R11" s="23"/>
      <c r="S11" s="440">
        <v>80.099999999999994</v>
      </c>
      <c r="T11" s="22"/>
      <c r="U11" s="24"/>
      <c r="V11" s="440">
        <v>80.400000000000006</v>
      </c>
      <c r="W11" s="22"/>
      <c r="X11" s="426">
        <f>ROUND(M11/I11*100,1)</f>
        <v>100</v>
      </c>
      <c r="Y11" s="358"/>
      <c r="Z11" s="356"/>
      <c r="AA11" s="435">
        <f>ROUND(P11/M11*100,1)</f>
        <v>100</v>
      </c>
      <c r="AB11" s="358"/>
      <c r="AC11" s="356"/>
      <c r="AD11" s="435">
        <f>ROUND(S11/P11*100,1)</f>
        <v>100</v>
      </c>
      <c r="AE11" s="358"/>
      <c r="AF11" s="356"/>
      <c r="AG11" s="435">
        <f>ROUND(V11/S11*100,1)</f>
        <v>100.4</v>
      </c>
      <c r="AH11" s="25"/>
    </row>
    <row r="12" spans="1:34" s="1" customFormat="1" ht="35.25" customHeight="1" x14ac:dyDescent="0.15">
      <c r="B12" s="26"/>
      <c r="C12" s="429"/>
      <c r="D12" s="429"/>
      <c r="E12" s="429"/>
      <c r="F12" s="429"/>
      <c r="G12" s="27"/>
      <c r="H12" s="28"/>
      <c r="I12" s="445"/>
      <c r="J12" s="433"/>
      <c r="K12" s="434"/>
      <c r="L12" s="29"/>
      <c r="M12" s="445"/>
      <c r="N12" s="30"/>
      <c r="O12" s="31"/>
      <c r="P12" s="441"/>
      <c r="Q12" s="30"/>
      <c r="R12" s="31"/>
      <c r="S12" s="441"/>
      <c r="T12" s="30"/>
      <c r="U12" s="32"/>
      <c r="V12" s="441"/>
      <c r="W12" s="30"/>
      <c r="X12" s="427"/>
      <c r="Y12" s="359"/>
      <c r="Z12" s="357"/>
      <c r="AA12" s="436"/>
      <c r="AB12" s="359"/>
      <c r="AC12" s="357"/>
      <c r="AD12" s="436"/>
      <c r="AE12" s="359"/>
      <c r="AF12" s="357"/>
      <c r="AG12" s="437"/>
      <c r="AH12" s="33"/>
    </row>
    <row r="13" spans="1:34" s="1" customFormat="1" ht="35.25" hidden="1" customHeight="1" x14ac:dyDescent="0.15">
      <c r="B13" s="18"/>
      <c r="C13" s="428" t="s">
        <v>7</v>
      </c>
      <c r="D13" s="428"/>
      <c r="E13" s="428"/>
      <c r="F13" s="428"/>
      <c r="G13" s="19"/>
      <c r="H13" s="20"/>
      <c r="I13" s="424"/>
      <c r="J13" s="431" t="s">
        <v>8</v>
      </c>
      <c r="K13" s="432"/>
      <c r="L13" s="21"/>
      <c r="M13" s="424"/>
      <c r="N13" s="22"/>
      <c r="O13" s="23"/>
      <c r="P13" s="424"/>
      <c r="Q13" s="22"/>
      <c r="R13" s="23"/>
      <c r="S13" s="424"/>
      <c r="T13" s="22"/>
      <c r="U13" s="24"/>
      <c r="V13" s="424"/>
      <c r="W13" s="22"/>
      <c r="X13" s="426" t="e">
        <f>ROUND(M13/I13*100,1)</f>
        <v>#DIV/0!</v>
      </c>
      <c r="Y13" s="358"/>
      <c r="Z13" s="356"/>
      <c r="AA13" s="435" t="e">
        <f>ROUND(P13/M13*100,1)</f>
        <v>#DIV/0!</v>
      </c>
      <c r="AB13" s="358"/>
      <c r="AC13" s="356"/>
      <c r="AD13" s="435" t="e">
        <f>ROUND(S13/P13*100,1)</f>
        <v>#DIV/0!</v>
      </c>
      <c r="AE13" s="358"/>
      <c r="AF13" s="356"/>
      <c r="AG13" s="435" t="e">
        <f>ROUND(V13/S13*100,1)</f>
        <v>#DIV/0!</v>
      </c>
      <c r="AH13" s="25"/>
    </row>
    <row r="14" spans="1:34" s="1" customFormat="1" ht="35.25" hidden="1" customHeight="1" x14ac:dyDescent="0.15">
      <c r="B14" s="26"/>
      <c r="C14" s="429"/>
      <c r="D14" s="429"/>
      <c r="E14" s="429"/>
      <c r="F14" s="429"/>
      <c r="G14" s="27"/>
      <c r="H14" s="28"/>
      <c r="I14" s="430"/>
      <c r="J14" s="433"/>
      <c r="K14" s="434"/>
      <c r="L14" s="29"/>
      <c r="M14" s="430"/>
      <c r="N14" s="30"/>
      <c r="O14" s="31"/>
      <c r="P14" s="425"/>
      <c r="Q14" s="30"/>
      <c r="R14" s="31"/>
      <c r="S14" s="425"/>
      <c r="T14" s="30"/>
      <c r="U14" s="32"/>
      <c r="V14" s="425"/>
      <c r="W14" s="30"/>
      <c r="X14" s="427"/>
      <c r="Y14" s="359"/>
      <c r="Z14" s="357"/>
      <c r="AA14" s="436"/>
      <c r="AB14" s="359"/>
      <c r="AC14" s="357"/>
      <c r="AD14" s="436"/>
      <c r="AE14" s="359"/>
      <c r="AF14" s="357"/>
      <c r="AG14" s="437"/>
      <c r="AH14" s="33"/>
    </row>
    <row r="15" spans="1:34" s="1" customFormat="1" ht="35.25" customHeight="1" x14ac:dyDescent="0.15">
      <c r="B15" s="18"/>
      <c r="C15" s="428" t="s">
        <v>9</v>
      </c>
      <c r="D15" s="428"/>
      <c r="E15" s="428"/>
      <c r="F15" s="428"/>
      <c r="G15" s="19"/>
      <c r="H15" s="20"/>
      <c r="I15" s="438">
        <v>619220046</v>
      </c>
      <c r="J15" s="442" t="s">
        <v>4</v>
      </c>
      <c r="K15" s="34" t="s">
        <v>10</v>
      </c>
      <c r="L15" s="21"/>
      <c r="M15" s="438">
        <v>615547135</v>
      </c>
      <c r="N15" s="22"/>
      <c r="O15" s="23"/>
      <c r="P15" s="438">
        <v>623397019</v>
      </c>
      <c r="Q15" s="22"/>
      <c r="R15" s="23"/>
      <c r="S15" s="438">
        <v>583707095</v>
      </c>
      <c r="T15" s="22"/>
      <c r="U15" s="24"/>
      <c r="V15" s="438">
        <v>612218859</v>
      </c>
      <c r="W15" s="22"/>
      <c r="X15" s="426">
        <f>ROUND(M15/I15*100,1)</f>
        <v>99.4</v>
      </c>
      <c r="Y15" s="358"/>
      <c r="Z15" s="356"/>
      <c r="AA15" s="435">
        <f>ROUND(P15/M15*100,1)</f>
        <v>101.3</v>
      </c>
      <c r="AB15" s="358"/>
      <c r="AC15" s="356"/>
      <c r="AD15" s="435">
        <f>ROUND(S15/P15*100,1)</f>
        <v>93.6</v>
      </c>
      <c r="AE15" s="358"/>
      <c r="AF15" s="356"/>
      <c r="AG15" s="435">
        <f>ROUND(V15/S15*100,1)</f>
        <v>104.9</v>
      </c>
      <c r="AH15" s="25"/>
    </row>
    <row r="16" spans="1:34" s="1" customFormat="1" ht="35.25" customHeight="1" x14ac:dyDescent="0.15">
      <c r="B16" s="26"/>
      <c r="C16" s="429"/>
      <c r="D16" s="429"/>
      <c r="E16" s="429"/>
      <c r="F16" s="429"/>
      <c r="G16" s="27"/>
      <c r="H16" s="28"/>
      <c r="I16" s="444"/>
      <c r="J16" s="443"/>
      <c r="K16" s="35"/>
      <c r="L16" s="29"/>
      <c r="M16" s="444"/>
      <c r="N16" s="30"/>
      <c r="O16" s="31"/>
      <c r="P16" s="439"/>
      <c r="Q16" s="30"/>
      <c r="R16" s="31"/>
      <c r="S16" s="439"/>
      <c r="T16" s="30"/>
      <c r="U16" s="32"/>
      <c r="V16" s="439"/>
      <c r="W16" s="30"/>
      <c r="X16" s="427"/>
      <c r="Y16" s="359"/>
      <c r="Z16" s="357"/>
      <c r="AA16" s="436"/>
      <c r="AB16" s="359"/>
      <c r="AC16" s="357"/>
      <c r="AD16" s="436"/>
      <c r="AE16" s="359"/>
      <c r="AF16" s="357"/>
      <c r="AG16" s="437"/>
      <c r="AH16" s="33"/>
    </row>
    <row r="17" spans="2:34" s="1" customFormat="1" ht="35.25" customHeight="1" x14ac:dyDescent="0.15">
      <c r="B17" s="18"/>
      <c r="C17" s="428" t="s">
        <v>11</v>
      </c>
      <c r="D17" s="428"/>
      <c r="E17" s="428"/>
      <c r="F17" s="428"/>
      <c r="G17" s="19"/>
      <c r="H17" s="20"/>
      <c r="I17" s="424">
        <v>385758036</v>
      </c>
      <c r="J17" s="442" t="s">
        <v>4</v>
      </c>
      <c r="K17" s="34" t="s">
        <v>10</v>
      </c>
      <c r="L17" s="21"/>
      <c r="M17" s="424">
        <v>371614957</v>
      </c>
      <c r="N17" s="22"/>
      <c r="O17" s="23"/>
      <c r="P17" s="424">
        <v>370624228</v>
      </c>
      <c r="Q17" s="22"/>
      <c r="R17" s="23"/>
      <c r="S17" s="424">
        <v>373528709</v>
      </c>
      <c r="T17" s="22"/>
      <c r="U17" s="24"/>
      <c r="V17" s="424">
        <v>377971298</v>
      </c>
      <c r="W17" s="22"/>
      <c r="X17" s="426">
        <f>ROUND(M17/I17*100,1)</f>
        <v>96.3</v>
      </c>
      <c r="Y17" s="358"/>
      <c r="Z17" s="356"/>
      <c r="AA17" s="435">
        <f>ROUND(P17/M17*100,1)</f>
        <v>99.7</v>
      </c>
      <c r="AB17" s="358"/>
      <c r="AC17" s="356"/>
      <c r="AD17" s="435">
        <f>ROUND(S17/P17*100,1)</f>
        <v>100.8</v>
      </c>
      <c r="AE17" s="358"/>
      <c r="AF17" s="356"/>
      <c r="AG17" s="435">
        <f>ROUND(V17/S17*100,1)</f>
        <v>101.2</v>
      </c>
      <c r="AH17" s="25"/>
    </row>
    <row r="18" spans="2:34" s="1" customFormat="1" ht="35.25" customHeight="1" x14ac:dyDescent="0.15">
      <c r="B18" s="26"/>
      <c r="C18" s="429"/>
      <c r="D18" s="429"/>
      <c r="E18" s="429"/>
      <c r="F18" s="429"/>
      <c r="G18" s="27"/>
      <c r="H18" s="28"/>
      <c r="I18" s="430"/>
      <c r="J18" s="443"/>
      <c r="K18" s="35"/>
      <c r="L18" s="29"/>
      <c r="M18" s="430"/>
      <c r="N18" s="30"/>
      <c r="O18" s="31"/>
      <c r="P18" s="425"/>
      <c r="Q18" s="30"/>
      <c r="R18" s="31"/>
      <c r="S18" s="425"/>
      <c r="T18" s="30"/>
      <c r="U18" s="32"/>
      <c r="V18" s="425"/>
      <c r="W18" s="30"/>
      <c r="X18" s="427"/>
      <c r="Y18" s="359"/>
      <c r="Z18" s="357"/>
      <c r="AA18" s="436"/>
      <c r="AB18" s="359"/>
      <c r="AC18" s="357"/>
      <c r="AD18" s="436"/>
      <c r="AE18" s="359"/>
      <c r="AF18" s="357"/>
      <c r="AG18" s="437"/>
      <c r="AH18" s="33"/>
    </row>
    <row r="19" spans="2:34" s="1" customFormat="1" ht="35.25" customHeight="1" x14ac:dyDescent="0.15">
      <c r="B19" s="18"/>
      <c r="C19" s="428" t="s">
        <v>12</v>
      </c>
      <c r="D19" s="428"/>
      <c r="E19" s="428"/>
      <c r="F19" s="428"/>
      <c r="G19" s="19"/>
      <c r="H19" s="20"/>
      <c r="I19" s="424">
        <v>38235414400</v>
      </c>
      <c r="J19" s="431" t="s">
        <v>13</v>
      </c>
      <c r="K19" s="432"/>
      <c r="L19" s="21"/>
      <c r="M19" s="424">
        <v>31829733717</v>
      </c>
      <c r="N19" s="22"/>
      <c r="O19" s="23"/>
      <c r="P19" s="424">
        <v>34770894314</v>
      </c>
      <c r="Q19" s="22"/>
      <c r="R19" s="23"/>
      <c r="S19" s="424">
        <v>33261267831</v>
      </c>
      <c r="T19" s="22"/>
      <c r="U19" s="24"/>
      <c r="V19" s="424">
        <v>34129369826</v>
      </c>
      <c r="W19" s="22"/>
      <c r="X19" s="426">
        <f>ROUND(M19/I19*100,1)</f>
        <v>83.2</v>
      </c>
      <c r="Y19" s="358"/>
      <c r="Z19" s="356"/>
      <c r="AA19" s="435">
        <f>ROUND(P19/M19*100,1)</f>
        <v>109.2</v>
      </c>
      <c r="AB19" s="358"/>
      <c r="AC19" s="356"/>
      <c r="AD19" s="435">
        <f>ROUND(S19/P19*100,1)</f>
        <v>95.7</v>
      </c>
      <c r="AE19" s="358"/>
      <c r="AF19" s="356"/>
      <c r="AG19" s="435">
        <f>ROUND(V19/S19*100,1)</f>
        <v>102.6</v>
      </c>
      <c r="AH19" s="25"/>
    </row>
    <row r="20" spans="2:34" s="1" customFormat="1" ht="35.25" customHeight="1" x14ac:dyDescent="0.15">
      <c r="B20" s="26"/>
      <c r="C20" s="429"/>
      <c r="D20" s="429"/>
      <c r="E20" s="429"/>
      <c r="F20" s="429"/>
      <c r="G20" s="27"/>
      <c r="H20" s="28"/>
      <c r="I20" s="430"/>
      <c r="J20" s="433"/>
      <c r="K20" s="434"/>
      <c r="L20" s="29"/>
      <c r="M20" s="430"/>
      <c r="N20" s="30"/>
      <c r="O20" s="31"/>
      <c r="P20" s="425"/>
      <c r="Q20" s="30"/>
      <c r="R20" s="31"/>
      <c r="S20" s="425"/>
      <c r="T20" s="30"/>
      <c r="U20" s="32"/>
      <c r="V20" s="425"/>
      <c r="W20" s="30"/>
      <c r="X20" s="427"/>
      <c r="Y20" s="359"/>
      <c r="Z20" s="357"/>
      <c r="AA20" s="436"/>
      <c r="AB20" s="359"/>
      <c r="AC20" s="357"/>
      <c r="AD20" s="436"/>
      <c r="AE20" s="359"/>
      <c r="AF20" s="357"/>
      <c r="AG20" s="437"/>
      <c r="AH20" s="33"/>
    </row>
    <row r="21" spans="2:34" ht="35.25" customHeight="1" x14ac:dyDescent="0.15">
      <c r="B21" s="36"/>
      <c r="C21" s="37"/>
      <c r="D21" s="37"/>
      <c r="E21" s="37"/>
      <c r="F21" s="37"/>
      <c r="G21" s="38"/>
      <c r="H21" s="39"/>
      <c r="I21" s="353"/>
      <c r="J21" s="353"/>
      <c r="K21" s="354"/>
      <c r="L21" s="352"/>
      <c r="M21" s="353"/>
      <c r="N21" s="354"/>
      <c r="O21" s="352"/>
      <c r="P21" s="353"/>
      <c r="Q21" s="354"/>
      <c r="R21" s="40"/>
      <c r="S21" s="353"/>
      <c r="T21" s="354"/>
      <c r="U21" s="353"/>
      <c r="V21" s="50"/>
      <c r="W21" s="354"/>
      <c r="X21" s="37"/>
      <c r="Y21" s="37"/>
      <c r="Z21" s="36"/>
      <c r="AA21" s="37"/>
      <c r="AB21" s="41"/>
      <c r="AC21" s="37"/>
      <c r="AD21" s="37"/>
      <c r="AE21" s="41"/>
      <c r="AF21" s="37"/>
      <c r="AG21" s="37"/>
      <c r="AH21" s="41"/>
    </row>
    <row r="22" spans="2:34" ht="35.25" customHeight="1" x14ac:dyDescent="0.15">
      <c r="B22" s="36"/>
      <c r="C22" s="37"/>
      <c r="D22" s="37"/>
      <c r="E22" s="37"/>
      <c r="F22" s="37"/>
      <c r="G22" s="38"/>
      <c r="H22" s="39"/>
      <c r="I22" s="353"/>
      <c r="J22" s="353"/>
      <c r="K22" s="354"/>
      <c r="L22" s="352"/>
      <c r="M22" s="353"/>
      <c r="N22" s="354"/>
      <c r="O22" s="352"/>
      <c r="P22" s="353"/>
      <c r="Q22" s="354"/>
      <c r="R22" s="40"/>
      <c r="S22" s="353"/>
      <c r="T22" s="354"/>
      <c r="U22" s="353"/>
      <c r="V22" s="353"/>
      <c r="W22" s="354"/>
      <c r="X22" s="37"/>
      <c r="Y22" s="37"/>
      <c r="Z22" s="36"/>
      <c r="AA22" s="37"/>
      <c r="AB22" s="41"/>
      <c r="AC22" s="37"/>
      <c r="AD22" s="37"/>
      <c r="AE22" s="41"/>
      <c r="AF22" s="37"/>
      <c r="AG22" s="37"/>
      <c r="AH22" s="41"/>
    </row>
    <row r="23" spans="2:34" ht="35.25" customHeight="1" x14ac:dyDescent="0.15">
      <c r="B23" s="36"/>
      <c r="C23" s="37"/>
      <c r="D23" s="37"/>
      <c r="E23" s="37"/>
      <c r="F23" s="37"/>
      <c r="G23" s="38"/>
      <c r="H23" s="42"/>
      <c r="I23" s="43"/>
      <c r="J23" s="44"/>
      <c r="K23" s="45"/>
      <c r="L23" s="404"/>
      <c r="M23" s="405"/>
      <c r="N23" s="406"/>
      <c r="O23" s="407"/>
      <c r="P23" s="408"/>
      <c r="Q23" s="409"/>
      <c r="R23" s="407"/>
      <c r="S23" s="408"/>
      <c r="T23" s="409"/>
      <c r="U23" s="408"/>
      <c r="V23" s="408"/>
      <c r="W23" s="409"/>
      <c r="X23" s="37"/>
      <c r="Y23" s="37"/>
      <c r="Z23" s="36"/>
      <c r="AA23" s="37"/>
      <c r="AB23" s="41"/>
      <c r="AC23" s="37"/>
      <c r="AD23" s="37"/>
      <c r="AE23" s="41"/>
      <c r="AF23" s="37"/>
      <c r="AG23" s="37"/>
      <c r="AH23" s="41"/>
    </row>
    <row r="24" spans="2:34" ht="35.25" customHeight="1" x14ac:dyDescent="0.15">
      <c r="B24" s="36"/>
      <c r="C24" s="417" t="s">
        <v>14</v>
      </c>
      <c r="D24" s="417"/>
      <c r="E24" s="417"/>
      <c r="F24" s="417"/>
      <c r="G24" s="38"/>
      <c r="H24" s="46"/>
      <c r="I24" s="47"/>
      <c r="J24" s="44"/>
      <c r="K24" s="45"/>
      <c r="L24" s="418"/>
      <c r="M24" s="419"/>
      <c r="N24" s="420"/>
      <c r="O24" s="421"/>
      <c r="P24" s="422"/>
      <c r="Q24" s="423"/>
      <c r="R24" s="421"/>
      <c r="S24" s="422"/>
      <c r="T24" s="423"/>
      <c r="U24" s="422"/>
      <c r="V24" s="422"/>
      <c r="W24" s="423"/>
      <c r="X24" s="37"/>
      <c r="Y24" s="37"/>
      <c r="Z24" s="36"/>
      <c r="AA24" s="37"/>
      <c r="AB24" s="41"/>
      <c r="AC24" s="37"/>
      <c r="AD24" s="37"/>
      <c r="AE24" s="41"/>
      <c r="AF24" s="37"/>
      <c r="AG24" s="37"/>
      <c r="AH24" s="41"/>
    </row>
    <row r="25" spans="2:34" ht="35.25" customHeight="1" x14ac:dyDescent="0.15">
      <c r="B25" s="36"/>
      <c r="C25" s="355"/>
      <c r="D25" s="355"/>
      <c r="E25" s="355"/>
      <c r="F25" s="355"/>
      <c r="G25" s="38"/>
      <c r="H25" s="46"/>
      <c r="I25" s="410"/>
      <c r="J25" s="410"/>
      <c r="K25" s="45"/>
      <c r="L25" s="404"/>
      <c r="M25" s="405"/>
      <c r="N25" s="406"/>
      <c r="O25" s="407"/>
      <c r="P25" s="408"/>
      <c r="Q25" s="409"/>
      <c r="R25" s="407"/>
      <c r="S25" s="408"/>
      <c r="T25" s="409"/>
      <c r="U25" s="408"/>
      <c r="V25" s="408"/>
      <c r="W25" s="409"/>
      <c r="X25" s="37"/>
      <c r="Y25" s="37"/>
      <c r="Z25" s="36"/>
      <c r="AA25" s="37"/>
      <c r="AB25" s="41"/>
      <c r="AC25" s="37"/>
      <c r="AD25" s="37"/>
      <c r="AE25" s="41"/>
      <c r="AF25" s="37"/>
      <c r="AG25" s="37"/>
      <c r="AH25" s="41"/>
    </row>
    <row r="26" spans="2:34" ht="35.25" customHeight="1" x14ac:dyDescent="0.15">
      <c r="B26" s="36"/>
      <c r="C26" s="355"/>
      <c r="D26" s="355"/>
      <c r="E26" s="355"/>
      <c r="F26" s="355"/>
      <c r="G26" s="38"/>
      <c r="H26" s="411"/>
      <c r="I26" s="412"/>
      <c r="J26" s="412"/>
      <c r="K26" s="413"/>
      <c r="L26" s="414"/>
      <c r="M26" s="415"/>
      <c r="N26" s="416"/>
      <c r="O26" s="414"/>
      <c r="P26" s="415"/>
      <c r="Q26" s="416"/>
      <c r="R26" s="40"/>
      <c r="S26" s="415"/>
      <c r="T26" s="416"/>
      <c r="U26" s="353"/>
      <c r="V26" s="415"/>
      <c r="W26" s="416"/>
      <c r="X26" s="37"/>
      <c r="Y26" s="37"/>
      <c r="Z26" s="36"/>
      <c r="AA26" s="37"/>
      <c r="AB26" s="41"/>
      <c r="AC26" s="37"/>
      <c r="AD26" s="37"/>
      <c r="AE26" s="41"/>
      <c r="AF26" s="37"/>
      <c r="AG26" s="37"/>
      <c r="AH26" s="41"/>
    </row>
    <row r="27" spans="2:34" ht="35.25" customHeight="1" x14ac:dyDescent="0.15">
      <c r="B27" s="11"/>
      <c r="C27" s="16"/>
      <c r="D27" s="16"/>
      <c r="E27" s="16"/>
      <c r="F27" s="16"/>
      <c r="G27" s="48"/>
      <c r="H27" s="398"/>
      <c r="I27" s="399"/>
      <c r="J27" s="399"/>
      <c r="K27" s="400"/>
      <c r="L27" s="401"/>
      <c r="M27" s="402"/>
      <c r="N27" s="403"/>
      <c r="O27" s="401"/>
      <c r="P27" s="402"/>
      <c r="Q27" s="403"/>
      <c r="R27" s="49"/>
      <c r="S27" s="402"/>
      <c r="T27" s="403"/>
      <c r="U27" s="351"/>
      <c r="V27" s="402"/>
      <c r="W27" s="403"/>
      <c r="X27" s="16"/>
      <c r="Y27" s="16"/>
      <c r="Z27" s="11"/>
      <c r="AA27" s="16"/>
      <c r="AB27" s="15"/>
      <c r="AC27" s="16"/>
      <c r="AD27" s="16"/>
      <c r="AE27" s="15"/>
      <c r="AF27" s="16"/>
      <c r="AG27" s="16"/>
      <c r="AH27" s="15"/>
    </row>
    <row r="28" spans="2:34" ht="35.25" customHeight="1" x14ac:dyDescent="0.15"/>
    <row r="29" spans="2:34" ht="30" customHeight="1" x14ac:dyDescent="0.15"/>
    <row r="30" spans="2:34" ht="15" customHeight="1" x14ac:dyDescent="0.15"/>
    <row r="31" spans="2:34" ht="15" customHeight="1" x14ac:dyDescent="0.15"/>
    <row r="32" spans="2:3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</sheetData>
  <mergeCells count="106">
    <mergeCell ref="J2:X2"/>
    <mergeCell ref="C9:F10"/>
    <mergeCell ref="I9:I10"/>
    <mergeCell ref="J9:K10"/>
    <mergeCell ref="M9:M10"/>
    <mergeCell ref="P9:P10"/>
    <mergeCell ref="C5:F6"/>
    <mergeCell ref="I5:J5"/>
    <mergeCell ref="X5:AH5"/>
    <mergeCell ref="I6:J6"/>
    <mergeCell ref="C7:F8"/>
    <mergeCell ref="I7:I8"/>
    <mergeCell ref="J7:K8"/>
    <mergeCell ref="M7:M8"/>
    <mergeCell ref="P7:P8"/>
    <mergeCell ref="S7:S8"/>
    <mergeCell ref="S9:S10"/>
    <mergeCell ref="V9:V10"/>
    <mergeCell ref="X9:X10"/>
    <mergeCell ref="AA9:AA10"/>
    <mergeCell ref="AD9:AD10"/>
    <mergeCell ref="AG9:AG10"/>
    <mergeCell ref="V7:V8"/>
    <mergeCell ref="X7:X8"/>
    <mergeCell ref="AA7:AA8"/>
    <mergeCell ref="AD7:AD8"/>
    <mergeCell ref="AG7:AG8"/>
    <mergeCell ref="C13:F14"/>
    <mergeCell ref="I13:I14"/>
    <mergeCell ref="J13:K14"/>
    <mergeCell ref="M13:M14"/>
    <mergeCell ref="P13:P14"/>
    <mergeCell ref="C11:F12"/>
    <mergeCell ref="I11:I12"/>
    <mergeCell ref="J11:K12"/>
    <mergeCell ref="M11:M12"/>
    <mergeCell ref="P11:P12"/>
    <mergeCell ref="S13:S14"/>
    <mergeCell ref="V13:V14"/>
    <mergeCell ref="X13:X14"/>
    <mergeCell ref="AA13:AA14"/>
    <mergeCell ref="AD13:AD14"/>
    <mergeCell ref="AG13:AG14"/>
    <mergeCell ref="V11:V12"/>
    <mergeCell ref="X11:X12"/>
    <mergeCell ref="AA11:AA12"/>
    <mergeCell ref="AD11:AD12"/>
    <mergeCell ref="AG11:AG12"/>
    <mergeCell ref="S11:S12"/>
    <mergeCell ref="C17:F18"/>
    <mergeCell ref="I17:I18"/>
    <mergeCell ref="J17:J18"/>
    <mergeCell ref="M17:M18"/>
    <mergeCell ref="P17:P18"/>
    <mergeCell ref="C15:F16"/>
    <mergeCell ref="I15:I16"/>
    <mergeCell ref="J15:J16"/>
    <mergeCell ref="M15:M16"/>
    <mergeCell ref="P15:P16"/>
    <mergeCell ref="S17:S18"/>
    <mergeCell ref="S15:S16"/>
    <mergeCell ref="AA17:AA18"/>
    <mergeCell ref="AD17:AD18"/>
    <mergeCell ref="AG17:AG18"/>
    <mergeCell ref="V15:V16"/>
    <mergeCell ref="X15:X16"/>
    <mergeCell ref="AA15:AA16"/>
    <mergeCell ref="AD15:AD16"/>
    <mergeCell ref="AG15:AG16"/>
    <mergeCell ref="AA19:AA20"/>
    <mergeCell ref="AD19:AD20"/>
    <mergeCell ref="AG19:AG20"/>
    <mergeCell ref="C24:F24"/>
    <mergeCell ref="L24:N24"/>
    <mergeCell ref="O24:Q24"/>
    <mergeCell ref="R24:T24"/>
    <mergeCell ref="U24:W24"/>
    <mergeCell ref="V17:V18"/>
    <mergeCell ref="X17:X18"/>
    <mergeCell ref="V19:V20"/>
    <mergeCell ref="X19:X20"/>
    <mergeCell ref="C19:F20"/>
    <mergeCell ref="I19:I20"/>
    <mergeCell ref="J19:K20"/>
    <mergeCell ref="M19:M20"/>
    <mergeCell ref="P19:P20"/>
    <mergeCell ref="S19:S20"/>
    <mergeCell ref="H27:K27"/>
    <mergeCell ref="L27:N27"/>
    <mergeCell ref="O27:Q27"/>
    <mergeCell ref="S27:T27"/>
    <mergeCell ref="L23:N23"/>
    <mergeCell ref="O23:Q23"/>
    <mergeCell ref="R23:T23"/>
    <mergeCell ref="V27:W27"/>
    <mergeCell ref="I25:J25"/>
    <mergeCell ref="L25:N25"/>
    <mergeCell ref="O25:Q25"/>
    <mergeCell ref="R25:T25"/>
    <mergeCell ref="U25:W25"/>
    <mergeCell ref="H26:K26"/>
    <mergeCell ref="L26:N26"/>
    <mergeCell ref="O26:Q26"/>
    <mergeCell ref="S26:T26"/>
    <mergeCell ref="V26:W26"/>
    <mergeCell ref="U23:W23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56" orientation="landscape" r:id="rId1"/>
  <headerFooter alignWithMargins="0">
    <oddFooter>&amp;C&amp;"ＭＳ 明朝,標準"&amp;14－ 3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"/>
  <sheetViews>
    <sheetView view="pageBreakPreview" topLeftCell="A23" zoomScaleNormal="85" zoomScaleSheetLayoutView="100" workbookViewId="0">
      <selection activeCell="B21" sqref="B21:H21"/>
    </sheetView>
  </sheetViews>
  <sheetFormatPr defaultRowHeight="14.25" x14ac:dyDescent="0.15"/>
  <cols>
    <col min="1" max="1" width="1.25" style="51" customWidth="1"/>
    <col min="2" max="3" width="3.125" style="51" customWidth="1"/>
    <col min="4" max="8" width="4.625" style="51" customWidth="1"/>
    <col min="9" max="9" width="2.25" style="51" customWidth="1"/>
    <col min="10" max="11" width="1.25" style="51" customWidth="1"/>
    <col min="12" max="12" width="3.625" style="51" customWidth="1"/>
    <col min="13" max="13" width="21.875" style="51" customWidth="1"/>
    <col min="14" max="15" width="1.25" style="51" customWidth="1"/>
    <col min="16" max="16" width="3.625" style="51" customWidth="1"/>
    <col min="17" max="17" width="21.875" style="51" customWidth="1"/>
    <col min="18" max="19" width="1.25" style="51" customWidth="1"/>
    <col min="20" max="20" width="3.625" style="51" customWidth="1"/>
    <col min="21" max="21" width="21.875" style="51" customWidth="1"/>
    <col min="22" max="22" width="1.25" style="51" customWidth="1"/>
    <col min="23" max="240" width="9" style="51"/>
    <col min="241" max="241" width="1.625" style="51" customWidth="1"/>
    <col min="242" max="242" width="0.625" style="51" customWidth="1"/>
    <col min="243" max="248" width="5.375" style="51" customWidth="1"/>
    <col min="249" max="251" width="10" style="51" customWidth="1"/>
    <col min="252" max="252" width="1.875" style="51" customWidth="1"/>
    <col min="253" max="253" width="1.625" style="51" customWidth="1"/>
    <col min="254" max="254" width="3.625" style="51" customWidth="1"/>
    <col min="255" max="255" width="23.875" style="51" customWidth="1"/>
    <col min="256" max="257" width="1.625" style="51" customWidth="1"/>
    <col min="258" max="259" width="9" style="51"/>
    <col min="260" max="260" width="15.625" style="51" bestFit="1" customWidth="1"/>
    <col min="261" max="496" width="9" style="51"/>
    <col min="497" max="497" width="1.625" style="51" customWidth="1"/>
    <col min="498" max="498" width="0.625" style="51" customWidth="1"/>
    <col min="499" max="504" width="5.375" style="51" customWidth="1"/>
    <col min="505" max="507" width="10" style="51" customWidth="1"/>
    <col min="508" max="508" width="1.875" style="51" customWidth="1"/>
    <col min="509" max="509" width="1.625" style="51" customWidth="1"/>
    <col min="510" max="510" width="3.625" style="51" customWidth="1"/>
    <col min="511" max="511" width="23.875" style="51" customWidth="1"/>
    <col min="512" max="513" width="1.625" style="51" customWidth="1"/>
    <col min="514" max="515" width="9" style="51"/>
    <col min="516" max="516" width="15.625" style="51" bestFit="1" customWidth="1"/>
    <col min="517" max="752" width="9" style="51"/>
    <col min="753" max="753" width="1.625" style="51" customWidth="1"/>
    <col min="754" max="754" width="0.625" style="51" customWidth="1"/>
    <col min="755" max="760" width="5.375" style="51" customWidth="1"/>
    <col min="761" max="763" width="10" style="51" customWidth="1"/>
    <col min="764" max="764" width="1.875" style="51" customWidth="1"/>
    <col min="765" max="765" width="1.625" style="51" customWidth="1"/>
    <col min="766" max="766" width="3.625" style="51" customWidth="1"/>
    <col min="767" max="767" width="23.875" style="51" customWidth="1"/>
    <col min="768" max="769" width="1.625" style="51" customWidth="1"/>
    <col min="770" max="771" width="9" style="51"/>
    <col min="772" max="772" width="15.625" style="51" bestFit="1" customWidth="1"/>
    <col min="773" max="1008" width="9" style="51"/>
    <col min="1009" max="1009" width="1.625" style="51" customWidth="1"/>
    <col min="1010" max="1010" width="0.625" style="51" customWidth="1"/>
    <col min="1011" max="1016" width="5.375" style="51" customWidth="1"/>
    <col min="1017" max="1019" width="10" style="51" customWidth="1"/>
    <col min="1020" max="1020" width="1.875" style="51" customWidth="1"/>
    <col min="1021" max="1021" width="1.625" style="51" customWidth="1"/>
    <col min="1022" max="1022" width="3.625" style="51" customWidth="1"/>
    <col min="1023" max="1023" width="23.875" style="51" customWidth="1"/>
    <col min="1024" max="1025" width="1.625" style="51" customWidth="1"/>
    <col min="1026" max="1027" width="9" style="51"/>
    <col min="1028" max="1028" width="15.625" style="51" bestFit="1" customWidth="1"/>
    <col min="1029" max="1264" width="9" style="51"/>
    <col min="1265" max="1265" width="1.625" style="51" customWidth="1"/>
    <col min="1266" max="1266" width="0.625" style="51" customWidth="1"/>
    <col min="1267" max="1272" width="5.375" style="51" customWidth="1"/>
    <col min="1273" max="1275" width="10" style="51" customWidth="1"/>
    <col min="1276" max="1276" width="1.875" style="51" customWidth="1"/>
    <col min="1277" max="1277" width="1.625" style="51" customWidth="1"/>
    <col min="1278" max="1278" width="3.625" style="51" customWidth="1"/>
    <col min="1279" max="1279" width="23.875" style="51" customWidth="1"/>
    <col min="1280" max="1281" width="1.625" style="51" customWidth="1"/>
    <col min="1282" max="1283" width="9" style="51"/>
    <col min="1284" max="1284" width="15.625" style="51" bestFit="1" customWidth="1"/>
    <col min="1285" max="1520" width="9" style="51"/>
    <col min="1521" max="1521" width="1.625" style="51" customWidth="1"/>
    <col min="1522" max="1522" width="0.625" style="51" customWidth="1"/>
    <col min="1523" max="1528" width="5.375" style="51" customWidth="1"/>
    <col min="1529" max="1531" width="10" style="51" customWidth="1"/>
    <col min="1532" max="1532" width="1.875" style="51" customWidth="1"/>
    <col min="1533" max="1533" width="1.625" style="51" customWidth="1"/>
    <col min="1534" max="1534" width="3.625" style="51" customWidth="1"/>
    <col min="1535" max="1535" width="23.875" style="51" customWidth="1"/>
    <col min="1536" max="1537" width="1.625" style="51" customWidth="1"/>
    <col min="1538" max="1539" width="9" style="51"/>
    <col min="1540" max="1540" width="15.625" style="51" bestFit="1" customWidth="1"/>
    <col min="1541" max="1776" width="9" style="51"/>
    <col min="1777" max="1777" width="1.625" style="51" customWidth="1"/>
    <col min="1778" max="1778" width="0.625" style="51" customWidth="1"/>
    <col min="1779" max="1784" width="5.375" style="51" customWidth="1"/>
    <col min="1785" max="1787" width="10" style="51" customWidth="1"/>
    <col min="1788" max="1788" width="1.875" style="51" customWidth="1"/>
    <col min="1789" max="1789" width="1.625" style="51" customWidth="1"/>
    <col min="1790" max="1790" width="3.625" style="51" customWidth="1"/>
    <col min="1791" max="1791" width="23.875" style="51" customWidth="1"/>
    <col min="1792" max="1793" width="1.625" style="51" customWidth="1"/>
    <col min="1794" max="1795" width="9" style="51"/>
    <col min="1796" max="1796" width="15.625" style="51" bestFit="1" customWidth="1"/>
    <col min="1797" max="2032" width="9" style="51"/>
    <col min="2033" max="2033" width="1.625" style="51" customWidth="1"/>
    <col min="2034" max="2034" width="0.625" style="51" customWidth="1"/>
    <col min="2035" max="2040" width="5.375" style="51" customWidth="1"/>
    <col min="2041" max="2043" width="10" style="51" customWidth="1"/>
    <col min="2044" max="2044" width="1.875" style="51" customWidth="1"/>
    <col min="2045" max="2045" width="1.625" style="51" customWidth="1"/>
    <col min="2046" max="2046" width="3.625" style="51" customWidth="1"/>
    <col min="2047" max="2047" width="23.875" style="51" customWidth="1"/>
    <col min="2048" max="2049" width="1.625" style="51" customWidth="1"/>
    <col min="2050" max="2051" width="9" style="51"/>
    <col min="2052" max="2052" width="15.625" style="51" bestFit="1" customWidth="1"/>
    <col min="2053" max="2288" width="9" style="51"/>
    <col min="2289" max="2289" width="1.625" style="51" customWidth="1"/>
    <col min="2290" max="2290" width="0.625" style="51" customWidth="1"/>
    <col min="2291" max="2296" width="5.375" style="51" customWidth="1"/>
    <col min="2297" max="2299" width="10" style="51" customWidth="1"/>
    <col min="2300" max="2300" width="1.875" style="51" customWidth="1"/>
    <col min="2301" max="2301" width="1.625" style="51" customWidth="1"/>
    <col min="2302" max="2302" width="3.625" style="51" customWidth="1"/>
    <col min="2303" max="2303" width="23.875" style="51" customWidth="1"/>
    <col min="2304" max="2305" width="1.625" style="51" customWidth="1"/>
    <col min="2306" max="2307" width="9" style="51"/>
    <col min="2308" max="2308" width="15.625" style="51" bestFit="1" customWidth="1"/>
    <col min="2309" max="2544" width="9" style="51"/>
    <col min="2545" max="2545" width="1.625" style="51" customWidth="1"/>
    <col min="2546" max="2546" width="0.625" style="51" customWidth="1"/>
    <col min="2547" max="2552" width="5.375" style="51" customWidth="1"/>
    <col min="2553" max="2555" width="10" style="51" customWidth="1"/>
    <col min="2556" max="2556" width="1.875" style="51" customWidth="1"/>
    <col min="2557" max="2557" width="1.625" style="51" customWidth="1"/>
    <col min="2558" max="2558" width="3.625" style="51" customWidth="1"/>
    <col min="2559" max="2559" width="23.875" style="51" customWidth="1"/>
    <col min="2560" max="2561" width="1.625" style="51" customWidth="1"/>
    <col min="2562" max="2563" width="9" style="51"/>
    <col min="2564" max="2564" width="15.625" style="51" bestFit="1" customWidth="1"/>
    <col min="2565" max="2800" width="9" style="51"/>
    <col min="2801" max="2801" width="1.625" style="51" customWidth="1"/>
    <col min="2802" max="2802" width="0.625" style="51" customWidth="1"/>
    <col min="2803" max="2808" width="5.375" style="51" customWidth="1"/>
    <col min="2809" max="2811" width="10" style="51" customWidth="1"/>
    <col min="2812" max="2812" width="1.875" style="51" customWidth="1"/>
    <col min="2813" max="2813" width="1.625" style="51" customWidth="1"/>
    <col min="2814" max="2814" width="3.625" style="51" customWidth="1"/>
    <col min="2815" max="2815" width="23.875" style="51" customWidth="1"/>
    <col min="2816" max="2817" width="1.625" style="51" customWidth="1"/>
    <col min="2818" max="2819" width="9" style="51"/>
    <col min="2820" max="2820" width="15.625" style="51" bestFit="1" customWidth="1"/>
    <col min="2821" max="3056" width="9" style="51"/>
    <col min="3057" max="3057" width="1.625" style="51" customWidth="1"/>
    <col min="3058" max="3058" width="0.625" style="51" customWidth="1"/>
    <col min="3059" max="3064" width="5.375" style="51" customWidth="1"/>
    <col min="3065" max="3067" width="10" style="51" customWidth="1"/>
    <col min="3068" max="3068" width="1.875" style="51" customWidth="1"/>
    <col min="3069" max="3069" width="1.625" style="51" customWidth="1"/>
    <col min="3070" max="3070" width="3.625" style="51" customWidth="1"/>
    <col min="3071" max="3071" width="23.875" style="51" customWidth="1"/>
    <col min="3072" max="3073" width="1.625" style="51" customWidth="1"/>
    <col min="3074" max="3075" width="9" style="51"/>
    <col min="3076" max="3076" width="15.625" style="51" bestFit="1" customWidth="1"/>
    <col min="3077" max="3312" width="9" style="51"/>
    <col min="3313" max="3313" width="1.625" style="51" customWidth="1"/>
    <col min="3314" max="3314" width="0.625" style="51" customWidth="1"/>
    <col min="3315" max="3320" width="5.375" style="51" customWidth="1"/>
    <col min="3321" max="3323" width="10" style="51" customWidth="1"/>
    <col min="3324" max="3324" width="1.875" style="51" customWidth="1"/>
    <col min="3325" max="3325" width="1.625" style="51" customWidth="1"/>
    <col min="3326" max="3326" width="3.625" style="51" customWidth="1"/>
    <col min="3327" max="3327" width="23.875" style="51" customWidth="1"/>
    <col min="3328" max="3329" width="1.625" style="51" customWidth="1"/>
    <col min="3330" max="3331" width="9" style="51"/>
    <col min="3332" max="3332" width="15.625" style="51" bestFit="1" customWidth="1"/>
    <col min="3333" max="3568" width="9" style="51"/>
    <col min="3569" max="3569" width="1.625" style="51" customWidth="1"/>
    <col min="3570" max="3570" width="0.625" style="51" customWidth="1"/>
    <col min="3571" max="3576" width="5.375" style="51" customWidth="1"/>
    <col min="3577" max="3579" width="10" style="51" customWidth="1"/>
    <col min="3580" max="3580" width="1.875" style="51" customWidth="1"/>
    <col min="3581" max="3581" width="1.625" style="51" customWidth="1"/>
    <col min="3582" max="3582" width="3.625" style="51" customWidth="1"/>
    <col min="3583" max="3583" width="23.875" style="51" customWidth="1"/>
    <col min="3584" max="3585" width="1.625" style="51" customWidth="1"/>
    <col min="3586" max="3587" width="9" style="51"/>
    <col min="3588" max="3588" width="15.625" style="51" bestFit="1" customWidth="1"/>
    <col min="3589" max="3824" width="9" style="51"/>
    <col min="3825" max="3825" width="1.625" style="51" customWidth="1"/>
    <col min="3826" max="3826" width="0.625" style="51" customWidth="1"/>
    <col min="3827" max="3832" width="5.375" style="51" customWidth="1"/>
    <col min="3833" max="3835" width="10" style="51" customWidth="1"/>
    <col min="3836" max="3836" width="1.875" style="51" customWidth="1"/>
    <col min="3837" max="3837" width="1.625" style="51" customWidth="1"/>
    <col min="3838" max="3838" width="3.625" style="51" customWidth="1"/>
    <col min="3839" max="3839" width="23.875" style="51" customWidth="1"/>
    <col min="3840" max="3841" width="1.625" style="51" customWidth="1"/>
    <col min="3842" max="3843" width="9" style="51"/>
    <col min="3844" max="3844" width="15.625" style="51" bestFit="1" customWidth="1"/>
    <col min="3845" max="4080" width="9" style="51"/>
    <col min="4081" max="4081" width="1.625" style="51" customWidth="1"/>
    <col min="4082" max="4082" width="0.625" style="51" customWidth="1"/>
    <col min="4083" max="4088" width="5.375" style="51" customWidth="1"/>
    <col min="4089" max="4091" width="10" style="51" customWidth="1"/>
    <col min="4092" max="4092" width="1.875" style="51" customWidth="1"/>
    <col min="4093" max="4093" width="1.625" style="51" customWidth="1"/>
    <col min="4094" max="4094" width="3.625" style="51" customWidth="1"/>
    <col min="4095" max="4095" width="23.875" style="51" customWidth="1"/>
    <col min="4096" max="4097" width="1.625" style="51" customWidth="1"/>
    <col min="4098" max="4099" width="9" style="51"/>
    <col min="4100" max="4100" width="15.625" style="51" bestFit="1" customWidth="1"/>
    <col min="4101" max="4336" width="9" style="51"/>
    <col min="4337" max="4337" width="1.625" style="51" customWidth="1"/>
    <col min="4338" max="4338" width="0.625" style="51" customWidth="1"/>
    <col min="4339" max="4344" width="5.375" style="51" customWidth="1"/>
    <col min="4345" max="4347" width="10" style="51" customWidth="1"/>
    <col min="4348" max="4348" width="1.875" style="51" customWidth="1"/>
    <col min="4349" max="4349" width="1.625" style="51" customWidth="1"/>
    <col min="4350" max="4350" width="3.625" style="51" customWidth="1"/>
    <col min="4351" max="4351" width="23.875" style="51" customWidth="1"/>
    <col min="4352" max="4353" width="1.625" style="51" customWidth="1"/>
    <col min="4354" max="4355" width="9" style="51"/>
    <col min="4356" max="4356" width="15.625" style="51" bestFit="1" customWidth="1"/>
    <col min="4357" max="4592" width="9" style="51"/>
    <col min="4593" max="4593" width="1.625" style="51" customWidth="1"/>
    <col min="4594" max="4594" width="0.625" style="51" customWidth="1"/>
    <col min="4595" max="4600" width="5.375" style="51" customWidth="1"/>
    <col min="4601" max="4603" width="10" style="51" customWidth="1"/>
    <col min="4604" max="4604" width="1.875" style="51" customWidth="1"/>
    <col min="4605" max="4605" width="1.625" style="51" customWidth="1"/>
    <col min="4606" max="4606" width="3.625" style="51" customWidth="1"/>
    <col min="4607" max="4607" width="23.875" style="51" customWidth="1"/>
    <col min="4608" max="4609" width="1.625" style="51" customWidth="1"/>
    <col min="4610" max="4611" width="9" style="51"/>
    <col min="4612" max="4612" width="15.625" style="51" bestFit="1" customWidth="1"/>
    <col min="4613" max="4848" width="9" style="51"/>
    <col min="4849" max="4849" width="1.625" style="51" customWidth="1"/>
    <col min="4850" max="4850" width="0.625" style="51" customWidth="1"/>
    <col min="4851" max="4856" width="5.375" style="51" customWidth="1"/>
    <col min="4857" max="4859" width="10" style="51" customWidth="1"/>
    <col min="4860" max="4860" width="1.875" style="51" customWidth="1"/>
    <col min="4861" max="4861" width="1.625" style="51" customWidth="1"/>
    <col min="4862" max="4862" width="3.625" style="51" customWidth="1"/>
    <col min="4863" max="4863" width="23.875" style="51" customWidth="1"/>
    <col min="4864" max="4865" width="1.625" style="51" customWidth="1"/>
    <col min="4866" max="4867" width="9" style="51"/>
    <col min="4868" max="4868" width="15.625" style="51" bestFit="1" customWidth="1"/>
    <col min="4869" max="5104" width="9" style="51"/>
    <col min="5105" max="5105" width="1.625" style="51" customWidth="1"/>
    <col min="5106" max="5106" width="0.625" style="51" customWidth="1"/>
    <col min="5107" max="5112" width="5.375" style="51" customWidth="1"/>
    <col min="5113" max="5115" width="10" style="51" customWidth="1"/>
    <col min="5116" max="5116" width="1.875" style="51" customWidth="1"/>
    <col min="5117" max="5117" width="1.625" style="51" customWidth="1"/>
    <col min="5118" max="5118" width="3.625" style="51" customWidth="1"/>
    <col min="5119" max="5119" width="23.875" style="51" customWidth="1"/>
    <col min="5120" max="5121" width="1.625" style="51" customWidth="1"/>
    <col min="5122" max="5123" width="9" style="51"/>
    <col min="5124" max="5124" width="15.625" style="51" bestFit="1" customWidth="1"/>
    <col min="5125" max="5360" width="9" style="51"/>
    <col min="5361" max="5361" width="1.625" style="51" customWidth="1"/>
    <col min="5362" max="5362" width="0.625" style="51" customWidth="1"/>
    <col min="5363" max="5368" width="5.375" style="51" customWidth="1"/>
    <col min="5369" max="5371" width="10" style="51" customWidth="1"/>
    <col min="5372" max="5372" width="1.875" style="51" customWidth="1"/>
    <col min="5373" max="5373" width="1.625" style="51" customWidth="1"/>
    <col min="5374" max="5374" width="3.625" style="51" customWidth="1"/>
    <col min="5375" max="5375" width="23.875" style="51" customWidth="1"/>
    <col min="5376" max="5377" width="1.625" style="51" customWidth="1"/>
    <col min="5378" max="5379" width="9" style="51"/>
    <col min="5380" max="5380" width="15.625" style="51" bestFit="1" customWidth="1"/>
    <col min="5381" max="5616" width="9" style="51"/>
    <col min="5617" max="5617" width="1.625" style="51" customWidth="1"/>
    <col min="5618" max="5618" width="0.625" style="51" customWidth="1"/>
    <col min="5619" max="5624" width="5.375" style="51" customWidth="1"/>
    <col min="5625" max="5627" width="10" style="51" customWidth="1"/>
    <col min="5628" max="5628" width="1.875" style="51" customWidth="1"/>
    <col min="5629" max="5629" width="1.625" style="51" customWidth="1"/>
    <col min="5630" max="5630" width="3.625" style="51" customWidth="1"/>
    <col min="5631" max="5631" width="23.875" style="51" customWidth="1"/>
    <col min="5632" max="5633" width="1.625" style="51" customWidth="1"/>
    <col min="5634" max="5635" width="9" style="51"/>
    <col min="5636" max="5636" width="15.625" style="51" bestFit="1" customWidth="1"/>
    <col min="5637" max="5872" width="9" style="51"/>
    <col min="5873" max="5873" width="1.625" style="51" customWidth="1"/>
    <col min="5874" max="5874" width="0.625" style="51" customWidth="1"/>
    <col min="5875" max="5880" width="5.375" style="51" customWidth="1"/>
    <col min="5881" max="5883" width="10" style="51" customWidth="1"/>
    <col min="5884" max="5884" width="1.875" style="51" customWidth="1"/>
    <col min="5885" max="5885" width="1.625" style="51" customWidth="1"/>
    <col min="5886" max="5886" width="3.625" style="51" customWidth="1"/>
    <col min="5887" max="5887" width="23.875" style="51" customWidth="1"/>
    <col min="5888" max="5889" width="1.625" style="51" customWidth="1"/>
    <col min="5890" max="5891" width="9" style="51"/>
    <col min="5892" max="5892" width="15.625" style="51" bestFit="1" customWidth="1"/>
    <col min="5893" max="6128" width="9" style="51"/>
    <col min="6129" max="6129" width="1.625" style="51" customWidth="1"/>
    <col min="6130" max="6130" width="0.625" style="51" customWidth="1"/>
    <col min="6131" max="6136" width="5.375" style="51" customWidth="1"/>
    <col min="6137" max="6139" width="10" style="51" customWidth="1"/>
    <col min="6140" max="6140" width="1.875" style="51" customWidth="1"/>
    <col min="6141" max="6141" width="1.625" style="51" customWidth="1"/>
    <col min="6142" max="6142" width="3.625" style="51" customWidth="1"/>
    <col min="6143" max="6143" width="23.875" style="51" customWidth="1"/>
    <col min="6144" max="6145" width="1.625" style="51" customWidth="1"/>
    <col min="6146" max="6147" width="9" style="51"/>
    <col min="6148" max="6148" width="15.625" style="51" bestFit="1" customWidth="1"/>
    <col min="6149" max="6384" width="9" style="51"/>
    <col min="6385" max="6385" width="1.625" style="51" customWidth="1"/>
    <col min="6386" max="6386" width="0.625" style="51" customWidth="1"/>
    <col min="6387" max="6392" width="5.375" style="51" customWidth="1"/>
    <col min="6393" max="6395" width="10" style="51" customWidth="1"/>
    <col min="6396" max="6396" width="1.875" style="51" customWidth="1"/>
    <col min="6397" max="6397" width="1.625" style="51" customWidth="1"/>
    <col min="6398" max="6398" width="3.625" style="51" customWidth="1"/>
    <col min="6399" max="6399" width="23.875" style="51" customWidth="1"/>
    <col min="6400" max="6401" width="1.625" style="51" customWidth="1"/>
    <col min="6402" max="6403" width="9" style="51"/>
    <col min="6404" max="6404" width="15.625" style="51" bestFit="1" customWidth="1"/>
    <col min="6405" max="6640" width="9" style="51"/>
    <col min="6641" max="6641" width="1.625" style="51" customWidth="1"/>
    <col min="6642" max="6642" width="0.625" style="51" customWidth="1"/>
    <col min="6643" max="6648" width="5.375" style="51" customWidth="1"/>
    <col min="6649" max="6651" width="10" style="51" customWidth="1"/>
    <col min="6652" max="6652" width="1.875" style="51" customWidth="1"/>
    <col min="6653" max="6653" width="1.625" style="51" customWidth="1"/>
    <col min="6654" max="6654" width="3.625" style="51" customWidth="1"/>
    <col min="6655" max="6655" width="23.875" style="51" customWidth="1"/>
    <col min="6656" max="6657" width="1.625" style="51" customWidth="1"/>
    <col min="6658" max="6659" width="9" style="51"/>
    <col min="6660" max="6660" width="15.625" style="51" bestFit="1" customWidth="1"/>
    <col min="6661" max="6896" width="9" style="51"/>
    <col min="6897" max="6897" width="1.625" style="51" customWidth="1"/>
    <col min="6898" max="6898" width="0.625" style="51" customWidth="1"/>
    <col min="6899" max="6904" width="5.375" style="51" customWidth="1"/>
    <col min="6905" max="6907" width="10" style="51" customWidth="1"/>
    <col min="6908" max="6908" width="1.875" style="51" customWidth="1"/>
    <col min="6909" max="6909" width="1.625" style="51" customWidth="1"/>
    <col min="6910" max="6910" width="3.625" style="51" customWidth="1"/>
    <col min="6911" max="6911" width="23.875" style="51" customWidth="1"/>
    <col min="6912" max="6913" width="1.625" style="51" customWidth="1"/>
    <col min="6914" max="6915" width="9" style="51"/>
    <col min="6916" max="6916" width="15.625" style="51" bestFit="1" customWidth="1"/>
    <col min="6917" max="7152" width="9" style="51"/>
    <col min="7153" max="7153" width="1.625" style="51" customWidth="1"/>
    <col min="7154" max="7154" width="0.625" style="51" customWidth="1"/>
    <col min="7155" max="7160" width="5.375" style="51" customWidth="1"/>
    <col min="7161" max="7163" width="10" style="51" customWidth="1"/>
    <col min="7164" max="7164" width="1.875" style="51" customWidth="1"/>
    <col min="7165" max="7165" width="1.625" style="51" customWidth="1"/>
    <col min="7166" max="7166" width="3.625" style="51" customWidth="1"/>
    <col min="7167" max="7167" width="23.875" style="51" customWidth="1"/>
    <col min="7168" max="7169" width="1.625" style="51" customWidth="1"/>
    <col min="7170" max="7171" width="9" style="51"/>
    <col min="7172" max="7172" width="15.625" style="51" bestFit="1" customWidth="1"/>
    <col min="7173" max="7408" width="9" style="51"/>
    <col min="7409" max="7409" width="1.625" style="51" customWidth="1"/>
    <col min="7410" max="7410" width="0.625" style="51" customWidth="1"/>
    <col min="7411" max="7416" width="5.375" style="51" customWidth="1"/>
    <col min="7417" max="7419" width="10" style="51" customWidth="1"/>
    <col min="7420" max="7420" width="1.875" style="51" customWidth="1"/>
    <col min="7421" max="7421" width="1.625" style="51" customWidth="1"/>
    <col min="7422" max="7422" width="3.625" style="51" customWidth="1"/>
    <col min="7423" max="7423" width="23.875" style="51" customWidth="1"/>
    <col min="7424" max="7425" width="1.625" style="51" customWidth="1"/>
    <col min="7426" max="7427" width="9" style="51"/>
    <col min="7428" max="7428" width="15.625" style="51" bestFit="1" customWidth="1"/>
    <col min="7429" max="7664" width="9" style="51"/>
    <col min="7665" max="7665" width="1.625" style="51" customWidth="1"/>
    <col min="7666" max="7666" width="0.625" style="51" customWidth="1"/>
    <col min="7667" max="7672" width="5.375" style="51" customWidth="1"/>
    <col min="7673" max="7675" width="10" style="51" customWidth="1"/>
    <col min="7676" max="7676" width="1.875" style="51" customWidth="1"/>
    <col min="7677" max="7677" width="1.625" style="51" customWidth="1"/>
    <col min="7678" max="7678" width="3.625" style="51" customWidth="1"/>
    <col min="7679" max="7679" width="23.875" style="51" customWidth="1"/>
    <col min="7680" max="7681" width="1.625" style="51" customWidth="1"/>
    <col min="7682" max="7683" width="9" style="51"/>
    <col min="7684" max="7684" width="15.625" style="51" bestFit="1" customWidth="1"/>
    <col min="7685" max="7920" width="9" style="51"/>
    <col min="7921" max="7921" width="1.625" style="51" customWidth="1"/>
    <col min="7922" max="7922" width="0.625" style="51" customWidth="1"/>
    <col min="7923" max="7928" width="5.375" style="51" customWidth="1"/>
    <col min="7929" max="7931" width="10" style="51" customWidth="1"/>
    <col min="7932" max="7932" width="1.875" style="51" customWidth="1"/>
    <col min="7933" max="7933" width="1.625" style="51" customWidth="1"/>
    <col min="7934" max="7934" width="3.625" style="51" customWidth="1"/>
    <col min="7935" max="7935" width="23.875" style="51" customWidth="1"/>
    <col min="7936" max="7937" width="1.625" style="51" customWidth="1"/>
    <col min="7938" max="7939" width="9" style="51"/>
    <col min="7940" max="7940" width="15.625" style="51" bestFit="1" customWidth="1"/>
    <col min="7941" max="8176" width="9" style="51"/>
    <col min="8177" max="8177" width="1.625" style="51" customWidth="1"/>
    <col min="8178" max="8178" width="0.625" style="51" customWidth="1"/>
    <col min="8179" max="8184" width="5.375" style="51" customWidth="1"/>
    <col min="8185" max="8187" width="10" style="51" customWidth="1"/>
    <col min="8188" max="8188" width="1.875" style="51" customWidth="1"/>
    <col min="8189" max="8189" width="1.625" style="51" customWidth="1"/>
    <col min="8190" max="8190" width="3.625" style="51" customWidth="1"/>
    <col min="8191" max="8191" width="23.875" style="51" customWidth="1"/>
    <col min="8192" max="8193" width="1.625" style="51" customWidth="1"/>
    <col min="8194" max="8195" width="9" style="51"/>
    <col min="8196" max="8196" width="15.625" style="51" bestFit="1" customWidth="1"/>
    <col min="8197" max="8432" width="9" style="51"/>
    <col min="8433" max="8433" width="1.625" style="51" customWidth="1"/>
    <col min="8434" max="8434" width="0.625" style="51" customWidth="1"/>
    <col min="8435" max="8440" width="5.375" style="51" customWidth="1"/>
    <col min="8441" max="8443" width="10" style="51" customWidth="1"/>
    <col min="8444" max="8444" width="1.875" style="51" customWidth="1"/>
    <col min="8445" max="8445" width="1.625" style="51" customWidth="1"/>
    <col min="8446" max="8446" width="3.625" style="51" customWidth="1"/>
    <col min="8447" max="8447" width="23.875" style="51" customWidth="1"/>
    <col min="8448" max="8449" width="1.625" style="51" customWidth="1"/>
    <col min="8450" max="8451" width="9" style="51"/>
    <col min="8452" max="8452" width="15.625" style="51" bestFit="1" customWidth="1"/>
    <col min="8453" max="8688" width="9" style="51"/>
    <col min="8689" max="8689" width="1.625" style="51" customWidth="1"/>
    <col min="8690" max="8690" width="0.625" style="51" customWidth="1"/>
    <col min="8691" max="8696" width="5.375" style="51" customWidth="1"/>
    <col min="8697" max="8699" width="10" style="51" customWidth="1"/>
    <col min="8700" max="8700" width="1.875" style="51" customWidth="1"/>
    <col min="8701" max="8701" width="1.625" style="51" customWidth="1"/>
    <col min="8702" max="8702" width="3.625" style="51" customWidth="1"/>
    <col min="8703" max="8703" width="23.875" style="51" customWidth="1"/>
    <col min="8704" max="8705" width="1.625" style="51" customWidth="1"/>
    <col min="8706" max="8707" width="9" style="51"/>
    <col min="8708" max="8708" width="15.625" style="51" bestFit="1" customWidth="1"/>
    <col min="8709" max="8944" width="9" style="51"/>
    <col min="8945" max="8945" width="1.625" style="51" customWidth="1"/>
    <col min="8946" max="8946" width="0.625" style="51" customWidth="1"/>
    <col min="8947" max="8952" width="5.375" style="51" customWidth="1"/>
    <col min="8953" max="8955" width="10" style="51" customWidth="1"/>
    <col min="8956" max="8956" width="1.875" style="51" customWidth="1"/>
    <col min="8957" max="8957" width="1.625" style="51" customWidth="1"/>
    <col min="8958" max="8958" width="3.625" style="51" customWidth="1"/>
    <col min="8959" max="8959" width="23.875" style="51" customWidth="1"/>
    <col min="8960" max="8961" width="1.625" style="51" customWidth="1"/>
    <col min="8962" max="8963" width="9" style="51"/>
    <col min="8964" max="8964" width="15.625" style="51" bestFit="1" customWidth="1"/>
    <col min="8965" max="9200" width="9" style="51"/>
    <col min="9201" max="9201" width="1.625" style="51" customWidth="1"/>
    <col min="9202" max="9202" width="0.625" style="51" customWidth="1"/>
    <col min="9203" max="9208" width="5.375" style="51" customWidth="1"/>
    <col min="9209" max="9211" width="10" style="51" customWidth="1"/>
    <col min="9212" max="9212" width="1.875" style="51" customWidth="1"/>
    <col min="9213" max="9213" width="1.625" style="51" customWidth="1"/>
    <col min="9214" max="9214" width="3.625" style="51" customWidth="1"/>
    <col min="9215" max="9215" width="23.875" style="51" customWidth="1"/>
    <col min="9216" max="9217" width="1.625" style="51" customWidth="1"/>
    <col min="9218" max="9219" width="9" style="51"/>
    <col min="9220" max="9220" width="15.625" style="51" bestFit="1" customWidth="1"/>
    <col min="9221" max="9456" width="9" style="51"/>
    <col min="9457" max="9457" width="1.625" style="51" customWidth="1"/>
    <col min="9458" max="9458" width="0.625" style="51" customWidth="1"/>
    <col min="9459" max="9464" width="5.375" style="51" customWidth="1"/>
    <col min="9465" max="9467" width="10" style="51" customWidth="1"/>
    <col min="9468" max="9468" width="1.875" style="51" customWidth="1"/>
    <col min="9469" max="9469" width="1.625" style="51" customWidth="1"/>
    <col min="9470" max="9470" width="3.625" style="51" customWidth="1"/>
    <col min="9471" max="9471" width="23.875" style="51" customWidth="1"/>
    <col min="9472" max="9473" width="1.625" style="51" customWidth="1"/>
    <col min="9474" max="9475" width="9" style="51"/>
    <col min="9476" max="9476" width="15.625" style="51" bestFit="1" customWidth="1"/>
    <col min="9477" max="9712" width="9" style="51"/>
    <col min="9713" max="9713" width="1.625" style="51" customWidth="1"/>
    <col min="9714" max="9714" width="0.625" style="51" customWidth="1"/>
    <col min="9715" max="9720" width="5.375" style="51" customWidth="1"/>
    <col min="9721" max="9723" width="10" style="51" customWidth="1"/>
    <col min="9724" max="9724" width="1.875" style="51" customWidth="1"/>
    <col min="9725" max="9725" width="1.625" style="51" customWidth="1"/>
    <col min="9726" max="9726" width="3.625" style="51" customWidth="1"/>
    <col min="9727" max="9727" width="23.875" style="51" customWidth="1"/>
    <col min="9728" max="9729" width="1.625" style="51" customWidth="1"/>
    <col min="9730" max="9731" width="9" style="51"/>
    <col min="9732" max="9732" width="15.625" style="51" bestFit="1" customWidth="1"/>
    <col min="9733" max="9968" width="9" style="51"/>
    <col min="9969" max="9969" width="1.625" style="51" customWidth="1"/>
    <col min="9970" max="9970" width="0.625" style="51" customWidth="1"/>
    <col min="9971" max="9976" width="5.375" style="51" customWidth="1"/>
    <col min="9977" max="9979" width="10" style="51" customWidth="1"/>
    <col min="9980" max="9980" width="1.875" style="51" customWidth="1"/>
    <col min="9981" max="9981" width="1.625" style="51" customWidth="1"/>
    <col min="9982" max="9982" width="3.625" style="51" customWidth="1"/>
    <col min="9983" max="9983" width="23.875" style="51" customWidth="1"/>
    <col min="9984" max="9985" width="1.625" style="51" customWidth="1"/>
    <col min="9986" max="9987" width="9" style="51"/>
    <col min="9988" max="9988" width="15.625" style="51" bestFit="1" customWidth="1"/>
    <col min="9989" max="10224" width="9" style="51"/>
    <col min="10225" max="10225" width="1.625" style="51" customWidth="1"/>
    <col min="10226" max="10226" width="0.625" style="51" customWidth="1"/>
    <col min="10227" max="10232" width="5.375" style="51" customWidth="1"/>
    <col min="10233" max="10235" width="10" style="51" customWidth="1"/>
    <col min="10236" max="10236" width="1.875" style="51" customWidth="1"/>
    <col min="10237" max="10237" width="1.625" style="51" customWidth="1"/>
    <col min="10238" max="10238" width="3.625" style="51" customWidth="1"/>
    <col min="10239" max="10239" width="23.875" style="51" customWidth="1"/>
    <col min="10240" max="10241" width="1.625" style="51" customWidth="1"/>
    <col min="10242" max="10243" width="9" style="51"/>
    <col min="10244" max="10244" width="15.625" style="51" bestFit="1" customWidth="1"/>
    <col min="10245" max="10480" width="9" style="51"/>
    <col min="10481" max="10481" width="1.625" style="51" customWidth="1"/>
    <col min="10482" max="10482" width="0.625" style="51" customWidth="1"/>
    <col min="10483" max="10488" width="5.375" style="51" customWidth="1"/>
    <col min="10489" max="10491" width="10" style="51" customWidth="1"/>
    <col min="10492" max="10492" width="1.875" style="51" customWidth="1"/>
    <col min="10493" max="10493" width="1.625" style="51" customWidth="1"/>
    <col min="10494" max="10494" width="3.625" style="51" customWidth="1"/>
    <col min="10495" max="10495" width="23.875" style="51" customWidth="1"/>
    <col min="10496" max="10497" width="1.625" style="51" customWidth="1"/>
    <col min="10498" max="10499" width="9" style="51"/>
    <col min="10500" max="10500" width="15.625" style="51" bestFit="1" customWidth="1"/>
    <col min="10501" max="10736" width="9" style="51"/>
    <col min="10737" max="10737" width="1.625" style="51" customWidth="1"/>
    <col min="10738" max="10738" width="0.625" style="51" customWidth="1"/>
    <col min="10739" max="10744" width="5.375" style="51" customWidth="1"/>
    <col min="10745" max="10747" width="10" style="51" customWidth="1"/>
    <col min="10748" max="10748" width="1.875" style="51" customWidth="1"/>
    <col min="10749" max="10749" width="1.625" style="51" customWidth="1"/>
    <col min="10750" max="10750" width="3.625" style="51" customWidth="1"/>
    <col min="10751" max="10751" width="23.875" style="51" customWidth="1"/>
    <col min="10752" max="10753" width="1.625" style="51" customWidth="1"/>
    <col min="10754" max="10755" width="9" style="51"/>
    <col min="10756" max="10756" width="15.625" style="51" bestFit="1" customWidth="1"/>
    <col min="10757" max="10992" width="9" style="51"/>
    <col min="10993" max="10993" width="1.625" style="51" customWidth="1"/>
    <col min="10994" max="10994" width="0.625" style="51" customWidth="1"/>
    <col min="10995" max="11000" width="5.375" style="51" customWidth="1"/>
    <col min="11001" max="11003" width="10" style="51" customWidth="1"/>
    <col min="11004" max="11004" width="1.875" style="51" customWidth="1"/>
    <col min="11005" max="11005" width="1.625" style="51" customWidth="1"/>
    <col min="11006" max="11006" width="3.625" style="51" customWidth="1"/>
    <col min="11007" max="11007" width="23.875" style="51" customWidth="1"/>
    <col min="11008" max="11009" width="1.625" style="51" customWidth="1"/>
    <col min="11010" max="11011" width="9" style="51"/>
    <col min="11012" max="11012" width="15.625" style="51" bestFit="1" customWidth="1"/>
    <col min="11013" max="11248" width="9" style="51"/>
    <col min="11249" max="11249" width="1.625" style="51" customWidth="1"/>
    <col min="11250" max="11250" width="0.625" style="51" customWidth="1"/>
    <col min="11251" max="11256" width="5.375" style="51" customWidth="1"/>
    <col min="11257" max="11259" width="10" style="51" customWidth="1"/>
    <col min="11260" max="11260" width="1.875" style="51" customWidth="1"/>
    <col min="11261" max="11261" width="1.625" style="51" customWidth="1"/>
    <col min="11262" max="11262" width="3.625" style="51" customWidth="1"/>
    <col min="11263" max="11263" width="23.875" style="51" customWidth="1"/>
    <col min="11264" max="11265" width="1.625" style="51" customWidth="1"/>
    <col min="11266" max="11267" width="9" style="51"/>
    <col min="11268" max="11268" width="15.625" style="51" bestFit="1" customWidth="1"/>
    <col min="11269" max="11504" width="9" style="51"/>
    <col min="11505" max="11505" width="1.625" style="51" customWidth="1"/>
    <col min="11506" max="11506" width="0.625" style="51" customWidth="1"/>
    <col min="11507" max="11512" width="5.375" style="51" customWidth="1"/>
    <col min="11513" max="11515" width="10" style="51" customWidth="1"/>
    <col min="11516" max="11516" width="1.875" style="51" customWidth="1"/>
    <col min="11517" max="11517" width="1.625" style="51" customWidth="1"/>
    <col min="11518" max="11518" width="3.625" style="51" customWidth="1"/>
    <col min="11519" max="11519" width="23.875" style="51" customWidth="1"/>
    <col min="11520" max="11521" width="1.625" style="51" customWidth="1"/>
    <col min="11522" max="11523" width="9" style="51"/>
    <col min="11524" max="11524" width="15.625" style="51" bestFit="1" customWidth="1"/>
    <col min="11525" max="11760" width="9" style="51"/>
    <col min="11761" max="11761" width="1.625" style="51" customWidth="1"/>
    <col min="11762" max="11762" width="0.625" style="51" customWidth="1"/>
    <col min="11763" max="11768" width="5.375" style="51" customWidth="1"/>
    <col min="11769" max="11771" width="10" style="51" customWidth="1"/>
    <col min="11772" max="11772" width="1.875" style="51" customWidth="1"/>
    <col min="11773" max="11773" width="1.625" style="51" customWidth="1"/>
    <col min="11774" max="11774" width="3.625" style="51" customWidth="1"/>
    <col min="11775" max="11775" width="23.875" style="51" customWidth="1"/>
    <col min="11776" max="11777" width="1.625" style="51" customWidth="1"/>
    <col min="11778" max="11779" width="9" style="51"/>
    <col min="11780" max="11780" width="15.625" style="51" bestFit="1" customWidth="1"/>
    <col min="11781" max="12016" width="9" style="51"/>
    <col min="12017" max="12017" width="1.625" style="51" customWidth="1"/>
    <col min="12018" max="12018" width="0.625" style="51" customWidth="1"/>
    <col min="12019" max="12024" width="5.375" style="51" customWidth="1"/>
    <col min="12025" max="12027" width="10" style="51" customWidth="1"/>
    <col min="12028" max="12028" width="1.875" style="51" customWidth="1"/>
    <col min="12029" max="12029" width="1.625" style="51" customWidth="1"/>
    <col min="12030" max="12030" width="3.625" style="51" customWidth="1"/>
    <col min="12031" max="12031" width="23.875" style="51" customWidth="1"/>
    <col min="12032" max="12033" width="1.625" style="51" customWidth="1"/>
    <col min="12034" max="12035" width="9" style="51"/>
    <col min="12036" max="12036" width="15.625" style="51" bestFit="1" customWidth="1"/>
    <col min="12037" max="12272" width="9" style="51"/>
    <col min="12273" max="12273" width="1.625" style="51" customWidth="1"/>
    <col min="12274" max="12274" width="0.625" style="51" customWidth="1"/>
    <col min="12275" max="12280" width="5.375" style="51" customWidth="1"/>
    <col min="12281" max="12283" width="10" style="51" customWidth="1"/>
    <col min="12284" max="12284" width="1.875" style="51" customWidth="1"/>
    <col min="12285" max="12285" width="1.625" style="51" customWidth="1"/>
    <col min="12286" max="12286" width="3.625" style="51" customWidth="1"/>
    <col min="12287" max="12287" width="23.875" style="51" customWidth="1"/>
    <col min="12288" max="12289" width="1.625" style="51" customWidth="1"/>
    <col min="12290" max="12291" width="9" style="51"/>
    <col min="12292" max="12292" width="15.625" style="51" bestFit="1" customWidth="1"/>
    <col min="12293" max="12528" width="9" style="51"/>
    <col min="12529" max="12529" width="1.625" style="51" customWidth="1"/>
    <col min="12530" max="12530" width="0.625" style="51" customWidth="1"/>
    <col min="12531" max="12536" width="5.375" style="51" customWidth="1"/>
    <col min="12537" max="12539" width="10" style="51" customWidth="1"/>
    <col min="12540" max="12540" width="1.875" style="51" customWidth="1"/>
    <col min="12541" max="12541" width="1.625" style="51" customWidth="1"/>
    <col min="12542" max="12542" width="3.625" style="51" customWidth="1"/>
    <col min="12543" max="12543" width="23.875" style="51" customWidth="1"/>
    <col min="12544" max="12545" width="1.625" style="51" customWidth="1"/>
    <col min="12546" max="12547" width="9" style="51"/>
    <col min="12548" max="12548" width="15.625" style="51" bestFit="1" customWidth="1"/>
    <col min="12549" max="12784" width="9" style="51"/>
    <col min="12785" max="12785" width="1.625" style="51" customWidth="1"/>
    <col min="12786" max="12786" width="0.625" style="51" customWidth="1"/>
    <col min="12787" max="12792" width="5.375" style="51" customWidth="1"/>
    <col min="12793" max="12795" width="10" style="51" customWidth="1"/>
    <col min="12796" max="12796" width="1.875" style="51" customWidth="1"/>
    <col min="12797" max="12797" width="1.625" style="51" customWidth="1"/>
    <col min="12798" max="12798" width="3.625" style="51" customWidth="1"/>
    <col min="12799" max="12799" width="23.875" style="51" customWidth="1"/>
    <col min="12800" max="12801" width="1.625" style="51" customWidth="1"/>
    <col min="12802" max="12803" width="9" style="51"/>
    <col min="12804" max="12804" width="15.625" style="51" bestFit="1" customWidth="1"/>
    <col min="12805" max="13040" width="9" style="51"/>
    <col min="13041" max="13041" width="1.625" style="51" customWidth="1"/>
    <col min="13042" max="13042" width="0.625" style="51" customWidth="1"/>
    <col min="13043" max="13048" width="5.375" style="51" customWidth="1"/>
    <col min="13049" max="13051" width="10" style="51" customWidth="1"/>
    <col min="13052" max="13052" width="1.875" style="51" customWidth="1"/>
    <col min="13053" max="13053" width="1.625" style="51" customWidth="1"/>
    <col min="13054" max="13054" width="3.625" style="51" customWidth="1"/>
    <col min="13055" max="13055" width="23.875" style="51" customWidth="1"/>
    <col min="13056" max="13057" width="1.625" style="51" customWidth="1"/>
    <col min="13058" max="13059" width="9" style="51"/>
    <col min="13060" max="13060" width="15.625" style="51" bestFit="1" customWidth="1"/>
    <col min="13061" max="13296" width="9" style="51"/>
    <col min="13297" max="13297" width="1.625" style="51" customWidth="1"/>
    <col min="13298" max="13298" width="0.625" style="51" customWidth="1"/>
    <col min="13299" max="13304" width="5.375" style="51" customWidth="1"/>
    <col min="13305" max="13307" width="10" style="51" customWidth="1"/>
    <col min="13308" max="13308" width="1.875" style="51" customWidth="1"/>
    <col min="13309" max="13309" width="1.625" style="51" customWidth="1"/>
    <col min="13310" max="13310" width="3.625" style="51" customWidth="1"/>
    <col min="13311" max="13311" width="23.875" style="51" customWidth="1"/>
    <col min="13312" max="13313" width="1.625" style="51" customWidth="1"/>
    <col min="13314" max="13315" width="9" style="51"/>
    <col min="13316" max="13316" width="15.625" style="51" bestFit="1" customWidth="1"/>
    <col min="13317" max="13552" width="9" style="51"/>
    <col min="13553" max="13553" width="1.625" style="51" customWidth="1"/>
    <col min="13554" max="13554" width="0.625" style="51" customWidth="1"/>
    <col min="13555" max="13560" width="5.375" style="51" customWidth="1"/>
    <col min="13561" max="13563" width="10" style="51" customWidth="1"/>
    <col min="13564" max="13564" width="1.875" style="51" customWidth="1"/>
    <col min="13565" max="13565" width="1.625" style="51" customWidth="1"/>
    <col min="13566" max="13566" width="3.625" style="51" customWidth="1"/>
    <col min="13567" max="13567" width="23.875" style="51" customWidth="1"/>
    <col min="13568" max="13569" width="1.625" style="51" customWidth="1"/>
    <col min="13570" max="13571" width="9" style="51"/>
    <col min="13572" max="13572" width="15.625" style="51" bestFit="1" customWidth="1"/>
    <col min="13573" max="13808" width="9" style="51"/>
    <col min="13809" max="13809" width="1.625" style="51" customWidth="1"/>
    <col min="13810" max="13810" width="0.625" style="51" customWidth="1"/>
    <col min="13811" max="13816" width="5.375" style="51" customWidth="1"/>
    <col min="13817" max="13819" width="10" style="51" customWidth="1"/>
    <col min="13820" max="13820" width="1.875" style="51" customWidth="1"/>
    <col min="13821" max="13821" width="1.625" style="51" customWidth="1"/>
    <col min="13822" max="13822" width="3.625" style="51" customWidth="1"/>
    <col min="13823" max="13823" width="23.875" style="51" customWidth="1"/>
    <col min="13824" max="13825" width="1.625" style="51" customWidth="1"/>
    <col min="13826" max="13827" width="9" style="51"/>
    <col min="13828" max="13828" width="15.625" style="51" bestFit="1" customWidth="1"/>
    <col min="13829" max="14064" width="9" style="51"/>
    <col min="14065" max="14065" width="1.625" style="51" customWidth="1"/>
    <col min="14066" max="14066" width="0.625" style="51" customWidth="1"/>
    <col min="14067" max="14072" width="5.375" style="51" customWidth="1"/>
    <col min="14073" max="14075" width="10" style="51" customWidth="1"/>
    <col min="14076" max="14076" width="1.875" style="51" customWidth="1"/>
    <col min="14077" max="14077" width="1.625" style="51" customWidth="1"/>
    <col min="14078" max="14078" width="3.625" style="51" customWidth="1"/>
    <col min="14079" max="14079" width="23.875" style="51" customWidth="1"/>
    <col min="14080" max="14081" width="1.625" style="51" customWidth="1"/>
    <col min="14082" max="14083" width="9" style="51"/>
    <col min="14084" max="14084" width="15.625" style="51" bestFit="1" customWidth="1"/>
    <col min="14085" max="14320" width="9" style="51"/>
    <col min="14321" max="14321" width="1.625" style="51" customWidth="1"/>
    <col min="14322" max="14322" width="0.625" style="51" customWidth="1"/>
    <col min="14323" max="14328" width="5.375" style="51" customWidth="1"/>
    <col min="14329" max="14331" width="10" style="51" customWidth="1"/>
    <col min="14332" max="14332" width="1.875" style="51" customWidth="1"/>
    <col min="14333" max="14333" width="1.625" style="51" customWidth="1"/>
    <col min="14334" max="14334" width="3.625" style="51" customWidth="1"/>
    <col min="14335" max="14335" width="23.875" style="51" customWidth="1"/>
    <col min="14336" max="14337" width="1.625" style="51" customWidth="1"/>
    <col min="14338" max="14339" width="9" style="51"/>
    <col min="14340" max="14340" width="15.625" style="51" bestFit="1" customWidth="1"/>
    <col min="14341" max="14576" width="9" style="51"/>
    <col min="14577" max="14577" width="1.625" style="51" customWidth="1"/>
    <col min="14578" max="14578" width="0.625" style="51" customWidth="1"/>
    <col min="14579" max="14584" width="5.375" style="51" customWidth="1"/>
    <col min="14585" max="14587" width="10" style="51" customWidth="1"/>
    <col min="14588" max="14588" width="1.875" style="51" customWidth="1"/>
    <col min="14589" max="14589" width="1.625" style="51" customWidth="1"/>
    <col min="14590" max="14590" width="3.625" style="51" customWidth="1"/>
    <col min="14591" max="14591" width="23.875" style="51" customWidth="1"/>
    <col min="14592" max="14593" width="1.625" style="51" customWidth="1"/>
    <col min="14594" max="14595" width="9" style="51"/>
    <col min="14596" max="14596" width="15.625" style="51" bestFit="1" customWidth="1"/>
    <col min="14597" max="14832" width="9" style="51"/>
    <col min="14833" max="14833" width="1.625" style="51" customWidth="1"/>
    <col min="14834" max="14834" width="0.625" style="51" customWidth="1"/>
    <col min="14835" max="14840" width="5.375" style="51" customWidth="1"/>
    <col min="14841" max="14843" width="10" style="51" customWidth="1"/>
    <col min="14844" max="14844" width="1.875" style="51" customWidth="1"/>
    <col min="14845" max="14845" width="1.625" style="51" customWidth="1"/>
    <col min="14846" max="14846" width="3.625" style="51" customWidth="1"/>
    <col min="14847" max="14847" width="23.875" style="51" customWidth="1"/>
    <col min="14848" max="14849" width="1.625" style="51" customWidth="1"/>
    <col min="14850" max="14851" width="9" style="51"/>
    <col min="14852" max="14852" width="15.625" style="51" bestFit="1" customWidth="1"/>
    <col min="14853" max="15088" width="9" style="51"/>
    <col min="15089" max="15089" width="1.625" style="51" customWidth="1"/>
    <col min="15090" max="15090" width="0.625" style="51" customWidth="1"/>
    <col min="15091" max="15096" width="5.375" style="51" customWidth="1"/>
    <col min="15097" max="15099" width="10" style="51" customWidth="1"/>
    <col min="15100" max="15100" width="1.875" style="51" customWidth="1"/>
    <col min="15101" max="15101" width="1.625" style="51" customWidth="1"/>
    <col min="15102" max="15102" width="3.625" style="51" customWidth="1"/>
    <col min="15103" max="15103" width="23.875" style="51" customWidth="1"/>
    <col min="15104" max="15105" width="1.625" style="51" customWidth="1"/>
    <col min="15106" max="15107" width="9" style="51"/>
    <col min="15108" max="15108" width="15.625" style="51" bestFit="1" customWidth="1"/>
    <col min="15109" max="15344" width="9" style="51"/>
    <col min="15345" max="15345" width="1.625" style="51" customWidth="1"/>
    <col min="15346" max="15346" width="0.625" style="51" customWidth="1"/>
    <col min="15347" max="15352" width="5.375" style="51" customWidth="1"/>
    <col min="15353" max="15355" width="10" style="51" customWidth="1"/>
    <col min="15356" max="15356" width="1.875" style="51" customWidth="1"/>
    <col min="15357" max="15357" width="1.625" style="51" customWidth="1"/>
    <col min="15358" max="15358" width="3.625" style="51" customWidth="1"/>
    <col min="15359" max="15359" width="23.875" style="51" customWidth="1"/>
    <col min="15360" max="15361" width="1.625" style="51" customWidth="1"/>
    <col min="15362" max="15363" width="9" style="51"/>
    <col min="15364" max="15364" width="15.625" style="51" bestFit="1" customWidth="1"/>
    <col min="15365" max="15600" width="9" style="51"/>
    <col min="15601" max="15601" width="1.625" style="51" customWidth="1"/>
    <col min="15602" max="15602" width="0.625" style="51" customWidth="1"/>
    <col min="15603" max="15608" width="5.375" style="51" customWidth="1"/>
    <col min="15609" max="15611" width="10" style="51" customWidth="1"/>
    <col min="15612" max="15612" width="1.875" style="51" customWidth="1"/>
    <col min="15613" max="15613" width="1.625" style="51" customWidth="1"/>
    <col min="15614" max="15614" width="3.625" style="51" customWidth="1"/>
    <col min="15615" max="15615" width="23.875" style="51" customWidth="1"/>
    <col min="15616" max="15617" width="1.625" style="51" customWidth="1"/>
    <col min="15618" max="15619" width="9" style="51"/>
    <col min="15620" max="15620" width="15.625" style="51" bestFit="1" customWidth="1"/>
    <col min="15621" max="15856" width="9" style="51"/>
    <col min="15857" max="15857" width="1.625" style="51" customWidth="1"/>
    <col min="15858" max="15858" width="0.625" style="51" customWidth="1"/>
    <col min="15859" max="15864" width="5.375" style="51" customWidth="1"/>
    <col min="15865" max="15867" width="10" style="51" customWidth="1"/>
    <col min="15868" max="15868" width="1.875" style="51" customWidth="1"/>
    <col min="15869" max="15869" width="1.625" style="51" customWidth="1"/>
    <col min="15870" max="15870" width="3.625" style="51" customWidth="1"/>
    <col min="15871" max="15871" width="23.875" style="51" customWidth="1"/>
    <col min="15872" max="15873" width="1.625" style="51" customWidth="1"/>
    <col min="15874" max="15875" width="9" style="51"/>
    <col min="15876" max="15876" width="15.625" style="51" bestFit="1" customWidth="1"/>
    <col min="15877" max="16112" width="9" style="51"/>
    <col min="16113" max="16113" width="1.625" style="51" customWidth="1"/>
    <col min="16114" max="16114" width="0.625" style="51" customWidth="1"/>
    <col min="16115" max="16120" width="5.375" style="51" customWidth="1"/>
    <col min="16121" max="16123" width="10" style="51" customWidth="1"/>
    <col min="16124" max="16124" width="1.875" style="51" customWidth="1"/>
    <col min="16125" max="16125" width="1.625" style="51" customWidth="1"/>
    <col min="16126" max="16126" width="3.625" style="51" customWidth="1"/>
    <col min="16127" max="16127" width="23.875" style="51" customWidth="1"/>
    <col min="16128" max="16129" width="1.625" style="51" customWidth="1"/>
    <col min="16130" max="16131" width="9" style="51"/>
    <col min="16132" max="16132" width="15.625" style="51" bestFit="1" customWidth="1"/>
    <col min="16133" max="16384" width="9" style="51"/>
  </cols>
  <sheetData>
    <row r="1" spans="1:22" s="208" customFormat="1" ht="50.25" x14ac:dyDescent="0.4">
      <c r="B1" s="484" t="s">
        <v>161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</row>
    <row r="2" spans="1:22" s="208" customFormat="1" ht="18" customHeight="1" x14ac:dyDescent="0.4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22" ht="18" customHeight="1" x14ac:dyDescent="0.15"/>
    <row r="4" spans="1:22" ht="39" customHeight="1" x14ac:dyDescent="0.15">
      <c r="A4" s="485"/>
      <c r="B4" s="486"/>
      <c r="C4" s="486"/>
      <c r="D4" s="486"/>
      <c r="E4" s="486"/>
      <c r="F4" s="486"/>
      <c r="G4" s="487"/>
      <c r="H4" s="487"/>
      <c r="I4" s="487"/>
      <c r="J4" s="8"/>
      <c r="K4" s="7"/>
      <c r="L4" s="488" t="s">
        <v>163</v>
      </c>
      <c r="M4" s="488"/>
      <c r="N4" s="8"/>
      <c r="O4" s="260"/>
      <c r="P4" s="488" t="s">
        <v>162</v>
      </c>
      <c r="Q4" s="488"/>
      <c r="R4" s="261"/>
      <c r="S4" s="260"/>
      <c r="T4" s="488" t="s">
        <v>116</v>
      </c>
      <c r="U4" s="488"/>
      <c r="V4" s="261"/>
    </row>
    <row r="5" spans="1:22" ht="39" customHeight="1" x14ac:dyDescent="0.15">
      <c r="A5" s="209"/>
      <c r="B5" s="490"/>
      <c r="C5" s="490"/>
      <c r="D5" s="490"/>
      <c r="E5" s="176"/>
      <c r="F5" s="176"/>
      <c r="G5" s="491"/>
      <c r="H5" s="491"/>
      <c r="I5" s="491"/>
      <c r="J5" s="492"/>
      <c r="K5" s="210"/>
      <c r="L5" s="489"/>
      <c r="M5" s="489"/>
      <c r="N5" s="369"/>
      <c r="O5" s="262"/>
      <c r="P5" s="489"/>
      <c r="Q5" s="489"/>
      <c r="R5" s="263"/>
      <c r="S5" s="262"/>
      <c r="T5" s="489"/>
      <c r="U5" s="489"/>
      <c r="V5" s="263"/>
    </row>
    <row r="6" spans="1:22" ht="17.25" customHeight="1" x14ac:dyDescent="0.15">
      <c r="A6" s="211"/>
      <c r="B6" s="382"/>
      <c r="C6" s="382"/>
      <c r="D6" s="382"/>
      <c r="E6" s="382"/>
      <c r="F6" s="382"/>
      <c r="G6" s="382"/>
      <c r="H6" s="54"/>
      <c r="I6" s="54"/>
      <c r="J6" s="212"/>
      <c r="K6" s="213"/>
      <c r="L6" s="54"/>
      <c r="M6" s="214" t="s">
        <v>105</v>
      </c>
      <c r="N6" s="215"/>
      <c r="O6" s="264"/>
      <c r="P6" s="364"/>
      <c r="Q6" s="265" t="s">
        <v>105</v>
      </c>
      <c r="R6" s="266"/>
      <c r="S6" s="264"/>
      <c r="T6" s="364"/>
      <c r="U6" s="265" t="s">
        <v>105</v>
      </c>
      <c r="V6" s="266"/>
    </row>
    <row r="7" spans="1:22" ht="33" customHeight="1" x14ac:dyDescent="0.15">
      <c r="A7" s="216"/>
      <c r="B7" s="476" t="s">
        <v>16</v>
      </c>
      <c r="C7" s="481"/>
      <c r="D7" s="481"/>
      <c r="E7" s="481"/>
      <c r="F7" s="481"/>
      <c r="G7" s="481"/>
      <c r="H7" s="481"/>
      <c r="I7" s="366"/>
      <c r="J7" s="366"/>
      <c r="K7" s="217"/>
      <c r="L7" s="366"/>
      <c r="M7" s="269">
        <f>SUM(M8:M10)</f>
        <v>61423231696</v>
      </c>
      <c r="N7" s="219"/>
      <c r="O7" s="267"/>
      <c r="P7" s="268"/>
      <c r="Q7" s="269">
        <f>SUM(Q8:Q10)</f>
        <v>59962050371</v>
      </c>
      <c r="R7" s="270"/>
      <c r="S7" s="267"/>
      <c r="T7" s="268" t="str">
        <f t="shared" ref="T7:T29" si="0">IF(M7-Q7&lt;0,"△","")</f>
        <v/>
      </c>
      <c r="U7" s="269">
        <f t="shared" ref="U7:U29" si="1">ABS(M7-Q7)</f>
        <v>1461181325</v>
      </c>
      <c r="V7" s="270"/>
    </row>
    <row r="8" spans="1:22" ht="33" customHeight="1" x14ac:dyDescent="0.15">
      <c r="A8" s="216"/>
      <c r="B8" s="54"/>
      <c r="C8" s="53"/>
      <c r="D8" s="478" t="s">
        <v>12</v>
      </c>
      <c r="E8" s="482"/>
      <c r="F8" s="482"/>
      <c r="G8" s="482"/>
      <c r="H8" s="482"/>
      <c r="I8" s="482"/>
      <c r="J8" s="53"/>
      <c r="K8" s="7"/>
      <c r="L8" s="53"/>
      <c r="M8" s="220">
        <v>34129369826</v>
      </c>
      <c r="N8" s="221"/>
      <c r="O8" s="260"/>
      <c r="P8" s="271"/>
      <c r="Q8" s="220">
        <v>33261267831</v>
      </c>
      <c r="R8" s="273"/>
      <c r="S8" s="260"/>
      <c r="T8" s="271" t="str">
        <f t="shared" si="0"/>
        <v/>
      </c>
      <c r="U8" s="272">
        <f t="shared" si="1"/>
        <v>868101995</v>
      </c>
      <c r="V8" s="273"/>
    </row>
    <row r="9" spans="1:22" ht="33" customHeight="1" x14ac:dyDescent="0.15">
      <c r="A9" s="216"/>
      <c r="B9" s="54"/>
      <c r="C9" s="54"/>
      <c r="D9" s="475" t="s">
        <v>17</v>
      </c>
      <c r="E9" s="475"/>
      <c r="F9" s="475"/>
      <c r="G9" s="475"/>
      <c r="H9" s="475"/>
      <c r="I9" s="475"/>
      <c r="J9" s="222"/>
      <c r="K9" s="223"/>
      <c r="L9" s="222"/>
      <c r="M9" s="224">
        <v>23265230660</v>
      </c>
      <c r="N9" s="225"/>
      <c r="O9" s="274"/>
      <c r="P9" s="275"/>
      <c r="Q9" s="224">
        <v>22764815677</v>
      </c>
      <c r="R9" s="277"/>
      <c r="S9" s="274"/>
      <c r="T9" s="275" t="str">
        <f t="shared" si="0"/>
        <v/>
      </c>
      <c r="U9" s="276">
        <f t="shared" si="1"/>
        <v>500414983</v>
      </c>
      <c r="V9" s="277"/>
    </row>
    <row r="10" spans="1:22" ht="33" customHeight="1" x14ac:dyDescent="0.15">
      <c r="A10" s="216"/>
      <c r="B10" s="54"/>
      <c r="C10" s="54"/>
      <c r="D10" s="475" t="s">
        <v>18</v>
      </c>
      <c r="E10" s="475"/>
      <c r="F10" s="475"/>
      <c r="G10" s="475"/>
      <c r="H10" s="475"/>
      <c r="I10" s="475"/>
      <c r="J10" s="222"/>
      <c r="K10" s="223"/>
      <c r="L10" s="222"/>
      <c r="M10" s="224">
        <v>4028631210</v>
      </c>
      <c r="N10" s="225"/>
      <c r="O10" s="274"/>
      <c r="P10" s="275"/>
      <c r="Q10" s="224">
        <v>3935966863</v>
      </c>
      <c r="R10" s="277"/>
      <c r="S10" s="274"/>
      <c r="T10" s="275" t="str">
        <f t="shared" si="0"/>
        <v/>
      </c>
      <c r="U10" s="276">
        <f t="shared" si="1"/>
        <v>92664347</v>
      </c>
      <c r="V10" s="277"/>
    </row>
    <row r="11" spans="1:22" ht="33" customHeight="1" x14ac:dyDescent="0.15">
      <c r="A11" s="216"/>
      <c r="B11" s="476" t="s">
        <v>19</v>
      </c>
      <c r="C11" s="481"/>
      <c r="D11" s="481"/>
      <c r="E11" s="481"/>
      <c r="F11" s="481"/>
      <c r="G11" s="481"/>
      <c r="H11" s="481"/>
      <c r="I11" s="366"/>
      <c r="J11" s="368"/>
      <c r="K11" s="210"/>
      <c r="L11" s="368"/>
      <c r="M11" s="316">
        <f>SUM(M12:M14)</f>
        <v>16817857478</v>
      </c>
      <c r="N11" s="219"/>
      <c r="O11" s="262"/>
      <c r="P11" s="278"/>
      <c r="Q11" s="269">
        <f>SUM(Q12:Q14)</f>
        <v>16952955236</v>
      </c>
      <c r="R11" s="270"/>
      <c r="S11" s="262"/>
      <c r="T11" s="278" t="str">
        <f t="shared" si="0"/>
        <v>△</v>
      </c>
      <c r="U11" s="269">
        <f t="shared" si="1"/>
        <v>135097758</v>
      </c>
      <c r="V11" s="270"/>
    </row>
    <row r="12" spans="1:22" ht="33" customHeight="1" x14ac:dyDescent="0.15">
      <c r="A12" s="216"/>
      <c r="B12" s="376"/>
      <c r="C12" s="226"/>
      <c r="D12" s="478" t="s">
        <v>17</v>
      </c>
      <c r="E12" s="478"/>
      <c r="F12" s="478"/>
      <c r="G12" s="478"/>
      <c r="H12" s="478"/>
      <c r="I12" s="478"/>
      <c r="J12" s="54"/>
      <c r="K12" s="213"/>
      <c r="L12" s="54"/>
      <c r="M12" s="227">
        <v>656873000</v>
      </c>
      <c r="N12" s="228"/>
      <c r="O12" s="264"/>
      <c r="P12" s="364"/>
      <c r="Q12" s="227">
        <v>589697000</v>
      </c>
      <c r="R12" s="280"/>
      <c r="S12" s="264"/>
      <c r="T12" s="364" t="str">
        <f t="shared" si="0"/>
        <v/>
      </c>
      <c r="U12" s="279">
        <f t="shared" si="1"/>
        <v>67176000</v>
      </c>
      <c r="V12" s="280"/>
    </row>
    <row r="13" spans="1:22" ht="33" customHeight="1" x14ac:dyDescent="0.15">
      <c r="A13" s="216"/>
      <c r="B13" s="54"/>
      <c r="C13" s="54"/>
      <c r="D13" s="475" t="s">
        <v>20</v>
      </c>
      <c r="E13" s="475"/>
      <c r="F13" s="475"/>
      <c r="G13" s="475"/>
      <c r="H13" s="475"/>
      <c r="I13" s="475"/>
      <c r="J13" s="222"/>
      <c r="K13" s="223"/>
      <c r="L13" s="222"/>
      <c r="M13" s="224">
        <v>15389094669</v>
      </c>
      <c r="N13" s="225"/>
      <c r="O13" s="274"/>
      <c r="P13" s="275"/>
      <c r="Q13" s="224">
        <v>15559718232</v>
      </c>
      <c r="R13" s="277"/>
      <c r="S13" s="274"/>
      <c r="T13" s="275" t="str">
        <f t="shared" si="0"/>
        <v>△</v>
      </c>
      <c r="U13" s="276">
        <f t="shared" si="1"/>
        <v>170623563</v>
      </c>
      <c r="V13" s="277"/>
    </row>
    <row r="14" spans="1:22" s="229" customFormat="1" ht="33" customHeight="1" x14ac:dyDescent="0.15">
      <c r="A14" s="216"/>
      <c r="B14" s="54"/>
      <c r="C14" s="54"/>
      <c r="D14" s="475" t="s">
        <v>18</v>
      </c>
      <c r="E14" s="475"/>
      <c r="F14" s="475"/>
      <c r="G14" s="475"/>
      <c r="H14" s="475"/>
      <c r="I14" s="475"/>
      <c r="J14" s="222"/>
      <c r="K14" s="223"/>
      <c r="L14" s="222"/>
      <c r="M14" s="224">
        <v>771889809</v>
      </c>
      <c r="N14" s="225"/>
      <c r="O14" s="274"/>
      <c r="P14" s="275"/>
      <c r="Q14" s="224">
        <v>803540004</v>
      </c>
      <c r="R14" s="277"/>
      <c r="S14" s="274"/>
      <c r="T14" s="275" t="str">
        <f t="shared" si="0"/>
        <v>△</v>
      </c>
      <c r="U14" s="276">
        <f t="shared" si="1"/>
        <v>31650195</v>
      </c>
      <c r="V14" s="277"/>
    </row>
    <row r="15" spans="1:22" ht="33" customHeight="1" x14ac:dyDescent="0.15">
      <c r="A15" s="216"/>
      <c r="B15" s="476" t="s">
        <v>21</v>
      </c>
      <c r="C15" s="476"/>
      <c r="D15" s="476"/>
      <c r="E15" s="476"/>
      <c r="F15" s="476"/>
      <c r="G15" s="476"/>
      <c r="H15" s="476"/>
      <c r="I15" s="368"/>
      <c r="J15" s="368"/>
      <c r="K15" s="210"/>
      <c r="L15" s="368"/>
      <c r="M15" s="218">
        <v>34656206</v>
      </c>
      <c r="N15" s="230"/>
      <c r="O15" s="262"/>
      <c r="P15" s="278"/>
      <c r="Q15" s="218">
        <v>69016070</v>
      </c>
      <c r="R15" s="281"/>
      <c r="S15" s="262"/>
      <c r="T15" s="278" t="str">
        <f t="shared" si="0"/>
        <v>△</v>
      </c>
      <c r="U15" s="269">
        <f t="shared" si="1"/>
        <v>34359864</v>
      </c>
      <c r="V15" s="281"/>
    </row>
    <row r="16" spans="1:22" ht="33" customHeight="1" thickBot="1" x14ac:dyDescent="0.2">
      <c r="A16" s="216"/>
      <c r="B16" s="54"/>
      <c r="C16" s="483" t="s">
        <v>106</v>
      </c>
      <c r="D16" s="483"/>
      <c r="E16" s="483"/>
      <c r="F16" s="483"/>
      <c r="G16" s="483"/>
      <c r="H16" s="483"/>
      <c r="I16" s="231"/>
      <c r="J16" s="231"/>
      <c r="K16" s="232"/>
      <c r="L16" s="233"/>
      <c r="M16" s="284">
        <f>SUM(M7,M11,M15)</f>
        <v>78275745380</v>
      </c>
      <c r="N16" s="234"/>
      <c r="O16" s="282"/>
      <c r="P16" s="283"/>
      <c r="Q16" s="284">
        <f>SUM(Q7,Q11,Q15)</f>
        <v>76984021677</v>
      </c>
      <c r="R16" s="285"/>
      <c r="S16" s="282"/>
      <c r="T16" s="283" t="str">
        <f t="shared" si="0"/>
        <v/>
      </c>
      <c r="U16" s="284">
        <f t="shared" si="1"/>
        <v>1291723703</v>
      </c>
      <c r="V16" s="285"/>
    </row>
    <row r="17" spans="1:22" ht="33" customHeight="1" thickTop="1" x14ac:dyDescent="0.15">
      <c r="A17" s="216"/>
      <c r="B17" s="476" t="s">
        <v>22</v>
      </c>
      <c r="C17" s="476"/>
      <c r="D17" s="476"/>
      <c r="E17" s="476"/>
      <c r="F17" s="476"/>
      <c r="G17" s="476"/>
      <c r="H17" s="476"/>
      <c r="I17" s="368"/>
      <c r="J17" s="368"/>
      <c r="K17" s="210"/>
      <c r="L17" s="368"/>
      <c r="M17" s="269">
        <f>SUM(M18:M20)</f>
        <v>71320742839</v>
      </c>
      <c r="N17" s="230"/>
      <c r="O17" s="262"/>
      <c r="P17" s="278"/>
      <c r="Q17" s="269">
        <f>SUM(Q18:Q20)</f>
        <v>69603547094</v>
      </c>
      <c r="R17" s="281"/>
      <c r="S17" s="262"/>
      <c r="T17" s="278" t="str">
        <f t="shared" si="0"/>
        <v/>
      </c>
      <c r="U17" s="269">
        <f t="shared" si="1"/>
        <v>1717195745</v>
      </c>
      <c r="V17" s="281"/>
    </row>
    <row r="18" spans="1:22" ht="33" customHeight="1" x14ac:dyDescent="0.15">
      <c r="A18" s="216"/>
      <c r="B18" s="54"/>
      <c r="C18" s="54"/>
      <c r="D18" s="478" t="s">
        <v>23</v>
      </c>
      <c r="E18" s="478"/>
      <c r="F18" s="478"/>
      <c r="G18" s="478"/>
      <c r="H18" s="478"/>
      <c r="I18" s="478"/>
      <c r="J18" s="235"/>
      <c r="K18" s="236"/>
      <c r="L18" s="235"/>
      <c r="M18" s="237">
        <v>2148101987</v>
      </c>
      <c r="N18" s="238"/>
      <c r="O18" s="286"/>
      <c r="P18" s="287"/>
      <c r="Q18" s="237">
        <v>2180215400</v>
      </c>
      <c r="R18" s="289"/>
      <c r="S18" s="286"/>
      <c r="T18" s="287" t="str">
        <f t="shared" si="0"/>
        <v>△</v>
      </c>
      <c r="U18" s="288">
        <f t="shared" si="1"/>
        <v>32113413</v>
      </c>
      <c r="V18" s="289"/>
    </row>
    <row r="19" spans="1:22" ht="33" customHeight="1" x14ac:dyDescent="0.15">
      <c r="A19" s="216"/>
      <c r="B19" s="54"/>
      <c r="C19" s="54"/>
      <c r="D19" s="475" t="s">
        <v>24</v>
      </c>
      <c r="E19" s="475"/>
      <c r="F19" s="475"/>
      <c r="G19" s="475"/>
      <c r="H19" s="475"/>
      <c r="I19" s="475"/>
      <c r="J19" s="222"/>
      <c r="K19" s="223"/>
      <c r="L19" s="222"/>
      <c r="M19" s="224">
        <v>27974260025</v>
      </c>
      <c r="N19" s="239"/>
      <c r="O19" s="274"/>
      <c r="P19" s="275"/>
      <c r="Q19" s="224">
        <v>26303234758</v>
      </c>
      <c r="R19" s="290"/>
      <c r="S19" s="274"/>
      <c r="T19" s="275" t="str">
        <f t="shared" si="0"/>
        <v/>
      </c>
      <c r="U19" s="276">
        <f t="shared" si="1"/>
        <v>1671025267</v>
      </c>
      <c r="V19" s="290"/>
    </row>
    <row r="20" spans="1:22" ht="33" customHeight="1" x14ac:dyDescent="0.15">
      <c r="A20" s="216"/>
      <c r="B20" s="54"/>
      <c r="C20" s="54"/>
      <c r="D20" s="475" t="s">
        <v>165</v>
      </c>
      <c r="E20" s="475"/>
      <c r="F20" s="475"/>
      <c r="G20" s="475"/>
      <c r="H20" s="475"/>
      <c r="I20" s="475"/>
      <c r="J20" s="222"/>
      <c r="K20" s="223"/>
      <c r="L20" s="222"/>
      <c r="M20" s="224">
        <v>41198380827</v>
      </c>
      <c r="N20" s="239"/>
      <c r="O20" s="274"/>
      <c r="P20" s="275"/>
      <c r="Q20" s="224">
        <v>41120096936</v>
      </c>
      <c r="R20" s="290"/>
      <c r="S20" s="274"/>
      <c r="T20" s="275" t="str">
        <f t="shared" si="0"/>
        <v/>
      </c>
      <c r="U20" s="276">
        <f t="shared" si="1"/>
        <v>78283891</v>
      </c>
      <c r="V20" s="290"/>
    </row>
    <row r="21" spans="1:22" ht="33" customHeight="1" x14ac:dyDescent="0.15">
      <c r="A21" s="216"/>
      <c r="B21" s="476" t="s">
        <v>107</v>
      </c>
      <c r="C21" s="476"/>
      <c r="D21" s="476"/>
      <c r="E21" s="476"/>
      <c r="F21" s="476"/>
      <c r="G21" s="476"/>
      <c r="H21" s="476"/>
      <c r="I21" s="368"/>
      <c r="J21" s="368"/>
      <c r="K21" s="210"/>
      <c r="L21" s="368"/>
      <c r="M21" s="316">
        <f>SUM(M22:M23)</f>
        <v>3851234131</v>
      </c>
      <c r="N21" s="230"/>
      <c r="O21" s="262"/>
      <c r="P21" s="278"/>
      <c r="Q21" s="269">
        <f>SUM(Q22:Q23)</f>
        <v>4262545115</v>
      </c>
      <c r="R21" s="281"/>
      <c r="S21" s="262"/>
      <c r="T21" s="278" t="str">
        <f t="shared" si="0"/>
        <v>△</v>
      </c>
      <c r="U21" s="269">
        <f t="shared" si="1"/>
        <v>411310984</v>
      </c>
      <c r="V21" s="281"/>
    </row>
    <row r="22" spans="1:22" ht="33" customHeight="1" x14ac:dyDescent="0.15">
      <c r="A22" s="216"/>
      <c r="B22" s="54"/>
      <c r="C22" s="54"/>
      <c r="D22" s="477" t="s">
        <v>114</v>
      </c>
      <c r="E22" s="478"/>
      <c r="F22" s="478"/>
      <c r="G22" s="478"/>
      <c r="H22" s="478"/>
      <c r="I22" s="478"/>
      <c r="J22" s="235"/>
      <c r="K22" s="236"/>
      <c r="L22" s="235"/>
      <c r="M22" s="237">
        <v>3097424082</v>
      </c>
      <c r="N22" s="238"/>
      <c r="O22" s="286"/>
      <c r="P22" s="287"/>
      <c r="Q22" s="237">
        <v>3533655892</v>
      </c>
      <c r="R22" s="289"/>
      <c r="S22" s="286"/>
      <c r="T22" s="287" t="str">
        <f t="shared" si="0"/>
        <v>△</v>
      </c>
      <c r="U22" s="288">
        <f t="shared" si="1"/>
        <v>436231810</v>
      </c>
      <c r="V22" s="289"/>
    </row>
    <row r="23" spans="1:22" ht="33" customHeight="1" x14ac:dyDescent="0.15">
      <c r="A23" s="216"/>
      <c r="B23" s="54"/>
      <c r="C23" s="54"/>
      <c r="D23" s="475" t="s">
        <v>108</v>
      </c>
      <c r="E23" s="475"/>
      <c r="F23" s="475"/>
      <c r="G23" s="475"/>
      <c r="H23" s="475"/>
      <c r="I23" s="475"/>
      <c r="J23" s="222"/>
      <c r="K23" s="223"/>
      <c r="L23" s="222"/>
      <c r="M23" s="224">
        <v>753810049</v>
      </c>
      <c r="N23" s="239"/>
      <c r="O23" s="274"/>
      <c r="P23" s="275"/>
      <c r="Q23" s="224">
        <v>728889223</v>
      </c>
      <c r="R23" s="290"/>
      <c r="S23" s="274"/>
      <c r="T23" s="275" t="str">
        <f t="shared" si="0"/>
        <v/>
      </c>
      <c r="U23" s="276">
        <f t="shared" si="1"/>
        <v>24920826</v>
      </c>
      <c r="V23" s="290"/>
    </row>
    <row r="24" spans="1:22" ht="33" hidden="1" customHeight="1" x14ac:dyDescent="0.15">
      <c r="A24" s="216"/>
      <c r="B24" s="476" t="s">
        <v>26</v>
      </c>
      <c r="C24" s="476"/>
      <c r="D24" s="476"/>
      <c r="E24" s="476"/>
      <c r="F24" s="476"/>
      <c r="G24" s="476"/>
      <c r="H24" s="476"/>
      <c r="I24" s="368"/>
      <c r="J24" s="368"/>
      <c r="K24" s="210"/>
      <c r="L24" s="368"/>
      <c r="M24" s="218">
        <v>0</v>
      </c>
      <c r="N24" s="230"/>
      <c r="O24" s="292"/>
      <c r="P24" s="293"/>
      <c r="Q24" s="218"/>
      <c r="R24" s="295"/>
      <c r="S24" s="292"/>
      <c r="T24" s="293" t="str">
        <f t="shared" si="0"/>
        <v/>
      </c>
      <c r="U24" s="294">
        <f t="shared" si="1"/>
        <v>0</v>
      </c>
      <c r="V24" s="295"/>
    </row>
    <row r="25" spans="1:22" ht="33" customHeight="1" thickBot="1" x14ac:dyDescent="0.2">
      <c r="A25" s="216"/>
      <c r="B25" s="54"/>
      <c r="C25" s="479" t="s">
        <v>109</v>
      </c>
      <c r="D25" s="479"/>
      <c r="E25" s="479"/>
      <c r="F25" s="479"/>
      <c r="G25" s="479"/>
      <c r="H25" s="479"/>
      <c r="I25" s="231"/>
      <c r="J25" s="231"/>
      <c r="K25" s="240"/>
      <c r="L25" s="231"/>
      <c r="M25" s="298">
        <f>SUM(M17,M21,M24)</f>
        <v>75171976970</v>
      </c>
      <c r="N25" s="241"/>
      <c r="O25" s="296"/>
      <c r="P25" s="297"/>
      <c r="Q25" s="298">
        <f>SUM(Q17,Q21,Q24)</f>
        <v>73866092209</v>
      </c>
      <c r="R25" s="299"/>
      <c r="S25" s="296"/>
      <c r="T25" s="297" t="str">
        <f t="shared" si="0"/>
        <v/>
      </c>
      <c r="U25" s="298">
        <f t="shared" si="1"/>
        <v>1305884761</v>
      </c>
      <c r="V25" s="299"/>
    </row>
    <row r="26" spans="1:22" ht="33" customHeight="1" thickTop="1" thickBot="1" x14ac:dyDescent="0.2">
      <c r="A26" s="216"/>
      <c r="B26" s="54"/>
      <c r="C26" s="480" t="s">
        <v>27</v>
      </c>
      <c r="D26" s="480"/>
      <c r="E26" s="480"/>
      <c r="F26" s="480"/>
      <c r="G26" s="480"/>
      <c r="H26" s="480"/>
      <c r="I26" s="242"/>
      <c r="J26" s="242"/>
      <c r="K26" s="243"/>
      <c r="L26" s="242" t="str">
        <f>IF(M16-M25&lt;0,"△","")</f>
        <v/>
      </c>
      <c r="M26" s="302">
        <f>ABS(M16-M25)</f>
        <v>3103768410</v>
      </c>
      <c r="N26" s="244"/>
      <c r="O26" s="300"/>
      <c r="P26" s="301" t="str">
        <f>IF(Q16-Q25&lt;0,"△","")</f>
        <v/>
      </c>
      <c r="Q26" s="302">
        <f>ABS(Q16-Q25)</f>
        <v>3117929468</v>
      </c>
      <c r="R26" s="303"/>
      <c r="S26" s="300"/>
      <c r="T26" s="301" t="str">
        <f>IF((M16-M25)-(Q16-Q25)&lt;0,"△","")</f>
        <v>△</v>
      </c>
      <c r="U26" s="302">
        <f>ABS((M16-M25)-(Q16-Q25))</f>
        <v>14161058</v>
      </c>
      <c r="V26" s="303"/>
    </row>
    <row r="27" spans="1:22" ht="33" customHeight="1" thickTop="1" thickBot="1" x14ac:dyDescent="0.2">
      <c r="A27" s="216"/>
      <c r="B27" s="54"/>
      <c r="C27" s="480" t="s">
        <v>28</v>
      </c>
      <c r="D27" s="480"/>
      <c r="E27" s="480"/>
      <c r="F27" s="480"/>
      <c r="G27" s="480"/>
      <c r="H27" s="480"/>
      <c r="I27" s="242"/>
      <c r="J27" s="242"/>
      <c r="K27" s="243"/>
      <c r="L27" s="242" t="str">
        <f>IF(M7+M11-M17-M21&lt;0,"△","")</f>
        <v/>
      </c>
      <c r="M27" s="302">
        <f>ABS(M7+M11-M17-M21)</f>
        <v>3069112204</v>
      </c>
      <c r="N27" s="244"/>
      <c r="O27" s="300"/>
      <c r="P27" s="301" t="str">
        <f>IF(Q26-Q15&lt;0,"△","")</f>
        <v/>
      </c>
      <c r="Q27" s="302">
        <f>ABS(Q7+Q11-Q17-Q21)</f>
        <v>3048913398</v>
      </c>
      <c r="R27" s="303"/>
      <c r="S27" s="300"/>
      <c r="T27" s="301" t="str">
        <f>IF((M7+M11-M17-M21)-(Q7+Q11-Q17-Q21)&lt;0,"△","")</f>
        <v/>
      </c>
      <c r="U27" s="302">
        <f>ABS((M7+M11-M17-M21)-(Q7+Q11-Q17-Q21))</f>
        <v>20198806</v>
      </c>
      <c r="V27" s="303"/>
    </row>
    <row r="28" spans="1:22" ht="33" hidden="1" customHeight="1" thickTop="1" thickBot="1" x14ac:dyDescent="0.2">
      <c r="A28" s="216"/>
      <c r="B28" s="54"/>
      <c r="C28" s="470" t="s">
        <v>29</v>
      </c>
      <c r="D28" s="471"/>
      <c r="E28" s="471"/>
      <c r="F28" s="471"/>
      <c r="G28" s="471"/>
      <c r="H28" s="471"/>
      <c r="I28" s="52"/>
      <c r="J28" s="52"/>
      <c r="K28" s="245"/>
      <c r="L28" s="52"/>
      <c r="M28" s="246"/>
      <c r="N28" s="247"/>
      <c r="O28" s="304"/>
      <c r="P28" s="305" t="str">
        <f>IF(Q36&lt;0,"△","")</f>
        <v/>
      </c>
      <c r="Q28" s="246"/>
      <c r="R28" s="307"/>
      <c r="S28" s="304"/>
      <c r="T28" s="305" t="str">
        <f t="shared" si="0"/>
        <v/>
      </c>
      <c r="U28" s="306">
        <f t="shared" si="1"/>
        <v>0</v>
      </c>
      <c r="V28" s="307"/>
    </row>
    <row r="29" spans="1:22" ht="33" customHeight="1" thickTop="1" thickBot="1" x14ac:dyDescent="0.2">
      <c r="A29" s="216"/>
      <c r="B29" s="54"/>
      <c r="C29" s="470" t="s">
        <v>29</v>
      </c>
      <c r="D29" s="471"/>
      <c r="E29" s="471"/>
      <c r="F29" s="471"/>
      <c r="G29" s="471"/>
      <c r="H29" s="471"/>
      <c r="I29" s="52"/>
      <c r="J29" s="52"/>
      <c r="K29" s="245"/>
      <c r="L29" s="52"/>
      <c r="M29" s="246">
        <v>3117929468</v>
      </c>
      <c r="N29" s="247"/>
      <c r="O29" s="304"/>
      <c r="P29" s="305"/>
      <c r="Q29" s="246">
        <v>2680318806</v>
      </c>
      <c r="R29" s="307"/>
      <c r="S29" s="304"/>
      <c r="T29" s="305" t="str">
        <f t="shared" si="0"/>
        <v/>
      </c>
      <c r="U29" s="306">
        <f t="shared" si="1"/>
        <v>437610662</v>
      </c>
      <c r="V29" s="307"/>
    </row>
    <row r="30" spans="1:22" ht="33" customHeight="1" thickTop="1" thickBot="1" x14ac:dyDescent="0.2">
      <c r="A30" s="216"/>
      <c r="B30" s="54"/>
      <c r="C30" s="470" t="s">
        <v>110</v>
      </c>
      <c r="D30" s="471"/>
      <c r="E30" s="471"/>
      <c r="F30" s="471"/>
      <c r="G30" s="471"/>
      <c r="H30" s="471"/>
      <c r="I30" s="52"/>
      <c r="J30" s="52"/>
      <c r="K30" s="245"/>
      <c r="L30" s="52" t="str">
        <f>IF(SUM(M16-M25,M29)&lt;0,"△","")</f>
        <v/>
      </c>
      <c r="M30" s="317">
        <f>ABS(SUM(M16-M25,M29))</f>
        <v>6221697878</v>
      </c>
      <c r="N30" s="247"/>
      <c r="O30" s="304"/>
      <c r="P30" s="305"/>
      <c r="Q30" s="306">
        <f>ABS(SUM(Q16-Q25,Q29))</f>
        <v>5798248274</v>
      </c>
      <c r="R30" s="307"/>
      <c r="S30" s="304"/>
      <c r="T30" s="305" t="str">
        <f>IF((SUM(M16-M25,M29))-(SUM(Q16-Q25,Q29))&lt;0,"△","")</f>
        <v/>
      </c>
      <c r="U30" s="306">
        <f>ABS((SUM(M16-M25,M29))-(SUM(Q16-Q25,Q29)))</f>
        <v>423449604</v>
      </c>
      <c r="V30" s="307"/>
    </row>
    <row r="31" spans="1:22" ht="33" customHeight="1" thickTop="1" x14ac:dyDescent="0.15">
      <c r="A31" s="248"/>
      <c r="B31" s="368"/>
      <c r="C31" s="470" t="s">
        <v>115</v>
      </c>
      <c r="D31" s="471"/>
      <c r="E31" s="471"/>
      <c r="F31" s="471"/>
      <c r="G31" s="471"/>
      <c r="H31" s="471"/>
      <c r="I31" s="249"/>
      <c r="J31" s="249"/>
      <c r="K31" s="250"/>
      <c r="L31" s="249"/>
      <c r="M31" s="251">
        <v>40424584254</v>
      </c>
      <c r="N31" s="252"/>
      <c r="O31" s="304"/>
      <c r="P31" s="305" t="str">
        <f>IF(Q37&lt;0,"△","")</f>
        <v/>
      </c>
      <c r="Q31" s="251">
        <v>38736156058</v>
      </c>
      <c r="R31" s="307"/>
      <c r="S31" s="304"/>
      <c r="T31" s="305" t="str">
        <f>IF(M31-Q31&lt;0,"△","")</f>
        <v/>
      </c>
      <c r="U31" s="306">
        <f>ABS(M31-Q31)</f>
        <v>1688428196</v>
      </c>
      <c r="V31" s="307"/>
    </row>
    <row r="32" spans="1:22" ht="12" customHeight="1" x14ac:dyDescent="0.15">
      <c r="A32" s="216"/>
      <c r="B32" s="472" t="s">
        <v>111</v>
      </c>
      <c r="C32" s="472"/>
      <c r="D32" s="472"/>
      <c r="E32" s="161"/>
      <c r="F32" s="376"/>
      <c r="G32" s="473" t="s">
        <v>112</v>
      </c>
      <c r="H32" s="473"/>
      <c r="I32" s="473"/>
      <c r="J32" s="54"/>
      <c r="K32" s="213"/>
      <c r="L32" s="54"/>
      <c r="M32" s="54"/>
      <c r="N32" s="253"/>
      <c r="O32" s="264"/>
      <c r="P32" s="364"/>
      <c r="Q32" s="308"/>
      <c r="R32" s="309"/>
      <c r="S32" s="264"/>
      <c r="T32" s="364"/>
      <c r="U32" s="308"/>
      <c r="V32" s="309"/>
    </row>
    <row r="33" spans="1:22" ht="18" customHeight="1" x14ac:dyDescent="0.15">
      <c r="A33" s="216"/>
      <c r="B33" s="465"/>
      <c r="C33" s="465"/>
      <c r="D33" s="465"/>
      <c r="E33" s="474"/>
      <c r="F33" s="474"/>
      <c r="G33" s="467"/>
      <c r="H33" s="467"/>
      <c r="I33" s="467"/>
      <c r="J33" s="54"/>
      <c r="K33" s="213"/>
      <c r="L33" s="54"/>
      <c r="M33" s="463">
        <f>(M7+M11)/(M17+M21)*100</f>
        <v>104.08278766597402</v>
      </c>
      <c r="N33" s="253"/>
      <c r="O33" s="264"/>
      <c r="P33" s="364"/>
      <c r="Q33" s="463">
        <f>(Q7+Q11)/(Q17+Q21)*100</f>
        <v>104.12762244058244</v>
      </c>
      <c r="R33" s="309"/>
      <c r="S33" s="264"/>
      <c r="T33" s="462" t="str">
        <f>IF(M33-Q33&lt;0,"△","")</f>
        <v>△</v>
      </c>
      <c r="U33" s="463">
        <f>ABS(M33-Q33)</f>
        <v>4.4834774608418115E-2</v>
      </c>
      <c r="V33" s="309"/>
    </row>
    <row r="34" spans="1:22" ht="18" customHeight="1" x14ac:dyDescent="0.15">
      <c r="A34" s="216"/>
      <c r="B34" s="465" t="s">
        <v>19</v>
      </c>
      <c r="C34" s="465"/>
      <c r="D34" s="465"/>
      <c r="E34" s="474"/>
      <c r="F34" s="474"/>
      <c r="G34" s="467" t="s">
        <v>107</v>
      </c>
      <c r="H34" s="467"/>
      <c r="I34" s="467"/>
      <c r="J34" s="54"/>
      <c r="K34" s="213"/>
      <c r="L34" s="54"/>
      <c r="M34" s="464"/>
      <c r="N34" s="254"/>
      <c r="O34" s="264"/>
      <c r="P34" s="364"/>
      <c r="Q34" s="464"/>
      <c r="R34" s="291"/>
      <c r="S34" s="264"/>
      <c r="T34" s="462" t="str">
        <f t="shared" ref="T34" si="2">IF(M34-Q34&lt;0,"△","")</f>
        <v/>
      </c>
      <c r="U34" s="464"/>
      <c r="V34" s="291"/>
    </row>
    <row r="35" spans="1:22" ht="12" customHeight="1" x14ac:dyDescent="0.15">
      <c r="A35" s="248"/>
      <c r="B35" s="466"/>
      <c r="C35" s="466"/>
      <c r="D35" s="466"/>
      <c r="E35" s="176"/>
      <c r="F35" s="368"/>
      <c r="G35" s="468"/>
      <c r="H35" s="468"/>
      <c r="I35" s="468"/>
      <c r="J35" s="368"/>
      <c r="K35" s="210"/>
      <c r="L35" s="368"/>
      <c r="M35" s="368"/>
      <c r="N35" s="230"/>
      <c r="O35" s="262"/>
      <c r="P35" s="278"/>
      <c r="Q35" s="310"/>
      <c r="R35" s="281"/>
      <c r="S35" s="262"/>
      <c r="T35" s="278"/>
      <c r="U35" s="310"/>
      <c r="V35" s="281"/>
    </row>
    <row r="36" spans="1:22" ht="30" customHeight="1" x14ac:dyDescent="0.15">
      <c r="A36" s="255"/>
      <c r="B36" s="469" t="s">
        <v>113</v>
      </c>
      <c r="C36" s="469"/>
      <c r="D36" s="469"/>
      <c r="E36" s="469"/>
      <c r="F36" s="469"/>
      <c r="G36" s="469"/>
      <c r="H36" s="469"/>
      <c r="I36" s="469"/>
      <c r="J36" s="256"/>
      <c r="K36" s="255"/>
      <c r="L36" s="256"/>
      <c r="M36" s="383" t="s">
        <v>142</v>
      </c>
      <c r="N36" s="257"/>
      <c r="O36" s="311"/>
      <c r="P36" s="312"/>
      <c r="Q36" s="313" t="s">
        <v>142</v>
      </c>
      <c r="R36" s="314"/>
      <c r="S36" s="311"/>
      <c r="T36" s="312"/>
      <c r="U36" s="313" t="s">
        <v>142</v>
      </c>
      <c r="V36" s="314"/>
    </row>
    <row r="37" spans="1:22" ht="30" customHeight="1" x14ac:dyDescent="0.2">
      <c r="H37" s="258"/>
      <c r="I37" s="258"/>
      <c r="J37" s="258"/>
      <c r="K37" s="258"/>
      <c r="L37" s="315"/>
      <c r="M37" s="259"/>
    </row>
    <row r="38" spans="1:22" ht="30" customHeight="1" x14ac:dyDescent="0.15"/>
  </sheetData>
  <mergeCells count="43">
    <mergeCell ref="B1:U1"/>
    <mergeCell ref="A4:F4"/>
    <mergeCell ref="G4:I4"/>
    <mergeCell ref="L4:M5"/>
    <mergeCell ref="P4:Q5"/>
    <mergeCell ref="T4:U5"/>
    <mergeCell ref="B5:D5"/>
    <mergeCell ref="G5:J5"/>
    <mergeCell ref="D18:I18"/>
    <mergeCell ref="B7:H7"/>
    <mergeCell ref="D8:I8"/>
    <mergeCell ref="D9:I9"/>
    <mergeCell ref="D10:I10"/>
    <mergeCell ref="B11:H11"/>
    <mergeCell ref="D12:I12"/>
    <mergeCell ref="D13:I13"/>
    <mergeCell ref="D14:I14"/>
    <mergeCell ref="B15:H15"/>
    <mergeCell ref="C16:H16"/>
    <mergeCell ref="B17:H17"/>
    <mergeCell ref="C30:H30"/>
    <mergeCell ref="D19:I19"/>
    <mergeCell ref="D20:I20"/>
    <mergeCell ref="B21:H21"/>
    <mergeCell ref="D22:I22"/>
    <mergeCell ref="D23:I23"/>
    <mergeCell ref="B24:H24"/>
    <mergeCell ref="C25:H25"/>
    <mergeCell ref="C26:H26"/>
    <mergeCell ref="C27:H27"/>
    <mergeCell ref="C28:H28"/>
    <mergeCell ref="C29:H29"/>
    <mergeCell ref="C31:H31"/>
    <mergeCell ref="B32:D33"/>
    <mergeCell ref="G32:I33"/>
    <mergeCell ref="E33:F34"/>
    <mergeCell ref="M33:M34"/>
    <mergeCell ref="T33:T34"/>
    <mergeCell ref="U33:U34"/>
    <mergeCell ref="B34:D35"/>
    <mergeCell ref="G34:I35"/>
    <mergeCell ref="B36:I36"/>
    <mergeCell ref="Q33:Q3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75" firstPageNumber="88" orientation="portrait" r:id="rId1"/>
  <headerFooter alignWithMargins="0">
    <oddFooter>&amp;C&amp;"ＭＳ 明朝,標準"&amp;14－ 4 －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7"/>
  <sheetViews>
    <sheetView view="pageBreakPreview" zoomScaleNormal="70" zoomScaleSheetLayoutView="100" workbookViewId="0">
      <selection activeCell="AA6" sqref="AA6"/>
    </sheetView>
  </sheetViews>
  <sheetFormatPr defaultRowHeight="14.25" x14ac:dyDescent="0.15"/>
  <cols>
    <col min="1" max="1" width="1.625" style="159" customWidth="1"/>
    <col min="2" max="2" width="0.375" style="159" customWidth="1"/>
    <col min="3" max="3" width="1.75" style="159" customWidth="1"/>
    <col min="4" max="4" width="2" style="159" customWidth="1"/>
    <col min="5" max="5" width="1.75" style="159" customWidth="1"/>
    <col min="6" max="6" width="31.75" style="159" customWidth="1"/>
    <col min="7" max="8" width="1.75" style="159" customWidth="1"/>
    <col min="9" max="9" width="0.25" style="159" customWidth="1"/>
    <col min="10" max="10" width="2.625" style="159" customWidth="1"/>
    <col min="11" max="13" width="6.375" style="160" customWidth="1"/>
    <col min="14" max="14" width="0.625" style="159" customWidth="1"/>
    <col min="15" max="16" width="1.625" style="159" customWidth="1"/>
    <col min="17" max="17" width="15.75" style="159" customWidth="1"/>
    <col min="18" max="18" width="6.5" style="159" customWidth="1"/>
    <col min="19" max="19" width="0.625" style="159" customWidth="1"/>
    <col min="20" max="20" width="2.625" style="159" customWidth="1"/>
    <col min="21" max="23" width="6.25" style="160" customWidth="1"/>
    <col min="24" max="24" width="2.125" style="159" customWidth="1"/>
    <col min="25" max="16384" width="9" style="159"/>
  </cols>
  <sheetData>
    <row r="1" spans="1:23" x14ac:dyDescent="0.15">
      <c r="A1" s="57" t="s">
        <v>65</v>
      </c>
      <c r="N1" s="57"/>
    </row>
    <row r="2" spans="1:23" x14ac:dyDescent="0.15">
      <c r="A2" s="57"/>
      <c r="N2" s="57"/>
    </row>
    <row r="3" spans="1:23" ht="51" customHeight="1" x14ac:dyDescent="0.15">
      <c r="A3" s="57"/>
      <c r="F3" s="551" t="s">
        <v>164</v>
      </c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159"/>
    </row>
    <row r="4" spans="1:23" ht="21.75" customHeight="1" x14ac:dyDescent="0.15"/>
    <row r="5" spans="1:23" ht="18.75" customHeight="1" x14ac:dyDescent="0.15">
      <c r="B5" s="552" t="s">
        <v>68</v>
      </c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4"/>
    </row>
    <row r="6" spans="1:23" ht="18.75" customHeight="1" x14ac:dyDescent="0.15">
      <c r="B6" s="552" t="s">
        <v>69</v>
      </c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4"/>
      <c r="N6" s="553" t="s">
        <v>70</v>
      </c>
      <c r="O6" s="553"/>
      <c r="P6" s="553"/>
      <c r="Q6" s="553"/>
      <c r="R6" s="553"/>
      <c r="S6" s="553"/>
      <c r="T6" s="553"/>
      <c r="U6" s="553"/>
      <c r="V6" s="553"/>
      <c r="W6" s="554"/>
    </row>
    <row r="7" spans="1:23" ht="18.75" customHeight="1" x14ac:dyDescent="0.15">
      <c r="B7" s="552" t="s">
        <v>71</v>
      </c>
      <c r="C7" s="553"/>
      <c r="D7" s="553"/>
      <c r="E7" s="553"/>
      <c r="F7" s="553"/>
      <c r="G7" s="553"/>
      <c r="H7" s="553"/>
      <c r="I7" s="553"/>
      <c r="J7" s="555" t="s">
        <v>72</v>
      </c>
      <c r="K7" s="556"/>
      <c r="L7" s="556"/>
      <c r="M7" s="557"/>
      <c r="N7" s="553" t="s">
        <v>73</v>
      </c>
      <c r="O7" s="553"/>
      <c r="P7" s="553"/>
      <c r="Q7" s="553"/>
      <c r="R7" s="553"/>
      <c r="S7" s="161"/>
      <c r="T7" s="555" t="s">
        <v>72</v>
      </c>
      <c r="U7" s="556"/>
      <c r="V7" s="556"/>
      <c r="W7" s="557"/>
    </row>
    <row r="8" spans="1:23" ht="16.5" customHeight="1" x14ac:dyDescent="0.15">
      <c r="B8" s="162"/>
      <c r="C8" s="457" t="s">
        <v>144</v>
      </c>
      <c r="D8" s="549"/>
      <c r="E8" s="549"/>
      <c r="F8" s="549"/>
      <c r="G8" s="375"/>
      <c r="H8" s="375"/>
      <c r="I8" s="375"/>
      <c r="J8" s="163"/>
      <c r="K8" s="69" t="s">
        <v>74</v>
      </c>
      <c r="L8" s="69" t="s">
        <v>75</v>
      </c>
      <c r="M8" s="70" t="s">
        <v>13</v>
      </c>
      <c r="N8" s="53"/>
      <c r="O8" s="457" t="s">
        <v>145</v>
      </c>
      <c r="P8" s="457"/>
      <c r="Q8" s="457"/>
      <c r="R8" s="375"/>
      <c r="S8" s="161"/>
      <c r="T8" s="7"/>
      <c r="U8" s="69" t="s">
        <v>74</v>
      </c>
      <c r="V8" s="69" t="s">
        <v>75</v>
      </c>
      <c r="W8" s="70" t="s">
        <v>13</v>
      </c>
    </row>
    <row r="9" spans="1:23" ht="25.5" customHeight="1" thickBot="1" x14ac:dyDescent="0.2">
      <c r="B9" s="164"/>
      <c r="C9" s="550"/>
      <c r="D9" s="550"/>
      <c r="E9" s="550"/>
      <c r="F9" s="550"/>
      <c r="G9" s="382"/>
      <c r="H9" s="382"/>
      <c r="I9" s="382"/>
      <c r="J9" s="512">
        <f>SUM(J10,J16,J22)</f>
        <v>53070544258</v>
      </c>
      <c r="K9" s="513"/>
      <c r="L9" s="513"/>
      <c r="M9" s="514"/>
      <c r="N9" s="54"/>
      <c r="O9" s="479"/>
      <c r="P9" s="479"/>
      <c r="Q9" s="479"/>
      <c r="R9" s="381"/>
      <c r="S9" s="165"/>
      <c r="T9" s="539">
        <f>T10</f>
        <v>29269000000</v>
      </c>
      <c r="U9" s="540"/>
      <c r="V9" s="540"/>
      <c r="W9" s="541"/>
    </row>
    <row r="10" spans="1:23" ht="17.25" customHeight="1" thickTop="1" x14ac:dyDescent="0.15">
      <c r="B10" s="166"/>
      <c r="C10" s="377"/>
      <c r="D10" s="524" t="s">
        <v>76</v>
      </c>
      <c r="E10" s="524"/>
      <c r="F10" s="524"/>
      <c r="G10" s="524"/>
      <c r="H10" s="380"/>
      <c r="I10" s="380"/>
      <c r="J10" s="522">
        <f>SUM(J12:M15)</f>
        <v>13859621612</v>
      </c>
      <c r="K10" s="518"/>
      <c r="L10" s="518"/>
      <c r="M10" s="519"/>
      <c r="N10" s="167"/>
      <c r="O10" s="167"/>
      <c r="P10" s="524" t="s">
        <v>77</v>
      </c>
      <c r="Q10" s="524"/>
      <c r="R10" s="524"/>
      <c r="S10" s="380"/>
      <c r="T10" s="530">
        <v>29269000000</v>
      </c>
      <c r="U10" s="531"/>
      <c r="V10" s="531"/>
      <c r="W10" s="532"/>
    </row>
    <row r="11" spans="1:23" ht="17.25" customHeight="1" x14ac:dyDescent="0.15">
      <c r="B11" s="164"/>
      <c r="C11" s="376"/>
      <c r="D11" s="476"/>
      <c r="E11" s="476"/>
      <c r="F11" s="476"/>
      <c r="G11" s="476"/>
      <c r="H11" s="382"/>
      <c r="I11" s="382"/>
      <c r="J11" s="496"/>
      <c r="K11" s="497"/>
      <c r="L11" s="497"/>
      <c r="M11" s="498"/>
      <c r="N11" s="165"/>
      <c r="O11" s="165"/>
      <c r="P11" s="476"/>
      <c r="Q11" s="476"/>
      <c r="R11" s="476"/>
      <c r="S11" s="382"/>
      <c r="T11" s="533"/>
      <c r="U11" s="534"/>
      <c r="V11" s="534"/>
      <c r="W11" s="535"/>
    </row>
    <row r="12" spans="1:23" ht="17.25" customHeight="1" x14ac:dyDescent="0.15">
      <c r="B12" s="164"/>
      <c r="C12" s="54"/>
      <c r="D12" s="161"/>
      <c r="E12" s="457" t="s">
        <v>78</v>
      </c>
      <c r="F12" s="457"/>
      <c r="G12" s="457"/>
      <c r="H12" s="457"/>
      <c r="I12" s="362"/>
      <c r="J12" s="493">
        <v>13090238950</v>
      </c>
      <c r="K12" s="494"/>
      <c r="L12" s="494"/>
      <c r="M12" s="495"/>
      <c r="N12" s="165"/>
      <c r="O12" s="165"/>
      <c r="P12" s="161"/>
      <c r="Q12" s="161"/>
      <c r="R12" s="161"/>
      <c r="S12" s="161"/>
      <c r="T12" s="168"/>
      <c r="U12" s="373"/>
      <c r="V12" s="169"/>
      <c r="W12" s="170"/>
    </row>
    <row r="13" spans="1:23" ht="17.25" customHeight="1" x14ac:dyDescent="0.15">
      <c r="B13" s="164"/>
      <c r="C13" s="54"/>
      <c r="D13" s="165"/>
      <c r="E13" s="523"/>
      <c r="F13" s="523"/>
      <c r="G13" s="523"/>
      <c r="H13" s="523"/>
      <c r="I13" s="376"/>
      <c r="J13" s="542"/>
      <c r="K13" s="543"/>
      <c r="L13" s="543"/>
      <c r="M13" s="544"/>
      <c r="N13" s="164"/>
      <c r="O13" s="523" t="s">
        <v>79</v>
      </c>
      <c r="P13" s="523"/>
      <c r="Q13" s="523"/>
      <c r="R13" s="382"/>
      <c r="S13" s="382"/>
      <c r="T13" s="509">
        <f xml:space="preserve"> T15</f>
        <v>6222936</v>
      </c>
      <c r="U13" s="510"/>
      <c r="V13" s="510"/>
      <c r="W13" s="511"/>
    </row>
    <row r="14" spans="1:23" ht="17.25" customHeight="1" thickBot="1" x14ac:dyDescent="0.2">
      <c r="B14" s="164"/>
      <c r="C14" s="165"/>
      <c r="D14" s="165"/>
      <c r="E14" s="545" t="s">
        <v>80</v>
      </c>
      <c r="F14" s="545"/>
      <c r="G14" s="545"/>
      <c r="H14" s="545"/>
      <c r="I14" s="171"/>
      <c r="J14" s="546">
        <v>769382662</v>
      </c>
      <c r="K14" s="547"/>
      <c r="L14" s="547"/>
      <c r="M14" s="548"/>
      <c r="N14" s="172"/>
      <c r="O14" s="479"/>
      <c r="P14" s="479"/>
      <c r="Q14" s="479"/>
      <c r="R14" s="382"/>
      <c r="S14" s="382"/>
      <c r="T14" s="512"/>
      <c r="U14" s="513"/>
      <c r="V14" s="513"/>
      <c r="W14" s="514"/>
    </row>
    <row r="15" spans="1:23" ht="17.25" customHeight="1" thickTop="1" x14ac:dyDescent="0.15">
      <c r="B15" s="164"/>
      <c r="C15" s="165"/>
      <c r="D15" s="165"/>
      <c r="E15" s="523"/>
      <c r="F15" s="523"/>
      <c r="G15" s="523"/>
      <c r="H15" s="523"/>
      <c r="I15" s="382"/>
      <c r="J15" s="496"/>
      <c r="K15" s="497"/>
      <c r="L15" s="497"/>
      <c r="M15" s="498"/>
      <c r="N15" s="165"/>
      <c r="O15" s="165"/>
      <c r="P15" s="523" t="s">
        <v>79</v>
      </c>
      <c r="Q15" s="523"/>
      <c r="R15" s="524"/>
      <c r="S15" s="52"/>
      <c r="T15" s="522">
        <v>6222936</v>
      </c>
      <c r="U15" s="518"/>
      <c r="V15" s="518"/>
      <c r="W15" s="519"/>
    </row>
    <row r="16" spans="1:23" ht="17.25" customHeight="1" x14ac:dyDescent="0.15">
      <c r="B16" s="164"/>
      <c r="C16" s="165"/>
      <c r="D16" s="457" t="s">
        <v>81</v>
      </c>
      <c r="E16" s="457"/>
      <c r="F16" s="457"/>
      <c r="G16" s="457"/>
      <c r="H16" s="375"/>
      <c r="I16" s="375"/>
      <c r="J16" s="493">
        <f>SUM(J18:M21)</f>
        <v>7597735445</v>
      </c>
      <c r="K16" s="494"/>
      <c r="L16" s="494"/>
      <c r="M16" s="495"/>
      <c r="N16" s="164"/>
      <c r="O16" s="165"/>
      <c r="P16" s="476"/>
      <c r="Q16" s="476"/>
      <c r="R16" s="476"/>
      <c r="S16" s="368"/>
      <c r="T16" s="496"/>
      <c r="U16" s="497"/>
      <c r="V16" s="497"/>
      <c r="W16" s="498"/>
    </row>
    <row r="17" spans="1:23" ht="17.25" customHeight="1" x14ac:dyDescent="0.15">
      <c r="B17" s="164"/>
      <c r="C17" s="165"/>
      <c r="D17" s="476"/>
      <c r="E17" s="476"/>
      <c r="F17" s="476"/>
      <c r="G17" s="476"/>
      <c r="H17" s="367"/>
      <c r="I17" s="367"/>
      <c r="J17" s="496"/>
      <c r="K17" s="497"/>
      <c r="L17" s="497"/>
      <c r="M17" s="498"/>
      <c r="N17" s="165"/>
      <c r="O17" s="165"/>
      <c r="P17" s="376"/>
      <c r="Q17" s="376"/>
      <c r="R17" s="376"/>
      <c r="S17" s="54"/>
      <c r="T17" s="173"/>
      <c r="U17" s="379"/>
      <c r="V17" s="174"/>
      <c r="W17" s="170"/>
    </row>
    <row r="18" spans="1:23" ht="17.25" customHeight="1" x14ac:dyDescent="0.15">
      <c r="B18" s="164"/>
      <c r="C18" s="165"/>
      <c r="D18" s="161"/>
      <c r="E18" s="457" t="s">
        <v>78</v>
      </c>
      <c r="F18" s="457"/>
      <c r="G18" s="457"/>
      <c r="H18" s="457"/>
      <c r="I18" s="362"/>
      <c r="J18" s="493">
        <v>6264949545</v>
      </c>
      <c r="K18" s="494"/>
      <c r="L18" s="494"/>
      <c r="M18" s="495"/>
      <c r="N18" s="164"/>
      <c r="O18" s="523" t="s">
        <v>82</v>
      </c>
      <c r="P18" s="523"/>
      <c r="Q18" s="523"/>
      <c r="R18" s="382"/>
      <c r="S18" s="382"/>
      <c r="T18" s="536">
        <f>T20</f>
        <v>18436000251</v>
      </c>
      <c r="U18" s="537"/>
      <c r="V18" s="537"/>
      <c r="W18" s="538"/>
    </row>
    <row r="19" spans="1:23" ht="17.25" customHeight="1" thickBot="1" x14ac:dyDescent="0.2">
      <c r="B19" s="164"/>
      <c r="C19" s="165"/>
      <c r="D19" s="165"/>
      <c r="E19" s="523"/>
      <c r="F19" s="523"/>
      <c r="G19" s="523"/>
      <c r="H19" s="523"/>
      <c r="I19" s="376"/>
      <c r="J19" s="542"/>
      <c r="K19" s="543"/>
      <c r="L19" s="543"/>
      <c r="M19" s="544"/>
      <c r="N19" s="172"/>
      <c r="O19" s="479"/>
      <c r="P19" s="479"/>
      <c r="Q19" s="479"/>
      <c r="R19" s="382"/>
      <c r="S19" s="382"/>
      <c r="T19" s="539"/>
      <c r="U19" s="540"/>
      <c r="V19" s="540"/>
      <c r="W19" s="541"/>
    </row>
    <row r="20" spans="1:23" ht="17.25" customHeight="1" thickTop="1" x14ac:dyDescent="0.15">
      <c r="B20" s="164"/>
      <c r="C20" s="165"/>
      <c r="D20" s="165"/>
      <c r="E20" s="545" t="s">
        <v>80</v>
      </c>
      <c r="F20" s="545"/>
      <c r="G20" s="545"/>
      <c r="H20" s="545"/>
      <c r="I20" s="171"/>
      <c r="J20" s="546">
        <v>1332785900</v>
      </c>
      <c r="K20" s="547"/>
      <c r="L20" s="547"/>
      <c r="M20" s="548"/>
      <c r="N20" s="165"/>
      <c r="O20" s="165"/>
      <c r="P20" s="523" t="s">
        <v>83</v>
      </c>
      <c r="Q20" s="523"/>
      <c r="R20" s="524"/>
      <c r="S20" s="52"/>
      <c r="T20" s="530">
        <v>18436000251</v>
      </c>
      <c r="U20" s="531"/>
      <c r="V20" s="531"/>
      <c r="W20" s="532"/>
    </row>
    <row r="21" spans="1:23" ht="17.25" customHeight="1" x14ac:dyDescent="0.15">
      <c r="B21" s="164"/>
      <c r="C21" s="165"/>
      <c r="D21" s="165"/>
      <c r="E21" s="523"/>
      <c r="F21" s="523"/>
      <c r="G21" s="523"/>
      <c r="H21" s="523"/>
      <c r="I21" s="382"/>
      <c r="J21" s="496"/>
      <c r="K21" s="497"/>
      <c r="L21" s="497"/>
      <c r="M21" s="498"/>
      <c r="N21" s="165"/>
      <c r="O21" s="165"/>
      <c r="P21" s="476"/>
      <c r="Q21" s="476"/>
      <c r="R21" s="476"/>
      <c r="S21" s="368"/>
      <c r="T21" s="533"/>
      <c r="U21" s="534"/>
      <c r="V21" s="534"/>
      <c r="W21" s="535"/>
    </row>
    <row r="22" spans="1:23" ht="17.25" customHeight="1" x14ac:dyDescent="0.15">
      <c r="B22" s="164"/>
      <c r="C22" s="165"/>
      <c r="D22" s="457" t="s">
        <v>84</v>
      </c>
      <c r="E22" s="457"/>
      <c r="F22" s="457"/>
      <c r="G22" s="457"/>
      <c r="H22" s="375"/>
      <c r="I22" s="375"/>
      <c r="J22" s="493">
        <f>SUM(J24:M27)</f>
        <v>31613187201</v>
      </c>
      <c r="K22" s="494"/>
      <c r="L22" s="494"/>
      <c r="M22" s="495"/>
      <c r="N22" s="165"/>
      <c r="O22" s="165"/>
      <c r="P22" s="376"/>
      <c r="Q22" s="376"/>
      <c r="R22" s="376"/>
      <c r="S22" s="54"/>
      <c r="T22" s="173"/>
      <c r="U22" s="379"/>
      <c r="V22" s="174"/>
      <c r="W22" s="170"/>
    </row>
    <row r="23" spans="1:23" ht="17.25" customHeight="1" x14ac:dyDescent="0.15">
      <c r="A23" s="165"/>
      <c r="B23" s="164"/>
      <c r="C23" s="165"/>
      <c r="D23" s="476"/>
      <c r="E23" s="476"/>
      <c r="F23" s="476"/>
      <c r="G23" s="476"/>
      <c r="H23" s="367"/>
      <c r="I23" s="367"/>
      <c r="J23" s="496"/>
      <c r="K23" s="497"/>
      <c r="L23" s="497"/>
      <c r="M23" s="498"/>
      <c r="N23" s="164"/>
      <c r="O23" s="523" t="s">
        <v>17</v>
      </c>
      <c r="P23" s="523"/>
      <c r="Q23" s="523"/>
      <c r="R23" s="382"/>
      <c r="S23" s="382"/>
      <c r="T23" s="536">
        <f>T25</f>
        <v>120978437</v>
      </c>
      <c r="U23" s="537"/>
      <c r="V23" s="537"/>
      <c r="W23" s="538"/>
    </row>
    <row r="24" spans="1:23" ht="17.25" customHeight="1" thickBot="1" x14ac:dyDescent="0.2">
      <c r="A24" s="165"/>
      <c r="B24" s="164"/>
      <c r="C24" s="165"/>
      <c r="D24" s="161"/>
      <c r="E24" s="457" t="s">
        <v>78</v>
      </c>
      <c r="F24" s="457"/>
      <c r="G24" s="457"/>
      <c r="H24" s="457"/>
      <c r="I24" s="362"/>
      <c r="J24" s="493">
        <v>27357108646</v>
      </c>
      <c r="K24" s="494"/>
      <c r="L24" s="494"/>
      <c r="M24" s="495"/>
      <c r="N24" s="172"/>
      <c r="O24" s="479"/>
      <c r="P24" s="479"/>
      <c r="Q24" s="479"/>
      <c r="R24" s="382"/>
      <c r="S24" s="382"/>
      <c r="T24" s="539"/>
      <c r="U24" s="540"/>
      <c r="V24" s="540"/>
      <c r="W24" s="541"/>
    </row>
    <row r="25" spans="1:23" ht="17.25" customHeight="1" thickTop="1" x14ac:dyDescent="0.15">
      <c r="A25" s="165"/>
      <c r="B25" s="164"/>
      <c r="C25" s="165"/>
      <c r="D25" s="165"/>
      <c r="E25" s="523"/>
      <c r="F25" s="523"/>
      <c r="G25" s="523"/>
      <c r="H25" s="523"/>
      <c r="I25" s="376"/>
      <c r="J25" s="542"/>
      <c r="K25" s="543"/>
      <c r="L25" s="543"/>
      <c r="M25" s="544"/>
      <c r="N25" s="164"/>
      <c r="O25" s="165"/>
      <c r="P25" s="523" t="s">
        <v>83</v>
      </c>
      <c r="Q25" s="523"/>
      <c r="R25" s="524"/>
      <c r="S25" s="52"/>
      <c r="T25" s="530">
        <v>120978437</v>
      </c>
      <c r="U25" s="531"/>
      <c r="V25" s="531"/>
      <c r="W25" s="532"/>
    </row>
    <row r="26" spans="1:23" ht="17.25" customHeight="1" x14ac:dyDescent="0.15">
      <c r="A26" s="165"/>
      <c r="B26" s="164"/>
      <c r="C26" s="165"/>
      <c r="D26" s="165"/>
      <c r="E26" s="545" t="s">
        <v>80</v>
      </c>
      <c r="F26" s="545"/>
      <c r="G26" s="545"/>
      <c r="H26" s="545"/>
      <c r="I26" s="171"/>
      <c r="J26" s="546">
        <v>4256078555</v>
      </c>
      <c r="K26" s="547"/>
      <c r="L26" s="547"/>
      <c r="M26" s="548"/>
      <c r="N26" s="164"/>
      <c r="O26" s="165"/>
      <c r="P26" s="476"/>
      <c r="Q26" s="476"/>
      <c r="R26" s="476"/>
      <c r="S26" s="368"/>
      <c r="T26" s="533"/>
      <c r="U26" s="534"/>
      <c r="V26" s="534"/>
      <c r="W26" s="535"/>
    </row>
    <row r="27" spans="1:23" ht="17.25" customHeight="1" x14ac:dyDescent="0.15">
      <c r="A27" s="165"/>
      <c r="B27" s="164"/>
      <c r="C27" s="165"/>
      <c r="D27" s="165"/>
      <c r="E27" s="476"/>
      <c r="F27" s="476"/>
      <c r="G27" s="476"/>
      <c r="H27" s="476"/>
      <c r="I27" s="367"/>
      <c r="J27" s="496"/>
      <c r="K27" s="497"/>
      <c r="L27" s="497"/>
      <c r="M27" s="498"/>
      <c r="N27" s="165"/>
      <c r="O27" s="165"/>
      <c r="P27" s="165"/>
      <c r="Q27" s="165"/>
      <c r="R27" s="165"/>
      <c r="S27" s="165"/>
      <c r="T27" s="175"/>
      <c r="U27" s="379"/>
      <c r="V27" s="174"/>
      <c r="W27" s="170"/>
    </row>
    <row r="28" spans="1:23" ht="17.25" customHeight="1" x14ac:dyDescent="0.15">
      <c r="A28" s="165"/>
      <c r="B28" s="164"/>
      <c r="C28" s="165"/>
      <c r="D28" s="165"/>
      <c r="E28" s="376"/>
      <c r="F28" s="376"/>
      <c r="G28" s="376"/>
      <c r="H28" s="376"/>
      <c r="I28" s="382"/>
      <c r="J28" s="378"/>
      <c r="K28" s="379"/>
      <c r="L28" s="174"/>
      <c r="M28" s="170"/>
      <c r="N28" s="164"/>
      <c r="O28" s="523" t="s">
        <v>85</v>
      </c>
      <c r="P28" s="523"/>
      <c r="Q28" s="523"/>
      <c r="R28" s="382"/>
      <c r="S28" s="382"/>
      <c r="T28" s="536">
        <f>T30</f>
        <v>5914125231</v>
      </c>
      <c r="U28" s="537"/>
      <c r="V28" s="537"/>
      <c r="W28" s="538"/>
    </row>
    <row r="29" spans="1:23" ht="17.25" customHeight="1" thickBot="1" x14ac:dyDescent="0.2">
      <c r="A29" s="165"/>
      <c r="B29" s="164"/>
      <c r="C29" s="165"/>
      <c r="D29" s="165"/>
      <c r="E29" s="376"/>
      <c r="F29" s="376"/>
      <c r="G29" s="376"/>
      <c r="H29" s="376"/>
      <c r="I29" s="382"/>
      <c r="J29" s="378"/>
      <c r="K29" s="379"/>
      <c r="L29" s="174"/>
      <c r="M29" s="170"/>
      <c r="N29" s="172"/>
      <c r="O29" s="479"/>
      <c r="P29" s="479"/>
      <c r="Q29" s="479"/>
      <c r="R29" s="382"/>
      <c r="S29" s="382"/>
      <c r="T29" s="539"/>
      <c r="U29" s="540"/>
      <c r="V29" s="540"/>
      <c r="W29" s="541"/>
    </row>
    <row r="30" spans="1:23" ht="17.25" customHeight="1" thickTop="1" x14ac:dyDescent="0.15">
      <c r="A30" s="165"/>
      <c r="B30" s="164"/>
      <c r="C30" s="165"/>
      <c r="D30" s="165"/>
      <c r="E30" s="376"/>
      <c r="F30" s="376"/>
      <c r="G30" s="376"/>
      <c r="H30" s="376"/>
      <c r="I30" s="165"/>
      <c r="J30" s="378"/>
      <c r="K30" s="379"/>
      <c r="L30" s="174"/>
      <c r="M30" s="170"/>
      <c r="N30" s="165"/>
      <c r="O30" s="165"/>
      <c r="P30" s="523" t="s">
        <v>85</v>
      </c>
      <c r="Q30" s="523"/>
      <c r="R30" s="524"/>
      <c r="S30" s="52"/>
      <c r="T30" s="530">
        <v>5914125231</v>
      </c>
      <c r="U30" s="531"/>
      <c r="V30" s="531"/>
      <c r="W30" s="532"/>
    </row>
    <row r="31" spans="1:23" ht="17.25" customHeight="1" x14ac:dyDescent="0.15">
      <c r="A31" s="165"/>
      <c r="B31" s="164"/>
      <c r="C31" s="523" t="s">
        <v>146</v>
      </c>
      <c r="D31" s="523"/>
      <c r="E31" s="523"/>
      <c r="F31" s="523"/>
      <c r="G31" s="376"/>
      <c r="H31" s="376"/>
      <c r="I31" s="165"/>
      <c r="J31" s="536">
        <f>J33</f>
        <v>29009412116</v>
      </c>
      <c r="K31" s="537"/>
      <c r="L31" s="537"/>
      <c r="M31" s="538"/>
      <c r="N31" s="165"/>
      <c r="O31" s="165"/>
      <c r="P31" s="476"/>
      <c r="Q31" s="476"/>
      <c r="R31" s="476"/>
      <c r="S31" s="368"/>
      <c r="T31" s="533"/>
      <c r="U31" s="534"/>
      <c r="V31" s="534"/>
      <c r="W31" s="535"/>
    </row>
    <row r="32" spans="1:23" ht="17.25" customHeight="1" thickBot="1" x14ac:dyDescent="0.2">
      <c r="A32" s="165"/>
      <c r="B32" s="172"/>
      <c r="C32" s="479"/>
      <c r="D32" s="479"/>
      <c r="E32" s="479"/>
      <c r="F32" s="479"/>
      <c r="G32" s="365"/>
      <c r="H32" s="365"/>
      <c r="I32" s="165"/>
      <c r="J32" s="539"/>
      <c r="K32" s="540"/>
      <c r="L32" s="540"/>
      <c r="M32" s="541"/>
      <c r="N32" s="165"/>
      <c r="O32" s="165"/>
      <c r="P32" s="165"/>
      <c r="Q32" s="165"/>
      <c r="R32" s="165"/>
      <c r="S32" s="165"/>
      <c r="T32" s="175"/>
      <c r="U32" s="379"/>
      <c r="V32" s="174"/>
      <c r="W32" s="170"/>
    </row>
    <row r="33" spans="1:23" ht="17.25" customHeight="1" thickTop="1" x14ac:dyDescent="0.15">
      <c r="A33" s="165"/>
      <c r="B33" s="164"/>
      <c r="C33" s="376"/>
      <c r="D33" s="523" t="s">
        <v>86</v>
      </c>
      <c r="E33" s="528"/>
      <c r="F33" s="528"/>
      <c r="G33" s="528"/>
      <c r="H33" s="528"/>
      <c r="I33" s="167"/>
      <c r="J33" s="530">
        <v>29009412116</v>
      </c>
      <c r="K33" s="531"/>
      <c r="L33" s="531"/>
      <c r="M33" s="532"/>
      <c r="N33" s="164"/>
      <c r="O33" s="523"/>
      <c r="P33" s="523"/>
      <c r="Q33" s="523"/>
      <c r="R33" s="393"/>
      <c r="S33" s="393"/>
      <c r="T33" s="536"/>
      <c r="U33" s="537"/>
      <c r="V33" s="537"/>
      <c r="W33" s="538"/>
    </row>
    <row r="34" spans="1:23" ht="17.25" customHeight="1" x14ac:dyDescent="0.15">
      <c r="A34" s="165"/>
      <c r="B34" s="164"/>
      <c r="C34" s="376"/>
      <c r="D34" s="529"/>
      <c r="E34" s="529"/>
      <c r="F34" s="529"/>
      <c r="G34" s="529"/>
      <c r="H34" s="529"/>
      <c r="I34" s="176"/>
      <c r="J34" s="533"/>
      <c r="K34" s="534"/>
      <c r="L34" s="534"/>
      <c r="M34" s="535"/>
      <c r="N34" s="164"/>
      <c r="O34" s="523"/>
      <c r="P34" s="523"/>
      <c r="Q34" s="523"/>
      <c r="R34" s="393"/>
      <c r="S34" s="393"/>
      <c r="T34" s="536"/>
      <c r="U34" s="537"/>
      <c r="V34" s="537"/>
      <c r="W34" s="538"/>
    </row>
    <row r="35" spans="1:23" ht="17.25" customHeight="1" x14ac:dyDescent="0.15">
      <c r="A35" s="165"/>
      <c r="B35" s="164"/>
      <c r="C35" s="376"/>
      <c r="D35" s="370"/>
      <c r="E35" s="370"/>
      <c r="F35" s="370"/>
      <c r="G35" s="370"/>
      <c r="H35" s="370"/>
      <c r="I35" s="165"/>
      <c r="J35" s="371"/>
      <c r="K35" s="372"/>
      <c r="L35" s="177"/>
      <c r="M35" s="178"/>
      <c r="N35" s="165"/>
      <c r="O35" s="165"/>
      <c r="P35" s="523"/>
      <c r="Q35" s="523"/>
      <c r="R35" s="523"/>
      <c r="S35" s="54"/>
      <c r="T35" s="536"/>
      <c r="U35" s="537"/>
      <c r="V35" s="537"/>
      <c r="W35" s="538"/>
    </row>
    <row r="36" spans="1:23" ht="17.25" hidden="1" customHeight="1" x14ac:dyDescent="0.15">
      <c r="A36" s="165"/>
      <c r="B36" s="164"/>
      <c r="C36" s="376"/>
      <c r="D36" s="370"/>
      <c r="E36" s="370"/>
      <c r="F36" s="370"/>
      <c r="G36" s="370"/>
      <c r="H36" s="370"/>
      <c r="I36" s="165"/>
      <c r="J36" s="371"/>
      <c r="K36" s="372"/>
      <c r="L36" s="177"/>
      <c r="M36" s="178"/>
      <c r="N36" s="165"/>
      <c r="O36" s="165"/>
      <c r="P36" s="476"/>
      <c r="Q36" s="476"/>
      <c r="R36" s="476"/>
      <c r="S36" s="368"/>
      <c r="T36" s="533"/>
      <c r="U36" s="534"/>
      <c r="V36" s="534"/>
      <c r="W36" s="535"/>
    </row>
    <row r="37" spans="1:23" ht="17.25" hidden="1" customHeight="1" x14ac:dyDescent="0.15">
      <c r="A37" s="165"/>
      <c r="B37" s="164"/>
      <c r="C37" s="165"/>
      <c r="D37" s="370"/>
      <c r="E37" s="370"/>
      <c r="F37" s="370"/>
      <c r="G37" s="370"/>
      <c r="H37" s="370"/>
      <c r="I37" s="165"/>
      <c r="J37" s="384"/>
      <c r="K37" s="385"/>
      <c r="L37" s="385"/>
      <c r="M37" s="386"/>
      <c r="N37" s="165"/>
      <c r="O37" s="165"/>
      <c r="P37" s="165"/>
      <c r="Q37" s="165"/>
      <c r="R37" s="165"/>
      <c r="S37" s="165"/>
      <c r="T37" s="175"/>
      <c r="U37" s="379"/>
      <c r="V37" s="174"/>
      <c r="W37" s="170"/>
    </row>
    <row r="38" spans="1:23" ht="17.25" hidden="1" customHeight="1" x14ac:dyDescent="0.15">
      <c r="B38" s="164"/>
      <c r="C38" s="370"/>
      <c r="D38" s="370"/>
      <c r="E38" s="370"/>
      <c r="F38" s="370"/>
      <c r="G38" s="370"/>
      <c r="H38" s="370"/>
      <c r="I38" s="165"/>
      <c r="J38" s="384"/>
      <c r="K38" s="385"/>
      <c r="L38" s="385"/>
      <c r="M38" s="386"/>
      <c r="N38" s="165"/>
      <c r="O38" s="165"/>
      <c r="P38" s="376"/>
      <c r="Q38" s="376"/>
      <c r="R38" s="376"/>
      <c r="S38" s="54"/>
      <c r="T38" s="173"/>
      <c r="U38" s="379"/>
      <c r="V38" s="174"/>
      <c r="W38" s="170"/>
    </row>
    <row r="39" spans="1:23" ht="17.25" customHeight="1" x14ac:dyDescent="0.15">
      <c r="B39" s="164"/>
      <c r="C39" s="376"/>
      <c r="D39" s="165"/>
      <c r="E39" s="370"/>
      <c r="F39" s="370"/>
      <c r="G39" s="370"/>
      <c r="H39" s="370"/>
      <c r="I39" s="387"/>
      <c r="J39" s="384"/>
      <c r="K39" s="385"/>
      <c r="L39" s="385"/>
      <c r="M39" s="386"/>
      <c r="N39" s="165"/>
      <c r="O39" s="376"/>
      <c r="P39" s="507" t="s">
        <v>87</v>
      </c>
      <c r="Q39" s="507"/>
      <c r="R39" s="507"/>
      <c r="S39" s="165"/>
      <c r="T39" s="509">
        <f>SUM(T33,T28,T23,T18,T13,T9)</f>
        <v>53746326855</v>
      </c>
      <c r="U39" s="510"/>
      <c r="V39" s="510"/>
      <c r="W39" s="511"/>
    </row>
    <row r="40" spans="1:23" ht="17.25" customHeight="1" thickBot="1" x14ac:dyDescent="0.2">
      <c r="B40" s="164"/>
      <c r="C40" s="376"/>
      <c r="D40" s="370"/>
      <c r="E40" s="370"/>
      <c r="F40" s="370"/>
      <c r="G40" s="370"/>
      <c r="H40" s="370"/>
      <c r="I40" s="165"/>
      <c r="J40" s="384"/>
      <c r="K40" s="385"/>
      <c r="L40" s="385"/>
      <c r="M40" s="386"/>
      <c r="N40" s="165"/>
      <c r="O40" s="376"/>
      <c r="P40" s="508"/>
      <c r="Q40" s="508"/>
      <c r="R40" s="508"/>
      <c r="S40" s="165"/>
      <c r="T40" s="512"/>
      <c r="U40" s="513"/>
      <c r="V40" s="513"/>
      <c r="W40" s="514"/>
    </row>
    <row r="41" spans="1:23" ht="17.25" customHeight="1" thickTop="1" x14ac:dyDescent="0.15">
      <c r="B41" s="164"/>
      <c r="C41" s="165"/>
      <c r="D41" s="370"/>
      <c r="E41" s="370"/>
      <c r="F41" s="370"/>
      <c r="G41" s="370"/>
      <c r="H41" s="370"/>
      <c r="I41" s="165"/>
      <c r="J41" s="175"/>
      <c r="K41" s="388"/>
      <c r="L41" s="388"/>
      <c r="M41" s="389"/>
      <c r="N41" s="167"/>
      <c r="O41" s="377"/>
      <c r="P41" s="515" t="s">
        <v>88</v>
      </c>
      <c r="Q41" s="515"/>
      <c r="R41" s="515"/>
      <c r="S41" s="167"/>
      <c r="T41" s="516" t="str">
        <f>IF(T39-J55&lt;0,"△","")</f>
        <v>△</v>
      </c>
      <c r="U41" s="518">
        <f>ABS(T39-J55)</f>
        <v>28333629519</v>
      </c>
      <c r="V41" s="518"/>
      <c r="W41" s="519"/>
    </row>
    <row r="42" spans="1:23" ht="17.25" customHeight="1" thickBot="1" x14ac:dyDescent="0.2">
      <c r="B42" s="164"/>
      <c r="C42" s="370"/>
      <c r="D42" s="370"/>
      <c r="E42" s="370"/>
      <c r="F42" s="370"/>
      <c r="G42" s="370"/>
      <c r="H42" s="370"/>
      <c r="I42" s="165"/>
      <c r="J42" s="175"/>
      <c r="K42" s="388"/>
      <c r="L42" s="388"/>
      <c r="M42" s="389"/>
      <c r="N42" s="179"/>
      <c r="O42" s="365"/>
      <c r="P42" s="508"/>
      <c r="Q42" s="508"/>
      <c r="R42" s="508"/>
      <c r="S42" s="179"/>
      <c r="T42" s="517"/>
      <c r="U42" s="513"/>
      <c r="V42" s="513"/>
      <c r="W42" s="514"/>
    </row>
    <row r="43" spans="1:23" ht="17.25" customHeight="1" thickTop="1" x14ac:dyDescent="0.15">
      <c r="B43" s="164"/>
      <c r="C43" s="376"/>
      <c r="D43" s="165"/>
      <c r="E43" s="370"/>
      <c r="F43" s="370"/>
      <c r="G43" s="370"/>
      <c r="H43" s="370"/>
      <c r="I43" s="165"/>
      <c r="J43" s="175"/>
      <c r="K43" s="388"/>
      <c r="L43" s="388"/>
      <c r="M43" s="389"/>
      <c r="N43" s="166"/>
      <c r="O43" s="520" t="s">
        <v>147</v>
      </c>
      <c r="P43" s="520"/>
      <c r="Q43" s="520"/>
      <c r="R43" s="377"/>
      <c r="S43" s="167"/>
      <c r="T43" s="522">
        <f>SUM(U41)</f>
        <v>28333629519</v>
      </c>
      <c r="U43" s="518"/>
      <c r="V43" s="518"/>
      <c r="W43" s="519"/>
    </row>
    <row r="44" spans="1:23" ht="17.25" customHeight="1" thickBot="1" x14ac:dyDescent="0.2">
      <c r="B44" s="164"/>
      <c r="C44" s="376"/>
      <c r="D44" s="370"/>
      <c r="E44" s="370"/>
      <c r="F44" s="370"/>
      <c r="G44" s="370"/>
      <c r="H44" s="370"/>
      <c r="I44" s="165"/>
      <c r="J44" s="175"/>
      <c r="K44" s="388"/>
      <c r="L44" s="388"/>
      <c r="M44" s="389"/>
      <c r="N44" s="172"/>
      <c r="O44" s="521"/>
      <c r="P44" s="521"/>
      <c r="Q44" s="521"/>
      <c r="R44" s="365"/>
      <c r="S44" s="179"/>
      <c r="T44" s="512"/>
      <c r="U44" s="513"/>
      <c r="V44" s="513"/>
      <c r="W44" s="514"/>
    </row>
    <row r="45" spans="1:23" ht="17.25" customHeight="1" thickTop="1" x14ac:dyDescent="0.15">
      <c r="B45" s="164"/>
      <c r="C45" s="376"/>
      <c r="D45" s="370"/>
      <c r="E45" s="370"/>
      <c r="F45" s="370"/>
      <c r="G45" s="370"/>
      <c r="H45" s="370"/>
      <c r="I45" s="165"/>
      <c r="J45" s="371"/>
      <c r="K45" s="372"/>
      <c r="L45" s="177"/>
      <c r="M45" s="178"/>
      <c r="N45" s="164"/>
      <c r="O45" s="165"/>
      <c r="P45" s="523" t="s">
        <v>89</v>
      </c>
      <c r="Q45" s="523"/>
      <c r="R45" s="524"/>
      <c r="S45" s="167"/>
      <c r="T45" s="522">
        <v>2382788449</v>
      </c>
      <c r="U45" s="518"/>
      <c r="V45" s="518"/>
      <c r="W45" s="519"/>
    </row>
    <row r="46" spans="1:23" ht="17.25" customHeight="1" x14ac:dyDescent="0.15">
      <c r="B46" s="164"/>
      <c r="C46" s="165"/>
      <c r="D46" s="370"/>
      <c r="E46" s="370"/>
      <c r="F46" s="370"/>
      <c r="G46" s="370"/>
      <c r="H46" s="370"/>
      <c r="I46" s="165"/>
      <c r="J46" s="175"/>
      <c r="K46" s="390"/>
      <c r="L46" s="174"/>
      <c r="M46" s="170"/>
      <c r="N46" s="165"/>
      <c r="O46" s="165"/>
      <c r="P46" s="476" t="s">
        <v>90</v>
      </c>
      <c r="Q46" s="476"/>
      <c r="R46" s="476"/>
      <c r="S46" s="176"/>
      <c r="T46" s="496"/>
      <c r="U46" s="497"/>
      <c r="V46" s="497"/>
      <c r="W46" s="498"/>
    </row>
    <row r="47" spans="1:23" x14ac:dyDescent="0.15">
      <c r="B47" s="164"/>
      <c r="C47" s="370"/>
      <c r="D47" s="370"/>
      <c r="E47" s="370"/>
      <c r="F47" s="370"/>
      <c r="G47" s="370"/>
      <c r="H47" s="370"/>
      <c r="I47" s="165"/>
      <c r="J47" s="371"/>
      <c r="K47" s="372"/>
      <c r="L47" s="177"/>
      <c r="M47" s="178"/>
      <c r="N47" s="165"/>
      <c r="O47" s="165"/>
      <c r="P47" s="523" t="s">
        <v>91</v>
      </c>
      <c r="Q47" s="525"/>
      <c r="R47" s="525"/>
      <c r="S47" s="165"/>
      <c r="T47" s="509">
        <v>3117929468</v>
      </c>
      <c r="U47" s="526"/>
      <c r="V47" s="526"/>
      <c r="W47" s="527"/>
    </row>
    <row r="48" spans="1:23" x14ac:dyDescent="0.15">
      <c r="B48" s="164"/>
      <c r="C48" s="370"/>
      <c r="D48" s="370"/>
      <c r="E48" s="370"/>
      <c r="F48" s="370"/>
      <c r="G48" s="370"/>
      <c r="H48" s="370"/>
      <c r="I48" s="165"/>
      <c r="J48" s="371"/>
      <c r="K48" s="372"/>
      <c r="L48" s="177"/>
      <c r="M48" s="178"/>
      <c r="N48" s="165"/>
      <c r="O48" s="165"/>
      <c r="P48" s="501"/>
      <c r="Q48" s="501"/>
      <c r="R48" s="501"/>
      <c r="S48" s="176"/>
      <c r="T48" s="504"/>
      <c r="U48" s="505"/>
      <c r="V48" s="505"/>
      <c r="W48" s="506"/>
    </row>
    <row r="49" spans="2:23" ht="17.25" customHeight="1" x14ac:dyDescent="0.15">
      <c r="B49" s="164"/>
      <c r="C49" s="370"/>
      <c r="D49" s="370"/>
      <c r="E49" s="370"/>
      <c r="F49" s="370"/>
      <c r="G49" s="370"/>
      <c r="H49" s="370"/>
      <c r="I49" s="165"/>
      <c r="J49" s="371"/>
      <c r="K49" s="372"/>
      <c r="L49" s="177"/>
      <c r="M49" s="178"/>
      <c r="N49" s="165"/>
      <c r="O49" s="165"/>
      <c r="P49" s="457" t="s">
        <v>92</v>
      </c>
      <c r="Q49" s="500"/>
      <c r="R49" s="500"/>
      <c r="S49" s="165"/>
      <c r="T49" s="493">
        <f>T43-T45-T47</f>
        <v>22832911602</v>
      </c>
      <c r="U49" s="502"/>
      <c r="V49" s="502"/>
      <c r="W49" s="503"/>
    </row>
    <row r="50" spans="2:23" ht="17.25" customHeight="1" x14ac:dyDescent="0.15">
      <c r="B50" s="164"/>
      <c r="C50" s="376"/>
      <c r="D50" s="370"/>
      <c r="E50" s="370"/>
      <c r="F50" s="370"/>
      <c r="G50" s="370"/>
      <c r="H50" s="370"/>
      <c r="I50" s="165"/>
      <c r="J50" s="391"/>
      <c r="K50" s="390"/>
      <c r="L50" s="177"/>
      <c r="M50" s="178"/>
      <c r="N50" s="165"/>
      <c r="O50" s="165"/>
      <c r="P50" s="501"/>
      <c r="Q50" s="501"/>
      <c r="R50" s="501"/>
      <c r="S50" s="165"/>
      <c r="T50" s="504"/>
      <c r="U50" s="505"/>
      <c r="V50" s="505"/>
      <c r="W50" s="506"/>
    </row>
    <row r="51" spans="2:23" ht="17.25" customHeight="1" x14ac:dyDescent="0.15">
      <c r="B51" s="164"/>
      <c r="C51" s="376"/>
      <c r="D51" s="370"/>
      <c r="E51" s="370"/>
      <c r="F51" s="370"/>
      <c r="G51" s="370"/>
      <c r="H51" s="370"/>
      <c r="I51" s="165"/>
      <c r="J51" s="371"/>
      <c r="K51" s="372"/>
      <c r="L51" s="177"/>
      <c r="M51" s="178"/>
      <c r="N51" s="165"/>
      <c r="O51" s="165"/>
      <c r="P51" s="362"/>
      <c r="Q51" s="362"/>
      <c r="R51" s="362"/>
      <c r="S51" s="161"/>
      <c r="T51" s="168"/>
      <c r="U51" s="373"/>
      <c r="V51" s="169"/>
      <c r="W51" s="180"/>
    </row>
    <row r="52" spans="2:23" ht="17.25" customHeight="1" x14ac:dyDescent="0.15">
      <c r="B52" s="164"/>
      <c r="C52" s="376"/>
      <c r="D52" s="370"/>
      <c r="E52" s="370"/>
      <c r="F52" s="370"/>
      <c r="G52" s="370"/>
      <c r="H52" s="370"/>
      <c r="I52" s="165"/>
      <c r="J52" s="371"/>
      <c r="K52" s="372"/>
      <c r="L52" s="177"/>
      <c r="M52" s="178"/>
      <c r="N52" s="165"/>
      <c r="O52" s="165"/>
      <c r="P52" s="376"/>
      <c r="Q52" s="376"/>
      <c r="R52" s="376"/>
      <c r="S52" s="165"/>
      <c r="T52" s="175"/>
      <c r="U52" s="379"/>
      <c r="V52" s="174"/>
      <c r="W52" s="170"/>
    </row>
    <row r="53" spans="2:23" ht="17.25" hidden="1" customHeight="1" x14ac:dyDescent="0.15">
      <c r="B53" s="164"/>
      <c r="C53" s="376"/>
      <c r="D53" s="370"/>
      <c r="E53" s="370"/>
      <c r="F53" s="370"/>
      <c r="G53" s="370"/>
      <c r="H53" s="370"/>
      <c r="I53" s="165"/>
      <c r="J53" s="371"/>
      <c r="K53" s="372"/>
      <c r="L53" s="177"/>
      <c r="M53" s="178"/>
      <c r="N53" s="165"/>
      <c r="O53" s="165"/>
      <c r="P53" s="376"/>
      <c r="Q53" s="376"/>
      <c r="R53" s="376"/>
      <c r="S53" s="165"/>
      <c r="T53" s="175"/>
      <c r="U53" s="379"/>
      <c r="V53" s="174"/>
      <c r="W53" s="170"/>
    </row>
    <row r="54" spans="2:23" ht="17.25" customHeight="1" x14ac:dyDescent="0.15">
      <c r="B54" s="164"/>
      <c r="C54" s="165"/>
      <c r="D54" s="165"/>
      <c r="E54" s="165"/>
      <c r="F54" s="165"/>
      <c r="G54" s="165"/>
      <c r="H54" s="165"/>
      <c r="I54" s="165"/>
      <c r="J54" s="378"/>
      <c r="K54" s="379"/>
      <c r="L54" s="174"/>
      <c r="M54" s="170"/>
      <c r="N54" s="165"/>
      <c r="O54" s="165"/>
      <c r="P54" s="476"/>
      <c r="Q54" s="476"/>
      <c r="R54" s="476"/>
      <c r="S54" s="176"/>
      <c r="T54" s="181"/>
      <c r="U54" s="374"/>
      <c r="V54" s="182"/>
      <c r="W54" s="183"/>
    </row>
    <row r="55" spans="2:23" ht="17.25" customHeight="1" x14ac:dyDescent="0.15">
      <c r="B55" s="162"/>
      <c r="C55" s="161"/>
      <c r="D55" s="161"/>
      <c r="E55" s="457" t="s">
        <v>93</v>
      </c>
      <c r="F55" s="457"/>
      <c r="G55" s="161"/>
      <c r="H55" s="161"/>
      <c r="I55" s="161"/>
      <c r="J55" s="493">
        <f>SUM(J9,J31,J37)</f>
        <v>82079956374</v>
      </c>
      <c r="K55" s="494"/>
      <c r="L55" s="494"/>
      <c r="M55" s="495"/>
      <c r="N55" s="161"/>
      <c r="O55" s="161"/>
      <c r="P55" s="161"/>
      <c r="Q55" s="499" t="s">
        <v>94</v>
      </c>
      <c r="R55" s="499"/>
      <c r="S55" s="161"/>
      <c r="T55" s="493">
        <f>IF(T41="△",T43-U41,T43+U41)</f>
        <v>0</v>
      </c>
      <c r="U55" s="494"/>
      <c r="V55" s="494"/>
      <c r="W55" s="495"/>
    </row>
    <row r="56" spans="2:23" ht="17.25" customHeight="1" x14ac:dyDescent="0.15">
      <c r="B56" s="184"/>
      <c r="C56" s="176"/>
      <c r="D56" s="176"/>
      <c r="E56" s="476"/>
      <c r="F56" s="476"/>
      <c r="G56" s="176"/>
      <c r="H56" s="176"/>
      <c r="I56" s="176"/>
      <c r="J56" s="496"/>
      <c r="K56" s="497"/>
      <c r="L56" s="497"/>
      <c r="M56" s="498"/>
      <c r="N56" s="176"/>
      <c r="O56" s="176"/>
      <c r="P56" s="176"/>
      <c r="Q56" s="490"/>
      <c r="R56" s="490"/>
      <c r="S56" s="176"/>
      <c r="T56" s="496"/>
      <c r="U56" s="497"/>
      <c r="V56" s="497"/>
      <c r="W56" s="498"/>
    </row>
    <row r="57" spans="2:23" ht="20.25" customHeight="1" x14ac:dyDescent="0.15">
      <c r="C57" s="159" t="s">
        <v>95</v>
      </c>
      <c r="U57" s="185"/>
    </row>
  </sheetData>
  <mergeCells count="75">
    <mergeCell ref="F3:V3"/>
    <mergeCell ref="B5:W5"/>
    <mergeCell ref="B6:M6"/>
    <mergeCell ref="N6:W6"/>
    <mergeCell ref="B7:I7"/>
    <mergeCell ref="J7:M7"/>
    <mergeCell ref="N7:R7"/>
    <mergeCell ref="T7:W7"/>
    <mergeCell ref="C8:F9"/>
    <mergeCell ref="O8:Q9"/>
    <mergeCell ref="J9:M9"/>
    <mergeCell ref="T9:W9"/>
    <mergeCell ref="D10:G11"/>
    <mergeCell ref="J10:M11"/>
    <mergeCell ref="P10:R11"/>
    <mergeCell ref="T10:W11"/>
    <mergeCell ref="E12:H13"/>
    <mergeCell ref="J12:M13"/>
    <mergeCell ref="O13:Q14"/>
    <mergeCell ref="T13:W14"/>
    <mergeCell ref="E14:H15"/>
    <mergeCell ref="J14:M15"/>
    <mergeCell ref="P15:R16"/>
    <mergeCell ref="T15:W16"/>
    <mergeCell ref="D16:G17"/>
    <mergeCell ref="J16:M17"/>
    <mergeCell ref="E18:H19"/>
    <mergeCell ref="J18:M19"/>
    <mergeCell ref="O18:Q19"/>
    <mergeCell ref="T18:W19"/>
    <mergeCell ref="E20:H21"/>
    <mergeCell ref="J20:M21"/>
    <mergeCell ref="P20:R21"/>
    <mergeCell ref="T20:W21"/>
    <mergeCell ref="D22:G23"/>
    <mergeCell ref="J22:M23"/>
    <mergeCell ref="O23:Q24"/>
    <mergeCell ref="T23:W24"/>
    <mergeCell ref="E24:H25"/>
    <mergeCell ref="J24:M25"/>
    <mergeCell ref="P25:R26"/>
    <mergeCell ref="T25:W26"/>
    <mergeCell ref="E26:H27"/>
    <mergeCell ref="J26:M27"/>
    <mergeCell ref="O28:Q29"/>
    <mergeCell ref="T28:W29"/>
    <mergeCell ref="P30:R31"/>
    <mergeCell ref="T30:W31"/>
    <mergeCell ref="C31:F32"/>
    <mergeCell ref="J31:M32"/>
    <mergeCell ref="D33:H34"/>
    <mergeCell ref="J33:M34"/>
    <mergeCell ref="O33:Q34"/>
    <mergeCell ref="T33:W34"/>
    <mergeCell ref="P35:R36"/>
    <mergeCell ref="T35:W36"/>
    <mergeCell ref="P49:R50"/>
    <mergeCell ref="T49:W50"/>
    <mergeCell ref="P39:R40"/>
    <mergeCell ref="T39:W40"/>
    <mergeCell ref="P41:R42"/>
    <mergeCell ref="T41:T42"/>
    <mergeCell ref="U41:W42"/>
    <mergeCell ref="O43:Q44"/>
    <mergeCell ref="T43:W44"/>
    <mergeCell ref="P45:R45"/>
    <mergeCell ref="T45:W46"/>
    <mergeCell ref="P46:R46"/>
    <mergeCell ref="P47:R48"/>
    <mergeCell ref="T47:W48"/>
    <mergeCell ref="P54:R54"/>
    <mergeCell ref="E55:F56"/>
    <mergeCell ref="J55:M56"/>
    <mergeCell ref="Q55:R56"/>
    <mergeCell ref="T55:W56"/>
  </mergeCells>
  <phoneticPr fontId="3"/>
  <pageMargins left="0.78740157480314965" right="0.43307086614173229" top="0.43307086614173229" bottom="0.47244094488188981" header="0.35433070866141736" footer="0.31496062992125984"/>
  <pageSetup paperSize="9" scale="76" firstPageNumber="80" orientation="portrait" useFirstPageNumber="1" r:id="rId1"/>
  <headerFooter alignWithMargins="0">
    <oddFooter>&amp;C&amp;"ＭＳ 明朝,標準"&amp;14－ 5 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AJ58"/>
  <sheetViews>
    <sheetView view="pageBreakPreview" zoomScale="130" zoomScaleNormal="80" zoomScaleSheetLayoutView="130" workbookViewId="0">
      <pane xSplit="20" ySplit="5" topLeftCell="U6" activePane="bottomRight" state="frozen"/>
      <selection activeCell="M18" sqref="M18"/>
      <selection pane="topRight" activeCell="M18" sqref="M18"/>
      <selection pane="bottomLeft" activeCell="M18" sqref="M18"/>
      <selection pane="bottomRight" sqref="A1:XFD1048576"/>
    </sheetView>
  </sheetViews>
  <sheetFormatPr defaultRowHeight="38.25" customHeight="1" x14ac:dyDescent="0.15"/>
  <cols>
    <col min="1" max="1" width="4" style="57" customWidth="1"/>
    <col min="2" max="2" width="0.625" style="57" customWidth="1"/>
    <col min="3" max="18" width="2" style="57" customWidth="1"/>
    <col min="19" max="20" width="0.875" style="57" customWidth="1"/>
    <col min="21" max="21" width="3.625" style="157" customWidth="1"/>
    <col min="22" max="24" width="6.5" style="57" customWidth="1"/>
    <col min="25" max="26" width="0.75" style="57" customWidth="1"/>
    <col min="27" max="27" width="3.875" style="157" customWidth="1"/>
    <col min="28" max="30" width="6.5" style="57" customWidth="1"/>
    <col min="31" max="31" width="0.75" style="57" customWidth="1"/>
    <col min="32" max="32" width="3.75" style="158" customWidth="1"/>
    <col min="33" max="35" width="6.5" style="57" customWidth="1"/>
    <col min="36" max="36" width="1.75" style="57" customWidth="1"/>
    <col min="37" max="220" width="9" style="57"/>
    <col min="221" max="221" width="4" style="57" customWidth="1"/>
    <col min="222" max="222" width="0.625" style="57" customWidth="1"/>
    <col min="223" max="238" width="2" style="57" customWidth="1"/>
    <col min="239" max="240" width="0.875" style="57" customWidth="1"/>
    <col min="241" max="241" width="3.625" style="57" customWidth="1"/>
    <col min="242" max="244" width="6.5" style="57" customWidth="1"/>
    <col min="245" max="246" width="0.75" style="57" customWidth="1"/>
    <col min="247" max="247" width="3.875" style="57" customWidth="1"/>
    <col min="248" max="250" width="6.5" style="57" customWidth="1"/>
    <col min="251" max="251" width="0.75" style="57" customWidth="1"/>
    <col min="252" max="252" width="3.75" style="57" customWidth="1"/>
    <col min="253" max="255" width="6.5" style="57" customWidth="1"/>
    <col min="256" max="258" width="1.625" style="57" customWidth="1"/>
    <col min="259" max="259" width="0.625" style="57" customWidth="1"/>
    <col min="260" max="272" width="2" style="57" customWidth="1"/>
    <col min="273" max="273" width="3.375" style="57" customWidth="1"/>
    <col min="274" max="275" width="2" style="57" customWidth="1"/>
    <col min="276" max="277" width="0.5" style="57" customWidth="1"/>
    <col min="278" max="278" width="3.75" style="57" customWidth="1"/>
    <col min="279" max="281" width="6.5" style="57" customWidth="1"/>
    <col min="282" max="283" width="0.75" style="57" customWidth="1"/>
    <col min="284" max="284" width="3.75" style="57" customWidth="1"/>
    <col min="285" max="287" width="6.5" style="57" customWidth="1"/>
    <col min="288" max="288" width="0.875" style="57" customWidth="1"/>
    <col min="289" max="289" width="3.75" style="57" customWidth="1"/>
    <col min="290" max="292" width="6.5" style="57" customWidth="1"/>
    <col min="293" max="476" width="9" style="57"/>
    <col min="477" max="477" width="4" style="57" customWidth="1"/>
    <col min="478" max="478" width="0.625" style="57" customWidth="1"/>
    <col min="479" max="494" width="2" style="57" customWidth="1"/>
    <col min="495" max="496" width="0.875" style="57" customWidth="1"/>
    <col min="497" max="497" width="3.625" style="57" customWidth="1"/>
    <col min="498" max="500" width="6.5" style="57" customWidth="1"/>
    <col min="501" max="502" width="0.75" style="57" customWidth="1"/>
    <col min="503" max="503" width="3.875" style="57" customWidth="1"/>
    <col min="504" max="506" width="6.5" style="57" customWidth="1"/>
    <col min="507" max="507" width="0.75" style="57" customWidth="1"/>
    <col min="508" max="508" width="3.75" style="57" customWidth="1"/>
    <col min="509" max="511" width="6.5" style="57" customWidth="1"/>
    <col min="512" max="514" width="1.625" style="57" customWidth="1"/>
    <col min="515" max="515" width="0.625" style="57" customWidth="1"/>
    <col min="516" max="528" width="2" style="57" customWidth="1"/>
    <col min="529" max="529" width="3.375" style="57" customWidth="1"/>
    <col min="530" max="531" width="2" style="57" customWidth="1"/>
    <col min="532" max="533" width="0.5" style="57" customWidth="1"/>
    <col min="534" max="534" width="3.75" style="57" customWidth="1"/>
    <col min="535" max="537" width="6.5" style="57" customWidth="1"/>
    <col min="538" max="539" width="0.75" style="57" customWidth="1"/>
    <col min="540" max="540" width="3.75" style="57" customWidth="1"/>
    <col min="541" max="543" width="6.5" style="57" customWidth="1"/>
    <col min="544" max="544" width="0.875" style="57" customWidth="1"/>
    <col min="545" max="545" width="3.75" style="57" customWidth="1"/>
    <col min="546" max="548" width="6.5" style="57" customWidth="1"/>
    <col min="549" max="732" width="9" style="57"/>
    <col min="733" max="733" width="4" style="57" customWidth="1"/>
    <col min="734" max="734" width="0.625" style="57" customWidth="1"/>
    <col min="735" max="750" width="2" style="57" customWidth="1"/>
    <col min="751" max="752" width="0.875" style="57" customWidth="1"/>
    <col min="753" max="753" width="3.625" style="57" customWidth="1"/>
    <col min="754" max="756" width="6.5" style="57" customWidth="1"/>
    <col min="757" max="758" width="0.75" style="57" customWidth="1"/>
    <col min="759" max="759" width="3.875" style="57" customWidth="1"/>
    <col min="760" max="762" width="6.5" style="57" customWidth="1"/>
    <col min="763" max="763" width="0.75" style="57" customWidth="1"/>
    <col min="764" max="764" width="3.75" style="57" customWidth="1"/>
    <col min="765" max="767" width="6.5" style="57" customWidth="1"/>
    <col min="768" max="770" width="1.625" style="57" customWidth="1"/>
    <col min="771" max="771" width="0.625" style="57" customWidth="1"/>
    <col min="772" max="784" width="2" style="57" customWidth="1"/>
    <col min="785" max="785" width="3.375" style="57" customWidth="1"/>
    <col min="786" max="787" width="2" style="57" customWidth="1"/>
    <col min="788" max="789" width="0.5" style="57" customWidth="1"/>
    <col min="790" max="790" width="3.75" style="57" customWidth="1"/>
    <col min="791" max="793" width="6.5" style="57" customWidth="1"/>
    <col min="794" max="795" width="0.75" style="57" customWidth="1"/>
    <col min="796" max="796" width="3.75" style="57" customWidth="1"/>
    <col min="797" max="799" width="6.5" style="57" customWidth="1"/>
    <col min="800" max="800" width="0.875" style="57" customWidth="1"/>
    <col min="801" max="801" width="3.75" style="57" customWidth="1"/>
    <col min="802" max="804" width="6.5" style="57" customWidth="1"/>
    <col min="805" max="988" width="9" style="57"/>
    <col min="989" max="989" width="4" style="57" customWidth="1"/>
    <col min="990" max="990" width="0.625" style="57" customWidth="1"/>
    <col min="991" max="1006" width="2" style="57" customWidth="1"/>
    <col min="1007" max="1008" width="0.875" style="57" customWidth="1"/>
    <col min="1009" max="1009" width="3.625" style="57" customWidth="1"/>
    <col min="1010" max="1012" width="6.5" style="57" customWidth="1"/>
    <col min="1013" max="1014" width="0.75" style="57" customWidth="1"/>
    <col min="1015" max="1015" width="3.875" style="57" customWidth="1"/>
    <col min="1016" max="1018" width="6.5" style="57" customWidth="1"/>
    <col min="1019" max="1019" width="0.75" style="57" customWidth="1"/>
    <col min="1020" max="1020" width="3.75" style="57" customWidth="1"/>
    <col min="1021" max="1023" width="6.5" style="57" customWidth="1"/>
    <col min="1024" max="1026" width="1.625" style="57" customWidth="1"/>
    <col min="1027" max="1027" width="0.625" style="57" customWidth="1"/>
    <col min="1028" max="1040" width="2" style="57" customWidth="1"/>
    <col min="1041" max="1041" width="3.375" style="57" customWidth="1"/>
    <col min="1042" max="1043" width="2" style="57" customWidth="1"/>
    <col min="1044" max="1045" width="0.5" style="57" customWidth="1"/>
    <col min="1046" max="1046" width="3.75" style="57" customWidth="1"/>
    <col min="1047" max="1049" width="6.5" style="57" customWidth="1"/>
    <col min="1050" max="1051" width="0.75" style="57" customWidth="1"/>
    <col min="1052" max="1052" width="3.75" style="57" customWidth="1"/>
    <col min="1053" max="1055" width="6.5" style="57" customWidth="1"/>
    <col min="1056" max="1056" width="0.875" style="57" customWidth="1"/>
    <col min="1057" max="1057" width="3.75" style="57" customWidth="1"/>
    <col min="1058" max="1060" width="6.5" style="57" customWidth="1"/>
    <col min="1061" max="1244" width="9" style="57"/>
    <col min="1245" max="1245" width="4" style="57" customWidth="1"/>
    <col min="1246" max="1246" width="0.625" style="57" customWidth="1"/>
    <col min="1247" max="1262" width="2" style="57" customWidth="1"/>
    <col min="1263" max="1264" width="0.875" style="57" customWidth="1"/>
    <col min="1265" max="1265" width="3.625" style="57" customWidth="1"/>
    <col min="1266" max="1268" width="6.5" style="57" customWidth="1"/>
    <col min="1269" max="1270" width="0.75" style="57" customWidth="1"/>
    <col min="1271" max="1271" width="3.875" style="57" customWidth="1"/>
    <col min="1272" max="1274" width="6.5" style="57" customWidth="1"/>
    <col min="1275" max="1275" width="0.75" style="57" customWidth="1"/>
    <col min="1276" max="1276" width="3.75" style="57" customWidth="1"/>
    <col min="1277" max="1279" width="6.5" style="57" customWidth="1"/>
    <col min="1280" max="1282" width="1.625" style="57" customWidth="1"/>
    <col min="1283" max="1283" width="0.625" style="57" customWidth="1"/>
    <col min="1284" max="1296" width="2" style="57" customWidth="1"/>
    <col min="1297" max="1297" width="3.375" style="57" customWidth="1"/>
    <col min="1298" max="1299" width="2" style="57" customWidth="1"/>
    <col min="1300" max="1301" width="0.5" style="57" customWidth="1"/>
    <col min="1302" max="1302" width="3.75" style="57" customWidth="1"/>
    <col min="1303" max="1305" width="6.5" style="57" customWidth="1"/>
    <col min="1306" max="1307" width="0.75" style="57" customWidth="1"/>
    <col min="1308" max="1308" width="3.75" style="57" customWidth="1"/>
    <col min="1309" max="1311" width="6.5" style="57" customWidth="1"/>
    <col min="1312" max="1312" width="0.875" style="57" customWidth="1"/>
    <col min="1313" max="1313" width="3.75" style="57" customWidth="1"/>
    <col min="1314" max="1316" width="6.5" style="57" customWidth="1"/>
    <col min="1317" max="1500" width="9" style="57"/>
    <col min="1501" max="1501" width="4" style="57" customWidth="1"/>
    <col min="1502" max="1502" width="0.625" style="57" customWidth="1"/>
    <col min="1503" max="1518" width="2" style="57" customWidth="1"/>
    <col min="1519" max="1520" width="0.875" style="57" customWidth="1"/>
    <col min="1521" max="1521" width="3.625" style="57" customWidth="1"/>
    <col min="1522" max="1524" width="6.5" style="57" customWidth="1"/>
    <col min="1525" max="1526" width="0.75" style="57" customWidth="1"/>
    <col min="1527" max="1527" width="3.875" style="57" customWidth="1"/>
    <col min="1528" max="1530" width="6.5" style="57" customWidth="1"/>
    <col min="1531" max="1531" width="0.75" style="57" customWidth="1"/>
    <col min="1532" max="1532" width="3.75" style="57" customWidth="1"/>
    <col min="1533" max="1535" width="6.5" style="57" customWidth="1"/>
    <col min="1536" max="1538" width="1.625" style="57" customWidth="1"/>
    <col min="1539" max="1539" width="0.625" style="57" customWidth="1"/>
    <col min="1540" max="1552" width="2" style="57" customWidth="1"/>
    <col min="1553" max="1553" width="3.375" style="57" customWidth="1"/>
    <col min="1554" max="1555" width="2" style="57" customWidth="1"/>
    <col min="1556" max="1557" width="0.5" style="57" customWidth="1"/>
    <col min="1558" max="1558" width="3.75" style="57" customWidth="1"/>
    <col min="1559" max="1561" width="6.5" style="57" customWidth="1"/>
    <col min="1562" max="1563" width="0.75" style="57" customWidth="1"/>
    <col min="1564" max="1564" width="3.75" style="57" customWidth="1"/>
    <col min="1565" max="1567" width="6.5" style="57" customWidth="1"/>
    <col min="1568" max="1568" width="0.875" style="57" customWidth="1"/>
    <col min="1569" max="1569" width="3.75" style="57" customWidth="1"/>
    <col min="1570" max="1572" width="6.5" style="57" customWidth="1"/>
    <col min="1573" max="1756" width="9" style="57"/>
    <col min="1757" max="1757" width="4" style="57" customWidth="1"/>
    <col min="1758" max="1758" width="0.625" style="57" customWidth="1"/>
    <col min="1759" max="1774" width="2" style="57" customWidth="1"/>
    <col min="1775" max="1776" width="0.875" style="57" customWidth="1"/>
    <col min="1777" max="1777" width="3.625" style="57" customWidth="1"/>
    <col min="1778" max="1780" width="6.5" style="57" customWidth="1"/>
    <col min="1781" max="1782" width="0.75" style="57" customWidth="1"/>
    <col min="1783" max="1783" width="3.875" style="57" customWidth="1"/>
    <col min="1784" max="1786" width="6.5" style="57" customWidth="1"/>
    <col min="1787" max="1787" width="0.75" style="57" customWidth="1"/>
    <col min="1788" max="1788" width="3.75" style="57" customWidth="1"/>
    <col min="1789" max="1791" width="6.5" style="57" customWidth="1"/>
    <col min="1792" max="1794" width="1.625" style="57" customWidth="1"/>
    <col min="1795" max="1795" width="0.625" style="57" customWidth="1"/>
    <col min="1796" max="1808" width="2" style="57" customWidth="1"/>
    <col min="1809" max="1809" width="3.375" style="57" customWidth="1"/>
    <col min="1810" max="1811" width="2" style="57" customWidth="1"/>
    <col min="1812" max="1813" width="0.5" style="57" customWidth="1"/>
    <col min="1814" max="1814" width="3.75" style="57" customWidth="1"/>
    <col min="1815" max="1817" width="6.5" style="57" customWidth="1"/>
    <col min="1818" max="1819" width="0.75" style="57" customWidth="1"/>
    <col min="1820" max="1820" width="3.75" style="57" customWidth="1"/>
    <col min="1821" max="1823" width="6.5" style="57" customWidth="1"/>
    <col min="1824" max="1824" width="0.875" style="57" customWidth="1"/>
    <col min="1825" max="1825" width="3.75" style="57" customWidth="1"/>
    <col min="1826" max="1828" width="6.5" style="57" customWidth="1"/>
    <col min="1829" max="2012" width="9" style="57"/>
    <col min="2013" max="2013" width="4" style="57" customWidth="1"/>
    <col min="2014" max="2014" width="0.625" style="57" customWidth="1"/>
    <col min="2015" max="2030" width="2" style="57" customWidth="1"/>
    <col min="2031" max="2032" width="0.875" style="57" customWidth="1"/>
    <col min="2033" max="2033" width="3.625" style="57" customWidth="1"/>
    <col min="2034" max="2036" width="6.5" style="57" customWidth="1"/>
    <col min="2037" max="2038" width="0.75" style="57" customWidth="1"/>
    <col min="2039" max="2039" width="3.875" style="57" customWidth="1"/>
    <col min="2040" max="2042" width="6.5" style="57" customWidth="1"/>
    <col min="2043" max="2043" width="0.75" style="57" customWidth="1"/>
    <col min="2044" max="2044" width="3.75" style="57" customWidth="1"/>
    <col min="2045" max="2047" width="6.5" style="57" customWidth="1"/>
    <col min="2048" max="2050" width="1.625" style="57" customWidth="1"/>
    <col min="2051" max="2051" width="0.625" style="57" customWidth="1"/>
    <col min="2052" max="2064" width="2" style="57" customWidth="1"/>
    <col min="2065" max="2065" width="3.375" style="57" customWidth="1"/>
    <col min="2066" max="2067" width="2" style="57" customWidth="1"/>
    <col min="2068" max="2069" width="0.5" style="57" customWidth="1"/>
    <col min="2070" max="2070" width="3.75" style="57" customWidth="1"/>
    <col min="2071" max="2073" width="6.5" style="57" customWidth="1"/>
    <col min="2074" max="2075" width="0.75" style="57" customWidth="1"/>
    <col min="2076" max="2076" width="3.75" style="57" customWidth="1"/>
    <col min="2077" max="2079" width="6.5" style="57" customWidth="1"/>
    <col min="2080" max="2080" width="0.875" style="57" customWidth="1"/>
    <col min="2081" max="2081" width="3.75" style="57" customWidth="1"/>
    <col min="2082" max="2084" width="6.5" style="57" customWidth="1"/>
    <col min="2085" max="2268" width="9" style="57"/>
    <col min="2269" max="2269" width="4" style="57" customWidth="1"/>
    <col min="2270" max="2270" width="0.625" style="57" customWidth="1"/>
    <col min="2271" max="2286" width="2" style="57" customWidth="1"/>
    <col min="2287" max="2288" width="0.875" style="57" customWidth="1"/>
    <col min="2289" max="2289" width="3.625" style="57" customWidth="1"/>
    <col min="2290" max="2292" width="6.5" style="57" customWidth="1"/>
    <col min="2293" max="2294" width="0.75" style="57" customWidth="1"/>
    <col min="2295" max="2295" width="3.875" style="57" customWidth="1"/>
    <col min="2296" max="2298" width="6.5" style="57" customWidth="1"/>
    <col min="2299" max="2299" width="0.75" style="57" customWidth="1"/>
    <col min="2300" max="2300" width="3.75" style="57" customWidth="1"/>
    <col min="2301" max="2303" width="6.5" style="57" customWidth="1"/>
    <col min="2304" max="2306" width="1.625" style="57" customWidth="1"/>
    <col min="2307" max="2307" width="0.625" style="57" customWidth="1"/>
    <col min="2308" max="2320" width="2" style="57" customWidth="1"/>
    <col min="2321" max="2321" width="3.375" style="57" customWidth="1"/>
    <col min="2322" max="2323" width="2" style="57" customWidth="1"/>
    <col min="2324" max="2325" width="0.5" style="57" customWidth="1"/>
    <col min="2326" max="2326" width="3.75" style="57" customWidth="1"/>
    <col min="2327" max="2329" width="6.5" style="57" customWidth="1"/>
    <col min="2330" max="2331" width="0.75" style="57" customWidth="1"/>
    <col min="2332" max="2332" width="3.75" style="57" customWidth="1"/>
    <col min="2333" max="2335" width="6.5" style="57" customWidth="1"/>
    <col min="2336" max="2336" width="0.875" style="57" customWidth="1"/>
    <col min="2337" max="2337" width="3.75" style="57" customWidth="1"/>
    <col min="2338" max="2340" width="6.5" style="57" customWidth="1"/>
    <col min="2341" max="2524" width="9" style="57"/>
    <col min="2525" max="2525" width="4" style="57" customWidth="1"/>
    <col min="2526" max="2526" width="0.625" style="57" customWidth="1"/>
    <col min="2527" max="2542" width="2" style="57" customWidth="1"/>
    <col min="2543" max="2544" width="0.875" style="57" customWidth="1"/>
    <col min="2545" max="2545" width="3.625" style="57" customWidth="1"/>
    <col min="2546" max="2548" width="6.5" style="57" customWidth="1"/>
    <col min="2549" max="2550" width="0.75" style="57" customWidth="1"/>
    <col min="2551" max="2551" width="3.875" style="57" customWidth="1"/>
    <col min="2552" max="2554" width="6.5" style="57" customWidth="1"/>
    <col min="2555" max="2555" width="0.75" style="57" customWidth="1"/>
    <col min="2556" max="2556" width="3.75" style="57" customWidth="1"/>
    <col min="2557" max="2559" width="6.5" style="57" customWidth="1"/>
    <col min="2560" max="2562" width="1.625" style="57" customWidth="1"/>
    <col min="2563" max="2563" width="0.625" style="57" customWidth="1"/>
    <col min="2564" max="2576" width="2" style="57" customWidth="1"/>
    <col min="2577" max="2577" width="3.375" style="57" customWidth="1"/>
    <col min="2578" max="2579" width="2" style="57" customWidth="1"/>
    <col min="2580" max="2581" width="0.5" style="57" customWidth="1"/>
    <col min="2582" max="2582" width="3.75" style="57" customWidth="1"/>
    <col min="2583" max="2585" width="6.5" style="57" customWidth="1"/>
    <col min="2586" max="2587" width="0.75" style="57" customWidth="1"/>
    <col min="2588" max="2588" width="3.75" style="57" customWidth="1"/>
    <col min="2589" max="2591" width="6.5" style="57" customWidth="1"/>
    <col min="2592" max="2592" width="0.875" style="57" customWidth="1"/>
    <col min="2593" max="2593" width="3.75" style="57" customWidth="1"/>
    <col min="2594" max="2596" width="6.5" style="57" customWidth="1"/>
    <col min="2597" max="2780" width="9" style="57"/>
    <col min="2781" max="2781" width="4" style="57" customWidth="1"/>
    <col min="2782" max="2782" width="0.625" style="57" customWidth="1"/>
    <col min="2783" max="2798" width="2" style="57" customWidth="1"/>
    <col min="2799" max="2800" width="0.875" style="57" customWidth="1"/>
    <col min="2801" max="2801" width="3.625" style="57" customWidth="1"/>
    <col min="2802" max="2804" width="6.5" style="57" customWidth="1"/>
    <col min="2805" max="2806" width="0.75" style="57" customWidth="1"/>
    <col min="2807" max="2807" width="3.875" style="57" customWidth="1"/>
    <col min="2808" max="2810" width="6.5" style="57" customWidth="1"/>
    <col min="2811" max="2811" width="0.75" style="57" customWidth="1"/>
    <col min="2812" max="2812" width="3.75" style="57" customWidth="1"/>
    <col min="2813" max="2815" width="6.5" style="57" customWidth="1"/>
    <col min="2816" max="2818" width="1.625" style="57" customWidth="1"/>
    <col min="2819" max="2819" width="0.625" style="57" customWidth="1"/>
    <col min="2820" max="2832" width="2" style="57" customWidth="1"/>
    <col min="2833" max="2833" width="3.375" style="57" customWidth="1"/>
    <col min="2834" max="2835" width="2" style="57" customWidth="1"/>
    <col min="2836" max="2837" width="0.5" style="57" customWidth="1"/>
    <col min="2838" max="2838" width="3.75" style="57" customWidth="1"/>
    <col min="2839" max="2841" width="6.5" style="57" customWidth="1"/>
    <col min="2842" max="2843" width="0.75" style="57" customWidth="1"/>
    <col min="2844" max="2844" width="3.75" style="57" customWidth="1"/>
    <col min="2845" max="2847" width="6.5" style="57" customWidth="1"/>
    <col min="2848" max="2848" width="0.875" style="57" customWidth="1"/>
    <col min="2849" max="2849" width="3.75" style="57" customWidth="1"/>
    <col min="2850" max="2852" width="6.5" style="57" customWidth="1"/>
    <col min="2853" max="3036" width="9" style="57"/>
    <col min="3037" max="3037" width="4" style="57" customWidth="1"/>
    <col min="3038" max="3038" width="0.625" style="57" customWidth="1"/>
    <col min="3039" max="3054" width="2" style="57" customWidth="1"/>
    <col min="3055" max="3056" width="0.875" style="57" customWidth="1"/>
    <col min="3057" max="3057" width="3.625" style="57" customWidth="1"/>
    <col min="3058" max="3060" width="6.5" style="57" customWidth="1"/>
    <col min="3061" max="3062" width="0.75" style="57" customWidth="1"/>
    <col min="3063" max="3063" width="3.875" style="57" customWidth="1"/>
    <col min="3064" max="3066" width="6.5" style="57" customWidth="1"/>
    <col min="3067" max="3067" width="0.75" style="57" customWidth="1"/>
    <col min="3068" max="3068" width="3.75" style="57" customWidth="1"/>
    <col min="3069" max="3071" width="6.5" style="57" customWidth="1"/>
    <col min="3072" max="3074" width="1.625" style="57" customWidth="1"/>
    <col min="3075" max="3075" width="0.625" style="57" customWidth="1"/>
    <col min="3076" max="3088" width="2" style="57" customWidth="1"/>
    <col min="3089" max="3089" width="3.375" style="57" customWidth="1"/>
    <col min="3090" max="3091" width="2" style="57" customWidth="1"/>
    <col min="3092" max="3093" width="0.5" style="57" customWidth="1"/>
    <col min="3094" max="3094" width="3.75" style="57" customWidth="1"/>
    <col min="3095" max="3097" width="6.5" style="57" customWidth="1"/>
    <col min="3098" max="3099" width="0.75" style="57" customWidth="1"/>
    <col min="3100" max="3100" width="3.75" style="57" customWidth="1"/>
    <col min="3101" max="3103" width="6.5" style="57" customWidth="1"/>
    <col min="3104" max="3104" width="0.875" style="57" customWidth="1"/>
    <col min="3105" max="3105" width="3.75" style="57" customWidth="1"/>
    <col min="3106" max="3108" width="6.5" style="57" customWidth="1"/>
    <col min="3109" max="3292" width="9" style="57"/>
    <col min="3293" max="3293" width="4" style="57" customWidth="1"/>
    <col min="3294" max="3294" width="0.625" style="57" customWidth="1"/>
    <col min="3295" max="3310" width="2" style="57" customWidth="1"/>
    <col min="3311" max="3312" width="0.875" style="57" customWidth="1"/>
    <col min="3313" max="3313" width="3.625" style="57" customWidth="1"/>
    <col min="3314" max="3316" width="6.5" style="57" customWidth="1"/>
    <col min="3317" max="3318" width="0.75" style="57" customWidth="1"/>
    <col min="3319" max="3319" width="3.875" style="57" customWidth="1"/>
    <col min="3320" max="3322" width="6.5" style="57" customWidth="1"/>
    <col min="3323" max="3323" width="0.75" style="57" customWidth="1"/>
    <col min="3324" max="3324" width="3.75" style="57" customWidth="1"/>
    <col min="3325" max="3327" width="6.5" style="57" customWidth="1"/>
    <col min="3328" max="3330" width="1.625" style="57" customWidth="1"/>
    <col min="3331" max="3331" width="0.625" style="57" customWidth="1"/>
    <col min="3332" max="3344" width="2" style="57" customWidth="1"/>
    <col min="3345" max="3345" width="3.375" style="57" customWidth="1"/>
    <col min="3346" max="3347" width="2" style="57" customWidth="1"/>
    <col min="3348" max="3349" width="0.5" style="57" customWidth="1"/>
    <col min="3350" max="3350" width="3.75" style="57" customWidth="1"/>
    <col min="3351" max="3353" width="6.5" style="57" customWidth="1"/>
    <col min="3354" max="3355" width="0.75" style="57" customWidth="1"/>
    <col min="3356" max="3356" width="3.75" style="57" customWidth="1"/>
    <col min="3357" max="3359" width="6.5" style="57" customWidth="1"/>
    <col min="3360" max="3360" width="0.875" style="57" customWidth="1"/>
    <col min="3361" max="3361" width="3.75" style="57" customWidth="1"/>
    <col min="3362" max="3364" width="6.5" style="57" customWidth="1"/>
    <col min="3365" max="3548" width="9" style="57"/>
    <col min="3549" max="3549" width="4" style="57" customWidth="1"/>
    <col min="3550" max="3550" width="0.625" style="57" customWidth="1"/>
    <col min="3551" max="3566" width="2" style="57" customWidth="1"/>
    <col min="3567" max="3568" width="0.875" style="57" customWidth="1"/>
    <col min="3569" max="3569" width="3.625" style="57" customWidth="1"/>
    <col min="3570" max="3572" width="6.5" style="57" customWidth="1"/>
    <col min="3573" max="3574" width="0.75" style="57" customWidth="1"/>
    <col min="3575" max="3575" width="3.875" style="57" customWidth="1"/>
    <col min="3576" max="3578" width="6.5" style="57" customWidth="1"/>
    <col min="3579" max="3579" width="0.75" style="57" customWidth="1"/>
    <col min="3580" max="3580" width="3.75" style="57" customWidth="1"/>
    <col min="3581" max="3583" width="6.5" style="57" customWidth="1"/>
    <col min="3584" max="3586" width="1.625" style="57" customWidth="1"/>
    <col min="3587" max="3587" width="0.625" style="57" customWidth="1"/>
    <col min="3588" max="3600" width="2" style="57" customWidth="1"/>
    <col min="3601" max="3601" width="3.375" style="57" customWidth="1"/>
    <col min="3602" max="3603" width="2" style="57" customWidth="1"/>
    <col min="3604" max="3605" width="0.5" style="57" customWidth="1"/>
    <col min="3606" max="3606" width="3.75" style="57" customWidth="1"/>
    <col min="3607" max="3609" width="6.5" style="57" customWidth="1"/>
    <col min="3610" max="3611" width="0.75" style="57" customWidth="1"/>
    <col min="3612" max="3612" width="3.75" style="57" customWidth="1"/>
    <col min="3613" max="3615" width="6.5" style="57" customWidth="1"/>
    <col min="3616" max="3616" width="0.875" style="57" customWidth="1"/>
    <col min="3617" max="3617" width="3.75" style="57" customWidth="1"/>
    <col min="3618" max="3620" width="6.5" style="57" customWidth="1"/>
    <col min="3621" max="3804" width="9" style="57"/>
    <col min="3805" max="3805" width="4" style="57" customWidth="1"/>
    <col min="3806" max="3806" width="0.625" style="57" customWidth="1"/>
    <col min="3807" max="3822" width="2" style="57" customWidth="1"/>
    <col min="3823" max="3824" width="0.875" style="57" customWidth="1"/>
    <col min="3825" max="3825" width="3.625" style="57" customWidth="1"/>
    <col min="3826" max="3828" width="6.5" style="57" customWidth="1"/>
    <col min="3829" max="3830" width="0.75" style="57" customWidth="1"/>
    <col min="3831" max="3831" width="3.875" style="57" customWidth="1"/>
    <col min="3832" max="3834" width="6.5" style="57" customWidth="1"/>
    <col min="3835" max="3835" width="0.75" style="57" customWidth="1"/>
    <col min="3836" max="3836" width="3.75" style="57" customWidth="1"/>
    <col min="3837" max="3839" width="6.5" style="57" customWidth="1"/>
    <col min="3840" max="3842" width="1.625" style="57" customWidth="1"/>
    <col min="3843" max="3843" width="0.625" style="57" customWidth="1"/>
    <col min="3844" max="3856" width="2" style="57" customWidth="1"/>
    <col min="3857" max="3857" width="3.375" style="57" customWidth="1"/>
    <col min="3858" max="3859" width="2" style="57" customWidth="1"/>
    <col min="3860" max="3861" width="0.5" style="57" customWidth="1"/>
    <col min="3862" max="3862" width="3.75" style="57" customWidth="1"/>
    <col min="3863" max="3865" width="6.5" style="57" customWidth="1"/>
    <col min="3866" max="3867" width="0.75" style="57" customWidth="1"/>
    <col min="3868" max="3868" width="3.75" style="57" customWidth="1"/>
    <col min="3869" max="3871" width="6.5" style="57" customWidth="1"/>
    <col min="3872" max="3872" width="0.875" style="57" customWidth="1"/>
    <col min="3873" max="3873" width="3.75" style="57" customWidth="1"/>
    <col min="3874" max="3876" width="6.5" style="57" customWidth="1"/>
    <col min="3877" max="4060" width="9" style="57"/>
    <col min="4061" max="4061" width="4" style="57" customWidth="1"/>
    <col min="4062" max="4062" width="0.625" style="57" customWidth="1"/>
    <col min="4063" max="4078" width="2" style="57" customWidth="1"/>
    <col min="4079" max="4080" width="0.875" style="57" customWidth="1"/>
    <col min="4081" max="4081" width="3.625" style="57" customWidth="1"/>
    <col min="4082" max="4084" width="6.5" style="57" customWidth="1"/>
    <col min="4085" max="4086" width="0.75" style="57" customWidth="1"/>
    <col min="4087" max="4087" width="3.875" style="57" customWidth="1"/>
    <col min="4088" max="4090" width="6.5" style="57" customWidth="1"/>
    <col min="4091" max="4091" width="0.75" style="57" customWidth="1"/>
    <col min="4092" max="4092" width="3.75" style="57" customWidth="1"/>
    <col min="4093" max="4095" width="6.5" style="57" customWidth="1"/>
    <col min="4096" max="4098" width="1.625" style="57" customWidth="1"/>
    <col min="4099" max="4099" width="0.625" style="57" customWidth="1"/>
    <col min="4100" max="4112" width="2" style="57" customWidth="1"/>
    <col min="4113" max="4113" width="3.375" style="57" customWidth="1"/>
    <col min="4114" max="4115" width="2" style="57" customWidth="1"/>
    <col min="4116" max="4117" width="0.5" style="57" customWidth="1"/>
    <col min="4118" max="4118" width="3.75" style="57" customWidth="1"/>
    <col min="4119" max="4121" width="6.5" style="57" customWidth="1"/>
    <col min="4122" max="4123" width="0.75" style="57" customWidth="1"/>
    <col min="4124" max="4124" width="3.75" style="57" customWidth="1"/>
    <col min="4125" max="4127" width="6.5" style="57" customWidth="1"/>
    <col min="4128" max="4128" width="0.875" style="57" customWidth="1"/>
    <col min="4129" max="4129" width="3.75" style="57" customWidth="1"/>
    <col min="4130" max="4132" width="6.5" style="57" customWidth="1"/>
    <col min="4133" max="4316" width="9" style="57"/>
    <col min="4317" max="4317" width="4" style="57" customWidth="1"/>
    <col min="4318" max="4318" width="0.625" style="57" customWidth="1"/>
    <col min="4319" max="4334" width="2" style="57" customWidth="1"/>
    <col min="4335" max="4336" width="0.875" style="57" customWidth="1"/>
    <col min="4337" max="4337" width="3.625" style="57" customWidth="1"/>
    <col min="4338" max="4340" width="6.5" style="57" customWidth="1"/>
    <col min="4341" max="4342" width="0.75" style="57" customWidth="1"/>
    <col min="4343" max="4343" width="3.875" style="57" customWidth="1"/>
    <col min="4344" max="4346" width="6.5" style="57" customWidth="1"/>
    <col min="4347" max="4347" width="0.75" style="57" customWidth="1"/>
    <col min="4348" max="4348" width="3.75" style="57" customWidth="1"/>
    <col min="4349" max="4351" width="6.5" style="57" customWidth="1"/>
    <col min="4352" max="4354" width="1.625" style="57" customWidth="1"/>
    <col min="4355" max="4355" width="0.625" style="57" customWidth="1"/>
    <col min="4356" max="4368" width="2" style="57" customWidth="1"/>
    <col min="4369" max="4369" width="3.375" style="57" customWidth="1"/>
    <col min="4370" max="4371" width="2" style="57" customWidth="1"/>
    <col min="4372" max="4373" width="0.5" style="57" customWidth="1"/>
    <col min="4374" max="4374" width="3.75" style="57" customWidth="1"/>
    <col min="4375" max="4377" width="6.5" style="57" customWidth="1"/>
    <col min="4378" max="4379" width="0.75" style="57" customWidth="1"/>
    <col min="4380" max="4380" width="3.75" style="57" customWidth="1"/>
    <col min="4381" max="4383" width="6.5" style="57" customWidth="1"/>
    <col min="4384" max="4384" width="0.875" style="57" customWidth="1"/>
    <col min="4385" max="4385" width="3.75" style="57" customWidth="1"/>
    <col min="4386" max="4388" width="6.5" style="57" customWidth="1"/>
    <col min="4389" max="4572" width="9" style="57"/>
    <col min="4573" max="4573" width="4" style="57" customWidth="1"/>
    <col min="4574" max="4574" width="0.625" style="57" customWidth="1"/>
    <col min="4575" max="4590" width="2" style="57" customWidth="1"/>
    <col min="4591" max="4592" width="0.875" style="57" customWidth="1"/>
    <col min="4593" max="4593" width="3.625" style="57" customWidth="1"/>
    <col min="4594" max="4596" width="6.5" style="57" customWidth="1"/>
    <col min="4597" max="4598" width="0.75" style="57" customWidth="1"/>
    <col min="4599" max="4599" width="3.875" style="57" customWidth="1"/>
    <col min="4600" max="4602" width="6.5" style="57" customWidth="1"/>
    <col min="4603" max="4603" width="0.75" style="57" customWidth="1"/>
    <col min="4604" max="4604" width="3.75" style="57" customWidth="1"/>
    <col min="4605" max="4607" width="6.5" style="57" customWidth="1"/>
    <col min="4608" max="4610" width="1.625" style="57" customWidth="1"/>
    <col min="4611" max="4611" width="0.625" style="57" customWidth="1"/>
    <col min="4612" max="4624" width="2" style="57" customWidth="1"/>
    <col min="4625" max="4625" width="3.375" style="57" customWidth="1"/>
    <col min="4626" max="4627" width="2" style="57" customWidth="1"/>
    <col min="4628" max="4629" width="0.5" style="57" customWidth="1"/>
    <col min="4630" max="4630" width="3.75" style="57" customWidth="1"/>
    <col min="4631" max="4633" width="6.5" style="57" customWidth="1"/>
    <col min="4634" max="4635" width="0.75" style="57" customWidth="1"/>
    <col min="4636" max="4636" width="3.75" style="57" customWidth="1"/>
    <col min="4637" max="4639" width="6.5" style="57" customWidth="1"/>
    <col min="4640" max="4640" width="0.875" style="57" customWidth="1"/>
    <col min="4641" max="4641" width="3.75" style="57" customWidth="1"/>
    <col min="4642" max="4644" width="6.5" style="57" customWidth="1"/>
    <col min="4645" max="4828" width="9" style="57"/>
    <col min="4829" max="4829" width="4" style="57" customWidth="1"/>
    <col min="4830" max="4830" width="0.625" style="57" customWidth="1"/>
    <col min="4831" max="4846" width="2" style="57" customWidth="1"/>
    <col min="4847" max="4848" width="0.875" style="57" customWidth="1"/>
    <col min="4849" max="4849" width="3.625" style="57" customWidth="1"/>
    <col min="4850" max="4852" width="6.5" style="57" customWidth="1"/>
    <col min="4853" max="4854" width="0.75" style="57" customWidth="1"/>
    <col min="4855" max="4855" width="3.875" style="57" customWidth="1"/>
    <col min="4856" max="4858" width="6.5" style="57" customWidth="1"/>
    <col min="4859" max="4859" width="0.75" style="57" customWidth="1"/>
    <col min="4860" max="4860" width="3.75" style="57" customWidth="1"/>
    <col min="4861" max="4863" width="6.5" style="57" customWidth="1"/>
    <col min="4864" max="4866" width="1.625" style="57" customWidth="1"/>
    <col min="4867" max="4867" width="0.625" style="57" customWidth="1"/>
    <col min="4868" max="4880" width="2" style="57" customWidth="1"/>
    <col min="4881" max="4881" width="3.375" style="57" customWidth="1"/>
    <col min="4882" max="4883" width="2" style="57" customWidth="1"/>
    <col min="4884" max="4885" width="0.5" style="57" customWidth="1"/>
    <col min="4886" max="4886" width="3.75" style="57" customWidth="1"/>
    <col min="4887" max="4889" width="6.5" style="57" customWidth="1"/>
    <col min="4890" max="4891" width="0.75" style="57" customWidth="1"/>
    <col min="4892" max="4892" width="3.75" style="57" customWidth="1"/>
    <col min="4893" max="4895" width="6.5" style="57" customWidth="1"/>
    <col min="4896" max="4896" width="0.875" style="57" customWidth="1"/>
    <col min="4897" max="4897" width="3.75" style="57" customWidth="1"/>
    <col min="4898" max="4900" width="6.5" style="57" customWidth="1"/>
    <col min="4901" max="5084" width="9" style="57"/>
    <col min="5085" max="5085" width="4" style="57" customWidth="1"/>
    <col min="5086" max="5086" width="0.625" style="57" customWidth="1"/>
    <col min="5087" max="5102" width="2" style="57" customWidth="1"/>
    <col min="5103" max="5104" width="0.875" style="57" customWidth="1"/>
    <col min="5105" max="5105" width="3.625" style="57" customWidth="1"/>
    <col min="5106" max="5108" width="6.5" style="57" customWidth="1"/>
    <col min="5109" max="5110" width="0.75" style="57" customWidth="1"/>
    <col min="5111" max="5111" width="3.875" style="57" customWidth="1"/>
    <col min="5112" max="5114" width="6.5" style="57" customWidth="1"/>
    <col min="5115" max="5115" width="0.75" style="57" customWidth="1"/>
    <col min="5116" max="5116" width="3.75" style="57" customWidth="1"/>
    <col min="5117" max="5119" width="6.5" style="57" customWidth="1"/>
    <col min="5120" max="5122" width="1.625" style="57" customWidth="1"/>
    <col min="5123" max="5123" width="0.625" style="57" customWidth="1"/>
    <col min="5124" max="5136" width="2" style="57" customWidth="1"/>
    <col min="5137" max="5137" width="3.375" style="57" customWidth="1"/>
    <col min="5138" max="5139" width="2" style="57" customWidth="1"/>
    <col min="5140" max="5141" width="0.5" style="57" customWidth="1"/>
    <col min="5142" max="5142" width="3.75" style="57" customWidth="1"/>
    <col min="5143" max="5145" width="6.5" style="57" customWidth="1"/>
    <col min="5146" max="5147" width="0.75" style="57" customWidth="1"/>
    <col min="5148" max="5148" width="3.75" style="57" customWidth="1"/>
    <col min="5149" max="5151" width="6.5" style="57" customWidth="1"/>
    <col min="5152" max="5152" width="0.875" style="57" customWidth="1"/>
    <col min="5153" max="5153" width="3.75" style="57" customWidth="1"/>
    <col min="5154" max="5156" width="6.5" style="57" customWidth="1"/>
    <col min="5157" max="5340" width="9" style="57"/>
    <col min="5341" max="5341" width="4" style="57" customWidth="1"/>
    <col min="5342" max="5342" width="0.625" style="57" customWidth="1"/>
    <col min="5343" max="5358" width="2" style="57" customWidth="1"/>
    <col min="5359" max="5360" width="0.875" style="57" customWidth="1"/>
    <col min="5361" max="5361" width="3.625" style="57" customWidth="1"/>
    <col min="5362" max="5364" width="6.5" style="57" customWidth="1"/>
    <col min="5365" max="5366" width="0.75" style="57" customWidth="1"/>
    <col min="5367" max="5367" width="3.875" style="57" customWidth="1"/>
    <col min="5368" max="5370" width="6.5" style="57" customWidth="1"/>
    <col min="5371" max="5371" width="0.75" style="57" customWidth="1"/>
    <col min="5372" max="5372" width="3.75" style="57" customWidth="1"/>
    <col min="5373" max="5375" width="6.5" style="57" customWidth="1"/>
    <col min="5376" max="5378" width="1.625" style="57" customWidth="1"/>
    <col min="5379" max="5379" width="0.625" style="57" customWidth="1"/>
    <col min="5380" max="5392" width="2" style="57" customWidth="1"/>
    <col min="5393" max="5393" width="3.375" style="57" customWidth="1"/>
    <col min="5394" max="5395" width="2" style="57" customWidth="1"/>
    <col min="5396" max="5397" width="0.5" style="57" customWidth="1"/>
    <col min="5398" max="5398" width="3.75" style="57" customWidth="1"/>
    <col min="5399" max="5401" width="6.5" style="57" customWidth="1"/>
    <col min="5402" max="5403" width="0.75" style="57" customWidth="1"/>
    <col min="5404" max="5404" width="3.75" style="57" customWidth="1"/>
    <col min="5405" max="5407" width="6.5" style="57" customWidth="1"/>
    <col min="5408" max="5408" width="0.875" style="57" customWidth="1"/>
    <col min="5409" max="5409" width="3.75" style="57" customWidth="1"/>
    <col min="5410" max="5412" width="6.5" style="57" customWidth="1"/>
    <col min="5413" max="5596" width="9" style="57"/>
    <col min="5597" max="5597" width="4" style="57" customWidth="1"/>
    <col min="5598" max="5598" width="0.625" style="57" customWidth="1"/>
    <col min="5599" max="5614" width="2" style="57" customWidth="1"/>
    <col min="5615" max="5616" width="0.875" style="57" customWidth="1"/>
    <col min="5617" max="5617" width="3.625" style="57" customWidth="1"/>
    <col min="5618" max="5620" width="6.5" style="57" customWidth="1"/>
    <col min="5621" max="5622" width="0.75" style="57" customWidth="1"/>
    <col min="5623" max="5623" width="3.875" style="57" customWidth="1"/>
    <col min="5624" max="5626" width="6.5" style="57" customWidth="1"/>
    <col min="5627" max="5627" width="0.75" style="57" customWidth="1"/>
    <col min="5628" max="5628" width="3.75" style="57" customWidth="1"/>
    <col min="5629" max="5631" width="6.5" style="57" customWidth="1"/>
    <col min="5632" max="5634" width="1.625" style="57" customWidth="1"/>
    <col min="5635" max="5635" width="0.625" style="57" customWidth="1"/>
    <col min="5636" max="5648" width="2" style="57" customWidth="1"/>
    <col min="5649" max="5649" width="3.375" style="57" customWidth="1"/>
    <col min="5650" max="5651" width="2" style="57" customWidth="1"/>
    <col min="5652" max="5653" width="0.5" style="57" customWidth="1"/>
    <col min="5654" max="5654" width="3.75" style="57" customWidth="1"/>
    <col min="5655" max="5657" width="6.5" style="57" customWidth="1"/>
    <col min="5658" max="5659" width="0.75" style="57" customWidth="1"/>
    <col min="5660" max="5660" width="3.75" style="57" customWidth="1"/>
    <col min="5661" max="5663" width="6.5" style="57" customWidth="1"/>
    <col min="5664" max="5664" width="0.875" style="57" customWidth="1"/>
    <col min="5665" max="5665" width="3.75" style="57" customWidth="1"/>
    <col min="5666" max="5668" width="6.5" style="57" customWidth="1"/>
    <col min="5669" max="5852" width="9" style="57"/>
    <col min="5853" max="5853" width="4" style="57" customWidth="1"/>
    <col min="5854" max="5854" width="0.625" style="57" customWidth="1"/>
    <col min="5855" max="5870" width="2" style="57" customWidth="1"/>
    <col min="5871" max="5872" width="0.875" style="57" customWidth="1"/>
    <col min="5873" max="5873" width="3.625" style="57" customWidth="1"/>
    <col min="5874" max="5876" width="6.5" style="57" customWidth="1"/>
    <col min="5877" max="5878" width="0.75" style="57" customWidth="1"/>
    <col min="5879" max="5879" width="3.875" style="57" customWidth="1"/>
    <col min="5880" max="5882" width="6.5" style="57" customWidth="1"/>
    <col min="5883" max="5883" width="0.75" style="57" customWidth="1"/>
    <col min="5884" max="5884" width="3.75" style="57" customWidth="1"/>
    <col min="5885" max="5887" width="6.5" style="57" customWidth="1"/>
    <col min="5888" max="5890" width="1.625" style="57" customWidth="1"/>
    <col min="5891" max="5891" width="0.625" style="57" customWidth="1"/>
    <col min="5892" max="5904" width="2" style="57" customWidth="1"/>
    <col min="5905" max="5905" width="3.375" style="57" customWidth="1"/>
    <col min="5906" max="5907" width="2" style="57" customWidth="1"/>
    <col min="5908" max="5909" width="0.5" style="57" customWidth="1"/>
    <col min="5910" max="5910" width="3.75" style="57" customWidth="1"/>
    <col min="5911" max="5913" width="6.5" style="57" customWidth="1"/>
    <col min="5914" max="5915" width="0.75" style="57" customWidth="1"/>
    <col min="5916" max="5916" width="3.75" style="57" customWidth="1"/>
    <col min="5917" max="5919" width="6.5" style="57" customWidth="1"/>
    <col min="5920" max="5920" width="0.875" style="57" customWidth="1"/>
    <col min="5921" max="5921" width="3.75" style="57" customWidth="1"/>
    <col min="5922" max="5924" width="6.5" style="57" customWidth="1"/>
    <col min="5925" max="6108" width="9" style="57"/>
    <col min="6109" max="6109" width="4" style="57" customWidth="1"/>
    <col min="6110" max="6110" width="0.625" style="57" customWidth="1"/>
    <col min="6111" max="6126" width="2" style="57" customWidth="1"/>
    <col min="6127" max="6128" width="0.875" style="57" customWidth="1"/>
    <col min="6129" max="6129" width="3.625" style="57" customWidth="1"/>
    <col min="6130" max="6132" width="6.5" style="57" customWidth="1"/>
    <col min="6133" max="6134" width="0.75" style="57" customWidth="1"/>
    <col min="6135" max="6135" width="3.875" style="57" customWidth="1"/>
    <col min="6136" max="6138" width="6.5" style="57" customWidth="1"/>
    <col min="6139" max="6139" width="0.75" style="57" customWidth="1"/>
    <col min="6140" max="6140" width="3.75" style="57" customWidth="1"/>
    <col min="6141" max="6143" width="6.5" style="57" customWidth="1"/>
    <col min="6144" max="6146" width="1.625" style="57" customWidth="1"/>
    <col min="6147" max="6147" width="0.625" style="57" customWidth="1"/>
    <col min="6148" max="6160" width="2" style="57" customWidth="1"/>
    <col min="6161" max="6161" width="3.375" style="57" customWidth="1"/>
    <col min="6162" max="6163" width="2" style="57" customWidth="1"/>
    <col min="6164" max="6165" width="0.5" style="57" customWidth="1"/>
    <col min="6166" max="6166" width="3.75" style="57" customWidth="1"/>
    <col min="6167" max="6169" width="6.5" style="57" customWidth="1"/>
    <col min="6170" max="6171" width="0.75" style="57" customWidth="1"/>
    <col min="6172" max="6172" width="3.75" style="57" customWidth="1"/>
    <col min="6173" max="6175" width="6.5" style="57" customWidth="1"/>
    <col min="6176" max="6176" width="0.875" style="57" customWidth="1"/>
    <col min="6177" max="6177" width="3.75" style="57" customWidth="1"/>
    <col min="6178" max="6180" width="6.5" style="57" customWidth="1"/>
    <col min="6181" max="6364" width="9" style="57"/>
    <col min="6365" max="6365" width="4" style="57" customWidth="1"/>
    <col min="6366" max="6366" width="0.625" style="57" customWidth="1"/>
    <col min="6367" max="6382" width="2" style="57" customWidth="1"/>
    <col min="6383" max="6384" width="0.875" style="57" customWidth="1"/>
    <col min="6385" max="6385" width="3.625" style="57" customWidth="1"/>
    <col min="6386" max="6388" width="6.5" style="57" customWidth="1"/>
    <col min="6389" max="6390" width="0.75" style="57" customWidth="1"/>
    <col min="6391" max="6391" width="3.875" style="57" customWidth="1"/>
    <col min="6392" max="6394" width="6.5" style="57" customWidth="1"/>
    <col min="6395" max="6395" width="0.75" style="57" customWidth="1"/>
    <col min="6396" max="6396" width="3.75" style="57" customWidth="1"/>
    <col min="6397" max="6399" width="6.5" style="57" customWidth="1"/>
    <col min="6400" max="6402" width="1.625" style="57" customWidth="1"/>
    <col min="6403" max="6403" width="0.625" style="57" customWidth="1"/>
    <col min="6404" max="6416" width="2" style="57" customWidth="1"/>
    <col min="6417" max="6417" width="3.375" style="57" customWidth="1"/>
    <col min="6418" max="6419" width="2" style="57" customWidth="1"/>
    <col min="6420" max="6421" width="0.5" style="57" customWidth="1"/>
    <col min="6422" max="6422" width="3.75" style="57" customWidth="1"/>
    <col min="6423" max="6425" width="6.5" style="57" customWidth="1"/>
    <col min="6426" max="6427" width="0.75" style="57" customWidth="1"/>
    <col min="6428" max="6428" width="3.75" style="57" customWidth="1"/>
    <col min="6429" max="6431" width="6.5" style="57" customWidth="1"/>
    <col min="6432" max="6432" width="0.875" style="57" customWidth="1"/>
    <col min="6433" max="6433" width="3.75" style="57" customWidth="1"/>
    <col min="6434" max="6436" width="6.5" style="57" customWidth="1"/>
    <col min="6437" max="6620" width="9" style="57"/>
    <col min="6621" max="6621" width="4" style="57" customWidth="1"/>
    <col min="6622" max="6622" width="0.625" style="57" customWidth="1"/>
    <col min="6623" max="6638" width="2" style="57" customWidth="1"/>
    <col min="6639" max="6640" width="0.875" style="57" customWidth="1"/>
    <col min="6641" max="6641" width="3.625" style="57" customWidth="1"/>
    <col min="6642" max="6644" width="6.5" style="57" customWidth="1"/>
    <col min="6645" max="6646" width="0.75" style="57" customWidth="1"/>
    <col min="6647" max="6647" width="3.875" style="57" customWidth="1"/>
    <col min="6648" max="6650" width="6.5" style="57" customWidth="1"/>
    <col min="6651" max="6651" width="0.75" style="57" customWidth="1"/>
    <col min="6652" max="6652" width="3.75" style="57" customWidth="1"/>
    <col min="6653" max="6655" width="6.5" style="57" customWidth="1"/>
    <col min="6656" max="6658" width="1.625" style="57" customWidth="1"/>
    <col min="6659" max="6659" width="0.625" style="57" customWidth="1"/>
    <col min="6660" max="6672" width="2" style="57" customWidth="1"/>
    <col min="6673" max="6673" width="3.375" style="57" customWidth="1"/>
    <col min="6674" max="6675" width="2" style="57" customWidth="1"/>
    <col min="6676" max="6677" width="0.5" style="57" customWidth="1"/>
    <col min="6678" max="6678" width="3.75" style="57" customWidth="1"/>
    <col min="6679" max="6681" width="6.5" style="57" customWidth="1"/>
    <col min="6682" max="6683" width="0.75" style="57" customWidth="1"/>
    <col min="6684" max="6684" width="3.75" style="57" customWidth="1"/>
    <col min="6685" max="6687" width="6.5" style="57" customWidth="1"/>
    <col min="6688" max="6688" width="0.875" style="57" customWidth="1"/>
    <col min="6689" max="6689" width="3.75" style="57" customWidth="1"/>
    <col min="6690" max="6692" width="6.5" style="57" customWidth="1"/>
    <col min="6693" max="6876" width="9" style="57"/>
    <col min="6877" max="6877" width="4" style="57" customWidth="1"/>
    <col min="6878" max="6878" width="0.625" style="57" customWidth="1"/>
    <col min="6879" max="6894" width="2" style="57" customWidth="1"/>
    <col min="6895" max="6896" width="0.875" style="57" customWidth="1"/>
    <col min="6897" max="6897" width="3.625" style="57" customWidth="1"/>
    <col min="6898" max="6900" width="6.5" style="57" customWidth="1"/>
    <col min="6901" max="6902" width="0.75" style="57" customWidth="1"/>
    <col min="6903" max="6903" width="3.875" style="57" customWidth="1"/>
    <col min="6904" max="6906" width="6.5" style="57" customWidth="1"/>
    <col min="6907" max="6907" width="0.75" style="57" customWidth="1"/>
    <col min="6908" max="6908" width="3.75" style="57" customWidth="1"/>
    <col min="6909" max="6911" width="6.5" style="57" customWidth="1"/>
    <col min="6912" max="6914" width="1.625" style="57" customWidth="1"/>
    <col min="6915" max="6915" width="0.625" style="57" customWidth="1"/>
    <col min="6916" max="6928" width="2" style="57" customWidth="1"/>
    <col min="6929" max="6929" width="3.375" style="57" customWidth="1"/>
    <col min="6930" max="6931" width="2" style="57" customWidth="1"/>
    <col min="6932" max="6933" width="0.5" style="57" customWidth="1"/>
    <col min="6934" max="6934" width="3.75" style="57" customWidth="1"/>
    <col min="6935" max="6937" width="6.5" style="57" customWidth="1"/>
    <col min="6938" max="6939" width="0.75" style="57" customWidth="1"/>
    <col min="6940" max="6940" width="3.75" style="57" customWidth="1"/>
    <col min="6941" max="6943" width="6.5" style="57" customWidth="1"/>
    <col min="6944" max="6944" width="0.875" style="57" customWidth="1"/>
    <col min="6945" max="6945" width="3.75" style="57" customWidth="1"/>
    <col min="6946" max="6948" width="6.5" style="57" customWidth="1"/>
    <col min="6949" max="7132" width="9" style="57"/>
    <col min="7133" max="7133" width="4" style="57" customWidth="1"/>
    <col min="7134" max="7134" width="0.625" style="57" customWidth="1"/>
    <col min="7135" max="7150" width="2" style="57" customWidth="1"/>
    <col min="7151" max="7152" width="0.875" style="57" customWidth="1"/>
    <col min="7153" max="7153" width="3.625" style="57" customWidth="1"/>
    <col min="7154" max="7156" width="6.5" style="57" customWidth="1"/>
    <col min="7157" max="7158" width="0.75" style="57" customWidth="1"/>
    <col min="7159" max="7159" width="3.875" style="57" customWidth="1"/>
    <col min="7160" max="7162" width="6.5" style="57" customWidth="1"/>
    <col min="7163" max="7163" width="0.75" style="57" customWidth="1"/>
    <col min="7164" max="7164" width="3.75" style="57" customWidth="1"/>
    <col min="7165" max="7167" width="6.5" style="57" customWidth="1"/>
    <col min="7168" max="7170" width="1.625" style="57" customWidth="1"/>
    <col min="7171" max="7171" width="0.625" style="57" customWidth="1"/>
    <col min="7172" max="7184" width="2" style="57" customWidth="1"/>
    <col min="7185" max="7185" width="3.375" style="57" customWidth="1"/>
    <col min="7186" max="7187" width="2" style="57" customWidth="1"/>
    <col min="7188" max="7189" width="0.5" style="57" customWidth="1"/>
    <col min="7190" max="7190" width="3.75" style="57" customWidth="1"/>
    <col min="7191" max="7193" width="6.5" style="57" customWidth="1"/>
    <col min="7194" max="7195" width="0.75" style="57" customWidth="1"/>
    <col min="7196" max="7196" width="3.75" style="57" customWidth="1"/>
    <col min="7197" max="7199" width="6.5" style="57" customWidth="1"/>
    <col min="7200" max="7200" width="0.875" style="57" customWidth="1"/>
    <col min="7201" max="7201" width="3.75" style="57" customWidth="1"/>
    <col min="7202" max="7204" width="6.5" style="57" customWidth="1"/>
    <col min="7205" max="7388" width="9" style="57"/>
    <col min="7389" max="7389" width="4" style="57" customWidth="1"/>
    <col min="7390" max="7390" width="0.625" style="57" customWidth="1"/>
    <col min="7391" max="7406" width="2" style="57" customWidth="1"/>
    <col min="7407" max="7408" width="0.875" style="57" customWidth="1"/>
    <col min="7409" max="7409" width="3.625" style="57" customWidth="1"/>
    <col min="7410" max="7412" width="6.5" style="57" customWidth="1"/>
    <col min="7413" max="7414" width="0.75" style="57" customWidth="1"/>
    <col min="7415" max="7415" width="3.875" style="57" customWidth="1"/>
    <col min="7416" max="7418" width="6.5" style="57" customWidth="1"/>
    <col min="7419" max="7419" width="0.75" style="57" customWidth="1"/>
    <col min="7420" max="7420" width="3.75" style="57" customWidth="1"/>
    <col min="7421" max="7423" width="6.5" style="57" customWidth="1"/>
    <col min="7424" max="7426" width="1.625" style="57" customWidth="1"/>
    <col min="7427" max="7427" width="0.625" style="57" customWidth="1"/>
    <col min="7428" max="7440" width="2" style="57" customWidth="1"/>
    <col min="7441" max="7441" width="3.375" style="57" customWidth="1"/>
    <col min="7442" max="7443" width="2" style="57" customWidth="1"/>
    <col min="7444" max="7445" width="0.5" style="57" customWidth="1"/>
    <col min="7446" max="7446" width="3.75" style="57" customWidth="1"/>
    <col min="7447" max="7449" width="6.5" style="57" customWidth="1"/>
    <col min="7450" max="7451" width="0.75" style="57" customWidth="1"/>
    <col min="7452" max="7452" width="3.75" style="57" customWidth="1"/>
    <col min="7453" max="7455" width="6.5" style="57" customWidth="1"/>
    <col min="7456" max="7456" width="0.875" style="57" customWidth="1"/>
    <col min="7457" max="7457" width="3.75" style="57" customWidth="1"/>
    <col min="7458" max="7460" width="6.5" style="57" customWidth="1"/>
    <col min="7461" max="7644" width="9" style="57"/>
    <col min="7645" max="7645" width="4" style="57" customWidth="1"/>
    <col min="7646" max="7646" width="0.625" style="57" customWidth="1"/>
    <col min="7647" max="7662" width="2" style="57" customWidth="1"/>
    <col min="7663" max="7664" width="0.875" style="57" customWidth="1"/>
    <col min="7665" max="7665" width="3.625" style="57" customWidth="1"/>
    <col min="7666" max="7668" width="6.5" style="57" customWidth="1"/>
    <col min="7669" max="7670" width="0.75" style="57" customWidth="1"/>
    <col min="7671" max="7671" width="3.875" style="57" customWidth="1"/>
    <col min="7672" max="7674" width="6.5" style="57" customWidth="1"/>
    <col min="7675" max="7675" width="0.75" style="57" customWidth="1"/>
    <col min="7676" max="7676" width="3.75" style="57" customWidth="1"/>
    <col min="7677" max="7679" width="6.5" style="57" customWidth="1"/>
    <col min="7680" max="7682" width="1.625" style="57" customWidth="1"/>
    <col min="7683" max="7683" width="0.625" style="57" customWidth="1"/>
    <col min="7684" max="7696" width="2" style="57" customWidth="1"/>
    <col min="7697" max="7697" width="3.375" style="57" customWidth="1"/>
    <col min="7698" max="7699" width="2" style="57" customWidth="1"/>
    <col min="7700" max="7701" width="0.5" style="57" customWidth="1"/>
    <col min="7702" max="7702" width="3.75" style="57" customWidth="1"/>
    <col min="7703" max="7705" width="6.5" style="57" customWidth="1"/>
    <col min="7706" max="7707" width="0.75" style="57" customWidth="1"/>
    <col min="7708" max="7708" width="3.75" style="57" customWidth="1"/>
    <col min="7709" max="7711" width="6.5" style="57" customWidth="1"/>
    <col min="7712" max="7712" width="0.875" style="57" customWidth="1"/>
    <col min="7713" max="7713" width="3.75" style="57" customWidth="1"/>
    <col min="7714" max="7716" width="6.5" style="57" customWidth="1"/>
    <col min="7717" max="7900" width="9" style="57"/>
    <col min="7901" max="7901" width="4" style="57" customWidth="1"/>
    <col min="7902" max="7902" width="0.625" style="57" customWidth="1"/>
    <col min="7903" max="7918" width="2" style="57" customWidth="1"/>
    <col min="7919" max="7920" width="0.875" style="57" customWidth="1"/>
    <col min="7921" max="7921" width="3.625" style="57" customWidth="1"/>
    <col min="7922" max="7924" width="6.5" style="57" customWidth="1"/>
    <col min="7925" max="7926" width="0.75" style="57" customWidth="1"/>
    <col min="7927" max="7927" width="3.875" style="57" customWidth="1"/>
    <col min="7928" max="7930" width="6.5" style="57" customWidth="1"/>
    <col min="7931" max="7931" width="0.75" style="57" customWidth="1"/>
    <col min="7932" max="7932" width="3.75" style="57" customWidth="1"/>
    <col min="7933" max="7935" width="6.5" style="57" customWidth="1"/>
    <col min="7936" max="7938" width="1.625" style="57" customWidth="1"/>
    <col min="7939" max="7939" width="0.625" style="57" customWidth="1"/>
    <col min="7940" max="7952" width="2" style="57" customWidth="1"/>
    <col min="7953" max="7953" width="3.375" style="57" customWidth="1"/>
    <col min="7954" max="7955" width="2" style="57" customWidth="1"/>
    <col min="7956" max="7957" width="0.5" style="57" customWidth="1"/>
    <col min="7958" max="7958" width="3.75" style="57" customWidth="1"/>
    <col min="7959" max="7961" width="6.5" style="57" customWidth="1"/>
    <col min="7962" max="7963" width="0.75" style="57" customWidth="1"/>
    <col min="7964" max="7964" width="3.75" style="57" customWidth="1"/>
    <col min="7965" max="7967" width="6.5" style="57" customWidth="1"/>
    <col min="7968" max="7968" width="0.875" style="57" customWidth="1"/>
    <col min="7969" max="7969" width="3.75" style="57" customWidth="1"/>
    <col min="7970" max="7972" width="6.5" style="57" customWidth="1"/>
    <col min="7973" max="8156" width="9" style="57"/>
    <col min="8157" max="8157" width="4" style="57" customWidth="1"/>
    <col min="8158" max="8158" width="0.625" style="57" customWidth="1"/>
    <col min="8159" max="8174" width="2" style="57" customWidth="1"/>
    <col min="8175" max="8176" width="0.875" style="57" customWidth="1"/>
    <col min="8177" max="8177" width="3.625" style="57" customWidth="1"/>
    <col min="8178" max="8180" width="6.5" style="57" customWidth="1"/>
    <col min="8181" max="8182" width="0.75" style="57" customWidth="1"/>
    <col min="8183" max="8183" width="3.875" style="57" customWidth="1"/>
    <col min="8184" max="8186" width="6.5" style="57" customWidth="1"/>
    <col min="8187" max="8187" width="0.75" style="57" customWidth="1"/>
    <col min="8188" max="8188" width="3.75" style="57" customWidth="1"/>
    <col min="8189" max="8191" width="6.5" style="57" customWidth="1"/>
    <col min="8192" max="8194" width="1.625" style="57" customWidth="1"/>
    <col min="8195" max="8195" width="0.625" style="57" customWidth="1"/>
    <col min="8196" max="8208" width="2" style="57" customWidth="1"/>
    <col min="8209" max="8209" width="3.375" style="57" customWidth="1"/>
    <col min="8210" max="8211" width="2" style="57" customWidth="1"/>
    <col min="8212" max="8213" width="0.5" style="57" customWidth="1"/>
    <col min="8214" max="8214" width="3.75" style="57" customWidth="1"/>
    <col min="8215" max="8217" width="6.5" style="57" customWidth="1"/>
    <col min="8218" max="8219" width="0.75" style="57" customWidth="1"/>
    <col min="8220" max="8220" width="3.75" style="57" customWidth="1"/>
    <col min="8221" max="8223" width="6.5" style="57" customWidth="1"/>
    <col min="8224" max="8224" width="0.875" style="57" customWidth="1"/>
    <col min="8225" max="8225" width="3.75" style="57" customWidth="1"/>
    <col min="8226" max="8228" width="6.5" style="57" customWidth="1"/>
    <col min="8229" max="8412" width="9" style="57"/>
    <col min="8413" max="8413" width="4" style="57" customWidth="1"/>
    <col min="8414" max="8414" width="0.625" style="57" customWidth="1"/>
    <col min="8415" max="8430" width="2" style="57" customWidth="1"/>
    <col min="8431" max="8432" width="0.875" style="57" customWidth="1"/>
    <col min="8433" max="8433" width="3.625" style="57" customWidth="1"/>
    <col min="8434" max="8436" width="6.5" style="57" customWidth="1"/>
    <col min="8437" max="8438" width="0.75" style="57" customWidth="1"/>
    <col min="8439" max="8439" width="3.875" style="57" customWidth="1"/>
    <col min="8440" max="8442" width="6.5" style="57" customWidth="1"/>
    <col min="8443" max="8443" width="0.75" style="57" customWidth="1"/>
    <col min="8444" max="8444" width="3.75" style="57" customWidth="1"/>
    <col min="8445" max="8447" width="6.5" style="57" customWidth="1"/>
    <col min="8448" max="8450" width="1.625" style="57" customWidth="1"/>
    <col min="8451" max="8451" width="0.625" style="57" customWidth="1"/>
    <col min="8452" max="8464" width="2" style="57" customWidth="1"/>
    <col min="8465" max="8465" width="3.375" style="57" customWidth="1"/>
    <col min="8466" max="8467" width="2" style="57" customWidth="1"/>
    <col min="8468" max="8469" width="0.5" style="57" customWidth="1"/>
    <col min="8470" max="8470" width="3.75" style="57" customWidth="1"/>
    <col min="8471" max="8473" width="6.5" style="57" customWidth="1"/>
    <col min="8474" max="8475" width="0.75" style="57" customWidth="1"/>
    <col min="8476" max="8476" width="3.75" style="57" customWidth="1"/>
    <col min="8477" max="8479" width="6.5" style="57" customWidth="1"/>
    <col min="8480" max="8480" width="0.875" style="57" customWidth="1"/>
    <col min="8481" max="8481" width="3.75" style="57" customWidth="1"/>
    <col min="8482" max="8484" width="6.5" style="57" customWidth="1"/>
    <col min="8485" max="8668" width="9" style="57"/>
    <col min="8669" max="8669" width="4" style="57" customWidth="1"/>
    <col min="8670" max="8670" width="0.625" style="57" customWidth="1"/>
    <col min="8671" max="8686" width="2" style="57" customWidth="1"/>
    <col min="8687" max="8688" width="0.875" style="57" customWidth="1"/>
    <col min="8689" max="8689" width="3.625" style="57" customWidth="1"/>
    <col min="8690" max="8692" width="6.5" style="57" customWidth="1"/>
    <col min="8693" max="8694" width="0.75" style="57" customWidth="1"/>
    <col min="8695" max="8695" width="3.875" style="57" customWidth="1"/>
    <col min="8696" max="8698" width="6.5" style="57" customWidth="1"/>
    <col min="8699" max="8699" width="0.75" style="57" customWidth="1"/>
    <col min="8700" max="8700" width="3.75" style="57" customWidth="1"/>
    <col min="8701" max="8703" width="6.5" style="57" customWidth="1"/>
    <col min="8704" max="8706" width="1.625" style="57" customWidth="1"/>
    <col min="8707" max="8707" width="0.625" style="57" customWidth="1"/>
    <col min="8708" max="8720" width="2" style="57" customWidth="1"/>
    <col min="8721" max="8721" width="3.375" style="57" customWidth="1"/>
    <col min="8722" max="8723" width="2" style="57" customWidth="1"/>
    <col min="8724" max="8725" width="0.5" style="57" customWidth="1"/>
    <col min="8726" max="8726" width="3.75" style="57" customWidth="1"/>
    <col min="8727" max="8729" width="6.5" style="57" customWidth="1"/>
    <col min="8730" max="8731" width="0.75" style="57" customWidth="1"/>
    <col min="8732" max="8732" width="3.75" style="57" customWidth="1"/>
    <col min="8733" max="8735" width="6.5" style="57" customWidth="1"/>
    <col min="8736" max="8736" width="0.875" style="57" customWidth="1"/>
    <col min="8737" max="8737" width="3.75" style="57" customWidth="1"/>
    <col min="8738" max="8740" width="6.5" style="57" customWidth="1"/>
    <col min="8741" max="8924" width="9" style="57"/>
    <col min="8925" max="8925" width="4" style="57" customWidth="1"/>
    <col min="8926" max="8926" width="0.625" style="57" customWidth="1"/>
    <col min="8927" max="8942" width="2" style="57" customWidth="1"/>
    <col min="8943" max="8944" width="0.875" style="57" customWidth="1"/>
    <col min="8945" max="8945" width="3.625" style="57" customWidth="1"/>
    <col min="8946" max="8948" width="6.5" style="57" customWidth="1"/>
    <col min="8949" max="8950" width="0.75" style="57" customWidth="1"/>
    <col min="8951" max="8951" width="3.875" style="57" customWidth="1"/>
    <col min="8952" max="8954" width="6.5" style="57" customWidth="1"/>
    <col min="8955" max="8955" width="0.75" style="57" customWidth="1"/>
    <col min="8956" max="8956" width="3.75" style="57" customWidth="1"/>
    <col min="8957" max="8959" width="6.5" style="57" customWidth="1"/>
    <col min="8960" max="8962" width="1.625" style="57" customWidth="1"/>
    <col min="8963" max="8963" width="0.625" style="57" customWidth="1"/>
    <col min="8964" max="8976" width="2" style="57" customWidth="1"/>
    <col min="8977" max="8977" width="3.375" style="57" customWidth="1"/>
    <col min="8978" max="8979" width="2" style="57" customWidth="1"/>
    <col min="8980" max="8981" width="0.5" style="57" customWidth="1"/>
    <col min="8982" max="8982" width="3.75" style="57" customWidth="1"/>
    <col min="8983" max="8985" width="6.5" style="57" customWidth="1"/>
    <col min="8986" max="8987" width="0.75" style="57" customWidth="1"/>
    <col min="8988" max="8988" width="3.75" style="57" customWidth="1"/>
    <col min="8989" max="8991" width="6.5" style="57" customWidth="1"/>
    <col min="8992" max="8992" width="0.875" style="57" customWidth="1"/>
    <col min="8993" max="8993" width="3.75" style="57" customWidth="1"/>
    <col min="8994" max="8996" width="6.5" style="57" customWidth="1"/>
    <col min="8997" max="9180" width="9" style="57"/>
    <col min="9181" max="9181" width="4" style="57" customWidth="1"/>
    <col min="9182" max="9182" width="0.625" style="57" customWidth="1"/>
    <col min="9183" max="9198" width="2" style="57" customWidth="1"/>
    <col min="9199" max="9200" width="0.875" style="57" customWidth="1"/>
    <col min="9201" max="9201" width="3.625" style="57" customWidth="1"/>
    <col min="9202" max="9204" width="6.5" style="57" customWidth="1"/>
    <col min="9205" max="9206" width="0.75" style="57" customWidth="1"/>
    <col min="9207" max="9207" width="3.875" style="57" customWidth="1"/>
    <col min="9208" max="9210" width="6.5" style="57" customWidth="1"/>
    <col min="9211" max="9211" width="0.75" style="57" customWidth="1"/>
    <col min="9212" max="9212" width="3.75" style="57" customWidth="1"/>
    <col min="9213" max="9215" width="6.5" style="57" customWidth="1"/>
    <col min="9216" max="9218" width="1.625" style="57" customWidth="1"/>
    <col min="9219" max="9219" width="0.625" style="57" customWidth="1"/>
    <col min="9220" max="9232" width="2" style="57" customWidth="1"/>
    <col min="9233" max="9233" width="3.375" style="57" customWidth="1"/>
    <col min="9234" max="9235" width="2" style="57" customWidth="1"/>
    <col min="9236" max="9237" width="0.5" style="57" customWidth="1"/>
    <col min="9238" max="9238" width="3.75" style="57" customWidth="1"/>
    <col min="9239" max="9241" width="6.5" style="57" customWidth="1"/>
    <col min="9242" max="9243" width="0.75" style="57" customWidth="1"/>
    <col min="9244" max="9244" width="3.75" style="57" customWidth="1"/>
    <col min="9245" max="9247" width="6.5" style="57" customWidth="1"/>
    <col min="9248" max="9248" width="0.875" style="57" customWidth="1"/>
    <col min="9249" max="9249" width="3.75" style="57" customWidth="1"/>
    <col min="9250" max="9252" width="6.5" style="57" customWidth="1"/>
    <col min="9253" max="9436" width="9" style="57"/>
    <col min="9437" max="9437" width="4" style="57" customWidth="1"/>
    <col min="9438" max="9438" width="0.625" style="57" customWidth="1"/>
    <col min="9439" max="9454" width="2" style="57" customWidth="1"/>
    <col min="9455" max="9456" width="0.875" style="57" customWidth="1"/>
    <col min="9457" max="9457" width="3.625" style="57" customWidth="1"/>
    <col min="9458" max="9460" width="6.5" style="57" customWidth="1"/>
    <col min="9461" max="9462" width="0.75" style="57" customWidth="1"/>
    <col min="9463" max="9463" width="3.875" style="57" customWidth="1"/>
    <col min="9464" max="9466" width="6.5" style="57" customWidth="1"/>
    <col min="9467" max="9467" width="0.75" style="57" customWidth="1"/>
    <col min="9468" max="9468" width="3.75" style="57" customWidth="1"/>
    <col min="9469" max="9471" width="6.5" style="57" customWidth="1"/>
    <col min="9472" max="9474" width="1.625" style="57" customWidth="1"/>
    <col min="9475" max="9475" width="0.625" style="57" customWidth="1"/>
    <col min="9476" max="9488" width="2" style="57" customWidth="1"/>
    <col min="9489" max="9489" width="3.375" style="57" customWidth="1"/>
    <col min="9490" max="9491" width="2" style="57" customWidth="1"/>
    <col min="9492" max="9493" width="0.5" style="57" customWidth="1"/>
    <col min="9494" max="9494" width="3.75" style="57" customWidth="1"/>
    <col min="9495" max="9497" width="6.5" style="57" customWidth="1"/>
    <col min="9498" max="9499" width="0.75" style="57" customWidth="1"/>
    <col min="9500" max="9500" width="3.75" style="57" customWidth="1"/>
    <col min="9501" max="9503" width="6.5" style="57" customWidth="1"/>
    <col min="9504" max="9504" width="0.875" style="57" customWidth="1"/>
    <col min="9505" max="9505" width="3.75" style="57" customWidth="1"/>
    <col min="9506" max="9508" width="6.5" style="57" customWidth="1"/>
    <col min="9509" max="9692" width="9" style="57"/>
    <col min="9693" max="9693" width="4" style="57" customWidth="1"/>
    <col min="9694" max="9694" width="0.625" style="57" customWidth="1"/>
    <col min="9695" max="9710" width="2" style="57" customWidth="1"/>
    <col min="9711" max="9712" width="0.875" style="57" customWidth="1"/>
    <col min="9713" max="9713" width="3.625" style="57" customWidth="1"/>
    <col min="9714" max="9716" width="6.5" style="57" customWidth="1"/>
    <col min="9717" max="9718" width="0.75" style="57" customWidth="1"/>
    <col min="9719" max="9719" width="3.875" style="57" customWidth="1"/>
    <col min="9720" max="9722" width="6.5" style="57" customWidth="1"/>
    <col min="9723" max="9723" width="0.75" style="57" customWidth="1"/>
    <col min="9724" max="9724" width="3.75" style="57" customWidth="1"/>
    <col min="9725" max="9727" width="6.5" style="57" customWidth="1"/>
    <col min="9728" max="9730" width="1.625" style="57" customWidth="1"/>
    <col min="9731" max="9731" width="0.625" style="57" customWidth="1"/>
    <col min="9732" max="9744" width="2" style="57" customWidth="1"/>
    <col min="9745" max="9745" width="3.375" style="57" customWidth="1"/>
    <col min="9746" max="9747" width="2" style="57" customWidth="1"/>
    <col min="9748" max="9749" width="0.5" style="57" customWidth="1"/>
    <col min="9750" max="9750" width="3.75" style="57" customWidth="1"/>
    <col min="9751" max="9753" width="6.5" style="57" customWidth="1"/>
    <col min="9754" max="9755" width="0.75" style="57" customWidth="1"/>
    <col min="9756" max="9756" width="3.75" style="57" customWidth="1"/>
    <col min="9757" max="9759" width="6.5" style="57" customWidth="1"/>
    <col min="9760" max="9760" width="0.875" style="57" customWidth="1"/>
    <col min="9761" max="9761" width="3.75" style="57" customWidth="1"/>
    <col min="9762" max="9764" width="6.5" style="57" customWidth="1"/>
    <col min="9765" max="9948" width="9" style="57"/>
    <col min="9949" max="9949" width="4" style="57" customWidth="1"/>
    <col min="9950" max="9950" width="0.625" style="57" customWidth="1"/>
    <col min="9951" max="9966" width="2" style="57" customWidth="1"/>
    <col min="9967" max="9968" width="0.875" style="57" customWidth="1"/>
    <col min="9969" max="9969" width="3.625" style="57" customWidth="1"/>
    <col min="9970" max="9972" width="6.5" style="57" customWidth="1"/>
    <col min="9973" max="9974" width="0.75" style="57" customWidth="1"/>
    <col min="9975" max="9975" width="3.875" style="57" customWidth="1"/>
    <col min="9976" max="9978" width="6.5" style="57" customWidth="1"/>
    <col min="9979" max="9979" width="0.75" style="57" customWidth="1"/>
    <col min="9980" max="9980" width="3.75" style="57" customWidth="1"/>
    <col min="9981" max="9983" width="6.5" style="57" customWidth="1"/>
    <col min="9984" max="9986" width="1.625" style="57" customWidth="1"/>
    <col min="9987" max="9987" width="0.625" style="57" customWidth="1"/>
    <col min="9988" max="10000" width="2" style="57" customWidth="1"/>
    <col min="10001" max="10001" width="3.375" style="57" customWidth="1"/>
    <col min="10002" max="10003" width="2" style="57" customWidth="1"/>
    <col min="10004" max="10005" width="0.5" style="57" customWidth="1"/>
    <col min="10006" max="10006" width="3.75" style="57" customWidth="1"/>
    <col min="10007" max="10009" width="6.5" style="57" customWidth="1"/>
    <col min="10010" max="10011" width="0.75" style="57" customWidth="1"/>
    <col min="10012" max="10012" width="3.75" style="57" customWidth="1"/>
    <col min="10013" max="10015" width="6.5" style="57" customWidth="1"/>
    <col min="10016" max="10016" width="0.875" style="57" customWidth="1"/>
    <col min="10017" max="10017" width="3.75" style="57" customWidth="1"/>
    <col min="10018" max="10020" width="6.5" style="57" customWidth="1"/>
    <col min="10021" max="10204" width="9" style="57"/>
    <col min="10205" max="10205" width="4" style="57" customWidth="1"/>
    <col min="10206" max="10206" width="0.625" style="57" customWidth="1"/>
    <col min="10207" max="10222" width="2" style="57" customWidth="1"/>
    <col min="10223" max="10224" width="0.875" style="57" customWidth="1"/>
    <col min="10225" max="10225" width="3.625" style="57" customWidth="1"/>
    <col min="10226" max="10228" width="6.5" style="57" customWidth="1"/>
    <col min="10229" max="10230" width="0.75" style="57" customWidth="1"/>
    <col min="10231" max="10231" width="3.875" style="57" customWidth="1"/>
    <col min="10232" max="10234" width="6.5" style="57" customWidth="1"/>
    <col min="10235" max="10235" width="0.75" style="57" customWidth="1"/>
    <col min="10236" max="10236" width="3.75" style="57" customWidth="1"/>
    <col min="10237" max="10239" width="6.5" style="57" customWidth="1"/>
    <col min="10240" max="10242" width="1.625" style="57" customWidth="1"/>
    <col min="10243" max="10243" width="0.625" style="57" customWidth="1"/>
    <col min="10244" max="10256" width="2" style="57" customWidth="1"/>
    <col min="10257" max="10257" width="3.375" style="57" customWidth="1"/>
    <col min="10258" max="10259" width="2" style="57" customWidth="1"/>
    <col min="10260" max="10261" width="0.5" style="57" customWidth="1"/>
    <col min="10262" max="10262" width="3.75" style="57" customWidth="1"/>
    <col min="10263" max="10265" width="6.5" style="57" customWidth="1"/>
    <col min="10266" max="10267" width="0.75" style="57" customWidth="1"/>
    <col min="10268" max="10268" width="3.75" style="57" customWidth="1"/>
    <col min="10269" max="10271" width="6.5" style="57" customWidth="1"/>
    <col min="10272" max="10272" width="0.875" style="57" customWidth="1"/>
    <col min="10273" max="10273" width="3.75" style="57" customWidth="1"/>
    <col min="10274" max="10276" width="6.5" style="57" customWidth="1"/>
    <col min="10277" max="10460" width="9" style="57"/>
    <col min="10461" max="10461" width="4" style="57" customWidth="1"/>
    <col min="10462" max="10462" width="0.625" style="57" customWidth="1"/>
    <col min="10463" max="10478" width="2" style="57" customWidth="1"/>
    <col min="10479" max="10480" width="0.875" style="57" customWidth="1"/>
    <col min="10481" max="10481" width="3.625" style="57" customWidth="1"/>
    <col min="10482" max="10484" width="6.5" style="57" customWidth="1"/>
    <col min="10485" max="10486" width="0.75" style="57" customWidth="1"/>
    <col min="10487" max="10487" width="3.875" style="57" customWidth="1"/>
    <col min="10488" max="10490" width="6.5" style="57" customWidth="1"/>
    <col min="10491" max="10491" width="0.75" style="57" customWidth="1"/>
    <col min="10492" max="10492" width="3.75" style="57" customWidth="1"/>
    <col min="10493" max="10495" width="6.5" style="57" customWidth="1"/>
    <col min="10496" max="10498" width="1.625" style="57" customWidth="1"/>
    <col min="10499" max="10499" width="0.625" style="57" customWidth="1"/>
    <col min="10500" max="10512" width="2" style="57" customWidth="1"/>
    <col min="10513" max="10513" width="3.375" style="57" customWidth="1"/>
    <col min="10514" max="10515" width="2" style="57" customWidth="1"/>
    <col min="10516" max="10517" width="0.5" style="57" customWidth="1"/>
    <col min="10518" max="10518" width="3.75" style="57" customWidth="1"/>
    <col min="10519" max="10521" width="6.5" style="57" customWidth="1"/>
    <col min="10522" max="10523" width="0.75" style="57" customWidth="1"/>
    <col min="10524" max="10524" width="3.75" style="57" customWidth="1"/>
    <col min="10525" max="10527" width="6.5" style="57" customWidth="1"/>
    <col min="10528" max="10528" width="0.875" style="57" customWidth="1"/>
    <col min="10529" max="10529" width="3.75" style="57" customWidth="1"/>
    <col min="10530" max="10532" width="6.5" style="57" customWidth="1"/>
    <col min="10533" max="10716" width="9" style="57"/>
    <col min="10717" max="10717" width="4" style="57" customWidth="1"/>
    <col min="10718" max="10718" width="0.625" style="57" customWidth="1"/>
    <col min="10719" max="10734" width="2" style="57" customWidth="1"/>
    <col min="10735" max="10736" width="0.875" style="57" customWidth="1"/>
    <col min="10737" max="10737" width="3.625" style="57" customWidth="1"/>
    <col min="10738" max="10740" width="6.5" style="57" customWidth="1"/>
    <col min="10741" max="10742" width="0.75" style="57" customWidth="1"/>
    <col min="10743" max="10743" width="3.875" style="57" customWidth="1"/>
    <col min="10744" max="10746" width="6.5" style="57" customWidth="1"/>
    <col min="10747" max="10747" width="0.75" style="57" customWidth="1"/>
    <col min="10748" max="10748" width="3.75" style="57" customWidth="1"/>
    <col min="10749" max="10751" width="6.5" style="57" customWidth="1"/>
    <col min="10752" max="10754" width="1.625" style="57" customWidth="1"/>
    <col min="10755" max="10755" width="0.625" style="57" customWidth="1"/>
    <col min="10756" max="10768" width="2" style="57" customWidth="1"/>
    <col min="10769" max="10769" width="3.375" style="57" customWidth="1"/>
    <col min="10770" max="10771" width="2" style="57" customWidth="1"/>
    <col min="10772" max="10773" width="0.5" style="57" customWidth="1"/>
    <col min="10774" max="10774" width="3.75" style="57" customWidth="1"/>
    <col min="10775" max="10777" width="6.5" style="57" customWidth="1"/>
    <col min="10778" max="10779" width="0.75" style="57" customWidth="1"/>
    <col min="10780" max="10780" width="3.75" style="57" customWidth="1"/>
    <col min="10781" max="10783" width="6.5" style="57" customWidth="1"/>
    <col min="10784" max="10784" width="0.875" style="57" customWidth="1"/>
    <col min="10785" max="10785" width="3.75" style="57" customWidth="1"/>
    <col min="10786" max="10788" width="6.5" style="57" customWidth="1"/>
    <col min="10789" max="10972" width="9" style="57"/>
    <col min="10973" max="10973" width="4" style="57" customWidth="1"/>
    <col min="10974" max="10974" width="0.625" style="57" customWidth="1"/>
    <col min="10975" max="10990" width="2" style="57" customWidth="1"/>
    <col min="10991" max="10992" width="0.875" style="57" customWidth="1"/>
    <col min="10993" max="10993" width="3.625" style="57" customWidth="1"/>
    <col min="10994" max="10996" width="6.5" style="57" customWidth="1"/>
    <col min="10997" max="10998" width="0.75" style="57" customWidth="1"/>
    <col min="10999" max="10999" width="3.875" style="57" customWidth="1"/>
    <col min="11000" max="11002" width="6.5" style="57" customWidth="1"/>
    <col min="11003" max="11003" width="0.75" style="57" customWidth="1"/>
    <col min="11004" max="11004" width="3.75" style="57" customWidth="1"/>
    <col min="11005" max="11007" width="6.5" style="57" customWidth="1"/>
    <col min="11008" max="11010" width="1.625" style="57" customWidth="1"/>
    <col min="11011" max="11011" width="0.625" style="57" customWidth="1"/>
    <col min="11012" max="11024" width="2" style="57" customWidth="1"/>
    <col min="11025" max="11025" width="3.375" style="57" customWidth="1"/>
    <col min="11026" max="11027" width="2" style="57" customWidth="1"/>
    <col min="11028" max="11029" width="0.5" style="57" customWidth="1"/>
    <col min="11030" max="11030" width="3.75" style="57" customWidth="1"/>
    <col min="11031" max="11033" width="6.5" style="57" customWidth="1"/>
    <col min="11034" max="11035" width="0.75" style="57" customWidth="1"/>
    <col min="11036" max="11036" width="3.75" style="57" customWidth="1"/>
    <col min="11037" max="11039" width="6.5" style="57" customWidth="1"/>
    <col min="11040" max="11040" width="0.875" style="57" customWidth="1"/>
    <col min="11041" max="11041" width="3.75" style="57" customWidth="1"/>
    <col min="11042" max="11044" width="6.5" style="57" customWidth="1"/>
    <col min="11045" max="11228" width="9" style="57"/>
    <col min="11229" max="11229" width="4" style="57" customWidth="1"/>
    <col min="11230" max="11230" width="0.625" style="57" customWidth="1"/>
    <col min="11231" max="11246" width="2" style="57" customWidth="1"/>
    <col min="11247" max="11248" width="0.875" style="57" customWidth="1"/>
    <col min="11249" max="11249" width="3.625" style="57" customWidth="1"/>
    <col min="11250" max="11252" width="6.5" style="57" customWidth="1"/>
    <col min="11253" max="11254" width="0.75" style="57" customWidth="1"/>
    <col min="11255" max="11255" width="3.875" style="57" customWidth="1"/>
    <col min="11256" max="11258" width="6.5" style="57" customWidth="1"/>
    <col min="11259" max="11259" width="0.75" style="57" customWidth="1"/>
    <col min="11260" max="11260" width="3.75" style="57" customWidth="1"/>
    <col min="11261" max="11263" width="6.5" style="57" customWidth="1"/>
    <col min="11264" max="11266" width="1.625" style="57" customWidth="1"/>
    <col min="11267" max="11267" width="0.625" style="57" customWidth="1"/>
    <col min="11268" max="11280" width="2" style="57" customWidth="1"/>
    <col min="11281" max="11281" width="3.375" style="57" customWidth="1"/>
    <col min="11282" max="11283" width="2" style="57" customWidth="1"/>
    <col min="11284" max="11285" width="0.5" style="57" customWidth="1"/>
    <col min="11286" max="11286" width="3.75" style="57" customWidth="1"/>
    <col min="11287" max="11289" width="6.5" style="57" customWidth="1"/>
    <col min="11290" max="11291" width="0.75" style="57" customWidth="1"/>
    <col min="11292" max="11292" width="3.75" style="57" customWidth="1"/>
    <col min="11293" max="11295" width="6.5" style="57" customWidth="1"/>
    <col min="11296" max="11296" width="0.875" style="57" customWidth="1"/>
    <col min="11297" max="11297" width="3.75" style="57" customWidth="1"/>
    <col min="11298" max="11300" width="6.5" style="57" customWidth="1"/>
    <col min="11301" max="11484" width="9" style="57"/>
    <col min="11485" max="11485" width="4" style="57" customWidth="1"/>
    <col min="11486" max="11486" width="0.625" style="57" customWidth="1"/>
    <col min="11487" max="11502" width="2" style="57" customWidth="1"/>
    <col min="11503" max="11504" width="0.875" style="57" customWidth="1"/>
    <col min="11505" max="11505" width="3.625" style="57" customWidth="1"/>
    <col min="11506" max="11508" width="6.5" style="57" customWidth="1"/>
    <col min="11509" max="11510" width="0.75" style="57" customWidth="1"/>
    <col min="11511" max="11511" width="3.875" style="57" customWidth="1"/>
    <col min="11512" max="11514" width="6.5" style="57" customWidth="1"/>
    <col min="11515" max="11515" width="0.75" style="57" customWidth="1"/>
    <col min="11516" max="11516" width="3.75" style="57" customWidth="1"/>
    <col min="11517" max="11519" width="6.5" style="57" customWidth="1"/>
    <col min="11520" max="11522" width="1.625" style="57" customWidth="1"/>
    <col min="11523" max="11523" width="0.625" style="57" customWidth="1"/>
    <col min="11524" max="11536" width="2" style="57" customWidth="1"/>
    <col min="11537" max="11537" width="3.375" style="57" customWidth="1"/>
    <col min="11538" max="11539" width="2" style="57" customWidth="1"/>
    <col min="11540" max="11541" width="0.5" style="57" customWidth="1"/>
    <col min="11542" max="11542" width="3.75" style="57" customWidth="1"/>
    <col min="11543" max="11545" width="6.5" style="57" customWidth="1"/>
    <col min="11546" max="11547" width="0.75" style="57" customWidth="1"/>
    <col min="11548" max="11548" width="3.75" style="57" customWidth="1"/>
    <col min="11549" max="11551" width="6.5" style="57" customWidth="1"/>
    <col min="11552" max="11552" width="0.875" style="57" customWidth="1"/>
    <col min="11553" max="11553" width="3.75" style="57" customWidth="1"/>
    <col min="11554" max="11556" width="6.5" style="57" customWidth="1"/>
    <col min="11557" max="11740" width="9" style="57"/>
    <col min="11741" max="11741" width="4" style="57" customWidth="1"/>
    <col min="11742" max="11742" width="0.625" style="57" customWidth="1"/>
    <col min="11743" max="11758" width="2" style="57" customWidth="1"/>
    <col min="11759" max="11760" width="0.875" style="57" customWidth="1"/>
    <col min="11761" max="11761" width="3.625" style="57" customWidth="1"/>
    <col min="11762" max="11764" width="6.5" style="57" customWidth="1"/>
    <col min="11765" max="11766" width="0.75" style="57" customWidth="1"/>
    <col min="11767" max="11767" width="3.875" style="57" customWidth="1"/>
    <col min="11768" max="11770" width="6.5" style="57" customWidth="1"/>
    <col min="11771" max="11771" width="0.75" style="57" customWidth="1"/>
    <col min="11772" max="11772" width="3.75" style="57" customWidth="1"/>
    <col min="11773" max="11775" width="6.5" style="57" customWidth="1"/>
    <col min="11776" max="11778" width="1.625" style="57" customWidth="1"/>
    <col min="11779" max="11779" width="0.625" style="57" customWidth="1"/>
    <col min="11780" max="11792" width="2" style="57" customWidth="1"/>
    <col min="11793" max="11793" width="3.375" style="57" customWidth="1"/>
    <col min="11794" max="11795" width="2" style="57" customWidth="1"/>
    <col min="11796" max="11797" width="0.5" style="57" customWidth="1"/>
    <col min="11798" max="11798" width="3.75" style="57" customWidth="1"/>
    <col min="11799" max="11801" width="6.5" style="57" customWidth="1"/>
    <col min="11802" max="11803" width="0.75" style="57" customWidth="1"/>
    <col min="11804" max="11804" width="3.75" style="57" customWidth="1"/>
    <col min="11805" max="11807" width="6.5" style="57" customWidth="1"/>
    <col min="11808" max="11808" width="0.875" style="57" customWidth="1"/>
    <col min="11809" max="11809" width="3.75" style="57" customWidth="1"/>
    <col min="11810" max="11812" width="6.5" style="57" customWidth="1"/>
    <col min="11813" max="11996" width="9" style="57"/>
    <col min="11997" max="11997" width="4" style="57" customWidth="1"/>
    <col min="11998" max="11998" width="0.625" style="57" customWidth="1"/>
    <col min="11999" max="12014" width="2" style="57" customWidth="1"/>
    <col min="12015" max="12016" width="0.875" style="57" customWidth="1"/>
    <col min="12017" max="12017" width="3.625" style="57" customWidth="1"/>
    <col min="12018" max="12020" width="6.5" style="57" customWidth="1"/>
    <col min="12021" max="12022" width="0.75" style="57" customWidth="1"/>
    <col min="12023" max="12023" width="3.875" style="57" customWidth="1"/>
    <col min="12024" max="12026" width="6.5" style="57" customWidth="1"/>
    <col min="12027" max="12027" width="0.75" style="57" customWidth="1"/>
    <col min="12028" max="12028" width="3.75" style="57" customWidth="1"/>
    <col min="12029" max="12031" width="6.5" style="57" customWidth="1"/>
    <col min="12032" max="12034" width="1.625" style="57" customWidth="1"/>
    <col min="12035" max="12035" width="0.625" style="57" customWidth="1"/>
    <col min="12036" max="12048" width="2" style="57" customWidth="1"/>
    <col min="12049" max="12049" width="3.375" style="57" customWidth="1"/>
    <col min="12050" max="12051" width="2" style="57" customWidth="1"/>
    <col min="12052" max="12053" width="0.5" style="57" customWidth="1"/>
    <col min="12054" max="12054" width="3.75" style="57" customWidth="1"/>
    <col min="12055" max="12057" width="6.5" style="57" customWidth="1"/>
    <col min="12058" max="12059" width="0.75" style="57" customWidth="1"/>
    <col min="12060" max="12060" width="3.75" style="57" customWidth="1"/>
    <col min="12061" max="12063" width="6.5" style="57" customWidth="1"/>
    <col min="12064" max="12064" width="0.875" style="57" customWidth="1"/>
    <col min="12065" max="12065" width="3.75" style="57" customWidth="1"/>
    <col min="12066" max="12068" width="6.5" style="57" customWidth="1"/>
    <col min="12069" max="12252" width="9" style="57"/>
    <col min="12253" max="12253" width="4" style="57" customWidth="1"/>
    <col min="12254" max="12254" width="0.625" style="57" customWidth="1"/>
    <col min="12255" max="12270" width="2" style="57" customWidth="1"/>
    <col min="12271" max="12272" width="0.875" style="57" customWidth="1"/>
    <col min="12273" max="12273" width="3.625" style="57" customWidth="1"/>
    <col min="12274" max="12276" width="6.5" style="57" customWidth="1"/>
    <col min="12277" max="12278" width="0.75" style="57" customWidth="1"/>
    <col min="12279" max="12279" width="3.875" style="57" customWidth="1"/>
    <col min="12280" max="12282" width="6.5" style="57" customWidth="1"/>
    <col min="12283" max="12283" width="0.75" style="57" customWidth="1"/>
    <col min="12284" max="12284" width="3.75" style="57" customWidth="1"/>
    <col min="12285" max="12287" width="6.5" style="57" customWidth="1"/>
    <col min="12288" max="12290" width="1.625" style="57" customWidth="1"/>
    <col min="12291" max="12291" width="0.625" style="57" customWidth="1"/>
    <col min="12292" max="12304" width="2" style="57" customWidth="1"/>
    <col min="12305" max="12305" width="3.375" style="57" customWidth="1"/>
    <col min="12306" max="12307" width="2" style="57" customWidth="1"/>
    <col min="12308" max="12309" width="0.5" style="57" customWidth="1"/>
    <col min="12310" max="12310" width="3.75" style="57" customWidth="1"/>
    <col min="12311" max="12313" width="6.5" style="57" customWidth="1"/>
    <col min="12314" max="12315" width="0.75" style="57" customWidth="1"/>
    <col min="12316" max="12316" width="3.75" style="57" customWidth="1"/>
    <col min="12317" max="12319" width="6.5" style="57" customWidth="1"/>
    <col min="12320" max="12320" width="0.875" style="57" customWidth="1"/>
    <col min="12321" max="12321" width="3.75" style="57" customWidth="1"/>
    <col min="12322" max="12324" width="6.5" style="57" customWidth="1"/>
    <col min="12325" max="12508" width="9" style="57"/>
    <col min="12509" max="12509" width="4" style="57" customWidth="1"/>
    <col min="12510" max="12510" width="0.625" style="57" customWidth="1"/>
    <col min="12511" max="12526" width="2" style="57" customWidth="1"/>
    <col min="12527" max="12528" width="0.875" style="57" customWidth="1"/>
    <col min="12529" max="12529" width="3.625" style="57" customWidth="1"/>
    <col min="12530" max="12532" width="6.5" style="57" customWidth="1"/>
    <col min="12533" max="12534" width="0.75" style="57" customWidth="1"/>
    <col min="12535" max="12535" width="3.875" style="57" customWidth="1"/>
    <col min="12536" max="12538" width="6.5" style="57" customWidth="1"/>
    <col min="12539" max="12539" width="0.75" style="57" customWidth="1"/>
    <col min="12540" max="12540" width="3.75" style="57" customWidth="1"/>
    <col min="12541" max="12543" width="6.5" style="57" customWidth="1"/>
    <col min="12544" max="12546" width="1.625" style="57" customWidth="1"/>
    <col min="12547" max="12547" width="0.625" style="57" customWidth="1"/>
    <col min="12548" max="12560" width="2" style="57" customWidth="1"/>
    <col min="12561" max="12561" width="3.375" style="57" customWidth="1"/>
    <col min="12562" max="12563" width="2" style="57" customWidth="1"/>
    <col min="12564" max="12565" width="0.5" style="57" customWidth="1"/>
    <col min="12566" max="12566" width="3.75" style="57" customWidth="1"/>
    <col min="12567" max="12569" width="6.5" style="57" customWidth="1"/>
    <col min="12570" max="12571" width="0.75" style="57" customWidth="1"/>
    <col min="12572" max="12572" width="3.75" style="57" customWidth="1"/>
    <col min="12573" max="12575" width="6.5" style="57" customWidth="1"/>
    <col min="12576" max="12576" width="0.875" style="57" customWidth="1"/>
    <col min="12577" max="12577" width="3.75" style="57" customWidth="1"/>
    <col min="12578" max="12580" width="6.5" style="57" customWidth="1"/>
    <col min="12581" max="12764" width="9" style="57"/>
    <col min="12765" max="12765" width="4" style="57" customWidth="1"/>
    <col min="12766" max="12766" width="0.625" style="57" customWidth="1"/>
    <col min="12767" max="12782" width="2" style="57" customWidth="1"/>
    <col min="12783" max="12784" width="0.875" style="57" customWidth="1"/>
    <col min="12785" max="12785" width="3.625" style="57" customWidth="1"/>
    <col min="12786" max="12788" width="6.5" style="57" customWidth="1"/>
    <col min="12789" max="12790" width="0.75" style="57" customWidth="1"/>
    <col min="12791" max="12791" width="3.875" style="57" customWidth="1"/>
    <col min="12792" max="12794" width="6.5" style="57" customWidth="1"/>
    <col min="12795" max="12795" width="0.75" style="57" customWidth="1"/>
    <col min="12796" max="12796" width="3.75" style="57" customWidth="1"/>
    <col min="12797" max="12799" width="6.5" style="57" customWidth="1"/>
    <col min="12800" max="12802" width="1.625" style="57" customWidth="1"/>
    <col min="12803" max="12803" width="0.625" style="57" customWidth="1"/>
    <col min="12804" max="12816" width="2" style="57" customWidth="1"/>
    <col min="12817" max="12817" width="3.375" style="57" customWidth="1"/>
    <col min="12818" max="12819" width="2" style="57" customWidth="1"/>
    <col min="12820" max="12821" width="0.5" style="57" customWidth="1"/>
    <col min="12822" max="12822" width="3.75" style="57" customWidth="1"/>
    <col min="12823" max="12825" width="6.5" style="57" customWidth="1"/>
    <col min="12826" max="12827" width="0.75" style="57" customWidth="1"/>
    <col min="12828" max="12828" width="3.75" style="57" customWidth="1"/>
    <col min="12829" max="12831" width="6.5" style="57" customWidth="1"/>
    <col min="12832" max="12832" width="0.875" style="57" customWidth="1"/>
    <col min="12833" max="12833" width="3.75" style="57" customWidth="1"/>
    <col min="12834" max="12836" width="6.5" style="57" customWidth="1"/>
    <col min="12837" max="13020" width="9" style="57"/>
    <col min="13021" max="13021" width="4" style="57" customWidth="1"/>
    <col min="13022" max="13022" width="0.625" style="57" customWidth="1"/>
    <col min="13023" max="13038" width="2" style="57" customWidth="1"/>
    <col min="13039" max="13040" width="0.875" style="57" customWidth="1"/>
    <col min="13041" max="13041" width="3.625" style="57" customWidth="1"/>
    <col min="13042" max="13044" width="6.5" style="57" customWidth="1"/>
    <col min="13045" max="13046" width="0.75" style="57" customWidth="1"/>
    <col min="13047" max="13047" width="3.875" style="57" customWidth="1"/>
    <col min="13048" max="13050" width="6.5" style="57" customWidth="1"/>
    <col min="13051" max="13051" width="0.75" style="57" customWidth="1"/>
    <col min="13052" max="13052" width="3.75" style="57" customWidth="1"/>
    <col min="13053" max="13055" width="6.5" style="57" customWidth="1"/>
    <col min="13056" max="13058" width="1.625" style="57" customWidth="1"/>
    <col min="13059" max="13059" width="0.625" style="57" customWidth="1"/>
    <col min="13060" max="13072" width="2" style="57" customWidth="1"/>
    <col min="13073" max="13073" width="3.375" style="57" customWidth="1"/>
    <col min="13074" max="13075" width="2" style="57" customWidth="1"/>
    <col min="13076" max="13077" width="0.5" style="57" customWidth="1"/>
    <col min="13078" max="13078" width="3.75" style="57" customWidth="1"/>
    <col min="13079" max="13081" width="6.5" style="57" customWidth="1"/>
    <col min="13082" max="13083" width="0.75" style="57" customWidth="1"/>
    <col min="13084" max="13084" width="3.75" style="57" customWidth="1"/>
    <col min="13085" max="13087" width="6.5" style="57" customWidth="1"/>
    <col min="13088" max="13088" width="0.875" style="57" customWidth="1"/>
    <col min="13089" max="13089" width="3.75" style="57" customWidth="1"/>
    <col min="13090" max="13092" width="6.5" style="57" customWidth="1"/>
    <col min="13093" max="13276" width="9" style="57"/>
    <col min="13277" max="13277" width="4" style="57" customWidth="1"/>
    <col min="13278" max="13278" width="0.625" style="57" customWidth="1"/>
    <col min="13279" max="13294" width="2" style="57" customWidth="1"/>
    <col min="13295" max="13296" width="0.875" style="57" customWidth="1"/>
    <col min="13297" max="13297" width="3.625" style="57" customWidth="1"/>
    <col min="13298" max="13300" width="6.5" style="57" customWidth="1"/>
    <col min="13301" max="13302" width="0.75" style="57" customWidth="1"/>
    <col min="13303" max="13303" width="3.875" style="57" customWidth="1"/>
    <col min="13304" max="13306" width="6.5" style="57" customWidth="1"/>
    <col min="13307" max="13307" width="0.75" style="57" customWidth="1"/>
    <col min="13308" max="13308" width="3.75" style="57" customWidth="1"/>
    <col min="13309" max="13311" width="6.5" style="57" customWidth="1"/>
    <col min="13312" max="13314" width="1.625" style="57" customWidth="1"/>
    <col min="13315" max="13315" width="0.625" style="57" customWidth="1"/>
    <col min="13316" max="13328" width="2" style="57" customWidth="1"/>
    <col min="13329" max="13329" width="3.375" style="57" customWidth="1"/>
    <col min="13330" max="13331" width="2" style="57" customWidth="1"/>
    <col min="13332" max="13333" width="0.5" style="57" customWidth="1"/>
    <col min="13334" max="13334" width="3.75" style="57" customWidth="1"/>
    <col min="13335" max="13337" width="6.5" style="57" customWidth="1"/>
    <col min="13338" max="13339" width="0.75" style="57" customWidth="1"/>
    <col min="13340" max="13340" width="3.75" style="57" customWidth="1"/>
    <col min="13341" max="13343" width="6.5" style="57" customWidth="1"/>
    <col min="13344" max="13344" width="0.875" style="57" customWidth="1"/>
    <col min="13345" max="13345" width="3.75" style="57" customWidth="1"/>
    <col min="13346" max="13348" width="6.5" style="57" customWidth="1"/>
    <col min="13349" max="13532" width="9" style="57"/>
    <col min="13533" max="13533" width="4" style="57" customWidth="1"/>
    <col min="13534" max="13534" width="0.625" style="57" customWidth="1"/>
    <col min="13535" max="13550" width="2" style="57" customWidth="1"/>
    <col min="13551" max="13552" width="0.875" style="57" customWidth="1"/>
    <col min="13553" max="13553" width="3.625" style="57" customWidth="1"/>
    <col min="13554" max="13556" width="6.5" style="57" customWidth="1"/>
    <col min="13557" max="13558" width="0.75" style="57" customWidth="1"/>
    <col min="13559" max="13559" width="3.875" style="57" customWidth="1"/>
    <col min="13560" max="13562" width="6.5" style="57" customWidth="1"/>
    <col min="13563" max="13563" width="0.75" style="57" customWidth="1"/>
    <col min="13564" max="13564" width="3.75" style="57" customWidth="1"/>
    <col min="13565" max="13567" width="6.5" style="57" customWidth="1"/>
    <col min="13568" max="13570" width="1.625" style="57" customWidth="1"/>
    <col min="13571" max="13571" width="0.625" style="57" customWidth="1"/>
    <col min="13572" max="13584" width="2" style="57" customWidth="1"/>
    <col min="13585" max="13585" width="3.375" style="57" customWidth="1"/>
    <col min="13586" max="13587" width="2" style="57" customWidth="1"/>
    <col min="13588" max="13589" width="0.5" style="57" customWidth="1"/>
    <col min="13590" max="13590" width="3.75" style="57" customWidth="1"/>
    <col min="13591" max="13593" width="6.5" style="57" customWidth="1"/>
    <col min="13594" max="13595" width="0.75" style="57" customWidth="1"/>
    <col min="13596" max="13596" width="3.75" style="57" customWidth="1"/>
    <col min="13597" max="13599" width="6.5" style="57" customWidth="1"/>
    <col min="13600" max="13600" width="0.875" style="57" customWidth="1"/>
    <col min="13601" max="13601" width="3.75" style="57" customWidth="1"/>
    <col min="13602" max="13604" width="6.5" style="57" customWidth="1"/>
    <col min="13605" max="13788" width="9" style="57"/>
    <col min="13789" max="13789" width="4" style="57" customWidth="1"/>
    <col min="13790" max="13790" width="0.625" style="57" customWidth="1"/>
    <col min="13791" max="13806" width="2" style="57" customWidth="1"/>
    <col min="13807" max="13808" width="0.875" style="57" customWidth="1"/>
    <col min="13809" max="13809" width="3.625" style="57" customWidth="1"/>
    <col min="13810" max="13812" width="6.5" style="57" customWidth="1"/>
    <col min="13813" max="13814" width="0.75" style="57" customWidth="1"/>
    <col min="13815" max="13815" width="3.875" style="57" customWidth="1"/>
    <col min="13816" max="13818" width="6.5" style="57" customWidth="1"/>
    <col min="13819" max="13819" width="0.75" style="57" customWidth="1"/>
    <col min="13820" max="13820" width="3.75" style="57" customWidth="1"/>
    <col min="13821" max="13823" width="6.5" style="57" customWidth="1"/>
    <col min="13824" max="13826" width="1.625" style="57" customWidth="1"/>
    <col min="13827" max="13827" width="0.625" style="57" customWidth="1"/>
    <col min="13828" max="13840" width="2" style="57" customWidth="1"/>
    <col min="13841" max="13841" width="3.375" style="57" customWidth="1"/>
    <col min="13842" max="13843" width="2" style="57" customWidth="1"/>
    <col min="13844" max="13845" width="0.5" style="57" customWidth="1"/>
    <col min="13846" max="13846" width="3.75" style="57" customWidth="1"/>
    <col min="13847" max="13849" width="6.5" style="57" customWidth="1"/>
    <col min="13850" max="13851" width="0.75" style="57" customWidth="1"/>
    <col min="13852" max="13852" width="3.75" style="57" customWidth="1"/>
    <col min="13853" max="13855" width="6.5" style="57" customWidth="1"/>
    <col min="13856" max="13856" width="0.875" style="57" customWidth="1"/>
    <col min="13857" max="13857" width="3.75" style="57" customWidth="1"/>
    <col min="13858" max="13860" width="6.5" style="57" customWidth="1"/>
    <col min="13861" max="14044" width="9" style="57"/>
    <col min="14045" max="14045" width="4" style="57" customWidth="1"/>
    <col min="14046" max="14046" width="0.625" style="57" customWidth="1"/>
    <col min="14047" max="14062" width="2" style="57" customWidth="1"/>
    <col min="14063" max="14064" width="0.875" style="57" customWidth="1"/>
    <col min="14065" max="14065" width="3.625" style="57" customWidth="1"/>
    <col min="14066" max="14068" width="6.5" style="57" customWidth="1"/>
    <col min="14069" max="14070" width="0.75" style="57" customWidth="1"/>
    <col min="14071" max="14071" width="3.875" style="57" customWidth="1"/>
    <col min="14072" max="14074" width="6.5" style="57" customWidth="1"/>
    <col min="14075" max="14075" width="0.75" style="57" customWidth="1"/>
    <col min="14076" max="14076" width="3.75" style="57" customWidth="1"/>
    <col min="14077" max="14079" width="6.5" style="57" customWidth="1"/>
    <col min="14080" max="14082" width="1.625" style="57" customWidth="1"/>
    <col min="14083" max="14083" width="0.625" style="57" customWidth="1"/>
    <col min="14084" max="14096" width="2" style="57" customWidth="1"/>
    <col min="14097" max="14097" width="3.375" style="57" customWidth="1"/>
    <col min="14098" max="14099" width="2" style="57" customWidth="1"/>
    <col min="14100" max="14101" width="0.5" style="57" customWidth="1"/>
    <col min="14102" max="14102" width="3.75" style="57" customWidth="1"/>
    <col min="14103" max="14105" width="6.5" style="57" customWidth="1"/>
    <col min="14106" max="14107" width="0.75" style="57" customWidth="1"/>
    <col min="14108" max="14108" width="3.75" style="57" customWidth="1"/>
    <col min="14109" max="14111" width="6.5" style="57" customWidth="1"/>
    <col min="14112" max="14112" width="0.875" style="57" customWidth="1"/>
    <col min="14113" max="14113" width="3.75" style="57" customWidth="1"/>
    <col min="14114" max="14116" width="6.5" style="57" customWidth="1"/>
    <col min="14117" max="14300" width="9" style="57"/>
    <col min="14301" max="14301" width="4" style="57" customWidth="1"/>
    <col min="14302" max="14302" width="0.625" style="57" customWidth="1"/>
    <col min="14303" max="14318" width="2" style="57" customWidth="1"/>
    <col min="14319" max="14320" width="0.875" style="57" customWidth="1"/>
    <col min="14321" max="14321" width="3.625" style="57" customWidth="1"/>
    <col min="14322" max="14324" width="6.5" style="57" customWidth="1"/>
    <col min="14325" max="14326" width="0.75" style="57" customWidth="1"/>
    <col min="14327" max="14327" width="3.875" style="57" customWidth="1"/>
    <col min="14328" max="14330" width="6.5" style="57" customWidth="1"/>
    <col min="14331" max="14331" width="0.75" style="57" customWidth="1"/>
    <col min="14332" max="14332" width="3.75" style="57" customWidth="1"/>
    <col min="14333" max="14335" width="6.5" style="57" customWidth="1"/>
    <col min="14336" max="14338" width="1.625" style="57" customWidth="1"/>
    <col min="14339" max="14339" width="0.625" style="57" customWidth="1"/>
    <col min="14340" max="14352" width="2" style="57" customWidth="1"/>
    <col min="14353" max="14353" width="3.375" style="57" customWidth="1"/>
    <col min="14354" max="14355" width="2" style="57" customWidth="1"/>
    <col min="14356" max="14357" width="0.5" style="57" customWidth="1"/>
    <col min="14358" max="14358" width="3.75" style="57" customWidth="1"/>
    <col min="14359" max="14361" width="6.5" style="57" customWidth="1"/>
    <col min="14362" max="14363" width="0.75" style="57" customWidth="1"/>
    <col min="14364" max="14364" width="3.75" style="57" customWidth="1"/>
    <col min="14365" max="14367" width="6.5" style="57" customWidth="1"/>
    <col min="14368" max="14368" width="0.875" style="57" customWidth="1"/>
    <col min="14369" max="14369" width="3.75" style="57" customWidth="1"/>
    <col min="14370" max="14372" width="6.5" style="57" customWidth="1"/>
    <col min="14373" max="14556" width="9" style="57"/>
    <col min="14557" max="14557" width="4" style="57" customWidth="1"/>
    <col min="14558" max="14558" width="0.625" style="57" customWidth="1"/>
    <col min="14559" max="14574" width="2" style="57" customWidth="1"/>
    <col min="14575" max="14576" width="0.875" style="57" customWidth="1"/>
    <col min="14577" max="14577" width="3.625" style="57" customWidth="1"/>
    <col min="14578" max="14580" width="6.5" style="57" customWidth="1"/>
    <col min="14581" max="14582" width="0.75" style="57" customWidth="1"/>
    <col min="14583" max="14583" width="3.875" style="57" customWidth="1"/>
    <col min="14584" max="14586" width="6.5" style="57" customWidth="1"/>
    <col min="14587" max="14587" width="0.75" style="57" customWidth="1"/>
    <col min="14588" max="14588" width="3.75" style="57" customWidth="1"/>
    <col min="14589" max="14591" width="6.5" style="57" customWidth="1"/>
    <col min="14592" max="14594" width="1.625" style="57" customWidth="1"/>
    <col min="14595" max="14595" width="0.625" style="57" customWidth="1"/>
    <col min="14596" max="14608" width="2" style="57" customWidth="1"/>
    <col min="14609" max="14609" width="3.375" style="57" customWidth="1"/>
    <col min="14610" max="14611" width="2" style="57" customWidth="1"/>
    <col min="14612" max="14613" width="0.5" style="57" customWidth="1"/>
    <col min="14614" max="14614" width="3.75" style="57" customWidth="1"/>
    <col min="14615" max="14617" width="6.5" style="57" customWidth="1"/>
    <col min="14618" max="14619" width="0.75" style="57" customWidth="1"/>
    <col min="14620" max="14620" width="3.75" style="57" customWidth="1"/>
    <col min="14621" max="14623" width="6.5" style="57" customWidth="1"/>
    <col min="14624" max="14624" width="0.875" style="57" customWidth="1"/>
    <col min="14625" max="14625" width="3.75" style="57" customWidth="1"/>
    <col min="14626" max="14628" width="6.5" style="57" customWidth="1"/>
    <col min="14629" max="14812" width="9" style="57"/>
    <col min="14813" max="14813" width="4" style="57" customWidth="1"/>
    <col min="14814" max="14814" width="0.625" style="57" customWidth="1"/>
    <col min="14815" max="14830" width="2" style="57" customWidth="1"/>
    <col min="14831" max="14832" width="0.875" style="57" customWidth="1"/>
    <col min="14833" max="14833" width="3.625" style="57" customWidth="1"/>
    <col min="14834" max="14836" width="6.5" style="57" customWidth="1"/>
    <col min="14837" max="14838" width="0.75" style="57" customWidth="1"/>
    <col min="14839" max="14839" width="3.875" style="57" customWidth="1"/>
    <col min="14840" max="14842" width="6.5" style="57" customWidth="1"/>
    <col min="14843" max="14843" width="0.75" style="57" customWidth="1"/>
    <col min="14844" max="14844" width="3.75" style="57" customWidth="1"/>
    <col min="14845" max="14847" width="6.5" style="57" customWidth="1"/>
    <col min="14848" max="14850" width="1.625" style="57" customWidth="1"/>
    <col min="14851" max="14851" width="0.625" style="57" customWidth="1"/>
    <col min="14852" max="14864" width="2" style="57" customWidth="1"/>
    <col min="14865" max="14865" width="3.375" style="57" customWidth="1"/>
    <col min="14866" max="14867" width="2" style="57" customWidth="1"/>
    <col min="14868" max="14869" width="0.5" style="57" customWidth="1"/>
    <col min="14870" max="14870" width="3.75" style="57" customWidth="1"/>
    <col min="14871" max="14873" width="6.5" style="57" customWidth="1"/>
    <col min="14874" max="14875" width="0.75" style="57" customWidth="1"/>
    <col min="14876" max="14876" width="3.75" style="57" customWidth="1"/>
    <col min="14877" max="14879" width="6.5" style="57" customWidth="1"/>
    <col min="14880" max="14880" width="0.875" style="57" customWidth="1"/>
    <col min="14881" max="14881" width="3.75" style="57" customWidth="1"/>
    <col min="14882" max="14884" width="6.5" style="57" customWidth="1"/>
    <col min="14885" max="15068" width="9" style="57"/>
    <col min="15069" max="15069" width="4" style="57" customWidth="1"/>
    <col min="15070" max="15070" width="0.625" style="57" customWidth="1"/>
    <col min="15071" max="15086" width="2" style="57" customWidth="1"/>
    <col min="15087" max="15088" width="0.875" style="57" customWidth="1"/>
    <col min="15089" max="15089" width="3.625" style="57" customWidth="1"/>
    <col min="15090" max="15092" width="6.5" style="57" customWidth="1"/>
    <col min="15093" max="15094" width="0.75" style="57" customWidth="1"/>
    <col min="15095" max="15095" width="3.875" style="57" customWidth="1"/>
    <col min="15096" max="15098" width="6.5" style="57" customWidth="1"/>
    <col min="15099" max="15099" width="0.75" style="57" customWidth="1"/>
    <col min="15100" max="15100" width="3.75" style="57" customWidth="1"/>
    <col min="15101" max="15103" width="6.5" style="57" customWidth="1"/>
    <col min="15104" max="15106" width="1.625" style="57" customWidth="1"/>
    <col min="15107" max="15107" width="0.625" style="57" customWidth="1"/>
    <col min="15108" max="15120" width="2" style="57" customWidth="1"/>
    <col min="15121" max="15121" width="3.375" style="57" customWidth="1"/>
    <col min="15122" max="15123" width="2" style="57" customWidth="1"/>
    <col min="15124" max="15125" width="0.5" style="57" customWidth="1"/>
    <col min="15126" max="15126" width="3.75" style="57" customWidth="1"/>
    <col min="15127" max="15129" width="6.5" style="57" customWidth="1"/>
    <col min="15130" max="15131" width="0.75" style="57" customWidth="1"/>
    <col min="15132" max="15132" width="3.75" style="57" customWidth="1"/>
    <col min="15133" max="15135" width="6.5" style="57" customWidth="1"/>
    <col min="15136" max="15136" width="0.875" style="57" customWidth="1"/>
    <col min="15137" max="15137" width="3.75" style="57" customWidth="1"/>
    <col min="15138" max="15140" width="6.5" style="57" customWidth="1"/>
    <col min="15141" max="15324" width="9" style="57"/>
    <col min="15325" max="15325" width="4" style="57" customWidth="1"/>
    <col min="15326" max="15326" width="0.625" style="57" customWidth="1"/>
    <col min="15327" max="15342" width="2" style="57" customWidth="1"/>
    <col min="15343" max="15344" width="0.875" style="57" customWidth="1"/>
    <col min="15345" max="15345" width="3.625" style="57" customWidth="1"/>
    <col min="15346" max="15348" width="6.5" style="57" customWidth="1"/>
    <col min="15349" max="15350" width="0.75" style="57" customWidth="1"/>
    <col min="15351" max="15351" width="3.875" style="57" customWidth="1"/>
    <col min="15352" max="15354" width="6.5" style="57" customWidth="1"/>
    <col min="15355" max="15355" width="0.75" style="57" customWidth="1"/>
    <col min="15356" max="15356" width="3.75" style="57" customWidth="1"/>
    <col min="15357" max="15359" width="6.5" style="57" customWidth="1"/>
    <col min="15360" max="15362" width="1.625" style="57" customWidth="1"/>
    <col min="15363" max="15363" width="0.625" style="57" customWidth="1"/>
    <col min="15364" max="15376" width="2" style="57" customWidth="1"/>
    <col min="15377" max="15377" width="3.375" style="57" customWidth="1"/>
    <col min="15378" max="15379" width="2" style="57" customWidth="1"/>
    <col min="15380" max="15381" width="0.5" style="57" customWidth="1"/>
    <col min="15382" max="15382" width="3.75" style="57" customWidth="1"/>
    <col min="15383" max="15385" width="6.5" style="57" customWidth="1"/>
    <col min="15386" max="15387" width="0.75" style="57" customWidth="1"/>
    <col min="15388" max="15388" width="3.75" style="57" customWidth="1"/>
    <col min="15389" max="15391" width="6.5" style="57" customWidth="1"/>
    <col min="15392" max="15392" width="0.875" style="57" customWidth="1"/>
    <col min="15393" max="15393" width="3.75" style="57" customWidth="1"/>
    <col min="15394" max="15396" width="6.5" style="57" customWidth="1"/>
    <col min="15397" max="15580" width="9" style="57"/>
    <col min="15581" max="15581" width="4" style="57" customWidth="1"/>
    <col min="15582" max="15582" width="0.625" style="57" customWidth="1"/>
    <col min="15583" max="15598" width="2" style="57" customWidth="1"/>
    <col min="15599" max="15600" width="0.875" style="57" customWidth="1"/>
    <col min="15601" max="15601" width="3.625" style="57" customWidth="1"/>
    <col min="15602" max="15604" width="6.5" style="57" customWidth="1"/>
    <col min="15605" max="15606" width="0.75" style="57" customWidth="1"/>
    <col min="15607" max="15607" width="3.875" style="57" customWidth="1"/>
    <col min="15608" max="15610" width="6.5" style="57" customWidth="1"/>
    <col min="15611" max="15611" width="0.75" style="57" customWidth="1"/>
    <col min="15612" max="15612" width="3.75" style="57" customWidth="1"/>
    <col min="15613" max="15615" width="6.5" style="57" customWidth="1"/>
    <col min="15616" max="15618" width="1.625" style="57" customWidth="1"/>
    <col min="15619" max="15619" width="0.625" style="57" customWidth="1"/>
    <col min="15620" max="15632" width="2" style="57" customWidth="1"/>
    <col min="15633" max="15633" width="3.375" style="57" customWidth="1"/>
    <col min="15634" max="15635" width="2" style="57" customWidth="1"/>
    <col min="15636" max="15637" width="0.5" style="57" customWidth="1"/>
    <col min="15638" max="15638" width="3.75" style="57" customWidth="1"/>
    <col min="15639" max="15641" width="6.5" style="57" customWidth="1"/>
    <col min="15642" max="15643" width="0.75" style="57" customWidth="1"/>
    <col min="15644" max="15644" width="3.75" style="57" customWidth="1"/>
    <col min="15645" max="15647" width="6.5" style="57" customWidth="1"/>
    <col min="15648" max="15648" width="0.875" style="57" customWidth="1"/>
    <col min="15649" max="15649" width="3.75" style="57" customWidth="1"/>
    <col min="15650" max="15652" width="6.5" style="57" customWidth="1"/>
    <col min="15653" max="15836" width="9" style="57"/>
    <col min="15837" max="15837" width="4" style="57" customWidth="1"/>
    <col min="15838" max="15838" width="0.625" style="57" customWidth="1"/>
    <col min="15839" max="15854" width="2" style="57" customWidth="1"/>
    <col min="15855" max="15856" width="0.875" style="57" customWidth="1"/>
    <col min="15857" max="15857" width="3.625" style="57" customWidth="1"/>
    <col min="15858" max="15860" width="6.5" style="57" customWidth="1"/>
    <col min="15861" max="15862" width="0.75" style="57" customWidth="1"/>
    <col min="15863" max="15863" width="3.875" style="57" customWidth="1"/>
    <col min="15864" max="15866" width="6.5" style="57" customWidth="1"/>
    <col min="15867" max="15867" width="0.75" style="57" customWidth="1"/>
    <col min="15868" max="15868" width="3.75" style="57" customWidth="1"/>
    <col min="15869" max="15871" width="6.5" style="57" customWidth="1"/>
    <col min="15872" max="15874" width="1.625" style="57" customWidth="1"/>
    <col min="15875" max="15875" width="0.625" style="57" customWidth="1"/>
    <col min="15876" max="15888" width="2" style="57" customWidth="1"/>
    <col min="15889" max="15889" width="3.375" style="57" customWidth="1"/>
    <col min="15890" max="15891" width="2" style="57" customWidth="1"/>
    <col min="15892" max="15893" width="0.5" style="57" customWidth="1"/>
    <col min="15894" max="15894" width="3.75" style="57" customWidth="1"/>
    <col min="15895" max="15897" width="6.5" style="57" customWidth="1"/>
    <col min="15898" max="15899" width="0.75" style="57" customWidth="1"/>
    <col min="15900" max="15900" width="3.75" style="57" customWidth="1"/>
    <col min="15901" max="15903" width="6.5" style="57" customWidth="1"/>
    <col min="15904" max="15904" width="0.875" style="57" customWidth="1"/>
    <col min="15905" max="15905" width="3.75" style="57" customWidth="1"/>
    <col min="15906" max="15908" width="6.5" style="57" customWidth="1"/>
    <col min="15909" max="16092" width="9" style="57"/>
    <col min="16093" max="16093" width="4" style="57" customWidth="1"/>
    <col min="16094" max="16094" width="0.625" style="57" customWidth="1"/>
    <col min="16095" max="16110" width="2" style="57" customWidth="1"/>
    <col min="16111" max="16112" width="0.875" style="57" customWidth="1"/>
    <col min="16113" max="16113" width="3.625" style="57" customWidth="1"/>
    <col min="16114" max="16116" width="6.5" style="57" customWidth="1"/>
    <col min="16117" max="16118" width="0.75" style="57" customWidth="1"/>
    <col min="16119" max="16119" width="3.875" style="57" customWidth="1"/>
    <col min="16120" max="16122" width="6.5" style="57" customWidth="1"/>
    <col min="16123" max="16123" width="0.75" style="57" customWidth="1"/>
    <col min="16124" max="16124" width="3.75" style="57" customWidth="1"/>
    <col min="16125" max="16127" width="6.5" style="57" customWidth="1"/>
    <col min="16128" max="16130" width="1.625" style="57" customWidth="1"/>
    <col min="16131" max="16131" width="0.625" style="57" customWidth="1"/>
    <col min="16132" max="16144" width="2" style="57" customWidth="1"/>
    <col min="16145" max="16145" width="3.375" style="57" customWidth="1"/>
    <col min="16146" max="16147" width="2" style="57" customWidth="1"/>
    <col min="16148" max="16149" width="0.5" style="57" customWidth="1"/>
    <col min="16150" max="16150" width="3.75" style="57" customWidth="1"/>
    <col min="16151" max="16153" width="6.5" style="57" customWidth="1"/>
    <col min="16154" max="16155" width="0.75" style="57" customWidth="1"/>
    <col min="16156" max="16156" width="3.75" style="57" customWidth="1"/>
    <col min="16157" max="16159" width="6.5" style="57" customWidth="1"/>
    <col min="16160" max="16160" width="0.875" style="57" customWidth="1"/>
    <col min="16161" max="16161" width="3.75" style="57" customWidth="1"/>
    <col min="16162" max="16164" width="6.5" style="57" customWidth="1"/>
    <col min="16165" max="16384" width="9" style="57"/>
  </cols>
  <sheetData>
    <row r="1" spans="1:36" s="51" customFormat="1" ht="14.25" hidden="1" x14ac:dyDescent="0.15">
      <c r="A1" s="55" t="s">
        <v>30</v>
      </c>
      <c r="AB1" s="55"/>
      <c r="AF1" s="56"/>
    </row>
    <row r="2" spans="1:36" s="51" customFormat="1" ht="51.75" hidden="1" customHeight="1" x14ac:dyDescent="0.4">
      <c r="F2" s="484" t="s">
        <v>104</v>
      </c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</row>
    <row r="3" spans="1:36" ht="18" hidden="1" customHeight="1" x14ac:dyDescent="0.15">
      <c r="B3" s="186"/>
      <c r="C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58"/>
      <c r="T3" s="58"/>
      <c r="U3" s="59"/>
      <c r="V3" s="58"/>
      <c r="W3" s="58"/>
      <c r="X3" s="58"/>
      <c r="Y3" s="58"/>
      <c r="Z3" s="58"/>
      <c r="AA3" s="59"/>
      <c r="AB3" s="58"/>
      <c r="AC3" s="58"/>
      <c r="AD3" s="58"/>
      <c r="AE3" s="58"/>
      <c r="AF3" s="60"/>
      <c r="AG3" s="58"/>
      <c r="AH3" s="58"/>
      <c r="AI3" s="58"/>
    </row>
    <row r="4" spans="1:36" s="186" customFormat="1" ht="18" hidden="1" customHeight="1" x14ac:dyDescent="0.15">
      <c r="F4" s="186" t="s">
        <v>31</v>
      </c>
      <c r="U4" s="61"/>
      <c r="AA4" s="61"/>
      <c r="AF4" s="62"/>
    </row>
    <row r="5" spans="1:36" ht="35.25" customHeight="1" x14ac:dyDescent="0.15">
      <c r="B5" s="63"/>
      <c r="C5" s="64"/>
      <c r="D5" s="64"/>
      <c r="E5" s="64"/>
      <c r="F5" s="64"/>
      <c r="G5" s="558" t="s">
        <v>32</v>
      </c>
      <c r="H5" s="558"/>
      <c r="I5" s="558"/>
      <c r="J5" s="558"/>
      <c r="K5" s="558"/>
      <c r="L5" s="558"/>
      <c r="M5" s="558"/>
      <c r="N5" s="558"/>
      <c r="O5" s="64"/>
      <c r="P5" s="64"/>
      <c r="Q5" s="64"/>
      <c r="R5" s="64"/>
      <c r="S5" s="65"/>
      <c r="T5" s="64"/>
      <c r="U5" s="558" t="s">
        <v>33</v>
      </c>
      <c r="V5" s="558"/>
      <c r="W5" s="558"/>
      <c r="X5" s="558"/>
      <c r="Y5" s="66"/>
      <c r="Z5" s="67"/>
      <c r="AA5" s="558" t="s">
        <v>34</v>
      </c>
      <c r="AB5" s="558"/>
      <c r="AC5" s="558"/>
      <c r="AD5" s="558"/>
      <c r="AE5" s="66"/>
      <c r="AF5" s="555" t="s">
        <v>35</v>
      </c>
      <c r="AG5" s="556"/>
      <c r="AH5" s="556"/>
      <c r="AI5" s="557"/>
      <c r="AJ5" s="186"/>
    </row>
    <row r="6" spans="1:36" ht="35.25" customHeight="1" x14ac:dyDescent="0.15"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4"/>
      <c r="U6" s="68"/>
      <c r="V6" s="69" t="s">
        <v>36</v>
      </c>
      <c r="W6" s="69" t="s">
        <v>37</v>
      </c>
      <c r="X6" s="69" t="s">
        <v>38</v>
      </c>
      <c r="Y6" s="70"/>
      <c r="Z6" s="71"/>
      <c r="AA6" s="68"/>
      <c r="AB6" s="69" t="s">
        <v>39</v>
      </c>
      <c r="AC6" s="69" t="s">
        <v>40</v>
      </c>
      <c r="AD6" s="69" t="s">
        <v>13</v>
      </c>
      <c r="AE6" s="70"/>
      <c r="AF6" s="72"/>
      <c r="AG6" s="69" t="s">
        <v>36</v>
      </c>
      <c r="AH6" s="69" t="s">
        <v>37</v>
      </c>
      <c r="AI6" s="70" t="s">
        <v>101</v>
      </c>
      <c r="AJ6" s="186"/>
    </row>
    <row r="7" spans="1:36" ht="35.25" customHeight="1" x14ac:dyDescent="0.15">
      <c r="A7" s="186"/>
      <c r="B7" s="73"/>
      <c r="C7" s="566" t="s">
        <v>16</v>
      </c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74"/>
      <c r="R7" s="74"/>
      <c r="S7" s="75"/>
      <c r="T7" s="186"/>
      <c r="U7" s="76"/>
      <c r="V7" s="564">
        <f>SUM(V8,V11,V12,V14)</f>
        <v>65134480551</v>
      </c>
      <c r="W7" s="564"/>
      <c r="X7" s="564"/>
      <c r="Y7" s="77"/>
      <c r="Z7" s="78"/>
      <c r="AA7" s="76"/>
      <c r="AB7" s="564">
        <f>SUM(AB8,AB11,AB12,AB14)</f>
        <v>65203955248</v>
      </c>
      <c r="AC7" s="564"/>
      <c r="AD7" s="564"/>
      <c r="AE7" s="77"/>
      <c r="AF7" s="79" t="str">
        <f>IF(V7-AB7&lt;0,"△","")</f>
        <v>△</v>
      </c>
      <c r="AG7" s="564">
        <f>ABS(V7-AB7)</f>
        <v>69474697</v>
      </c>
      <c r="AH7" s="564"/>
      <c r="AI7" s="565"/>
      <c r="AJ7" s="186"/>
    </row>
    <row r="8" spans="1:36" ht="35.25" customHeight="1" x14ac:dyDescent="0.15">
      <c r="A8" s="186"/>
      <c r="B8" s="63"/>
      <c r="C8" s="80"/>
      <c r="D8" s="80"/>
      <c r="E8" s="559" t="s">
        <v>12</v>
      </c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80"/>
      <c r="R8" s="80"/>
      <c r="S8" s="65"/>
      <c r="T8" s="64"/>
      <c r="U8" s="81"/>
      <c r="V8" s="563">
        <f>SUM(V9:X10)</f>
        <v>38550999044</v>
      </c>
      <c r="W8" s="563"/>
      <c r="X8" s="563"/>
      <c r="Y8" s="82"/>
      <c r="Z8" s="83"/>
      <c r="AA8" s="81"/>
      <c r="AB8" s="563">
        <f>SUM(AB9:AD10)</f>
        <v>38367889938</v>
      </c>
      <c r="AC8" s="563"/>
      <c r="AD8" s="563"/>
      <c r="AE8" s="82"/>
      <c r="AF8" s="84" t="str">
        <f t="shared" ref="AF8:AF27" si="0">IF(V8-AB8&lt;0,"△","")</f>
        <v/>
      </c>
      <c r="AG8" s="564">
        <f>ABS(V8-AB8)</f>
        <v>183109106</v>
      </c>
      <c r="AH8" s="564"/>
      <c r="AI8" s="565"/>
      <c r="AJ8" s="186"/>
    </row>
    <row r="9" spans="1:36" ht="35.25" customHeight="1" x14ac:dyDescent="0.15">
      <c r="A9" s="186"/>
      <c r="B9" s="73"/>
      <c r="C9" s="74"/>
      <c r="D9" s="74"/>
      <c r="E9" s="80"/>
      <c r="F9" s="80"/>
      <c r="G9" s="559" t="s">
        <v>41</v>
      </c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65"/>
      <c r="T9" s="64"/>
      <c r="U9" s="81"/>
      <c r="V9" s="560">
        <v>38346816803</v>
      </c>
      <c r="W9" s="560"/>
      <c r="X9" s="560"/>
      <c r="Y9" s="82"/>
      <c r="Z9" s="83"/>
      <c r="AA9" s="81"/>
      <c r="AB9" s="560">
        <v>38155730727</v>
      </c>
      <c r="AC9" s="560"/>
      <c r="AD9" s="560"/>
      <c r="AE9" s="82"/>
      <c r="AF9" s="84" t="str">
        <f t="shared" si="0"/>
        <v/>
      </c>
      <c r="AG9" s="561">
        <f t="shared" ref="AG9:AG27" si="1">ABS(V9-AB9)</f>
        <v>191086076</v>
      </c>
      <c r="AH9" s="561"/>
      <c r="AI9" s="562"/>
      <c r="AJ9" s="186"/>
    </row>
    <row r="10" spans="1:36" ht="35.25" customHeight="1" x14ac:dyDescent="0.15">
      <c r="A10" s="186"/>
      <c r="B10" s="73"/>
      <c r="C10" s="74"/>
      <c r="D10" s="74"/>
      <c r="E10" s="74"/>
      <c r="F10" s="74"/>
      <c r="G10" s="569" t="s">
        <v>43</v>
      </c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88"/>
      <c r="T10" s="89"/>
      <c r="U10" s="90"/>
      <c r="V10" s="570">
        <v>204182241</v>
      </c>
      <c r="W10" s="570"/>
      <c r="X10" s="570"/>
      <c r="Y10" s="91"/>
      <c r="Z10" s="92"/>
      <c r="AA10" s="90"/>
      <c r="AB10" s="570">
        <v>212159211</v>
      </c>
      <c r="AC10" s="570"/>
      <c r="AD10" s="570"/>
      <c r="AE10" s="91"/>
      <c r="AF10" s="93" t="str">
        <f t="shared" si="0"/>
        <v>△</v>
      </c>
      <c r="AG10" s="570">
        <f t="shared" si="1"/>
        <v>7976970</v>
      </c>
      <c r="AH10" s="570"/>
      <c r="AI10" s="571"/>
      <c r="AJ10" s="186"/>
    </row>
    <row r="11" spans="1:36" s="186" customFormat="1" ht="35.25" customHeight="1" x14ac:dyDescent="0.15">
      <c r="B11" s="73"/>
      <c r="C11" s="74"/>
      <c r="D11" s="74"/>
      <c r="E11" s="567" t="s">
        <v>17</v>
      </c>
      <c r="F11" s="567"/>
      <c r="G11" s="567"/>
      <c r="H11" s="567"/>
      <c r="I11" s="567"/>
      <c r="J11" s="567"/>
      <c r="K11" s="567"/>
      <c r="L11" s="567"/>
      <c r="M11" s="567"/>
      <c r="N11" s="567"/>
      <c r="O11" s="567"/>
      <c r="P11" s="567"/>
      <c r="Q11" s="94"/>
      <c r="R11" s="94"/>
      <c r="S11" s="95"/>
      <c r="T11" s="96"/>
      <c r="U11" s="97"/>
      <c r="V11" s="568">
        <v>25779083000</v>
      </c>
      <c r="W11" s="568"/>
      <c r="X11" s="568"/>
      <c r="Y11" s="98"/>
      <c r="Z11" s="99"/>
      <c r="AA11" s="97"/>
      <c r="AB11" s="568">
        <v>26003899000</v>
      </c>
      <c r="AC11" s="568"/>
      <c r="AD11" s="568"/>
      <c r="AE11" s="98"/>
      <c r="AF11" s="100" t="str">
        <f>IF(V11-AB11&lt;0,"△","")</f>
        <v>△</v>
      </c>
      <c r="AG11" s="564">
        <f>ABS(V11-AB11)</f>
        <v>224816000</v>
      </c>
      <c r="AH11" s="564"/>
      <c r="AI11" s="565"/>
    </row>
    <row r="12" spans="1:36" ht="35.25" customHeight="1" x14ac:dyDescent="0.15">
      <c r="A12" s="186"/>
      <c r="B12" s="73"/>
      <c r="C12" s="74"/>
      <c r="D12" s="74"/>
      <c r="E12" s="567" t="s">
        <v>45</v>
      </c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94"/>
      <c r="R12" s="94"/>
      <c r="S12" s="95"/>
      <c r="T12" s="96"/>
      <c r="U12" s="97"/>
      <c r="V12" s="568">
        <f>V13</f>
        <v>3381550</v>
      </c>
      <c r="W12" s="568"/>
      <c r="X12" s="568"/>
      <c r="Y12" s="98"/>
      <c r="Z12" s="99"/>
      <c r="AA12" s="97"/>
      <c r="AB12" s="568">
        <f>AB13</f>
        <v>38164113</v>
      </c>
      <c r="AC12" s="568"/>
      <c r="AD12" s="568"/>
      <c r="AE12" s="98"/>
      <c r="AF12" s="100" t="str">
        <f t="shared" si="0"/>
        <v>△</v>
      </c>
      <c r="AG12" s="564">
        <f t="shared" si="1"/>
        <v>34782563</v>
      </c>
      <c r="AH12" s="564"/>
      <c r="AI12" s="565"/>
      <c r="AJ12" s="186"/>
    </row>
    <row r="13" spans="1:36" ht="35.25" customHeight="1" x14ac:dyDescent="0.15">
      <c r="B13" s="73"/>
      <c r="C13" s="74"/>
      <c r="D13" s="74"/>
      <c r="E13" s="74"/>
      <c r="F13" s="74"/>
      <c r="G13" s="572" t="s">
        <v>96</v>
      </c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103"/>
      <c r="T13" s="104"/>
      <c r="U13" s="105"/>
      <c r="V13" s="560">
        <v>3381550</v>
      </c>
      <c r="W13" s="560"/>
      <c r="X13" s="560"/>
      <c r="Y13" s="106"/>
      <c r="Z13" s="107"/>
      <c r="AA13" s="105"/>
      <c r="AB13" s="560">
        <v>38164113</v>
      </c>
      <c r="AC13" s="560"/>
      <c r="AD13" s="560"/>
      <c r="AE13" s="106"/>
      <c r="AF13" s="108" t="str">
        <f t="shared" si="0"/>
        <v>△</v>
      </c>
      <c r="AG13" s="561">
        <f t="shared" si="1"/>
        <v>34782563</v>
      </c>
      <c r="AH13" s="561"/>
      <c r="AI13" s="562"/>
      <c r="AJ13" s="186"/>
    </row>
    <row r="14" spans="1:36" ht="35.25" customHeight="1" x14ac:dyDescent="0.15">
      <c r="B14" s="73"/>
      <c r="C14" s="74"/>
      <c r="D14" s="74"/>
      <c r="E14" s="567" t="s">
        <v>48</v>
      </c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7"/>
      <c r="Q14" s="94"/>
      <c r="R14" s="94"/>
      <c r="S14" s="95"/>
      <c r="T14" s="96"/>
      <c r="U14" s="97"/>
      <c r="V14" s="568">
        <f>V15</f>
        <v>801016957</v>
      </c>
      <c r="W14" s="568"/>
      <c r="X14" s="568"/>
      <c r="Y14" s="98"/>
      <c r="Z14" s="99"/>
      <c r="AA14" s="97"/>
      <c r="AB14" s="568">
        <f>AB15</f>
        <v>794002197</v>
      </c>
      <c r="AC14" s="568"/>
      <c r="AD14" s="568"/>
      <c r="AE14" s="98"/>
      <c r="AF14" s="100" t="str">
        <f t="shared" si="0"/>
        <v/>
      </c>
      <c r="AG14" s="568">
        <f t="shared" si="1"/>
        <v>7014760</v>
      </c>
      <c r="AH14" s="568"/>
      <c r="AI14" s="575"/>
      <c r="AJ14" s="186"/>
    </row>
    <row r="15" spans="1:36" ht="35.25" customHeight="1" x14ac:dyDescent="0.15">
      <c r="B15" s="73"/>
      <c r="C15" s="74"/>
      <c r="D15" s="74"/>
      <c r="E15" s="80"/>
      <c r="F15" s="80"/>
      <c r="G15" s="572" t="s">
        <v>49</v>
      </c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103"/>
      <c r="T15" s="104"/>
      <c r="U15" s="105"/>
      <c r="V15" s="560">
        <v>801016957</v>
      </c>
      <c r="W15" s="560"/>
      <c r="X15" s="560"/>
      <c r="Y15" s="106"/>
      <c r="Z15" s="107"/>
      <c r="AA15" s="105"/>
      <c r="AB15" s="560">
        <v>794002197</v>
      </c>
      <c r="AC15" s="560"/>
      <c r="AD15" s="560"/>
      <c r="AE15" s="106"/>
      <c r="AF15" s="108" t="str">
        <f t="shared" si="0"/>
        <v/>
      </c>
      <c r="AG15" s="573">
        <f t="shared" si="1"/>
        <v>7014760</v>
      </c>
      <c r="AH15" s="573"/>
      <c r="AI15" s="574"/>
      <c r="AJ15" s="186"/>
    </row>
    <row r="16" spans="1:36" ht="35.25" customHeight="1" x14ac:dyDescent="0.15">
      <c r="B16" s="115"/>
      <c r="C16" s="566" t="s">
        <v>19</v>
      </c>
      <c r="D16" s="566"/>
      <c r="E16" s="566"/>
      <c r="F16" s="566"/>
      <c r="G16" s="566"/>
      <c r="H16" s="566"/>
      <c r="I16" s="566"/>
      <c r="J16" s="566"/>
      <c r="K16" s="566"/>
      <c r="L16" s="566"/>
      <c r="M16" s="566"/>
      <c r="N16" s="566"/>
      <c r="O16" s="566"/>
      <c r="P16" s="566"/>
      <c r="Q16" s="74"/>
      <c r="R16" s="74"/>
      <c r="S16" s="75"/>
      <c r="T16" s="186"/>
      <c r="U16" s="76"/>
      <c r="V16" s="568">
        <f>SUM(V17:X22)</f>
        <v>17217223266</v>
      </c>
      <c r="W16" s="568"/>
      <c r="X16" s="568"/>
      <c r="Y16" s="77"/>
      <c r="Z16" s="78"/>
      <c r="AA16" s="76"/>
      <c r="AB16" s="568">
        <f>SUM(AB17:AD22)</f>
        <v>17185101886</v>
      </c>
      <c r="AC16" s="568"/>
      <c r="AD16" s="568"/>
      <c r="AE16" s="77"/>
      <c r="AF16" s="79" t="str">
        <f t="shared" si="0"/>
        <v/>
      </c>
      <c r="AG16" s="564">
        <f t="shared" si="1"/>
        <v>32121380</v>
      </c>
      <c r="AH16" s="564"/>
      <c r="AI16" s="565"/>
      <c r="AJ16" s="186"/>
    </row>
    <row r="17" spans="1:36" ht="35.25" customHeight="1" x14ac:dyDescent="0.15">
      <c r="B17" s="73"/>
      <c r="C17" s="80"/>
      <c r="D17" s="80"/>
      <c r="E17" s="559" t="s">
        <v>52</v>
      </c>
      <c r="F17" s="559"/>
      <c r="G17" s="559"/>
      <c r="H17" s="559"/>
      <c r="I17" s="559"/>
      <c r="J17" s="559"/>
      <c r="K17" s="559"/>
      <c r="L17" s="559"/>
      <c r="M17" s="559"/>
      <c r="N17" s="559"/>
      <c r="O17" s="559"/>
      <c r="P17" s="559"/>
      <c r="Q17" s="80"/>
      <c r="R17" s="80"/>
      <c r="S17" s="65"/>
      <c r="T17" s="64"/>
      <c r="U17" s="81"/>
      <c r="V17" s="563">
        <v>1093582</v>
      </c>
      <c r="W17" s="563"/>
      <c r="X17" s="563"/>
      <c r="Y17" s="82"/>
      <c r="Z17" s="83"/>
      <c r="AA17" s="81"/>
      <c r="AB17" s="563">
        <v>4794955</v>
      </c>
      <c r="AC17" s="563"/>
      <c r="AD17" s="563"/>
      <c r="AE17" s="82"/>
      <c r="AF17" s="84" t="str">
        <f t="shared" si="0"/>
        <v>△</v>
      </c>
      <c r="AG17" s="564">
        <f t="shared" si="1"/>
        <v>3701373</v>
      </c>
      <c r="AH17" s="564"/>
      <c r="AI17" s="565"/>
      <c r="AJ17" s="186"/>
    </row>
    <row r="18" spans="1:36" ht="35.25" customHeight="1" x14ac:dyDescent="0.15">
      <c r="A18" s="186"/>
      <c r="B18" s="73"/>
      <c r="C18" s="74"/>
      <c r="D18" s="74"/>
      <c r="E18" s="558" t="s">
        <v>54</v>
      </c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116"/>
      <c r="R18" s="116"/>
      <c r="S18" s="117"/>
      <c r="T18" s="118"/>
      <c r="U18" s="119"/>
      <c r="V18" s="563">
        <v>125036582</v>
      </c>
      <c r="W18" s="563"/>
      <c r="X18" s="563"/>
      <c r="Y18" s="120"/>
      <c r="Z18" s="121"/>
      <c r="AA18" s="119"/>
      <c r="AB18" s="563">
        <v>115287087</v>
      </c>
      <c r="AC18" s="563"/>
      <c r="AD18" s="563"/>
      <c r="AE18" s="120"/>
      <c r="AF18" s="85" t="str">
        <f t="shared" si="0"/>
        <v/>
      </c>
      <c r="AG18" s="564">
        <f t="shared" si="1"/>
        <v>9749495</v>
      </c>
      <c r="AH18" s="564"/>
      <c r="AI18" s="565"/>
      <c r="AJ18" s="186"/>
    </row>
    <row r="19" spans="1:36" ht="35.25" customHeight="1" x14ac:dyDescent="0.15">
      <c r="B19" s="73"/>
      <c r="C19" s="74"/>
      <c r="D19" s="74"/>
      <c r="E19" s="567" t="s">
        <v>17</v>
      </c>
      <c r="F19" s="567"/>
      <c r="G19" s="567"/>
      <c r="H19" s="567"/>
      <c r="I19" s="567"/>
      <c r="J19" s="567"/>
      <c r="K19" s="567"/>
      <c r="L19" s="567"/>
      <c r="M19" s="567"/>
      <c r="N19" s="567"/>
      <c r="O19" s="567"/>
      <c r="P19" s="567"/>
      <c r="Q19" s="94"/>
      <c r="R19" s="94"/>
      <c r="S19" s="95"/>
      <c r="T19" s="96"/>
      <c r="U19" s="97"/>
      <c r="V19" s="563">
        <v>832968000</v>
      </c>
      <c r="W19" s="563"/>
      <c r="X19" s="563"/>
      <c r="Y19" s="98"/>
      <c r="Z19" s="99"/>
      <c r="AA19" s="97"/>
      <c r="AB19" s="563">
        <v>882914000</v>
      </c>
      <c r="AC19" s="563"/>
      <c r="AD19" s="563"/>
      <c r="AE19" s="98"/>
      <c r="AF19" s="100" t="str">
        <f t="shared" si="0"/>
        <v>△</v>
      </c>
      <c r="AG19" s="564">
        <f t="shared" si="1"/>
        <v>49946000</v>
      </c>
      <c r="AH19" s="564"/>
      <c r="AI19" s="565"/>
      <c r="AJ19" s="186"/>
    </row>
    <row r="20" spans="1:36" ht="35.25" customHeight="1" x14ac:dyDescent="0.15">
      <c r="B20" s="73"/>
      <c r="C20" s="74"/>
      <c r="D20" s="74"/>
      <c r="E20" s="567" t="s">
        <v>57</v>
      </c>
      <c r="F20" s="567"/>
      <c r="G20" s="567"/>
      <c r="H20" s="567"/>
      <c r="I20" s="567"/>
      <c r="J20" s="567"/>
      <c r="K20" s="567"/>
      <c r="L20" s="567"/>
      <c r="M20" s="567"/>
      <c r="N20" s="567"/>
      <c r="O20" s="567"/>
      <c r="P20" s="567"/>
      <c r="Q20" s="94"/>
      <c r="R20" s="94"/>
      <c r="S20" s="95"/>
      <c r="T20" s="96"/>
      <c r="U20" s="97"/>
      <c r="V20" s="563">
        <v>217000</v>
      </c>
      <c r="W20" s="563"/>
      <c r="X20" s="563"/>
      <c r="Y20" s="98"/>
      <c r="Z20" s="99"/>
      <c r="AA20" s="97"/>
      <c r="AB20" s="563">
        <v>81500</v>
      </c>
      <c r="AC20" s="563"/>
      <c r="AD20" s="563"/>
      <c r="AE20" s="98"/>
      <c r="AF20" s="100" t="str">
        <f t="shared" si="0"/>
        <v/>
      </c>
      <c r="AG20" s="564">
        <f t="shared" si="1"/>
        <v>135500</v>
      </c>
      <c r="AH20" s="564"/>
      <c r="AI20" s="565"/>
      <c r="AJ20" s="186"/>
    </row>
    <row r="21" spans="1:36" ht="35.25" customHeight="1" x14ac:dyDescent="0.15">
      <c r="A21" s="186"/>
      <c r="B21" s="73"/>
      <c r="C21" s="74"/>
      <c r="D21" s="74"/>
      <c r="E21" s="567" t="s">
        <v>20</v>
      </c>
      <c r="F21" s="567"/>
      <c r="G21" s="567"/>
      <c r="H21" s="567"/>
      <c r="I21" s="567"/>
      <c r="J21" s="567"/>
      <c r="K21" s="567"/>
      <c r="L21" s="567"/>
      <c r="M21" s="567"/>
      <c r="N21" s="567"/>
      <c r="O21" s="567"/>
      <c r="P21" s="567"/>
      <c r="Q21" s="94"/>
      <c r="R21" s="94"/>
      <c r="S21" s="95"/>
      <c r="T21" s="96"/>
      <c r="U21" s="97"/>
      <c r="V21" s="563">
        <v>15797050316</v>
      </c>
      <c r="W21" s="563"/>
      <c r="X21" s="563"/>
      <c r="Y21" s="98"/>
      <c r="Z21" s="99"/>
      <c r="AA21" s="97"/>
      <c r="AB21" s="563">
        <v>15806880786</v>
      </c>
      <c r="AC21" s="563"/>
      <c r="AD21" s="563"/>
      <c r="AE21" s="98"/>
      <c r="AF21" s="100" t="str">
        <f>IF(V21-AB21&lt;0,"△","")</f>
        <v>△</v>
      </c>
      <c r="AG21" s="564">
        <f>ABS(V21-AB21)</f>
        <v>9830470</v>
      </c>
      <c r="AH21" s="564"/>
      <c r="AI21" s="565"/>
      <c r="AJ21" s="186"/>
    </row>
    <row r="22" spans="1:36" ht="35.25" customHeight="1" x14ac:dyDescent="0.15">
      <c r="A22" s="186"/>
      <c r="B22" s="73"/>
      <c r="C22" s="74"/>
      <c r="D22" s="74"/>
      <c r="E22" s="567" t="s">
        <v>58</v>
      </c>
      <c r="F22" s="567"/>
      <c r="G22" s="567"/>
      <c r="H22" s="567"/>
      <c r="I22" s="567"/>
      <c r="J22" s="567"/>
      <c r="K22" s="567"/>
      <c r="L22" s="567"/>
      <c r="M22" s="567"/>
      <c r="N22" s="567"/>
      <c r="O22" s="567"/>
      <c r="P22" s="567"/>
      <c r="Q22" s="94"/>
      <c r="R22" s="94"/>
      <c r="S22" s="95"/>
      <c r="T22" s="96"/>
      <c r="U22" s="97"/>
      <c r="V22" s="563">
        <v>460857786</v>
      </c>
      <c r="W22" s="563"/>
      <c r="X22" s="563"/>
      <c r="Y22" s="98"/>
      <c r="Z22" s="99"/>
      <c r="AA22" s="97"/>
      <c r="AB22" s="563">
        <f>SUM(AB23:AD25)</f>
        <v>375143558</v>
      </c>
      <c r="AC22" s="563"/>
      <c r="AD22" s="563"/>
      <c r="AE22" s="98"/>
      <c r="AF22" s="100" t="str">
        <f t="shared" si="0"/>
        <v/>
      </c>
      <c r="AG22" s="564">
        <f t="shared" si="1"/>
        <v>85714228</v>
      </c>
      <c r="AH22" s="564"/>
      <c r="AI22" s="565"/>
      <c r="AJ22" s="186"/>
    </row>
    <row r="23" spans="1:36" ht="35.25" customHeight="1" x14ac:dyDescent="0.15">
      <c r="A23" s="186"/>
      <c r="B23" s="73"/>
      <c r="C23" s="74"/>
      <c r="D23" s="74"/>
      <c r="E23" s="74"/>
      <c r="F23" s="74"/>
      <c r="G23" s="572" t="s">
        <v>49</v>
      </c>
      <c r="H23" s="572"/>
      <c r="I23" s="572"/>
      <c r="J23" s="572"/>
      <c r="K23" s="572"/>
      <c r="L23" s="572"/>
      <c r="M23" s="572"/>
      <c r="N23" s="572"/>
      <c r="O23" s="572"/>
      <c r="P23" s="572"/>
      <c r="Q23" s="572"/>
      <c r="R23" s="572"/>
      <c r="S23" s="103"/>
      <c r="T23" s="104"/>
      <c r="U23" s="105"/>
      <c r="V23" s="576">
        <v>121098625</v>
      </c>
      <c r="W23" s="576"/>
      <c r="X23" s="576"/>
      <c r="Y23" s="106"/>
      <c r="Z23" s="107"/>
      <c r="AA23" s="105"/>
      <c r="AB23" s="576">
        <v>130511695</v>
      </c>
      <c r="AC23" s="576"/>
      <c r="AD23" s="576"/>
      <c r="AE23" s="106"/>
      <c r="AF23" s="108" t="str">
        <f t="shared" si="0"/>
        <v>△</v>
      </c>
      <c r="AG23" s="560">
        <f t="shared" si="1"/>
        <v>9413070</v>
      </c>
      <c r="AH23" s="560"/>
      <c r="AI23" s="577"/>
      <c r="AJ23" s="186"/>
    </row>
    <row r="24" spans="1:36" ht="35.25" customHeight="1" x14ac:dyDescent="0.15">
      <c r="A24" s="186"/>
      <c r="B24" s="73"/>
      <c r="C24" s="187"/>
      <c r="D24" s="187"/>
      <c r="E24" s="187"/>
      <c r="F24" s="187"/>
      <c r="G24" s="584" t="s">
        <v>100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109"/>
      <c r="T24" s="110"/>
      <c r="U24" s="111"/>
      <c r="V24" s="570">
        <v>91499064</v>
      </c>
      <c r="W24" s="570"/>
      <c r="X24" s="570"/>
      <c r="Y24" s="112"/>
      <c r="Z24" s="113"/>
      <c r="AA24" s="111"/>
      <c r="AB24" s="570">
        <v>0</v>
      </c>
      <c r="AC24" s="570"/>
      <c r="AD24" s="570"/>
      <c r="AE24" s="112"/>
      <c r="AF24" s="79" t="str">
        <f t="shared" si="0"/>
        <v/>
      </c>
      <c r="AG24" s="573">
        <f t="shared" ref="AG24" si="2">ABS(V24-AB24)</f>
        <v>91499064</v>
      </c>
      <c r="AH24" s="573"/>
      <c r="AI24" s="574"/>
      <c r="AJ24" s="186"/>
    </row>
    <row r="25" spans="1:36" ht="35.25" customHeight="1" x14ac:dyDescent="0.15">
      <c r="A25" s="186"/>
      <c r="B25" s="73"/>
      <c r="C25" s="74"/>
      <c r="D25" s="74"/>
      <c r="E25" s="74"/>
      <c r="F25" s="74"/>
      <c r="G25" s="569" t="s">
        <v>60</v>
      </c>
      <c r="H25" s="569"/>
      <c r="I25" s="569"/>
      <c r="J25" s="569"/>
      <c r="K25" s="569"/>
      <c r="L25" s="569"/>
      <c r="M25" s="569"/>
      <c r="N25" s="569"/>
      <c r="O25" s="569"/>
      <c r="P25" s="569"/>
      <c r="Q25" s="569"/>
      <c r="R25" s="569"/>
      <c r="S25" s="88"/>
      <c r="T25" s="89"/>
      <c r="U25" s="90"/>
      <c r="V25" s="570">
        <f>V22-SUM(V23:X24)</f>
        <v>248260097</v>
      </c>
      <c r="W25" s="570"/>
      <c r="X25" s="570"/>
      <c r="Y25" s="91"/>
      <c r="Z25" s="92"/>
      <c r="AA25" s="90"/>
      <c r="AB25" s="570">
        <v>244631863</v>
      </c>
      <c r="AC25" s="570"/>
      <c r="AD25" s="570"/>
      <c r="AE25" s="91"/>
      <c r="AF25" s="122" t="str">
        <f t="shared" si="0"/>
        <v/>
      </c>
      <c r="AG25" s="573">
        <f t="shared" si="1"/>
        <v>3628234</v>
      </c>
      <c r="AH25" s="573"/>
      <c r="AI25" s="574"/>
      <c r="AJ25" s="186"/>
    </row>
    <row r="26" spans="1:36" ht="35.25" customHeight="1" x14ac:dyDescent="0.15">
      <c r="A26" s="186"/>
      <c r="B26" s="115"/>
      <c r="C26" s="567" t="s">
        <v>21</v>
      </c>
      <c r="D26" s="567"/>
      <c r="E26" s="567"/>
      <c r="F26" s="567"/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  <c r="S26" s="123"/>
      <c r="T26" s="124"/>
      <c r="U26" s="125"/>
      <c r="V26" s="568">
        <f>SUM(V27:X28)</f>
        <v>2018848244</v>
      </c>
      <c r="W26" s="568"/>
      <c r="X26" s="568"/>
      <c r="Y26" s="126"/>
      <c r="Z26" s="127"/>
      <c r="AA26" s="125"/>
      <c r="AB26" s="568">
        <f>SUM(AB27:AD27)</f>
        <v>58237556</v>
      </c>
      <c r="AC26" s="568"/>
      <c r="AD26" s="568"/>
      <c r="AE26" s="126"/>
      <c r="AF26" s="128" t="str">
        <f t="shared" si="0"/>
        <v/>
      </c>
      <c r="AG26" s="564">
        <f>ABS(V26-AB26)</f>
        <v>1960610688</v>
      </c>
      <c r="AH26" s="564"/>
      <c r="AI26" s="565"/>
      <c r="AJ26" s="186"/>
    </row>
    <row r="27" spans="1:36" ht="35.25" customHeight="1" x14ac:dyDescent="0.15">
      <c r="A27" s="186"/>
      <c r="B27" s="63"/>
      <c r="C27" s="80"/>
      <c r="D27" s="80"/>
      <c r="E27" s="558" t="s">
        <v>63</v>
      </c>
      <c r="F27" s="558"/>
      <c r="G27" s="558"/>
      <c r="H27" s="558"/>
      <c r="I27" s="558"/>
      <c r="J27" s="558"/>
      <c r="K27" s="558"/>
      <c r="L27" s="558"/>
      <c r="M27" s="558"/>
      <c r="N27" s="558"/>
      <c r="O27" s="558"/>
      <c r="P27" s="558"/>
      <c r="Q27" s="116"/>
      <c r="R27" s="116"/>
      <c r="S27" s="117"/>
      <c r="T27" s="118"/>
      <c r="U27" s="119"/>
      <c r="V27" s="563">
        <v>213638244</v>
      </c>
      <c r="W27" s="563"/>
      <c r="X27" s="563"/>
      <c r="Y27" s="120"/>
      <c r="Z27" s="121"/>
      <c r="AA27" s="119"/>
      <c r="AB27" s="563">
        <v>58237556</v>
      </c>
      <c r="AC27" s="563"/>
      <c r="AD27" s="563"/>
      <c r="AE27" s="120"/>
      <c r="AF27" s="85" t="str">
        <f t="shared" si="0"/>
        <v/>
      </c>
      <c r="AG27" s="563">
        <f t="shared" si="1"/>
        <v>155400688</v>
      </c>
      <c r="AH27" s="563"/>
      <c r="AI27" s="580"/>
      <c r="AJ27" s="186"/>
    </row>
    <row r="28" spans="1:36" ht="35.25" customHeight="1" x14ac:dyDescent="0.15">
      <c r="A28" s="186"/>
      <c r="B28" s="73"/>
      <c r="C28" s="74"/>
      <c r="D28" s="74"/>
      <c r="E28" s="558" t="s">
        <v>98</v>
      </c>
      <c r="F28" s="558"/>
      <c r="G28" s="558"/>
      <c r="H28" s="558"/>
      <c r="I28" s="558"/>
      <c r="J28" s="558"/>
      <c r="K28" s="558"/>
      <c r="L28" s="558"/>
      <c r="M28" s="558"/>
      <c r="N28" s="558"/>
      <c r="O28" s="558"/>
      <c r="P28" s="558"/>
      <c r="Q28" s="116"/>
      <c r="R28" s="116"/>
      <c r="S28" s="117"/>
      <c r="T28" s="118"/>
      <c r="U28" s="119"/>
      <c r="V28" s="563">
        <v>1805210000</v>
      </c>
      <c r="W28" s="563"/>
      <c r="X28" s="563"/>
      <c r="Y28" s="120"/>
      <c r="Z28" s="121"/>
      <c r="AA28" s="119"/>
      <c r="AB28" s="563">
        <v>0</v>
      </c>
      <c r="AC28" s="563"/>
      <c r="AD28" s="563"/>
      <c r="AE28" s="120"/>
      <c r="AF28" s="85" t="str">
        <f>IF(V28-AB28&lt;0,"△","")</f>
        <v/>
      </c>
      <c r="AG28" s="563">
        <f>ABS(V28-AB28)</f>
        <v>1805210000</v>
      </c>
      <c r="AH28" s="563"/>
      <c r="AI28" s="580"/>
      <c r="AJ28" s="186"/>
    </row>
    <row r="29" spans="1:36" ht="35.25" customHeight="1" x14ac:dyDescent="0.15">
      <c r="A29" s="186"/>
      <c r="B29" s="73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75"/>
      <c r="T29" s="191"/>
      <c r="U29" s="76"/>
      <c r="V29" s="189"/>
      <c r="W29" s="189"/>
      <c r="X29" s="189"/>
      <c r="Y29" s="77"/>
      <c r="Z29" s="78"/>
      <c r="AA29" s="76"/>
      <c r="AB29" s="189"/>
      <c r="AC29" s="189"/>
      <c r="AD29" s="189"/>
      <c r="AE29" s="77"/>
      <c r="AF29" s="79"/>
      <c r="AG29" s="189"/>
      <c r="AH29" s="189"/>
      <c r="AI29" s="190"/>
      <c r="AJ29" s="186"/>
    </row>
    <row r="30" spans="1:36" ht="35.25" customHeight="1" x14ac:dyDescent="0.15">
      <c r="A30" s="186"/>
      <c r="B30" s="73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75"/>
      <c r="T30" s="191"/>
      <c r="U30" s="76"/>
      <c r="V30" s="189"/>
      <c r="W30" s="189"/>
      <c r="X30" s="189"/>
      <c r="Y30" s="77"/>
      <c r="Z30" s="78"/>
      <c r="AA30" s="76"/>
      <c r="AB30" s="189"/>
      <c r="AC30" s="189"/>
      <c r="AD30" s="189"/>
      <c r="AE30" s="77"/>
      <c r="AF30" s="79"/>
      <c r="AG30" s="189"/>
      <c r="AH30" s="189"/>
      <c r="AI30" s="190"/>
      <c r="AJ30" s="186"/>
    </row>
    <row r="31" spans="1:36" ht="32.25" customHeight="1" x14ac:dyDescent="0.15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186"/>
      <c r="U31" s="76"/>
      <c r="V31" s="76"/>
      <c r="W31" s="136"/>
      <c r="X31" s="136"/>
      <c r="Y31" s="77"/>
      <c r="Z31" s="78"/>
      <c r="AA31" s="76"/>
      <c r="AB31" s="76"/>
      <c r="AC31" s="136"/>
      <c r="AD31" s="136"/>
      <c r="AE31" s="77"/>
      <c r="AF31" s="79"/>
      <c r="AG31" s="76"/>
      <c r="AH31" s="136"/>
      <c r="AI31" s="137"/>
      <c r="AJ31" s="186"/>
    </row>
    <row r="32" spans="1:36" ht="32.25" customHeight="1" thickBot="1" x14ac:dyDescent="0.2">
      <c r="B32" s="147"/>
      <c r="C32" s="148"/>
      <c r="D32" s="148"/>
      <c r="E32" s="581" t="s">
        <v>67</v>
      </c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149"/>
      <c r="R32" s="149"/>
      <c r="S32" s="150"/>
      <c r="T32" s="151"/>
      <c r="U32" s="152"/>
      <c r="V32" s="582">
        <f>SUM(V7,V16,V26)</f>
        <v>84370552061</v>
      </c>
      <c r="W32" s="582"/>
      <c r="X32" s="582"/>
      <c r="Y32" s="153"/>
      <c r="Z32" s="154"/>
      <c r="AA32" s="152"/>
      <c r="AB32" s="582">
        <f>SUM(AB7,AB16,AB26)</f>
        <v>82447294690</v>
      </c>
      <c r="AC32" s="582"/>
      <c r="AD32" s="582"/>
      <c r="AE32" s="155"/>
      <c r="AF32" s="156" t="str">
        <f>IF(V32-AB32&lt;0,"△","")</f>
        <v/>
      </c>
      <c r="AG32" s="582">
        <f>ABS(V32-AB32)</f>
        <v>1923257371</v>
      </c>
      <c r="AH32" s="582"/>
      <c r="AI32" s="583"/>
      <c r="AJ32" s="191"/>
    </row>
    <row r="33" spans="1:36" ht="32.25" customHeight="1" thickTop="1" x14ac:dyDescent="0.15">
      <c r="B33" s="73"/>
      <c r="C33" s="566" t="s">
        <v>22</v>
      </c>
      <c r="D33" s="566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6"/>
      <c r="P33" s="566"/>
      <c r="Q33" s="200"/>
      <c r="R33" s="200"/>
      <c r="S33" s="75"/>
      <c r="T33" s="206"/>
      <c r="U33" s="76"/>
      <c r="V33" s="578">
        <v>70337795974</v>
      </c>
      <c r="W33" s="578"/>
      <c r="X33" s="578"/>
      <c r="Y33" s="77"/>
      <c r="Z33" s="78"/>
      <c r="AA33" s="76"/>
      <c r="AB33" s="578">
        <f>SUM(AB34,AB39,AB47)</f>
        <v>70446803219</v>
      </c>
      <c r="AC33" s="578"/>
      <c r="AD33" s="578"/>
      <c r="AE33" s="77"/>
      <c r="AF33" s="79" t="str">
        <f t="shared" ref="AF33:AF36" si="3">IF(V33-AB33&lt;0,"△","")</f>
        <v>△</v>
      </c>
      <c r="AG33" s="564">
        <f t="shared" ref="AG33:AG36" si="4">ABS(V33-AB33)</f>
        <v>109007245</v>
      </c>
      <c r="AH33" s="564"/>
      <c r="AI33" s="565"/>
      <c r="AJ33" s="191"/>
    </row>
    <row r="34" spans="1:36" ht="35.25" customHeight="1" x14ac:dyDescent="0.15">
      <c r="A34" s="186"/>
      <c r="B34" s="63"/>
      <c r="C34" s="205"/>
      <c r="D34" s="205"/>
      <c r="E34" s="559" t="s">
        <v>23</v>
      </c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205"/>
      <c r="R34" s="205"/>
      <c r="S34" s="65"/>
      <c r="T34" s="64"/>
      <c r="U34" s="81"/>
      <c r="V34" s="578">
        <f>SUM(V35:X38)</f>
        <v>2841903746</v>
      </c>
      <c r="W34" s="578"/>
      <c r="X34" s="578"/>
      <c r="Y34" s="82"/>
      <c r="Z34" s="83"/>
      <c r="AA34" s="81"/>
      <c r="AB34" s="578">
        <f>SUM(AB35:AD38)</f>
        <v>3295384988</v>
      </c>
      <c r="AC34" s="578"/>
      <c r="AD34" s="578"/>
      <c r="AE34" s="82"/>
      <c r="AF34" s="85" t="str">
        <f t="shared" si="3"/>
        <v>△</v>
      </c>
      <c r="AG34" s="564">
        <f t="shared" si="4"/>
        <v>453481242</v>
      </c>
      <c r="AH34" s="564"/>
      <c r="AI34" s="565"/>
      <c r="AJ34" s="186"/>
    </row>
    <row r="35" spans="1:36" ht="32.25" customHeight="1" x14ac:dyDescent="0.15">
      <c r="B35" s="73"/>
      <c r="C35" s="200"/>
      <c r="D35" s="200"/>
      <c r="E35" s="205"/>
      <c r="F35" s="205"/>
      <c r="G35" s="559" t="s">
        <v>42</v>
      </c>
      <c r="H35" s="559"/>
      <c r="I35" s="559"/>
      <c r="J35" s="559"/>
      <c r="K35" s="559"/>
      <c r="L35" s="559"/>
      <c r="M35" s="559"/>
      <c r="N35" s="559"/>
      <c r="O35" s="559"/>
      <c r="P35" s="559"/>
      <c r="Q35" s="559"/>
      <c r="R35" s="559"/>
      <c r="S35" s="65"/>
      <c r="T35" s="64"/>
      <c r="U35" s="81"/>
      <c r="V35" s="579">
        <v>1482257326</v>
      </c>
      <c r="W35" s="579"/>
      <c r="X35" s="579"/>
      <c r="Y35" s="86"/>
      <c r="Z35" s="87"/>
      <c r="AA35" s="81"/>
      <c r="AB35" s="579">
        <v>1496699216</v>
      </c>
      <c r="AC35" s="579"/>
      <c r="AD35" s="579"/>
      <c r="AE35" s="82"/>
      <c r="AF35" s="84" t="str">
        <f t="shared" si="3"/>
        <v>△</v>
      </c>
      <c r="AG35" s="561">
        <f t="shared" si="4"/>
        <v>14441890</v>
      </c>
      <c r="AH35" s="561"/>
      <c r="AI35" s="562"/>
      <c r="AJ35" s="186"/>
    </row>
    <row r="36" spans="1:36" ht="24" customHeight="1" x14ac:dyDescent="0.15">
      <c r="B36" s="73"/>
      <c r="C36" s="200"/>
      <c r="D36" s="200"/>
      <c r="E36" s="200"/>
      <c r="F36" s="200"/>
      <c r="G36" s="569" t="s">
        <v>44</v>
      </c>
      <c r="H36" s="569"/>
      <c r="I36" s="569"/>
      <c r="J36" s="569"/>
      <c r="K36" s="569"/>
      <c r="L36" s="569"/>
      <c r="M36" s="569"/>
      <c r="N36" s="569"/>
      <c r="O36" s="569"/>
      <c r="P36" s="569"/>
      <c r="Q36" s="569"/>
      <c r="R36" s="569"/>
      <c r="S36" s="88"/>
      <c r="T36" s="89"/>
      <c r="U36" s="90"/>
      <c r="V36" s="585">
        <v>591600261</v>
      </c>
      <c r="W36" s="585"/>
      <c r="X36" s="585"/>
      <c r="Y36" s="91"/>
      <c r="Z36" s="92"/>
      <c r="AA36" s="90"/>
      <c r="AB36" s="585">
        <v>649061693</v>
      </c>
      <c r="AC36" s="585"/>
      <c r="AD36" s="585"/>
      <c r="AE36" s="91"/>
      <c r="AF36" s="93" t="str">
        <f t="shared" si="3"/>
        <v>△</v>
      </c>
      <c r="AG36" s="570">
        <f t="shared" si="4"/>
        <v>57461432</v>
      </c>
      <c r="AH36" s="570"/>
      <c r="AI36" s="571"/>
      <c r="AJ36" s="186"/>
    </row>
    <row r="37" spans="1:36" ht="24" customHeight="1" x14ac:dyDescent="0.15">
      <c r="B37" s="73"/>
      <c r="C37" s="200"/>
      <c r="D37" s="200"/>
      <c r="E37" s="200"/>
      <c r="F37" s="200"/>
      <c r="G37" s="569" t="s">
        <v>46</v>
      </c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88"/>
      <c r="T37" s="89"/>
      <c r="U37" s="90"/>
      <c r="V37" s="585">
        <f>3565476468-2887925309</f>
        <v>677551159</v>
      </c>
      <c r="W37" s="585"/>
      <c r="X37" s="585"/>
      <c r="Y37" s="101"/>
      <c r="Z37" s="102"/>
      <c r="AA37" s="90"/>
      <c r="AB37" s="585">
        <v>1061501079</v>
      </c>
      <c r="AC37" s="585"/>
      <c r="AD37" s="585"/>
      <c r="AE37" s="91"/>
      <c r="AF37" s="93" t="str">
        <f>IF(V37-AB37&lt;0,"△","")</f>
        <v>△</v>
      </c>
      <c r="AG37" s="570">
        <f>ABS(V37-AB37)</f>
        <v>383949920</v>
      </c>
      <c r="AH37" s="570"/>
      <c r="AI37" s="571"/>
      <c r="AJ37" s="186"/>
    </row>
    <row r="38" spans="1:36" ht="24" customHeight="1" x14ac:dyDescent="0.15">
      <c r="B38" s="73"/>
      <c r="C38" s="200"/>
      <c r="D38" s="200"/>
      <c r="E38" s="200"/>
      <c r="F38" s="200"/>
      <c r="G38" s="569" t="s">
        <v>47</v>
      </c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88"/>
      <c r="T38" s="89"/>
      <c r="U38" s="90"/>
      <c r="V38" s="585">
        <v>90495000</v>
      </c>
      <c r="W38" s="585"/>
      <c r="X38" s="585"/>
      <c r="Y38" s="101"/>
      <c r="Z38" s="102"/>
      <c r="AA38" s="90"/>
      <c r="AB38" s="585">
        <v>88123000</v>
      </c>
      <c r="AC38" s="585"/>
      <c r="AD38" s="585"/>
      <c r="AE38" s="91"/>
      <c r="AF38" s="93" t="str">
        <f>IF(V38-AB38&lt;0,"△","")</f>
        <v/>
      </c>
      <c r="AG38" s="570">
        <f>ABS(V38-AB38)</f>
        <v>2372000</v>
      </c>
      <c r="AH38" s="570"/>
      <c r="AI38" s="571"/>
      <c r="AJ38" s="186"/>
    </row>
    <row r="39" spans="1:36" ht="24" customHeight="1" x14ac:dyDescent="0.15">
      <c r="B39" s="73"/>
      <c r="C39" s="200"/>
      <c r="D39" s="200"/>
      <c r="E39" s="567" t="s">
        <v>24</v>
      </c>
      <c r="F39" s="567"/>
      <c r="G39" s="567"/>
      <c r="H39" s="567"/>
      <c r="I39" s="567"/>
      <c r="J39" s="567"/>
      <c r="K39" s="567"/>
      <c r="L39" s="567"/>
      <c r="M39" s="567"/>
      <c r="N39" s="567"/>
      <c r="O39" s="567"/>
      <c r="P39" s="567"/>
      <c r="Q39" s="204"/>
      <c r="R39" s="204"/>
      <c r="S39" s="95"/>
      <c r="T39" s="96"/>
      <c r="U39" s="97"/>
      <c r="V39" s="578">
        <f>SUM(V41:X46)</f>
        <v>24120613033</v>
      </c>
      <c r="W39" s="578"/>
      <c r="X39" s="578"/>
      <c r="Y39" s="98"/>
      <c r="Z39" s="99"/>
      <c r="AA39" s="97"/>
      <c r="AB39" s="578">
        <f>SUM(AB40:AD46)</f>
        <v>24966280024</v>
      </c>
      <c r="AC39" s="578"/>
      <c r="AD39" s="578"/>
      <c r="AE39" s="98"/>
      <c r="AF39" s="100" t="str">
        <f t="shared" ref="AF39" si="5">IF(V39-AB39&lt;0,"△","")</f>
        <v>△</v>
      </c>
      <c r="AG39" s="564">
        <f t="shared" ref="AG39" si="6">ABS(V39-AB39)</f>
        <v>845666991</v>
      </c>
      <c r="AH39" s="564"/>
      <c r="AI39" s="565"/>
      <c r="AJ39" s="186"/>
    </row>
    <row r="40" spans="1:36" ht="18" customHeight="1" x14ac:dyDescent="0.15">
      <c r="B40" s="73"/>
      <c r="C40" s="200"/>
      <c r="D40" s="200"/>
      <c r="E40" s="200"/>
      <c r="F40" s="200"/>
      <c r="G40" s="569" t="s">
        <v>51</v>
      </c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88"/>
      <c r="T40" s="89"/>
      <c r="U40" s="90"/>
      <c r="V40" s="585">
        <v>762430154</v>
      </c>
      <c r="W40" s="585"/>
      <c r="X40" s="585"/>
      <c r="Y40" s="91"/>
      <c r="Z40" s="92"/>
      <c r="AA40" s="90"/>
      <c r="AB40" s="585">
        <v>896266375</v>
      </c>
      <c r="AC40" s="585"/>
      <c r="AD40" s="585"/>
      <c r="AE40" s="91"/>
      <c r="AF40" s="93" t="str">
        <f>IF(V40-AB40&lt;0,"△","")</f>
        <v>△</v>
      </c>
      <c r="AG40" s="570">
        <f>ABS(V40-AB40)</f>
        <v>133836221</v>
      </c>
      <c r="AH40" s="570"/>
      <c r="AI40" s="571"/>
      <c r="AJ40" s="186"/>
    </row>
    <row r="41" spans="1:36" ht="38.25" customHeight="1" x14ac:dyDescent="0.15">
      <c r="B41" s="73"/>
      <c r="C41" s="200"/>
      <c r="D41" s="200"/>
      <c r="E41" s="200"/>
      <c r="F41" s="200"/>
      <c r="G41" s="569" t="s">
        <v>53</v>
      </c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88"/>
      <c r="T41" s="89"/>
      <c r="U41" s="90"/>
      <c r="V41" s="585">
        <v>2827776954</v>
      </c>
      <c r="W41" s="585"/>
      <c r="X41" s="585"/>
      <c r="Y41" s="91"/>
      <c r="Z41" s="92"/>
      <c r="AA41" s="90"/>
      <c r="AB41" s="585">
        <v>2995158951</v>
      </c>
      <c r="AC41" s="585"/>
      <c r="AD41" s="585"/>
      <c r="AE41" s="91"/>
      <c r="AF41" s="93" t="str">
        <f t="shared" ref="AF41:AF42" si="7">IF(V41-AB41&lt;0,"△","")</f>
        <v>△</v>
      </c>
      <c r="AG41" s="570">
        <f t="shared" ref="AG41:AG42" si="8">ABS(V41-AB41)</f>
        <v>167381997</v>
      </c>
      <c r="AH41" s="570"/>
      <c r="AI41" s="571"/>
      <c r="AJ41" s="186"/>
    </row>
    <row r="42" spans="1:36" ht="38.25" customHeight="1" x14ac:dyDescent="0.15">
      <c r="B42" s="73"/>
      <c r="C42" s="200"/>
      <c r="D42" s="200"/>
      <c r="E42" s="200"/>
      <c r="F42" s="200"/>
      <c r="G42" s="569" t="s">
        <v>56</v>
      </c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88"/>
      <c r="T42" s="89"/>
      <c r="U42" s="90"/>
      <c r="V42" s="585">
        <v>431023043</v>
      </c>
      <c r="W42" s="585"/>
      <c r="X42" s="585"/>
      <c r="Y42" s="91"/>
      <c r="Z42" s="92"/>
      <c r="AA42" s="90"/>
      <c r="AB42" s="585">
        <v>444572497</v>
      </c>
      <c r="AC42" s="585"/>
      <c r="AD42" s="585"/>
      <c r="AE42" s="91"/>
      <c r="AF42" s="93" t="str">
        <f t="shared" si="7"/>
        <v>△</v>
      </c>
      <c r="AG42" s="570">
        <f t="shared" si="8"/>
        <v>13549454</v>
      </c>
      <c r="AH42" s="570"/>
      <c r="AI42" s="571"/>
    </row>
    <row r="43" spans="1:36" ht="38.25" customHeight="1" x14ac:dyDescent="0.15">
      <c r="B43" s="73"/>
      <c r="C43" s="200"/>
      <c r="D43" s="200"/>
      <c r="E43" s="200"/>
      <c r="F43" s="200"/>
      <c r="G43" s="584" t="s">
        <v>50</v>
      </c>
      <c r="H43" s="584"/>
      <c r="I43" s="584"/>
      <c r="J43" s="584"/>
      <c r="K43" s="584"/>
      <c r="L43" s="584"/>
      <c r="M43" s="584"/>
      <c r="N43" s="584"/>
      <c r="O43" s="584"/>
      <c r="P43" s="584"/>
      <c r="Q43" s="584"/>
      <c r="R43" s="584"/>
      <c r="S43" s="109"/>
      <c r="T43" s="110"/>
      <c r="U43" s="111"/>
      <c r="V43" s="579">
        <v>18717701476</v>
      </c>
      <c r="W43" s="579"/>
      <c r="X43" s="579"/>
      <c r="Y43" s="112"/>
      <c r="Z43" s="113"/>
      <c r="AA43" s="111"/>
      <c r="AB43" s="579">
        <v>18554829617</v>
      </c>
      <c r="AC43" s="579"/>
      <c r="AD43" s="579"/>
      <c r="AE43" s="112"/>
      <c r="AF43" s="114" t="str">
        <f>IF(V43-AB43&lt;0,"△","")</f>
        <v/>
      </c>
      <c r="AG43" s="561">
        <f>ABS(V43-AB43)</f>
        <v>162871859</v>
      </c>
      <c r="AH43" s="561"/>
      <c r="AI43" s="562"/>
    </row>
    <row r="44" spans="1:36" ht="38.25" customHeight="1" x14ac:dyDescent="0.15">
      <c r="B44" s="73"/>
      <c r="C44" s="200"/>
      <c r="D44" s="200"/>
      <c r="E44" s="200"/>
      <c r="F44" s="200"/>
      <c r="G44" s="569" t="s">
        <v>55</v>
      </c>
      <c r="H44" s="569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88"/>
      <c r="T44" s="89"/>
      <c r="U44" s="90"/>
      <c r="V44" s="585">
        <v>780069655</v>
      </c>
      <c r="W44" s="585"/>
      <c r="X44" s="585"/>
      <c r="Y44" s="91"/>
      <c r="Z44" s="92"/>
      <c r="AA44" s="90"/>
      <c r="AB44" s="585">
        <v>795475387</v>
      </c>
      <c r="AC44" s="585"/>
      <c r="AD44" s="585"/>
      <c r="AE44" s="91"/>
      <c r="AF44" s="93" t="str">
        <f>IF(V44-AB44&lt;0,"△","")</f>
        <v>△</v>
      </c>
      <c r="AG44" s="570">
        <f>ABS(V44-AB44)</f>
        <v>15405732</v>
      </c>
      <c r="AH44" s="570"/>
      <c r="AI44" s="571"/>
    </row>
    <row r="45" spans="1:36" ht="38.25" customHeight="1" x14ac:dyDescent="0.15">
      <c r="B45" s="73"/>
      <c r="C45" s="200"/>
      <c r="D45" s="200"/>
      <c r="E45" s="200"/>
      <c r="F45" s="200"/>
      <c r="G45" s="569" t="s">
        <v>97</v>
      </c>
      <c r="H45" s="569"/>
      <c r="I45" s="569"/>
      <c r="J45" s="569"/>
      <c r="K45" s="569"/>
      <c r="L45" s="569"/>
      <c r="M45" s="569"/>
      <c r="N45" s="569"/>
      <c r="O45" s="569"/>
      <c r="P45" s="569"/>
      <c r="Q45" s="569"/>
      <c r="R45" s="569"/>
      <c r="S45" s="88"/>
      <c r="T45" s="89"/>
      <c r="U45" s="90"/>
      <c r="V45" s="585">
        <v>485707094</v>
      </c>
      <c r="W45" s="585"/>
      <c r="X45" s="585"/>
      <c r="Y45" s="101"/>
      <c r="Z45" s="102"/>
      <c r="AA45" s="90"/>
      <c r="AB45" s="585">
        <v>463321578</v>
      </c>
      <c r="AC45" s="585"/>
      <c r="AD45" s="585"/>
      <c r="AE45" s="101"/>
      <c r="AF45" s="93" t="str">
        <f t="shared" ref="AF45:AF52" si="9">IF(V45-AB45&lt;0,"△","")</f>
        <v/>
      </c>
      <c r="AG45" s="570">
        <f t="shared" ref="AG45:AG47" si="10">ABS(V45-AB45)</f>
        <v>22385516</v>
      </c>
      <c r="AH45" s="570"/>
      <c r="AI45" s="571"/>
    </row>
    <row r="46" spans="1:36" ht="38.25" customHeight="1" x14ac:dyDescent="0.15">
      <c r="B46" s="73"/>
      <c r="C46" s="200"/>
      <c r="D46" s="200"/>
      <c r="E46" s="200"/>
      <c r="F46" s="200"/>
      <c r="G46" s="569" t="s">
        <v>18</v>
      </c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88"/>
      <c r="T46" s="89"/>
      <c r="U46" s="90"/>
      <c r="V46" s="585">
        <f>V33-V34-V43-V40-V41-V44-V42-V47-V45</f>
        <v>878334811</v>
      </c>
      <c r="W46" s="585"/>
      <c r="X46" s="585"/>
      <c r="Y46" s="91"/>
      <c r="Z46" s="92"/>
      <c r="AA46" s="90"/>
      <c r="AB46" s="585">
        <v>816655619</v>
      </c>
      <c r="AC46" s="585"/>
      <c r="AD46" s="585"/>
      <c r="AE46" s="91"/>
      <c r="AF46" s="93" t="str">
        <f t="shared" si="9"/>
        <v/>
      </c>
      <c r="AG46" s="570">
        <f t="shared" si="10"/>
        <v>61679192</v>
      </c>
      <c r="AH46" s="570"/>
      <c r="AI46" s="571"/>
    </row>
    <row r="47" spans="1:36" ht="38.25" customHeight="1" x14ac:dyDescent="0.15">
      <c r="B47" s="73"/>
      <c r="C47" s="200"/>
      <c r="D47" s="200"/>
      <c r="E47" s="567" t="s">
        <v>25</v>
      </c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200"/>
      <c r="R47" s="200"/>
      <c r="S47" s="75"/>
      <c r="T47" s="206"/>
      <c r="U47" s="76"/>
      <c r="V47" s="578">
        <v>42612849041</v>
      </c>
      <c r="W47" s="578"/>
      <c r="X47" s="578"/>
      <c r="Y47" s="77"/>
      <c r="Z47" s="78"/>
      <c r="AA47" s="76"/>
      <c r="AB47" s="578">
        <v>42185138207</v>
      </c>
      <c r="AC47" s="578"/>
      <c r="AD47" s="578"/>
      <c r="AE47" s="77"/>
      <c r="AF47" s="79" t="str">
        <f t="shared" si="9"/>
        <v/>
      </c>
      <c r="AG47" s="564">
        <f t="shared" si="10"/>
        <v>427710834</v>
      </c>
      <c r="AH47" s="564"/>
      <c r="AI47" s="565"/>
    </row>
    <row r="48" spans="1:36" ht="38.25" customHeight="1" x14ac:dyDescent="0.15">
      <c r="B48" s="115"/>
      <c r="C48" s="567" t="s">
        <v>59</v>
      </c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202"/>
      <c r="R48" s="202"/>
      <c r="S48" s="117"/>
      <c r="T48" s="118"/>
      <c r="U48" s="119"/>
      <c r="V48" s="578">
        <f>SUM(V49:X50)</f>
        <v>8402091749</v>
      </c>
      <c r="W48" s="578"/>
      <c r="X48" s="578"/>
      <c r="Y48" s="120"/>
      <c r="Z48" s="121"/>
      <c r="AA48" s="119"/>
      <c r="AB48" s="578">
        <f>SUM(AB49:AD50)</f>
        <v>8899193700</v>
      </c>
      <c r="AC48" s="578"/>
      <c r="AD48" s="578"/>
      <c r="AE48" s="120"/>
      <c r="AF48" s="85" t="str">
        <f t="shared" si="9"/>
        <v>△</v>
      </c>
      <c r="AG48" s="564">
        <f>ABS(V48-AB48)</f>
        <v>497101951</v>
      </c>
      <c r="AH48" s="564"/>
      <c r="AI48" s="565"/>
    </row>
    <row r="49" spans="2:35" ht="38.25" customHeight="1" x14ac:dyDescent="0.15">
      <c r="B49" s="73"/>
      <c r="C49" s="205"/>
      <c r="D49" s="205"/>
      <c r="E49" s="558" t="s">
        <v>61</v>
      </c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202"/>
      <c r="R49" s="202"/>
      <c r="S49" s="117"/>
      <c r="T49" s="118"/>
      <c r="U49" s="119"/>
      <c r="V49" s="578">
        <v>7852754005</v>
      </c>
      <c r="W49" s="578"/>
      <c r="X49" s="578"/>
      <c r="Y49" s="120"/>
      <c r="Z49" s="121"/>
      <c r="AA49" s="119"/>
      <c r="AB49" s="578">
        <v>8332054762</v>
      </c>
      <c r="AC49" s="578"/>
      <c r="AD49" s="578"/>
      <c r="AE49" s="120"/>
      <c r="AF49" s="85" t="str">
        <f t="shared" si="9"/>
        <v>△</v>
      </c>
      <c r="AG49" s="564">
        <f t="shared" ref="AG49:AG50" si="11">ABS(V49-AB49)</f>
        <v>479300757</v>
      </c>
      <c r="AH49" s="564"/>
      <c r="AI49" s="565"/>
    </row>
    <row r="50" spans="2:35" ht="38.25" customHeight="1" x14ac:dyDescent="0.15">
      <c r="B50" s="73"/>
      <c r="C50" s="200"/>
      <c r="D50" s="200"/>
      <c r="E50" s="476" t="s">
        <v>62</v>
      </c>
      <c r="F50" s="476"/>
      <c r="G50" s="476"/>
      <c r="H50" s="476"/>
      <c r="I50" s="476"/>
      <c r="J50" s="476"/>
      <c r="K50" s="476"/>
      <c r="L50" s="476"/>
      <c r="M50" s="476"/>
      <c r="N50" s="476"/>
      <c r="O50" s="476"/>
      <c r="P50" s="476"/>
      <c r="Q50" s="202"/>
      <c r="R50" s="202"/>
      <c r="S50" s="117"/>
      <c r="T50" s="118"/>
      <c r="U50" s="119"/>
      <c r="V50" s="578">
        <v>549337744</v>
      </c>
      <c r="W50" s="578"/>
      <c r="X50" s="578"/>
      <c r="Y50" s="120"/>
      <c r="Z50" s="121"/>
      <c r="AA50" s="119"/>
      <c r="AB50" s="578">
        <v>567138938</v>
      </c>
      <c r="AC50" s="578"/>
      <c r="AD50" s="578"/>
      <c r="AE50" s="120"/>
      <c r="AF50" s="85" t="str">
        <f t="shared" si="9"/>
        <v>△</v>
      </c>
      <c r="AG50" s="564">
        <f t="shared" si="11"/>
        <v>17801194</v>
      </c>
      <c r="AH50" s="564"/>
      <c r="AI50" s="565"/>
    </row>
    <row r="51" spans="2:35" ht="38.25" customHeight="1" x14ac:dyDescent="0.15">
      <c r="B51" s="115"/>
      <c r="C51" s="476" t="s">
        <v>26</v>
      </c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1"/>
      <c r="P51" s="481"/>
      <c r="Q51" s="202"/>
      <c r="R51" s="202"/>
      <c r="S51" s="117"/>
      <c r="T51" s="118"/>
      <c r="U51" s="119"/>
      <c r="V51" s="578">
        <v>2887925309</v>
      </c>
      <c r="W51" s="578"/>
      <c r="X51" s="578"/>
      <c r="Y51" s="120"/>
      <c r="Z51" s="121"/>
      <c r="AA51" s="119"/>
      <c r="AB51" s="578">
        <v>0</v>
      </c>
      <c r="AC51" s="578"/>
      <c r="AD51" s="578"/>
      <c r="AE51" s="120"/>
      <c r="AF51" s="85" t="str">
        <f t="shared" si="9"/>
        <v/>
      </c>
      <c r="AG51" s="564">
        <f>ABS(V51-AB51)</f>
        <v>2887925309</v>
      </c>
      <c r="AH51" s="564"/>
      <c r="AI51" s="565"/>
    </row>
    <row r="52" spans="2:35" ht="38.25" customHeight="1" thickBot="1" x14ac:dyDescent="0.2">
      <c r="B52" s="129"/>
      <c r="C52" s="203"/>
      <c r="D52" s="203"/>
      <c r="E52" s="587" t="s">
        <v>64</v>
      </c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203"/>
      <c r="R52" s="203"/>
      <c r="S52" s="130"/>
      <c r="T52" s="131"/>
      <c r="U52" s="132"/>
      <c r="V52" s="588">
        <f>SUM(V33,V48,V51)</f>
        <v>81627813032</v>
      </c>
      <c r="W52" s="588"/>
      <c r="X52" s="588"/>
      <c r="Y52" s="133"/>
      <c r="Z52" s="134"/>
      <c r="AA52" s="132"/>
      <c r="AB52" s="588">
        <f>SUM(AB33,AB48,AB51)</f>
        <v>79345996919</v>
      </c>
      <c r="AC52" s="588"/>
      <c r="AD52" s="588"/>
      <c r="AE52" s="133"/>
      <c r="AF52" s="135" t="str">
        <f t="shared" si="9"/>
        <v/>
      </c>
      <c r="AG52" s="589">
        <f>ABS(V52-AB52)</f>
        <v>2281816113</v>
      </c>
      <c r="AH52" s="589"/>
      <c r="AI52" s="590"/>
    </row>
    <row r="53" spans="2:35" ht="38.25" customHeight="1" thickTop="1" thickBot="1" x14ac:dyDescent="0.2">
      <c r="B53" s="73"/>
      <c r="C53" s="200"/>
      <c r="D53" s="200"/>
      <c r="E53" s="591" t="s">
        <v>27</v>
      </c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201"/>
      <c r="R53" s="201"/>
      <c r="S53" s="138"/>
      <c r="T53" s="139"/>
      <c r="U53" s="140" t="str">
        <f>IF(V32-V52&lt;0,"△","")</f>
        <v/>
      </c>
      <c r="V53" s="592">
        <f>ABS(V32-V52)</f>
        <v>2742739029</v>
      </c>
      <c r="W53" s="592"/>
      <c r="X53" s="592"/>
      <c r="Y53" s="141"/>
      <c r="Z53" s="142"/>
      <c r="AA53" s="140" t="str">
        <f>IF(AB32-AB52&lt;0,"△","")</f>
        <v/>
      </c>
      <c r="AB53" s="592">
        <f>ABS(AB32-AB52)</f>
        <v>3101297771</v>
      </c>
      <c r="AC53" s="592"/>
      <c r="AD53" s="592"/>
      <c r="AE53" s="141"/>
      <c r="AF53" s="85" t="str">
        <f>IF(V53-AB53&lt;0,"△","")</f>
        <v>△</v>
      </c>
      <c r="AG53" s="593">
        <f>ABS(AB53-V53)</f>
        <v>358558742</v>
      </c>
      <c r="AH53" s="593"/>
      <c r="AI53" s="594"/>
    </row>
    <row r="54" spans="2:35" ht="38.25" customHeight="1" thickTop="1" thickBot="1" x14ac:dyDescent="0.2">
      <c r="B54" s="143"/>
      <c r="C54" s="201"/>
      <c r="D54" s="201"/>
      <c r="E54" s="591" t="s">
        <v>28</v>
      </c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201"/>
      <c r="R54" s="201"/>
      <c r="S54" s="138"/>
      <c r="T54" s="139"/>
      <c r="U54" s="140" t="str">
        <f>IF(SUM(V7,V16)-SUM(V33,V48)&lt;0,"△","")</f>
        <v/>
      </c>
      <c r="V54" s="592">
        <f>ABS(SUM(V7,V16)-SUM(V33,V48))</f>
        <v>3611816094</v>
      </c>
      <c r="W54" s="592"/>
      <c r="X54" s="592"/>
      <c r="Y54" s="144"/>
      <c r="Z54" s="145"/>
      <c r="AA54" s="140" t="str">
        <f>IF(SUM(AB7,AB16)-SUM(AB33,AB48)&lt;0,"△","")</f>
        <v/>
      </c>
      <c r="AB54" s="592">
        <f>ABS(SUM(AB7,AB16)-SUM(AB33,AB48))</f>
        <v>3043060215</v>
      </c>
      <c r="AC54" s="592"/>
      <c r="AD54" s="592"/>
      <c r="AE54" s="144"/>
      <c r="AF54" s="146" t="str">
        <f>IF(V54-AB54&lt;0,"△","")</f>
        <v/>
      </c>
      <c r="AG54" s="593">
        <f>ABS(V54-AB54)</f>
        <v>568755879</v>
      </c>
      <c r="AH54" s="593"/>
      <c r="AI54" s="594"/>
    </row>
    <row r="55" spans="2:35" ht="38.25" customHeight="1" thickTop="1" thickBot="1" x14ac:dyDescent="0.2">
      <c r="B55" s="143"/>
      <c r="C55" s="201"/>
      <c r="D55" s="201"/>
      <c r="E55" s="595" t="s">
        <v>29</v>
      </c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201"/>
      <c r="R55" s="201"/>
      <c r="S55" s="138"/>
      <c r="T55" s="139"/>
      <c r="U55" s="140" t="s">
        <v>66</v>
      </c>
      <c r="V55" s="592">
        <v>3101297771</v>
      </c>
      <c r="W55" s="592"/>
      <c r="X55" s="592"/>
      <c r="Y55" s="144"/>
      <c r="Z55" s="145"/>
      <c r="AA55" s="140" t="s">
        <v>66</v>
      </c>
      <c r="AB55" s="592">
        <v>0</v>
      </c>
      <c r="AC55" s="592"/>
      <c r="AD55" s="592"/>
      <c r="AE55" s="144"/>
      <c r="AF55" s="146" t="str">
        <f>IF(V55-AB55&lt;0,"△","")</f>
        <v/>
      </c>
      <c r="AG55" s="593">
        <f>ABS(V55-AB55)</f>
        <v>3101297771</v>
      </c>
      <c r="AH55" s="593"/>
      <c r="AI55" s="594"/>
    </row>
    <row r="56" spans="2:35" ht="38.25" customHeight="1" thickTop="1" thickBot="1" x14ac:dyDescent="0.2">
      <c r="B56" s="143"/>
      <c r="C56" s="201"/>
      <c r="D56" s="201"/>
      <c r="E56" s="595" t="s">
        <v>99</v>
      </c>
      <c r="F56" s="595"/>
      <c r="G56" s="595"/>
      <c r="H56" s="595"/>
      <c r="I56" s="595"/>
      <c r="J56" s="595"/>
      <c r="K56" s="595"/>
      <c r="L56" s="595"/>
      <c r="M56" s="595"/>
      <c r="N56" s="595"/>
      <c r="O56" s="595"/>
      <c r="P56" s="595"/>
      <c r="Q56" s="201"/>
      <c r="R56" s="201"/>
      <c r="S56" s="138"/>
      <c r="T56" s="139"/>
      <c r="U56" s="140" t="s">
        <v>65</v>
      </c>
      <c r="V56" s="592">
        <f>SUM(V53,V55)</f>
        <v>5844036800</v>
      </c>
      <c r="W56" s="592"/>
      <c r="X56" s="592"/>
      <c r="Y56" s="144"/>
      <c r="Z56" s="145"/>
      <c r="AA56" s="140" t="s">
        <v>65</v>
      </c>
      <c r="AB56" s="592">
        <v>3101297771</v>
      </c>
      <c r="AC56" s="592"/>
      <c r="AD56" s="592"/>
      <c r="AE56" s="144"/>
      <c r="AF56" s="146" t="str">
        <f>IF(V56-AB56&lt;0,"△","")</f>
        <v/>
      </c>
      <c r="AG56" s="593">
        <f>ABS(V56-AB56)</f>
        <v>2742739029</v>
      </c>
      <c r="AH56" s="593"/>
      <c r="AI56" s="594"/>
    </row>
    <row r="57" spans="2:35" ht="38.25" customHeight="1" thickTop="1" thickBot="1" x14ac:dyDescent="0.2">
      <c r="B57" s="143"/>
      <c r="C57" s="201"/>
      <c r="D57" s="201"/>
      <c r="E57" s="595" t="s">
        <v>102</v>
      </c>
      <c r="F57" s="595"/>
      <c r="G57" s="595"/>
      <c r="H57" s="595"/>
      <c r="I57" s="595"/>
      <c r="J57" s="595"/>
      <c r="K57" s="595"/>
      <c r="L57" s="595"/>
      <c r="M57" s="595"/>
      <c r="N57" s="595"/>
      <c r="O57" s="595"/>
      <c r="P57" s="595"/>
      <c r="Q57" s="201"/>
      <c r="R57" s="201"/>
      <c r="S57" s="138"/>
      <c r="T57" s="139"/>
      <c r="U57" s="140" t="s">
        <v>65</v>
      </c>
      <c r="V57" s="592"/>
      <c r="W57" s="592"/>
      <c r="X57" s="592"/>
      <c r="Y57" s="144"/>
      <c r="Z57" s="145"/>
      <c r="AA57" s="140" t="str">
        <f>IF(AB57&gt;0,"△","")</f>
        <v>△</v>
      </c>
      <c r="AB57" s="592">
        <v>3101297771</v>
      </c>
      <c r="AC57" s="592"/>
      <c r="AD57" s="592"/>
      <c r="AE57" s="144"/>
      <c r="AF57" s="146"/>
      <c r="AG57" s="593"/>
      <c r="AH57" s="593"/>
      <c r="AI57" s="594"/>
    </row>
    <row r="58" spans="2:35" ht="38.25" customHeight="1" thickTop="1" x14ac:dyDescent="0.15">
      <c r="B58" s="192"/>
      <c r="C58" s="193"/>
      <c r="D58" s="193"/>
      <c r="E58" s="596" t="s">
        <v>103</v>
      </c>
      <c r="F58" s="596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193"/>
      <c r="R58" s="193"/>
      <c r="S58" s="194"/>
      <c r="T58" s="195"/>
      <c r="U58" s="196" t="s">
        <v>66</v>
      </c>
      <c r="V58" s="597"/>
      <c r="W58" s="597"/>
      <c r="X58" s="597"/>
      <c r="Y58" s="197"/>
      <c r="Z58" s="198"/>
      <c r="AA58" s="196" t="s">
        <v>65</v>
      </c>
      <c r="AB58" s="597">
        <f>AB56-AB57</f>
        <v>0</v>
      </c>
      <c r="AC58" s="597"/>
      <c r="AD58" s="597"/>
      <c r="AE58" s="197"/>
      <c r="AF58" s="199" t="str">
        <f>IF(V58-AB58&lt;0,"△","")</f>
        <v/>
      </c>
      <c r="AG58" s="598"/>
      <c r="AH58" s="598"/>
      <c r="AI58" s="599"/>
    </row>
  </sheetData>
  <mergeCells count="201">
    <mergeCell ref="E57:P57"/>
    <mergeCell ref="V57:X57"/>
    <mergeCell ref="AB57:AD57"/>
    <mergeCell ref="AG57:AI57"/>
    <mergeCell ref="E58:P58"/>
    <mergeCell ref="V58:X58"/>
    <mergeCell ref="AB58:AD58"/>
    <mergeCell ref="AG58:AI58"/>
    <mergeCell ref="E54:P54"/>
    <mergeCell ref="V54:X54"/>
    <mergeCell ref="AB54:AD54"/>
    <mergeCell ref="AG54:AI54"/>
    <mergeCell ref="E55:P55"/>
    <mergeCell ref="V55:X55"/>
    <mergeCell ref="AB55:AD55"/>
    <mergeCell ref="AG55:AI55"/>
    <mergeCell ref="E56:P56"/>
    <mergeCell ref="V56:X56"/>
    <mergeCell ref="AB56:AD56"/>
    <mergeCell ref="AG56:AI56"/>
    <mergeCell ref="C51:P51"/>
    <mergeCell ref="V51:X51"/>
    <mergeCell ref="AB51:AD51"/>
    <mergeCell ref="AG51:AI51"/>
    <mergeCell ref="E52:P52"/>
    <mergeCell ref="V52:X52"/>
    <mergeCell ref="AB52:AD52"/>
    <mergeCell ref="AG52:AI52"/>
    <mergeCell ref="E53:P53"/>
    <mergeCell ref="V53:X53"/>
    <mergeCell ref="AB53:AD53"/>
    <mergeCell ref="AG53:AI53"/>
    <mergeCell ref="C48:P48"/>
    <mergeCell ref="V48:X48"/>
    <mergeCell ref="AB48:AD48"/>
    <mergeCell ref="AG48:AI48"/>
    <mergeCell ref="E49:P49"/>
    <mergeCell ref="V49:X49"/>
    <mergeCell ref="AB49:AD49"/>
    <mergeCell ref="AG49:AI49"/>
    <mergeCell ref="E50:P50"/>
    <mergeCell ref="V50:X50"/>
    <mergeCell ref="AB50:AD50"/>
    <mergeCell ref="AG50:AI50"/>
    <mergeCell ref="G45:R45"/>
    <mergeCell ref="V45:X45"/>
    <mergeCell ref="AB45:AD45"/>
    <mergeCell ref="AG45:AI45"/>
    <mergeCell ref="G46:R46"/>
    <mergeCell ref="V46:X46"/>
    <mergeCell ref="AB46:AD46"/>
    <mergeCell ref="AG46:AI46"/>
    <mergeCell ref="E47:P47"/>
    <mergeCell ref="V47:X47"/>
    <mergeCell ref="AB47:AD47"/>
    <mergeCell ref="AG47:AI47"/>
    <mergeCell ref="G42:R42"/>
    <mergeCell ref="V42:X42"/>
    <mergeCell ref="AB42:AD42"/>
    <mergeCell ref="AG42:AI42"/>
    <mergeCell ref="G43:R43"/>
    <mergeCell ref="V43:X43"/>
    <mergeCell ref="AB43:AD43"/>
    <mergeCell ref="AG43:AI43"/>
    <mergeCell ref="G44:R44"/>
    <mergeCell ref="V44:X44"/>
    <mergeCell ref="AB44:AD44"/>
    <mergeCell ref="AG44:AI44"/>
    <mergeCell ref="E39:P39"/>
    <mergeCell ref="V39:X39"/>
    <mergeCell ref="AB39:AD39"/>
    <mergeCell ref="AG39:AI39"/>
    <mergeCell ref="G40:R40"/>
    <mergeCell ref="V40:X40"/>
    <mergeCell ref="AB40:AD40"/>
    <mergeCell ref="AG40:AI40"/>
    <mergeCell ref="G41:R41"/>
    <mergeCell ref="V41:X41"/>
    <mergeCell ref="AB41:AD41"/>
    <mergeCell ref="AG41:AI41"/>
    <mergeCell ref="G36:R36"/>
    <mergeCell ref="V36:X36"/>
    <mergeCell ref="AB36:AD36"/>
    <mergeCell ref="AG36:AI36"/>
    <mergeCell ref="G37:R37"/>
    <mergeCell ref="V37:X37"/>
    <mergeCell ref="AB37:AD37"/>
    <mergeCell ref="AG37:AI37"/>
    <mergeCell ref="G38:R38"/>
    <mergeCell ref="V38:X38"/>
    <mergeCell ref="AB38:AD38"/>
    <mergeCell ref="AG38:AI38"/>
    <mergeCell ref="F2:AH2"/>
    <mergeCell ref="C33:P33"/>
    <mergeCell ref="V33:X33"/>
    <mergeCell ref="AB33:AD33"/>
    <mergeCell ref="AG33:AI33"/>
    <mergeCell ref="E32:P32"/>
    <mergeCell ref="V32:X32"/>
    <mergeCell ref="AB32:AD32"/>
    <mergeCell ref="AG32:AI32"/>
    <mergeCell ref="E27:P27"/>
    <mergeCell ref="V27:X27"/>
    <mergeCell ref="AB27:AD27"/>
    <mergeCell ref="AG27:AI27"/>
    <mergeCell ref="C26:R26"/>
    <mergeCell ref="V26:X26"/>
    <mergeCell ref="AB26:AD26"/>
    <mergeCell ref="AG26:AI26"/>
    <mergeCell ref="G25:R25"/>
    <mergeCell ref="V25:X25"/>
    <mergeCell ref="AB25:AD25"/>
    <mergeCell ref="AG25:AI25"/>
    <mergeCell ref="G24:R24"/>
    <mergeCell ref="V24:X24"/>
    <mergeCell ref="AB24:AD24"/>
    <mergeCell ref="E34:P34"/>
    <mergeCell ref="V34:X34"/>
    <mergeCell ref="AB34:AD34"/>
    <mergeCell ref="AG34:AI34"/>
    <mergeCell ref="G35:R35"/>
    <mergeCell ref="V35:X35"/>
    <mergeCell ref="AB35:AD35"/>
    <mergeCell ref="AG35:AI35"/>
    <mergeCell ref="E28:P28"/>
    <mergeCell ref="V28:X28"/>
    <mergeCell ref="AB28:AD28"/>
    <mergeCell ref="AG28:AI28"/>
    <mergeCell ref="AG24:AI24"/>
    <mergeCell ref="G23:R23"/>
    <mergeCell ref="V23:X23"/>
    <mergeCell ref="AB23:AD23"/>
    <mergeCell ref="AG23:AI23"/>
    <mergeCell ref="E22:P22"/>
    <mergeCell ref="V22:X22"/>
    <mergeCell ref="AB22:AD22"/>
    <mergeCell ref="AG22:AI22"/>
    <mergeCell ref="E21:P21"/>
    <mergeCell ref="V21:X21"/>
    <mergeCell ref="AB21:AD21"/>
    <mergeCell ref="AG21:AI21"/>
    <mergeCell ref="E20:P20"/>
    <mergeCell ref="V20:X20"/>
    <mergeCell ref="AB20:AD20"/>
    <mergeCell ref="AG20:AI20"/>
    <mergeCell ref="E19:P19"/>
    <mergeCell ref="V19:X19"/>
    <mergeCell ref="AB19:AD19"/>
    <mergeCell ref="AG19:AI19"/>
    <mergeCell ref="E18:P18"/>
    <mergeCell ref="V18:X18"/>
    <mergeCell ref="AB18:AD18"/>
    <mergeCell ref="AG18:AI18"/>
    <mergeCell ref="E17:P17"/>
    <mergeCell ref="V17:X17"/>
    <mergeCell ref="AB17:AD17"/>
    <mergeCell ref="AG17:AI17"/>
    <mergeCell ref="C16:P16"/>
    <mergeCell ref="V16:X16"/>
    <mergeCell ref="AB16:AD16"/>
    <mergeCell ref="AG16:AI16"/>
    <mergeCell ref="G15:R15"/>
    <mergeCell ref="V15:X15"/>
    <mergeCell ref="AB15:AD15"/>
    <mergeCell ref="AG15:AI15"/>
    <mergeCell ref="E14:P14"/>
    <mergeCell ref="V14:X14"/>
    <mergeCell ref="AB14:AD14"/>
    <mergeCell ref="AG14:AI14"/>
    <mergeCell ref="G13:R13"/>
    <mergeCell ref="V13:X13"/>
    <mergeCell ref="AB13:AD13"/>
    <mergeCell ref="AG13:AI13"/>
    <mergeCell ref="E12:P12"/>
    <mergeCell ref="V12:X12"/>
    <mergeCell ref="AB12:AD12"/>
    <mergeCell ref="AG12:AI12"/>
    <mergeCell ref="E11:P11"/>
    <mergeCell ref="V11:X11"/>
    <mergeCell ref="AB11:AD11"/>
    <mergeCell ref="AG11:AI11"/>
    <mergeCell ref="G10:R10"/>
    <mergeCell ref="V10:X10"/>
    <mergeCell ref="AB10:AD10"/>
    <mergeCell ref="AG10:AI10"/>
    <mergeCell ref="G5:N5"/>
    <mergeCell ref="U5:X5"/>
    <mergeCell ref="AA5:AD5"/>
    <mergeCell ref="AF5:AI5"/>
    <mergeCell ref="G9:R9"/>
    <mergeCell ref="V9:X9"/>
    <mergeCell ref="AB9:AD9"/>
    <mergeCell ref="AG9:AI9"/>
    <mergeCell ref="E8:P8"/>
    <mergeCell ref="V8:X8"/>
    <mergeCell ref="AB8:AD8"/>
    <mergeCell ref="AG8:AI8"/>
    <mergeCell ref="C7:P7"/>
    <mergeCell ref="V7:X7"/>
    <mergeCell ref="AB7:AD7"/>
    <mergeCell ref="AG7:AI7"/>
  </mergeCells>
  <phoneticPr fontId="3"/>
  <pageMargins left="0.6692913385826772" right="0.62992125984251968" top="0.59055118110236227" bottom="0.27559055118110237" header="0.51181102362204722" footer="0.15748031496062992"/>
  <pageSetup paperSize="9" scale="71" firstPageNumber="90" orientation="portrait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経営収支の推移</vt:lpstr>
      <vt:lpstr>○企業債等</vt:lpstr>
      <vt:lpstr>業務量</vt:lpstr>
      <vt:lpstr>収益的収支</vt:lpstr>
      <vt:lpstr>資本的収支</vt:lpstr>
      <vt:lpstr>３　収益的収支（数式入り）</vt:lpstr>
      <vt:lpstr>'３　収益的収支（数式入り）'!Print_Area</vt:lpstr>
      <vt:lpstr>業務量!Print_Area</vt:lpstr>
      <vt:lpstr>経営収支の推移!Print_Area</vt:lpstr>
      <vt:lpstr>収益的収支!Print_Area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2024-09-30T00:13:36Z</cp:lastPrinted>
  <dcterms:created xsi:type="dcterms:W3CDTF">2013-07-26T04:41:16Z</dcterms:created>
  <dcterms:modified xsi:type="dcterms:W3CDTF">2024-10-18T01:51:13Z</dcterms:modified>
</cp:coreProperties>
</file>