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BCE02FB1-F81A-477C-A00F-EE2F065488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歳入一覧 " sheetId="6" r:id="rId1"/>
  </sheets>
  <definedNames>
    <definedName name="_xlnm._FilterDatabase" localSheetId="0" hidden="1">'歳入一覧 '!$A$6:$GN$41</definedName>
    <definedName name="_xlnm.Print_Area" localSheetId="0">'歳入一覧 '!$A$1:$K$42</definedName>
    <definedName name="_xlnm.Print_Titles" localSheetId="0">'歳入一覧 '!$4:$7</definedName>
    <definedName name="Z_01EAA192_030B_4B32_8504_E8B9ACF08987_.wvu.FilterData" localSheetId="0" hidden="1">'歳入一覧 '!$A$6:$AR$41</definedName>
    <definedName name="Z_03AE82A1_1BE2_4ECA_87A2_03B930490FC4_.wvu.FilterData" localSheetId="0" hidden="1">'歳入一覧 '!$A$6:$GN$41</definedName>
    <definedName name="Z_04C8A1BA_9D22_46C9_9CEB_2BC0004FC685_.wvu.FilterData" localSheetId="0" hidden="1">'歳入一覧 '!$B$6:$T$41</definedName>
    <definedName name="Z_04D09D8C_94A5_461B_8EBD_462A08259C45_.wvu.FilterData" localSheetId="0" hidden="1">'歳入一覧 '!$A$6:$GN$41</definedName>
    <definedName name="Z_052F3F11_C124_459E_99F9_1A701D48C614_.wvu.Cols" localSheetId="0" hidden="1">'歳入一覧 '!$R:$S</definedName>
    <definedName name="Z_052F3F11_C124_459E_99F9_1A701D48C614_.wvu.FilterData" localSheetId="0" hidden="1">'歳入一覧 '!$A$6:$GN$41</definedName>
    <definedName name="Z_052F3F11_C124_459E_99F9_1A701D48C614_.wvu.PrintArea" localSheetId="0" hidden="1">'歳入一覧 '!$A$1:$K$43</definedName>
    <definedName name="Z_052F3F11_C124_459E_99F9_1A701D48C614_.wvu.PrintTitles" localSheetId="0" hidden="1">'歳入一覧 '!$4:$7</definedName>
    <definedName name="Z_06B37801_B90C_4714_B129_94818EB4F65E_.wvu.Cols" localSheetId="0" hidden="1">'歳入一覧 '!$M:$S</definedName>
    <definedName name="Z_06B37801_B90C_4714_B129_94818EB4F65E_.wvu.FilterData" localSheetId="0" hidden="1">'歳入一覧 '!$A$6:$GN$41</definedName>
    <definedName name="Z_06B37801_B90C_4714_B129_94818EB4F65E_.wvu.PrintArea" localSheetId="0" hidden="1">'歳入一覧 '!$A$1:$K$42</definedName>
    <definedName name="Z_06B37801_B90C_4714_B129_94818EB4F65E_.wvu.PrintTitles" localSheetId="0" hidden="1">'歳入一覧 '!$4:$7</definedName>
    <definedName name="Z_0984F2AA_60F2_4912_A9FF_2F9A955D5FE3_.wvu.FilterData" localSheetId="0" hidden="1">'歳入一覧 '!$A$7:$GN$41</definedName>
    <definedName name="Z_0C68AD9F_EAAC_4D8C_8595_325E5145CCC9_.wvu.FilterData" localSheetId="0" hidden="1">'歳入一覧 '!$B$6:$T$41</definedName>
    <definedName name="Z_0EC137BB_4649_439E_A306_A2900F1F636A_.wvu.FilterData" localSheetId="0" hidden="1">'歳入一覧 '!$B$6:$T$41</definedName>
    <definedName name="Z_1199D24E_5AB2_4E7F_AA3B_409733D51AC4_.wvu.FilterData" localSheetId="0" hidden="1">'歳入一覧 '!$A$6:$GN$41</definedName>
    <definedName name="Z_1E7D5732_EF56_415D_8F2A_A9A6136A4DC3_.wvu.FilterData" localSheetId="0" hidden="1">'歳入一覧 '!$B$6:$T$41</definedName>
    <definedName name="Z_20E8B0EC_118D_49EF_9836_FFD168BFA307_.wvu.FilterData" localSheetId="0" hidden="1">'歳入一覧 '!$A$6:$AS$41</definedName>
    <definedName name="Z_22995149_BE93_441E_A433_BD1625B87C24_.wvu.Cols" localSheetId="0" hidden="1">'歳入一覧 '!$R:$S</definedName>
    <definedName name="Z_22995149_BE93_441E_A433_BD1625B87C24_.wvu.FilterData" localSheetId="0" hidden="1">'歳入一覧 '!$A$6:$GN$41</definedName>
    <definedName name="Z_22995149_BE93_441E_A433_BD1625B87C24_.wvu.PrintArea" localSheetId="0" hidden="1">'歳入一覧 '!$A$1:$K$43</definedName>
    <definedName name="Z_22995149_BE93_441E_A433_BD1625B87C24_.wvu.PrintTitles" localSheetId="0" hidden="1">'歳入一覧 '!$4:$7</definedName>
    <definedName name="Z_22CA7278_0BB0_43BE_B164_268A2E7E7747_.wvu.Cols" localSheetId="0" hidden="1">'歳入一覧 '!$R:$S</definedName>
    <definedName name="Z_22CA7278_0BB0_43BE_B164_268A2E7E7747_.wvu.FilterData" localSheetId="0" hidden="1">'歳入一覧 '!$A$6:$GN$41</definedName>
    <definedName name="Z_22CA7278_0BB0_43BE_B164_268A2E7E7747_.wvu.PrintArea" localSheetId="0" hidden="1">'歳入一覧 '!$A$1:$K$43</definedName>
    <definedName name="Z_22CA7278_0BB0_43BE_B164_268A2E7E7747_.wvu.PrintTitles" localSheetId="0" hidden="1">'歳入一覧 '!$4:$7</definedName>
    <definedName name="Z_23F43B3A_3258_499E_84AA_5934348FFA54_.wvu.FilterData" localSheetId="0" hidden="1">'歳入一覧 '!$A$6:$GN$41</definedName>
    <definedName name="Z_24D4AB45_3A64_4C2A_93AD_95EA6B944657_.wvu.FilterData" localSheetId="0" hidden="1">'歳入一覧 '!$B$6:$T$41</definedName>
    <definedName name="Z_27FE125A_CAC0_4187_BAC1_FA85A21F8068_.wvu.FilterData" localSheetId="0" hidden="1">'歳入一覧 '!$A$6:$GN$41</definedName>
    <definedName name="Z_291BEBD1_3E67_44D7_B7E4_9799E8B2AEED_.wvu.FilterData" localSheetId="0" hidden="1">'歳入一覧 '!$B$6:$T$41</definedName>
    <definedName name="Z_2AC5AF6D_E947_4E06_81E5_FE5E3908C039_.wvu.Cols" localSheetId="0" hidden="1">'歳入一覧 '!$R:$S</definedName>
    <definedName name="Z_2AC5AF6D_E947_4E06_81E5_FE5E3908C039_.wvu.FilterData" localSheetId="0" hidden="1">'歳入一覧 '!$A$6:$GN$41</definedName>
    <definedName name="Z_2AC5AF6D_E947_4E06_81E5_FE5E3908C039_.wvu.PrintArea" localSheetId="0" hidden="1">'歳入一覧 '!$A$1:$K$43</definedName>
    <definedName name="Z_2AC5AF6D_E947_4E06_81E5_FE5E3908C039_.wvu.PrintTitles" localSheetId="0" hidden="1">'歳入一覧 '!$4:$7</definedName>
    <definedName name="Z_2C82E193_3E09_4CE3_80B4_E2A9361A46F4_.wvu.FilterData" localSheetId="0" hidden="1">'歳入一覧 '!$B$6:$T$41</definedName>
    <definedName name="Z_300532A4_C979_47B6_AE96_7529D1452A32_.wvu.FilterData" localSheetId="0" hidden="1">'歳入一覧 '!$A$6:$GN$41</definedName>
    <definedName name="Z_340A5395_F3C0_4C00_AD4A_45ABD0096A3A_.wvu.FilterData" localSheetId="0" hidden="1">'歳入一覧 '!$A$7:$GN$41</definedName>
    <definedName name="Z_366D8082_4247_4BD2_8EA9_CB5780D5FB7B_.wvu.Cols" localSheetId="0" hidden="1">'歳入一覧 '!$R:$S</definedName>
    <definedName name="Z_366D8082_4247_4BD2_8EA9_CB5780D5FB7B_.wvu.FilterData" localSheetId="0" hidden="1">'歳入一覧 '!$A$6:$GN$41</definedName>
    <definedName name="Z_366D8082_4247_4BD2_8EA9_CB5780D5FB7B_.wvu.PrintArea" localSheetId="0" hidden="1">'歳入一覧 '!$A$1:$K$43</definedName>
    <definedName name="Z_366D8082_4247_4BD2_8EA9_CB5780D5FB7B_.wvu.PrintTitles" localSheetId="0" hidden="1">'歳入一覧 '!$4:$7</definedName>
    <definedName name="Z_374AF662_332C_4305_9FF2_82EBDABE1ECA_.wvu.FilterData" localSheetId="0" hidden="1">'歳入一覧 '!$B$6:$T$41</definedName>
    <definedName name="Z_38677CFC_38FD_428F_B2E6_28D6556AF30E_.wvu.FilterData" localSheetId="0" hidden="1">'歳入一覧 '!$A$6:$AR$41</definedName>
    <definedName name="Z_3EED8F5F_471C_4B50_994D_BB7BEF016969_.wvu.FilterData" localSheetId="0" hidden="1">'歳入一覧 '!$B$6:$T$41</definedName>
    <definedName name="Z_44110B35_593F_4B4A_A409_C3E96DF3A694_.wvu.Cols" localSheetId="0" hidden="1">'歳入一覧 '!$R:$S</definedName>
    <definedName name="Z_44110B35_593F_4B4A_A409_C3E96DF3A694_.wvu.FilterData" localSheetId="0" hidden="1">'歳入一覧 '!$A$7:$GN$41</definedName>
    <definedName name="Z_44110B35_593F_4B4A_A409_C3E96DF3A694_.wvu.PrintArea" localSheetId="0" hidden="1">'歳入一覧 '!$A$1:$K$43</definedName>
    <definedName name="Z_44110B35_593F_4B4A_A409_C3E96DF3A694_.wvu.PrintTitles" localSheetId="0" hidden="1">'歳入一覧 '!$4:$7</definedName>
    <definedName name="Z_443FC1F6_4EB0_4043_84B4_EA880B09B87F_.wvu.FilterData" localSheetId="0" hidden="1">'歳入一覧 '!$A$6:$AS$41</definedName>
    <definedName name="Z_444B054F_1122_4B41_9106_F9A119111E6C_.wvu.Cols" localSheetId="0" hidden="1">'歳入一覧 '!$R:$S</definedName>
    <definedName name="Z_444B054F_1122_4B41_9106_F9A119111E6C_.wvu.FilterData" localSheetId="0" hidden="1">'歳入一覧 '!$A$6:$GN$41</definedName>
    <definedName name="Z_444B054F_1122_4B41_9106_F9A119111E6C_.wvu.PrintArea" localSheetId="0" hidden="1">'歳入一覧 '!$A$1:$K$43</definedName>
    <definedName name="Z_444B054F_1122_4B41_9106_F9A119111E6C_.wvu.PrintTitles" localSheetId="0" hidden="1">'歳入一覧 '!$4:$7</definedName>
    <definedName name="Z_45D004E6_D125_4BDB_B604_8C7F9987A296_.wvu.Cols" localSheetId="0" hidden="1">'歳入一覧 '!$R:$S</definedName>
    <definedName name="Z_45D004E6_D125_4BDB_B604_8C7F9987A296_.wvu.FilterData" localSheetId="0" hidden="1">'歳入一覧 '!$A$6:$GN$41</definedName>
    <definedName name="Z_45D004E6_D125_4BDB_B604_8C7F9987A296_.wvu.PrintArea" localSheetId="0" hidden="1">'歳入一覧 '!$A$1:$K$43</definedName>
    <definedName name="Z_45D004E6_D125_4BDB_B604_8C7F9987A296_.wvu.PrintTitles" localSheetId="0" hidden="1">'歳入一覧 '!$4:$7</definedName>
    <definedName name="Z_4697FA6B_DE17_44B8_B6B3_A9559B9E7087_.wvu.Cols" localSheetId="0" hidden="1">'歳入一覧 '!$R:$S</definedName>
    <definedName name="Z_4697FA6B_DE17_44B8_B6B3_A9559B9E7087_.wvu.FilterData" localSheetId="0" hidden="1">'歳入一覧 '!$A$6:$GN$41</definedName>
    <definedName name="Z_4697FA6B_DE17_44B8_B6B3_A9559B9E7087_.wvu.PrintArea" localSheetId="0" hidden="1">'歳入一覧 '!$A$1:$K$43</definedName>
    <definedName name="Z_4697FA6B_DE17_44B8_B6B3_A9559B9E7087_.wvu.PrintTitles" localSheetId="0" hidden="1">'歳入一覧 '!$4:$7</definedName>
    <definedName name="Z_4FA438CA_84A7_4E4A_B647_D9C724313A30_.wvu.FilterData" localSheetId="0" hidden="1">'歳入一覧 '!$A$6:$AR$41</definedName>
    <definedName name="Z_50AC8F9C_2188_4C12_A141_8BE304C786F0_.wvu.Cols" localSheetId="0" hidden="1">'歳入一覧 '!$R:$S</definedName>
    <definedName name="Z_50AC8F9C_2188_4C12_A141_8BE304C786F0_.wvu.FilterData" localSheetId="0" hidden="1">'歳入一覧 '!$A$6:$GN$41</definedName>
    <definedName name="Z_50AC8F9C_2188_4C12_A141_8BE304C786F0_.wvu.PrintArea" localSheetId="0" hidden="1">'歳入一覧 '!$A$1:$K$42</definedName>
    <definedName name="Z_50AC8F9C_2188_4C12_A141_8BE304C786F0_.wvu.PrintTitles" localSheetId="0" hidden="1">'歳入一覧 '!$4:$7</definedName>
    <definedName name="Z_554CCE7A_C6CE_47E9_833C_4F6A16FE021F_.wvu.FilterData" localSheetId="0" hidden="1">'歳入一覧 '!$A$6:$GN$41</definedName>
    <definedName name="Z_5668B71E_8807_468B_9970_38F9A9F9382A_.wvu.FilterData" localSheetId="0" hidden="1">'歳入一覧 '!$B$6:$T$41</definedName>
    <definedName name="Z_56C3E958_62F0_4D5E_80EF_1B0A7490DD11_.wvu.FilterData" localSheetId="0" hidden="1">'歳入一覧 '!$A$6:$GN$41</definedName>
    <definedName name="Z_571E855B_8DA1_45D3_B25A_CFB379B91A2B_.wvu.FilterData" localSheetId="0" hidden="1">'歳入一覧 '!$A$7:$AW$41</definedName>
    <definedName name="Z_57745067_BF0B_4087_B5A6_8A5691A551DD_.wvu.FilterData" localSheetId="0" hidden="1">'歳入一覧 '!$A$6:$AS$41</definedName>
    <definedName name="Z_581BD237_B078_4701_B24C_0BFF302F5B2F_.wvu.Cols" localSheetId="0" hidden="1">'歳入一覧 '!$R:$S</definedName>
    <definedName name="Z_581BD237_B078_4701_B24C_0BFF302F5B2F_.wvu.FilterData" localSheetId="0" hidden="1">'歳入一覧 '!$A$6:$GN$41</definedName>
    <definedName name="Z_581BD237_B078_4701_B24C_0BFF302F5B2F_.wvu.PrintArea" localSheetId="0" hidden="1">'歳入一覧 '!$A$1:$K$43</definedName>
    <definedName name="Z_581BD237_B078_4701_B24C_0BFF302F5B2F_.wvu.PrintTitles" localSheetId="0" hidden="1">'歳入一覧 '!$4:$7</definedName>
    <definedName name="Z_593CF9A4_75B1_449B_AD6A_05BC18F73933_.wvu.FilterData" localSheetId="0" hidden="1">'歳入一覧 '!$A$6:$GN$41</definedName>
    <definedName name="Z_5F0F1A79_0791_4C2C_8D13_6CD22FD0499B_.wvu.Cols" localSheetId="0" hidden="1">'歳入一覧 '!$R:$S</definedName>
    <definedName name="Z_5F0F1A79_0791_4C2C_8D13_6CD22FD0499B_.wvu.FilterData" localSheetId="0" hidden="1">'歳入一覧 '!$A$6:$AS$41</definedName>
    <definedName name="Z_5F0F1A79_0791_4C2C_8D13_6CD22FD0499B_.wvu.PrintArea" localSheetId="0" hidden="1">'歳入一覧 '!$A$1:$K$43</definedName>
    <definedName name="Z_5F0F1A79_0791_4C2C_8D13_6CD22FD0499B_.wvu.PrintTitles" localSheetId="0" hidden="1">'歳入一覧 '!$4:$7</definedName>
    <definedName name="Z_5F6E0A5B_1F3F_4878_8986_ED55F9EE06F4_.wvu.Cols" localSheetId="0" hidden="1">'歳入一覧 '!$R:$S</definedName>
    <definedName name="Z_5F6E0A5B_1F3F_4878_8986_ED55F9EE06F4_.wvu.FilterData" localSheetId="0" hidden="1">'歳入一覧 '!$A$6:$GN$41</definedName>
    <definedName name="Z_5F6E0A5B_1F3F_4878_8986_ED55F9EE06F4_.wvu.PrintArea" localSheetId="0" hidden="1">'歳入一覧 '!$A$1:$K$43</definedName>
    <definedName name="Z_5F6E0A5B_1F3F_4878_8986_ED55F9EE06F4_.wvu.PrintTitles" localSheetId="0" hidden="1">'歳入一覧 '!$4:$7</definedName>
    <definedName name="Z_640D24A1_F93A_49AE_989A_09EA35DB6178_.wvu.FilterData" localSheetId="0" hidden="1">'歳入一覧 '!$A$7:$GN$41</definedName>
    <definedName name="Z_64D5DF4B_9089_4084_958D_1D0FB5779114_.wvu.Cols" localSheetId="0" hidden="1">'歳入一覧 '!$R:$S</definedName>
    <definedName name="Z_64D5DF4B_9089_4084_958D_1D0FB5779114_.wvu.FilterData" localSheetId="0" hidden="1">'歳入一覧 '!$A$6:$GN$41</definedName>
    <definedName name="Z_64D5DF4B_9089_4084_958D_1D0FB5779114_.wvu.PrintArea" localSheetId="0" hidden="1">'歳入一覧 '!$A$1:$K$43</definedName>
    <definedName name="Z_64D5DF4B_9089_4084_958D_1D0FB5779114_.wvu.PrintTitles" localSheetId="0" hidden="1">'歳入一覧 '!$4:$7</definedName>
    <definedName name="Z_66224404_EA19_4356_92BE_A2F395931004_.wvu.FilterData" localSheetId="0" hidden="1">'歳入一覧 '!$A$6:$AR$41</definedName>
    <definedName name="Z_665488CF_8ABE_4275_9644_48E5F5043390_.wvu.FilterData" localSheetId="0" hidden="1">'歳入一覧 '!$B$6:$T$41</definedName>
    <definedName name="Z_6989C8E8_DF8B_443A_A0DC_63D85A87347B_.wvu.Cols" localSheetId="0" hidden="1">'歳入一覧 '!$R:$S</definedName>
    <definedName name="Z_6989C8E8_DF8B_443A_A0DC_63D85A87347B_.wvu.FilterData" localSheetId="0" hidden="1">'歳入一覧 '!$A$6:$GN$41</definedName>
    <definedName name="Z_6989C8E8_DF8B_443A_A0DC_63D85A87347B_.wvu.PrintArea" localSheetId="0" hidden="1">'歳入一覧 '!$A$1:$K$43</definedName>
    <definedName name="Z_6989C8E8_DF8B_443A_A0DC_63D85A87347B_.wvu.PrintTitles" localSheetId="0" hidden="1">'歳入一覧 '!$4:$7</definedName>
    <definedName name="Z_70837B7F_EB31_4D6D_B20E_5962F6B0E27E_.wvu.Cols" localSheetId="0" hidden="1">'歳入一覧 '!$R:$S</definedName>
    <definedName name="Z_70837B7F_EB31_4D6D_B20E_5962F6B0E27E_.wvu.FilterData" localSheetId="0" hidden="1">'歳入一覧 '!$A$6:$GN$41</definedName>
    <definedName name="Z_70837B7F_EB31_4D6D_B20E_5962F6B0E27E_.wvu.PrintArea" localSheetId="0" hidden="1">'歳入一覧 '!$A$1:$K$43</definedName>
    <definedName name="Z_70837B7F_EB31_4D6D_B20E_5962F6B0E27E_.wvu.PrintTitles" localSheetId="0" hidden="1">'歳入一覧 '!$4:$7</definedName>
    <definedName name="Z_70924426_1D8A_405C_99DB_5F184299D133_.wvu.FilterData" localSheetId="0" hidden="1">'歳入一覧 '!$A$6:$GN$41</definedName>
    <definedName name="Z_749145BA_5224_4309_8744_80063D3AC2A1_.wvu.FilterData" localSheetId="0" hidden="1">'歳入一覧 '!$B$6:$T$41</definedName>
    <definedName name="Z_7959981C_996C_4AED_A61B_9791C16E24F0_.wvu.FilterData" localSheetId="0" hidden="1">'歳入一覧 '!$A$6:$GN$41</definedName>
    <definedName name="Z_7A18676E_04A4_4AFB_8334_7BB0F24E5EE3_.wvu.FilterData" localSheetId="0" hidden="1">'歳入一覧 '!$A$7:$GN$41</definedName>
    <definedName name="Z_7BAEEC97_8C0D_4727_9C2C_C181F26DD884_.wvu.Cols" localSheetId="0" hidden="1">'歳入一覧 '!$R:$S</definedName>
    <definedName name="Z_7BAEEC97_8C0D_4727_9C2C_C181F26DD884_.wvu.FilterData" localSheetId="0" hidden="1">'歳入一覧 '!$A$6:$GN$41</definedName>
    <definedName name="Z_7BAEEC97_8C0D_4727_9C2C_C181F26DD884_.wvu.PrintArea" localSheetId="0" hidden="1">'歳入一覧 '!$A$1:$K$42</definedName>
    <definedName name="Z_7BAEEC97_8C0D_4727_9C2C_C181F26DD884_.wvu.PrintTitles" localSheetId="0" hidden="1">'歳入一覧 '!$4:$7</definedName>
    <definedName name="Z_7D518F9E_8A7F_4DB5_A328_AF9BA1D8A68F_.wvu.FilterData" localSheetId="0" hidden="1">'歳入一覧 '!$B$6:$T$41</definedName>
    <definedName name="Z_7D7B3232_DD2F_4BAD_9D61_7BB9E8FBC5D0_.wvu.FilterData" localSheetId="0" hidden="1">'歳入一覧 '!$A$7:$GN$41</definedName>
    <definedName name="Z_7E2DCBD7_F134_4F01_A073_369742F025BC_.wvu.FilterData" localSheetId="0" hidden="1">'歳入一覧 '!$B$6:$T$41</definedName>
    <definedName name="Z_7F4591BF_0F6E_463C_863C_F8DFB75D20FC_.wvu.Cols" localSheetId="0" hidden="1">'歳入一覧 '!$R:$S</definedName>
    <definedName name="Z_7F4591BF_0F6E_463C_863C_F8DFB75D20FC_.wvu.FilterData" localSheetId="0" hidden="1">'歳入一覧 '!$A$6:$AS$41</definedName>
    <definedName name="Z_7F4591BF_0F6E_463C_863C_F8DFB75D20FC_.wvu.PrintArea" localSheetId="0" hidden="1">'歳入一覧 '!$A$1:$K$43</definedName>
    <definedName name="Z_7F4591BF_0F6E_463C_863C_F8DFB75D20FC_.wvu.PrintTitles" localSheetId="0" hidden="1">'歳入一覧 '!$4:$7</definedName>
    <definedName name="Z_7F9543F0_7900_417C_8668_8D9DC3C6A87C_.wvu.FilterData" localSheetId="0" hidden="1">'歳入一覧 '!$B$6:$T$41</definedName>
    <definedName name="Z_81B5A484_EBF1_4915_9B07_DDCCFE2DB28C_.wvu.FilterData" localSheetId="0" hidden="1">'歳入一覧 '!$B$6:$T$41</definedName>
    <definedName name="Z_86736FF6_D9DA_4CB4_A1A0_805D5D48FA90_.wvu.FilterData" localSheetId="0" hidden="1">'歳入一覧 '!$B$6:$T$41</definedName>
    <definedName name="Z_88E44795_6332_42B5_AD03_CD37EB030AF2_.wvu.FilterData" localSheetId="0" hidden="1">'歳入一覧 '!$B$6:$T$41</definedName>
    <definedName name="Z_89110E34_4E32_4289_9AEB_D2891C4E270B_.wvu.FilterData" localSheetId="0" hidden="1">'歳入一覧 '!$A$6:$AS$41</definedName>
    <definedName name="Z_89C710E6_1500_4641_966A_C6D35D6B7EB2_.wvu.FilterData" localSheetId="0" hidden="1">'歳入一覧 '!$B$6:$T$41</definedName>
    <definedName name="Z_8B9E1F4E_8704_47E3_AFC2_BD7B7399C304_.wvu.FilterData" localSheetId="0" hidden="1">'歳入一覧 '!$B$6:$T$41</definedName>
    <definedName name="Z_8DE503A8_656E_41FA_9ED6_359FA3721ACF_.wvu.Cols" localSheetId="0" hidden="1">'歳入一覧 '!$R:$S</definedName>
    <definedName name="Z_8DE503A8_656E_41FA_9ED6_359FA3721ACF_.wvu.FilterData" localSheetId="0" hidden="1">'歳入一覧 '!$A$6:$GN$41</definedName>
    <definedName name="Z_8DE503A8_656E_41FA_9ED6_359FA3721ACF_.wvu.PrintArea" localSheetId="0" hidden="1">'歳入一覧 '!$A$1:$K$42</definedName>
    <definedName name="Z_8DE503A8_656E_41FA_9ED6_359FA3721ACF_.wvu.PrintTitles" localSheetId="0" hidden="1">'歳入一覧 '!$4:$7</definedName>
    <definedName name="Z_901A4DB5_9501_4EB6_9268_72DC5604D1B1_.wvu.FilterData" localSheetId="0" hidden="1">'歳入一覧 '!$A$7:$GN$41</definedName>
    <definedName name="Z_938E702C_B36A_4670_81CA_FE17F251577A_.wvu.FilterData" localSheetId="0" hidden="1">'歳入一覧 '!$A$7:$GN$41</definedName>
    <definedName name="Z_97250119_8D07_4D98_BD4A_0062145CE139_.wvu.FilterData" localSheetId="0" hidden="1">'歳入一覧 '!$A$7:$GN$41</definedName>
    <definedName name="Z_99CD74FC_8B79_402C_9E5F_4C8C844F7522_.wvu.Cols" localSheetId="0" hidden="1">'歳入一覧 '!$R:$S</definedName>
    <definedName name="Z_99CD74FC_8B79_402C_9E5F_4C8C844F7522_.wvu.FilterData" localSheetId="0" hidden="1">'歳入一覧 '!$A$6:$AS$41</definedName>
    <definedName name="Z_99CD74FC_8B79_402C_9E5F_4C8C844F7522_.wvu.PrintArea" localSheetId="0" hidden="1">'歳入一覧 '!$A$1:$K$43</definedName>
    <definedName name="Z_99CD74FC_8B79_402C_9E5F_4C8C844F7522_.wvu.PrintTitles" localSheetId="0" hidden="1">'歳入一覧 '!$4:$7</definedName>
    <definedName name="Z_9B02B18F_FBC3_4003_B64D_6BF6D2FAF148_.wvu.Cols" localSheetId="0" hidden="1">'歳入一覧 '!$R:$S</definedName>
    <definedName name="Z_9B02B18F_FBC3_4003_B64D_6BF6D2FAF148_.wvu.FilterData" localSheetId="0" hidden="1">'歳入一覧 '!$A$6:$GN$41</definedName>
    <definedName name="Z_9B02B18F_FBC3_4003_B64D_6BF6D2FAF148_.wvu.PrintArea" localSheetId="0" hidden="1">'歳入一覧 '!$A$1:$K$43</definedName>
    <definedName name="Z_9B02B18F_FBC3_4003_B64D_6BF6D2FAF148_.wvu.PrintTitles" localSheetId="0" hidden="1">'歳入一覧 '!$4:$7</definedName>
    <definedName name="Z_9B4A25DD_435F_45A5_893D_7D8E03D5FC78_.wvu.FilterData" localSheetId="0" hidden="1">'歳入一覧 '!$B$6:$T$41</definedName>
    <definedName name="Z_9C01AE63_CFF0_4106_9038_7FADD737BB91_.wvu.Cols" localSheetId="0" hidden="1">'歳入一覧 '!$R:$S</definedName>
    <definedName name="Z_9C01AE63_CFF0_4106_9038_7FADD737BB91_.wvu.FilterData" localSheetId="0" hidden="1">'歳入一覧 '!$A$6:$GN$41</definedName>
    <definedName name="Z_9C01AE63_CFF0_4106_9038_7FADD737BB91_.wvu.PrintArea" localSheetId="0" hidden="1">'歳入一覧 '!$A$1:$K$43</definedName>
    <definedName name="Z_9C01AE63_CFF0_4106_9038_7FADD737BB91_.wvu.PrintTitles" localSheetId="0" hidden="1">'歳入一覧 '!$4:$7</definedName>
    <definedName name="Z_9C40EDED_6440_486C_B2C2_1C1E7F80BEFD_.wvu.FilterData" localSheetId="0" hidden="1">'歳入一覧 '!$A$6:$GN$41</definedName>
    <definedName name="Z_A0CE4855_8BF5_4B09_B255_E1A19C4E3053_.wvu.Cols" localSheetId="0" hidden="1">'歳入一覧 '!$R:$S</definedName>
    <definedName name="Z_A0CE4855_8BF5_4B09_B255_E1A19C4E3053_.wvu.FilterData" localSheetId="0" hidden="1">'歳入一覧 '!$A$7:$GN$41</definedName>
    <definedName name="Z_A0CE4855_8BF5_4B09_B255_E1A19C4E3053_.wvu.PrintArea" localSheetId="0" hidden="1">'歳入一覧 '!$A$1:$K$43</definedName>
    <definedName name="Z_A0CE4855_8BF5_4B09_B255_E1A19C4E3053_.wvu.PrintTitles" localSheetId="0" hidden="1">'歳入一覧 '!$4:$7</definedName>
    <definedName name="Z_A0D972C1_3D2C_4C11_9E56_A82C309030EE_.wvu.Cols" localSheetId="0" hidden="1">'歳入一覧 '!$R:$S</definedName>
    <definedName name="Z_A0D972C1_3D2C_4C11_9E56_A82C309030EE_.wvu.FilterData" localSheetId="0" hidden="1">'歳入一覧 '!$A$6:$GN$41</definedName>
    <definedName name="Z_A0D972C1_3D2C_4C11_9E56_A82C309030EE_.wvu.PrintArea" localSheetId="0" hidden="1">'歳入一覧 '!$A$1:$K$43</definedName>
    <definedName name="Z_A0D972C1_3D2C_4C11_9E56_A82C309030EE_.wvu.PrintTitles" localSheetId="0" hidden="1">'歳入一覧 '!$4:$7</definedName>
    <definedName name="Z_A1410A53_A816_48E6_BA3B_34AFBECBBF89_.wvu.FilterData" localSheetId="0" hidden="1">'歳入一覧 '!$A$6:$GN$41</definedName>
    <definedName name="Z_A5081DD8_9472_4A84_A31C_C87428B96836_.wvu.FilterData" localSheetId="0" hidden="1">'歳入一覧 '!$A$6:$GN$41</definedName>
    <definedName name="Z_A62B912E_02A1_47A6_A44F_AD1D542D7EAA_.wvu.FilterData" localSheetId="0" hidden="1">'歳入一覧 '!$B$6:$T$41</definedName>
    <definedName name="Z_A899A51E_0321_424E_A816_E762C6453A5E_.wvu.Cols" localSheetId="0" hidden="1">'歳入一覧 '!$R:$S</definedName>
    <definedName name="Z_A899A51E_0321_424E_A816_E762C6453A5E_.wvu.FilterData" localSheetId="0" hidden="1">'歳入一覧 '!$A$7:$GN$41</definedName>
    <definedName name="Z_A899A51E_0321_424E_A816_E762C6453A5E_.wvu.PrintArea" localSheetId="0" hidden="1">'歳入一覧 '!$A$1:$K$43</definedName>
    <definedName name="Z_A899A51E_0321_424E_A816_E762C6453A5E_.wvu.PrintTitles" localSheetId="0" hidden="1">'歳入一覧 '!$4:$7</definedName>
    <definedName name="Z_AB5F7232_79D3_4A00_BF97_AF858AB78B28_.wvu.FilterData" localSheetId="0" hidden="1">'歳入一覧 '!$A$6:$AS$41</definedName>
    <definedName name="Z_ABE7CFFB_C659_4189_B81A_6BEE666EADF0_.wvu.FilterData" localSheetId="0" hidden="1">'歳入一覧 '!$B$6:$T$41</definedName>
    <definedName name="Z_AC548A2E_C48E_45CC_879A_E2EBB2B33EEA_.wvu.Cols" localSheetId="0" hidden="1">'歳入一覧 '!$R:$S</definedName>
    <definedName name="Z_AC548A2E_C48E_45CC_879A_E2EBB2B33EEA_.wvu.FilterData" localSheetId="0" hidden="1">'歳入一覧 '!$A$6:$AR$41</definedName>
    <definedName name="Z_AC548A2E_C48E_45CC_879A_E2EBB2B33EEA_.wvu.PrintArea" localSheetId="0" hidden="1">'歳入一覧 '!$A$1:$K$42</definedName>
    <definedName name="Z_AC548A2E_C48E_45CC_879A_E2EBB2B33EEA_.wvu.PrintTitles" localSheetId="0" hidden="1">'歳入一覧 '!$4:$7</definedName>
    <definedName name="Z_ACF9747A_930D_4496_B09E_8726FC61D724_.wvu.FilterData" localSheetId="0" hidden="1">'歳入一覧 '!$B$6:$T$41</definedName>
    <definedName name="Z_AD4EEFD1_EF9D_4286_82C0_7E3CB759B6A3_.wvu.FilterData" localSheetId="0" hidden="1">'歳入一覧 '!$A$7:$GN$41</definedName>
    <definedName name="Z_B02E5B7B_53CC_43E2_B229_62838E357858_.wvu.FilterData" localSheetId="0" hidden="1">'歳入一覧 '!$A$6:$GN$41</definedName>
    <definedName name="Z_B0B21E7F_41F6_4286_9120_7856223C7AC9_.wvu.FilterData" localSheetId="0" hidden="1">'歳入一覧 '!$A$6:$AW$41</definedName>
    <definedName name="Z_B1C44EF9_9F01_4248_AAFB_58D37EA4F0EC_.wvu.Cols" localSheetId="0" hidden="1">'歳入一覧 '!$R:$S</definedName>
    <definedName name="Z_B1C44EF9_9F01_4248_AAFB_58D37EA4F0EC_.wvu.FilterData" localSheetId="0" hidden="1">'歳入一覧 '!$A$6:$AS$41</definedName>
    <definedName name="Z_B1C44EF9_9F01_4248_AAFB_58D37EA4F0EC_.wvu.PrintArea" localSheetId="0" hidden="1">'歳入一覧 '!$A$1:$K$43</definedName>
    <definedName name="Z_B1C44EF9_9F01_4248_AAFB_58D37EA4F0EC_.wvu.PrintTitles" localSheetId="0" hidden="1">'歳入一覧 '!$4:$7</definedName>
    <definedName name="Z_B1F42F59_5BB5_41C4_97C6_4484184E13F1_.wvu.FilterData" localSheetId="0" hidden="1">'歳入一覧 '!$A$6:$AS$41</definedName>
    <definedName name="Z_B2687233_4AA3_4362_A023_25CC6BE303C3_.wvu.FilterData" localSheetId="0" hidden="1">'歳入一覧 '!$A$7:$GN$41</definedName>
    <definedName name="Z_B2D441E7_D750_4466_9F5C_BED9F80CA5C9_.wvu.Cols" localSheetId="0" hidden="1">'歳入一覧 '!$R:$S</definedName>
    <definedName name="Z_B2D441E7_D750_4466_9F5C_BED9F80CA5C9_.wvu.FilterData" localSheetId="0" hidden="1">'歳入一覧 '!$A$6:$GN$41</definedName>
    <definedName name="Z_B2D441E7_D750_4466_9F5C_BED9F80CA5C9_.wvu.PrintArea" localSheetId="0" hidden="1">'歳入一覧 '!$A$1:$K$43</definedName>
    <definedName name="Z_B2D441E7_D750_4466_9F5C_BED9F80CA5C9_.wvu.PrintTitles" localSheetId="0" hidden="1">'歳入一覧 '!$4:$7</definedName>
    <definedName name="Z_B4678970_F49A_41CB_BDF8_35F7BBC61272_.wvu.FilterData" localSheetId="0" hidden="1">'歳入一覧 '!$A$6:$GN$41</definedName>
    <definedName name="Z_B46A0E73_873C_4404_B73B_B777317F5A7C_.wvu.Cols" localSheetId="0" hidden="1">'歳入一覧 '!$R:$S</definedName>
    <definedName name="Z_B46A0E73_873C_4404_B73B_B777317F5A7C_.wvu.FilterData" localSheetId="0" hidden="1">'歳入一覧 '!$A$6:$AR$41</definedName>
    <definedName name="Z_B46A0E73_873C_4404_B73B_B777317F5A7C_.wvu.PrintArea" localSheetId="0" hidden="1">'歳入一覧 '!$A$1:$K$42</definedName>
    <definedName name="Z_B46A0E73_873C_4404_B73B_B777317F5A7C_.wvu.PrintTitles" localSheetId="0" hidden="1">'歳入一覧 '!$4:$7</definedName>
    <definedName name="Z_B4B87361_AF8D_47C5_957E_E5D261105FF8_.wvu.FilterData" localSheetId="0" hidden="1">'歳入一覧 '!$B$6:$T$41</definedName>
    <definedName name="Z_B6553749_8496_48D9_9B28_2FAA782B16AA_.wvu.FilterData" localSheetId="0" hidden="1">'歳入一覧 '!$A$6:$AS$41</definedName>
    <definedName name="Z_B8061F44_4299_433B_992E_389B11EF0957_.wvu.Cols" localSheetId="0" hidden="1">'歳入一覧 '!$R:$S</definedName>
    <definedName name="Z_B8061F44_4299_433B_992E_389B11EF0957_.wvu.FilterData" localSheetId="0" hidden="1">'歳入一覧 '!$A$6:$GN$41</definedName>
    <definedName name="Z_B8061F44_4299_433B_992E_389B11EF0957_.wvu.PrintArea" localSheetId="0" hidden="1">'歳入一覧 '!$A$1:$K$43</definedName>
    <definedName name="Z_B8061F44_4299_433B_992E_389B11EF0957_.wvu.PrintTitles" localSheetId="0" hidden="1">'歳入一覧 '!$4:$7</definedName>
    <definedName name="Z_B8F489ED_1D77_4F4E_A920_2AEA32928870_.wvu.Cols" localSheetId="0" hidden="1">'歳入一覧 '!$R:$S</definedName>
    <definedName name="Z_B8F489ED_1D77_4F4E_A920_2AEA32928870_.wvu.FilterData" localSheetId="0" hidden="1">'歳入一覧 '!$A$6:$AR$41</definedName>
    <definedName name="Z_B8F489ED_1D77_4F4E_A920_2AEA32928870_.wvu.PrintArea" localSheetId="0" hidden="1">'歳入一覧 '!$A$1:$K$43</definedName>
    <definedName name="Z_B8F489ED_1D77_4F4E_A920_2AEA32928870_.wvu.PrintTitles" localSheetId="0" hidden="1">'歳入一覧 '!$4:$7</definedName>
    <definedName name="Z_BEBE1D7C_DEFF_404E_81F6_1D5210FB524E_.wvu.FilterData" localSheetId="0" hidden="1">'歳入一覧 '!$A$6:$AW$41</definedName>
    <definedName name="Z_C0F05C73_B9DA_46F9_A090_B8FE2204D51E_.wvu.Cols" localSheetId="0" hidden="1">'歳入一覧 '!$R:$S</definedName>
    <definedName name="Z_C0F05C73_B9DA_46F9_A090_B8FE2204D51E_.wvu.FilterData" localSheetId="0" hidden="1">'歳入一覧 '!$A$6:$GN$41</definedName>
    <definedName name="Z_C0F05C73_B9DA_46F9_A090_B8FE2204D51E_.wvu.PrintArea" localSheetId="0" hidden="1">'歳入一覧 '!$A$1:$K$43</definedName>
    <definedName name="Z_C0F05C73_B9DA_46F9_A090_B8FE2204D51E_.wvu.PrintTitles" localSheetId="0" hidden="1">'歳入一覧 '!$4:$7</definedName>
    <definedName name="Z_C16C9525_F2AB_499F_8B03_B5D0380B83C8_.wvu.FilterData" localSheetId="0" hidden="1">'歳入一覧 '!$A$6:$GN$41</definedName>
    <definedName name="Z_C4D82BCF_451C_40BA_B4B3_30E21386BB25_.wvu.Cols" localSheetId="0" hidden="1">'歳入一覧 '!$R:$S</definedName>
    <definedName name="Z_C4D82BCF_451C_40BA_B4B3_30E21386BB25_.wvu.FilterData" localSheetId="0" hidden="1">'歳入一覧 '!$A$6:$AS$41</definedName>
    <definedName name="Z_C4D82BCF_451C_40BA_B4B3_30E21386BB25_.wvu.PrintArea" localSheetId="0" hidden="1">'歳入一覧 '!$A$1:$K$43</definedName>
    <definedName name="Z_C4D82BCF_451C_40BA_B4B3_30E21386BB25_.wvu.PrintTitles" localSheetId="0" hidden="1">'歳入一覧 '!$4:$7</definedName>
    <definedName name="Z_C54337A2_366C_46A1_A9F7_6549EFAAF442_.wvu.FilterData" localSheetId="0" hidden="1">'歳入一覧 '!$A$6:$AS$41</definedName>
    <definedName name="Z_C9C96EC1_4A13_433C_8CA1_D624BCDA23FB_.wvu.Cols" localSheetId="0" hidden="1">'歳入一覧 '!$R:$S</definedName>
    <definedName name="Z_C9C96EC1_4A13_433C_8CA1_D624BCDA23FB_.wvu.FilterData" localSheetId="0" hidden="1">'歳入一覧 '!$A$6:$GN$41</definedName>
    <definedName name="Z_C9C96EC1_4A13_433C_8CA1_D624BCDA23FB_.wvu.PrintArea" localSheetId="0" hidden="1">'歳入一覧 '!$A$1:$K$42</definedName>
    <definedName name="Z_C9C96EC1_4A13_433C_8CA1_D624BCDA23FB_.wvu.PrintTitles" localSheetId="0" hidden="1">'歳入一覧 '!$4:$7</definedName>
    <definedName name="Z_CA064EC8_4D5C_43EE_BBED_E1B6AF542620_.wvu.FilterData" localSheetId="0" hidden="1">'歳入一覧 '!$A$6:$AR$41</definedName>
    <definedName name="Z_CB304CF9_F4A6_48BF_A213_8A97A2321FFB_.wvu.FilterData" localSheetId="0" hidden="1">'歳入一覧 '!$A$7:$GN$41</definedName>
    <definedName name="Z_CC508307_D119_49FF_8BAA_92AABCA0A5FE_.wvu.FilterData" localSheetId="0" hidden="1">'歳入一覧 '!$A$6:$AS$41</definedName>
    <definedName name="Z_CD5934FC_09B2_46D2_BD46_603DD634A2B3_.wvu.FilterData" localSheetId="0" hidden="1">'歳入一覧 '!$B$6:$T$41</definedName>
    <definedName name="Z_CF210D75_E9EC_484F_8319_9012F4240FCE_.wvu.FilterData" localSheetId="0" hidden="1">'歳入一覧 '!$B$6:$T$41</definedName>
    <definedName name="Z_CF3F1375_589A_425A_AD36_5AC937F02F87_.wvu.Cols" localSheetId="0" hidden="1">'歳入一覧 '!$R:$S</definedName>
    <definedName name="Z_CF3F1375_589A_425A_AD36_5AC937F02F87_.wvu.FilterData" localSheetId="0" hidden="1">'歳入一覧 '!$A$6:$GN$41</definedName>
    <definedName name="Z_CF3F1375_589A_425A_AD36_5AC937F02F87_.wvu.PrintArea" localSheetId="0" hidden="1">'歳入一覧 '!$A$1:$K$42</definedName>
    <definedName name="Z_CF3F1375_589A_425A_AD36_5AC937F02F87_.wvu.PrintTitles" localSheetId="0" hidden="1">'歳入一覧 '!$4:$7</definedName>
    <definedName name="Z_CFAC28C4_9DA6_44BB_B6AC_1E1BA4188994_.wvu.Cols" localSheetId="0" hidden="1">'歳入一覧 '!$R:$S</definedName>
    <definedName name="Z_CFAC28C4_9DA6_44BB_B6AC_1E1BA4188994_.wvu.FilterData" localSheetId="0" hidden="1">'歳入一覧 '!$A$6:$AS$41</definedName>
    <definedName name="Z_CFAC28C4_9DA6_44BB_B6AC_1E1BA4188994_.wvu.PrintArea" localSheetId="0" hidden="1">'歳入一覧 '!$A$1:$K$43</definedName>
    <definedName name="Z_CFAC28C4_9DA6_44BB_B6AC_1E1BA4188994_.wvu.PrintTitles" localSheetId="0" hidden="1">'歳入一覧 '!$4:$7</definedName>
    <definedName name="Z_D1B1F72B_6819_4930_8144_DE97EF61D4BF_.wvu.FilterData" localSheetId="0" hidden="1">'歳入一覧 '!$A$6:$GN$41</definedName>
    <definedName name="Z_D1FDF22B_2638_4D49_B1CE_8C5C674E5104_.wvu.Cols" localSheetId="0" hidden="1">'歳入一覧 '!$R:$S</definedName>
    <definedName name="Z_D1FDF22B_2638_4D49_B1CE_8C5C674E5104_.wvu.FilterData" localSheetId="0" hidden="1">'歳入一覧 '!$A$7:$GN$41</definedName>
    <definedName name="Z_D1FDF22B_2638_4D49_B1CE_8C5C674E5104_.wvu.PrintArea" localSheetId="0" hidden="1">'歳入一覧 '!$A$1:$K$43</definedName>
    <definedName name="Z_D1FDF22B_2638_4D49_B1CE_8C5C674E5104_.wvu.PrintTitles" localSheetId="0" hidden="1">'歳入一覧 '!$4:$7</definedName>
    <definedName name="Z_D256FE90_7AAC_4F17_90E9_624F563EB144_.wvu.FilterData" localSheetId="0" hidden="1">'歳入一覧 '!$B$6:$T$41</definedName>
    <definedName name="Z_D3F484C7_A7A8_41A6_A643_59A7212BC1DA_.wvu.Cols" localSheetId="0" hidden="1">'歳入一覧 '!$R:$S</definedName>
    <definedName name="Z_D3F484C7_A7A8_41A6_A643_59A7212BC1DA_.wvu.FilterData" localSheetId="0" hidden="1">'歳入一覧 '!$A$6:$GN$41</definedName>
    <definedName name="Z_D3F484C7_A7A8_41A6_A643_59A7212BC1DA_.wvu.PrintArea" localSheetId="0" hidden="1">'歳入一覧 '!$A$1:$K$43</definedName>
    <definedName name="Z_D3F484C7_A7A8_41A6_A643_59A7212BC1DA_.wvu.PrintTitles" localSheetId="0" hidden="1">'歳入一覧 '!$4:$7</definedName>
    <definedName name="Z_D4EA57D4_4F86_40B9_8148_886698F83C2D_.wvu.Cols" localSheetId="0" hidden="1">'歳入一覧 '!$R:$S</definedName>
    <definedName name="Z_D4EA57D4_4F86_40B9_8148_886698F83C2D_.wvu.FilterData" localSheetId="0" hidden="1">'歳入一覧 '!$A$7:$GN$41</definedName>
    <definedName name="Z_D4EA57D4_4F86_40B9_8148_886698F83C2D_.wvu.PrintArea" localSheetId="0" hidden="1">'歳入一覧 '!$A$1:$K$43</definedName>
    <definedName name="Z_D4EA57D4_4F86_40B9_8148_886698F83C2D_.wvu.PrintTitles" localSheetId="0" hidden="1">'歳入一覧 '!$4:$7</definedName>
    <definedName name="Z_D6BF0446_50C6_4678_A04B_32751588DCF3_.wvu.FilterData" localSheetId="0" hidden="1">'歳入一覧 '!$A$6:$AR$41</definedName>
    <definedName name="Z_D8CB58F5_96B6_4D98_AA0B_1C30DB37037E_.wvu.FilterData" localSheetId="0" hidden="1">'歳入一覧 '!$A$6:$AS$41</definedName>
    <definedName name="Z_DBBA8445_9E0F_40D4_9DE9_2933FE897DAF_.wvu.FilterData" localSheetId="0" hidden="1">'歳入一覧 '!$A$6:$AS$41</definedName>
    <definedName name="Z_DCF9EBB2_7E40_4D30_A631_26C53A48C875_.wvu.FilterData" localSheetId="0" hidden="1">'歳入一覧 '!$A$6:$GN$41</definedName>
    <definedName name="Z_DD5041F1_D646_4B19_8029_60E491D20DFE_.wvu.FilterData" localSheetId="0" hidden="1">'歳入一覧 '!$B$6:$T$41</definedName>
    <definedName name="Z_DE09C4E9_0758_44B2_A8EA_EB4A253DB03B_.wvu.FilterData" localSheetId="0" hidden="1">'歳入一覧 '!$A$6:$AS$41</definedName>
    <definedName name="Z_E021E6C9_86EB_41E0_8F9B_D09B9E304D29_.wvu.Cols" localSheetId="0" hidden="1">'歳入一覧 '!$R:$S</definedName>
    <definedName name="Z_E021E6C9_86EB_41E0_8F9B_D09B9E304D29_.wvu.FilterData" localSheetId="0" hidden="1">'歳入一覧 '!$A$7:$GN$41</definedName>
    <definedName name="Z_E021E6C9_86EB_41E0_8F9B_D09B9E304D29_.wvu.PrintArea" localSheetId="0" hidden="1">'歳入一覧 '!$A$1:$K$43</definedName>
    <definedName name="Z_E021E6C9_86EB_41E0_8F9B_D09B9E304D29_.wvu.PrintTitles" localSheetId="0" hidden="1">'歳入一覧 '!$4:$7</definedName>
    <definedName name="Z_E0B705B4_A912_4810_9C2E_4F7E515E914E_.wvu.Cols" localSheetId="0" hidden="1">'歳入一覧 '!$R:$S</definedName>
    <definedName name="Z_E0B705B4_A912_4810_9C2E_4F7E515E914E_.wvu.FilterData" localSheetId="0" hidden="1">'歳入一覧 '!$A$6:$AR$41</definedName>
    <definedName name="Z_E0B705B4_A912_4810_9C2E_4F7E515E914E_.wvu.PrintArea" localSheetId="0" hidden="1">'歳入一覧 '!$A$1:$K$43</definedName>
    <definedName name="Z_E0B705B4_A912_4810_9C2E_4F7E515E914E_.wvu.PrintTitles" localSheetId="0" hidden="1">'歳入一覧 '!$4:$7</definedName>
    <definedName name="Z_E16630A9_77A8_489F_A623_9A8FC0379AC4_.wvu.Cols" localSheetId="0" hidden="1">'歳入一覧 '!$R:$S</definedName>
    <definedName name="Z_E16630A9_77A8_489F_A623_9A8FC0379AC4_.wvu.FilterData" localSheetId="0" hidden="1">'歳入一覧 '!$A$6:$AS$41</definedName>
    <definedName name="Z_E16630A9_77A8_489F_A623_9A8FC0379AC4_.wvu.PrintArea" localSheetId="0" hidden="1">'歳入一覧 '!$A$1:$K$43</definedName>
    <definedName name="Z_E16630A9_77A8_489F_A623_9A8FC0379AC4_.wvu.PrintTitles" localSheetId="0" hidden="1">'歳入一覧 '!$4:$7</definedName>
    <definedName name="Z_E2E7A86C_90FB_4339_8885_AFCEC833D4CF_.wvu.FilterData" localSheetId="0" hidden="1">'歳入一覧 '!$A$6:$GN$41</definedName>
    <definedName name="Z_E3738867_F5D5_4516_9C4E_FA0FEDF4A671_.wvu.FilterData" localSheetId="0" hidden="1">'歳入一覧 '!$B$6:$T$41</definedName>
    <definedName name="Z_E498E363_08C1_475C_9CD6_ECF5F8A1E761_.wvu.Cols" localSheetId="0" hidden="1">'歳入一覧 '!$R:$S</definedName>
    <definedName name="Z_E498E363_08C1_475C_9CD6_ECF5F8A1E761_.wvu.FilterData" localSheetId="0" hidden="1">'歳入一覧 '!$A$6:$GN$41</definedName>
    <definedName name="Z_E498E363_08C1_475C_9CD6_ECF5F8A1E761_.wvu.PrintArea" localSheetId="0" hidden="1">'歳入一覧 '!$A$1:$K$43</definedName>
    <definedName name="Z_E498E363_08C1_475C_9CD6_ECF5F8A1E761_.wvu.PrintTitles" localSheetId="0" hidden="1">'歳入一覧 '!$4:$7</definedName>
    <definedName name="Z_E4D5FBE2_BDB8_47D1_B4A9_3D49381FAF5C_.wvu.Cols" localSheetId="0" hidden="1">'歳入一覧 '!$R:$S</definedName>
    <definedName name="Z_E4D5FBE2_BDB8_47D1_B4A9_3D49381FAF5C_.wvu.FilterData" localSheetId="0" hidden="1">'歳入一覧 '!$A$6:$GN$41</definedName>
    <definedName name="Z_E4D5FBE2_BDB8_47D1_B4A9_3D49381FAF5C_.wvu.PrintArea" localSheetId="0" hidden="1">'歳入一覧 '!$A$1:$K$43</definedName>
    <definedName name="Z_E4D5FBE2_BDB8_47D1_B4A9_3D49381FAF5C_.wvu.PrintTitles" localSheetId="0" hidden="1">'歳入一覧 '!$4:$7</definedName>
    <definedName name="Z_E9599D06_5045_4F02_A405_3D6703BDDB40_.wvu.Cols" localSheetId="0" hidden="1">'歳入一覧 '!$R:$S</definedName>
    <definedName name="Z_E9599D06_5045_4F02_A405_3D6703BDDB40_.wvu.FilterData" localSheetId="0" hidden="1">'歳入一覧 '!$A$6:$GN$41</definedName>
    <definedName name="Z_E9599D06_5045_4F02_A405_3D6703BDDB40_.wvu.PrintArea" localSheetId="0" hidden="1">'歳入一覧 '!$A$1:$K$43</definedName>
    <definedName name="Z_E9599D06_5045_4F02_A405_3D6703BDDB40_.wvu.PrintTitles" localSheetId="0" hidden="1">'歳入一覧 '!$4:$7</definedName>
    <definedName name="Z_EA41A870_F127_49E7_A3AB_BAEABD1815B4_.wvu.FilterData" localSheetId="0" hidden="1">'歳入一覧 '!$A$6:$AS$41</definedName>
    <definedName name="Z_EC32E599_0BEF_41F1_8B76_6572A0EC043F_.wvu.Cols" localSheetId="0" hidden="1">'歳入一覧 '!$R:$S</definedName>
    <definedName name="Z_EC32E599_0BEF_41F1_8B76_6572A0EC043F_.wvu.FilterData" localSheetId="0" hidden="1">'歳入一覧 '!$A$6:$GN$41</definedName>
    <definedName name="Z_EC32E599_0BEF_41F1_8B76_6572A0EC043F_.wvu.PrintArea" localSheetId="0" hidden="1">'歳入一覧 '!$A$1:$K$42</definedName>
    <definedName name="Z_EC32E599_0BEF_41F1_8B76_6572A0EC043F_.wvu.PrintTitles" localSheetId="0" hidden="1">'歳入一覧 '!$4:$7</definedName>
    <definedName name="Z_EC7353BA_FEB2_44C3_9BD4_FB607F8CAE56_.wvu.Cols" localSheetId="0" hidden="1">'歳入一覧 '!$R:$S</definedName>
    <definedName name="Z_EC7353BA_FEB2_44C3_9BD4_FB607F8CAE56_.wvu.FilterData" localSheetId="0" hidden="1">'歳入一覧 '!$A$6:$GN$41</definedName>
    <definedName name="Z_EC7353BA_FEB2_44C3_9BD4_FB607F8CAE56_.wvu.PrintArea" localSheetId="0" hidden="1">'歳入一覧 '!$A$1:$K$43</definedName>
    <definedName name="Z_EC7353BA_FEB2_44C3_9BD4_FB607F8CAE56_.wvu.PrintTitles" localSheetId="0" hidden="1">'歳入一覧 '!$4:$7</definedName>
    <definedName name="Z_EC7ABD86_73FB_4738_8E62_37D9777EF768_.wvu.FilterData" localSheetId="0" hidden="1">'歳入一覧 '!$A$6:$AS$41</definedName>
    <definedName name="Z_ECD10BCA_61B5_48D1_AFED_EA9B32A0B90E_.wvu.Cols" localSheetId="0" hidden="1">'歳入一覧 '!$R:$S</definedName>
    <definedName name="Z_ECD10BCA_61B5_48D1_AFED_EA9B32A0B90E_.wvu.FilterData" localSheetId="0" hidden="1">'歳入一覧 '!$A$6:$AS$41</definedName>
    <definedName name="Z_ECD10BCA_61B5_48D1_AFED_EA9B32A0B90E_.wvu.PrintArea" localSheetId="0" hidden="1">'歳入一覧 '!$A$1:$K$43</definedName>
    <definedName name="Z_ECD10BCA_61B5_48D1_AFED_EA9B32A0B90E_.wvu.PrintTitles" localSheetId="0" hidden="1">'歳入一覧 '!$4:$7</definedName>
    <definedName name="Z_ECE06993_6D41_42FC_98A7_AAC2020FADCC_.wvu.FilterData" localSheetId="0" hidden="1">'歳入一覧 '!$B$6:$T$41</definedName>
    <definedName name="Z_EDE797E3_EF62_4135_93F5_F9D63E4A645A_.wvu.FilterData" localSheetId="0" hidden="1">'歳入一覧 '!$A$6:$GN$41</definedName>
    <definedName name="Z_F060692F_E6DF_412F_9701_0C64A0D5BC00_.wvu.FilterData" localSheetId="0" hidden="1">'歳入一覧 '!$A$6:$GN$41</definedName>
    <definedName name="Z_F20F9FC5_3352_4FFB_AB07_F5B59EDE673F_.wvu.FilterData" localSheetId="0" hidden="1">'歳入一覧 '!$A$6:$AW$41</definedName>
    <definedName name="Z_F32AF5A1_2DE1_4018_B247_AC621BD307C4_.wvu.FilterData" localSheetId="0" hidden="1">'歳入一覧 '!$A$7:$GN$41</definedName>
    <definedName name="Z_F4877DFA_CD25_4ACD_8FD8_51FEDFFE69C4_.wvu.FilterData" localSheetId="0" hidden="1">'歳入一覧 '!$A$6:$GN$41</definedName>
    <definedName name="Z_F552F5E9_56D0_45EB_BAC2_4EDB8E6C3152_.wvu.FilterData" localSheetId="0" hidden="1">'歳入一覧 '!$A$6:$AS$41</definedName>
    <definedName name="Z_F6ADF229_4919_4DA6_81C9_9FB0BF082A60_.wvu.FilterData" localSheetId="0" hidden="1">'歳入一覧 '!$B$6:$T$41</definedName>
    <definedName name="Z_FC27523E_F7B2_4FC2_87C5_2688147494EC_.wvu.FilterData" localSheetId="0" hidden="1">'歳入一覧 '!$B$6:$T$41</definedName>
    <definedName name="Z_FE190E17_C77D_49C1_A972_F9F2A53C5F62_.wvu.FilterData" localSheetId="0" hidden="1">'歳入一覧 '!$A$6:$GN$41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6" l="1"/>
  <c r="AC40" i="6"/>
  <c r="AB40" i="6"/>
  <c r="AA40" i="6"/>
  <c r="W40" i="6"/>
  <c r="V40" i="6"/>
  <c r="U40" i="6"/>
  <c r="S40" i="6"/>
  <c r="Q40" i="6"/>
  <c r="P40" i="6"/>
  <c r="O40" i="6"/>
  <c r="N40" i="6"/>
  <c r="M40" i="6"/>
  <c r="L40" i="6"/>
  <c r="I40" i="6"/>
  <c r="AC39" i="6"/>
  <c r="AB39" i="6"/>
  <c r="AA39" i="6"/>
  <c r="W39" i="6"/>
  <c r="V39" i="6"/>
  <c r="U39" i="6"/>
  <c r="S39" i="6"/>
  <c r="Q39" i="6"/>
  <c r="P39" i="6"/>
  <c r="O39" i="6"/>
  <c r="N39" i="6"/>
  <c r="M39" i="6"/>
  <c r="AE39" i="6" s="1"/>
  <c r="AF39" i="6" s="1"/>
  <c r="L39" i="6"/>
  <c r="I39" i="6"/>
  <c r="AC38" i="6"/>
  <c r="AB38" i="6"/>
  <c r="AA38" i="6"/>
  <c r="W38" i="6"/>
  <c r="V38" i="6"/>
  <c r="U38" i="6"/>
  <c r="S38" i="6"/>
  <c r="Q38" i="6"/>
  <c r="P38" i="6"/>
  <c r="O38" i="6"/>
  <c r="N38" i="6"/>
  <c r="M38" i="6"/>
  <c r="H38" i="6"/>
  <c r="H37" i="6" s="1"/>
  <c r="G38" i="6"/>
  <c r="G37" i="6" s="1"/>
  <c r="G36" i="6" s="1"/>
  <c r="G35" i="6" s="1"/>
  <c r="AC37" i="6"/>
  <c r="AB37" i="6"/>
  <c r="AA37" i="6"/>
  <c r="W37" i="6"/>
  <c r="V37" i="6"/>
  <c r="U37" i="6"/>
  <c r="S37" i="6"/>
  <c r="Q37" i="6"/>
  <c r="P37" i="6"/>
  <c r="O37" i="6"/>
  <c r="N37" i="6"/>
  <c r="M37" i="6"/>
  <c r="AE37" i="6" s="1"/>
  <c r="AC36" i="6"/>
  <c r="AB36" i="6"/>
  <c r="AA36" i="6"/>
  <c r="W36" i="6"/>
  <c r="V36" i="6"/>
  <c r="U36" i="6"/>
  <c r="S36" i="6"/>
  <c r="Q36" i="6"/>
  <c r="P36" i="6"/>
  <c r="O36" i="6"/>
  <c r="N36" i="6"/>
  <c r="M36" i="6"/>
  <c r="AE36" i="6" s="1"/>
  <c r="AF36" i="6" s="1"/>
  <c r="AC35" i="6"/>
  <c r="AB35" i="6"/>
  <c r="AA35" i="6"/>
  <c r="W35" i="6"/>
  <c r="V35" i="6"/>
  <c r="U35" i="6"/>
  <c r="S35" i="6"/>
  <c r="Q35" i="6"/>
  <c r="P35" i="6"/>
  <c r="O35" i="6"/>
  <c r="N35" i="6"/>
  <c r="M35" i="6"/>
  <c r="AE35" i="6" s="1"/>
  <c r="AF35" i="6" s="1"/>
  <c r="AC34" i="6"/>
  <c r="AB34" i="6"/>
  <c r="AA34" i="6"/>
  <c r="W34" i="6"/>
  <c r="V34" i="6"/>
  <c r="U34" i="6"/>
  <c r="S34" i="6"/>
  <c r="Q34" i="6"/>
  <c r="P34" i="6"/>
  <c r="O34" i="6"/>
  <c r="N34" i="6"/>
  <c r="M34" i="6"/>
  <c r="L34" i="6"/>
  <c r="I34" i="6"/>
  <c r="AC33" i="6"/>
  <c r="AB33" i="6"/>
  <c r="AA33" i="6"/>
  <c r="W33" i="6"/>
  <c r="V33" i="6"/>
  <c r="U33" i="6"/>
  <c r="S33" i="6"/>
  <c r="Q33" i="6"/>
  <c r="P33" i="6"/>
  <c r="O33" i="6"/>
  <c r="N33" i="6"/>
  <c r="M33" i="6"/>
  <c r="AE33" i="6" s="1"/>
  <c r="H33" i="6"/>
  <c r="H32" i="6" s="1"/>
  <c r="H31" i="6" s="1"/>
  <c r="I31" i="6" s="1"/>
  <c r="G33" i="6"/>
  <c r="G32" i="6" s="1"/>
  <c r="G31" i="6" s="1"/>
  <c r="AC32" i="6"/>
  <c r="AB32" i="6"/>
  <c r="AA32" i="6"/>
  <c r="W32" i="6"/>
  <c r="V32" i="6"/>
  <c r="U32" i="6"/>
  <c r="S32" i="6"/>
  <c r="Q32" i="6"/>
  <c r="P32" i="6"/>
  <c r="O32" i="6"/>
  <c r="N32" i="6"/>
  <c r="M32" i="6"/>
  <c r="AE32" i="6" s="1"/>
  <c r="AF32" i="6" s="1"/>
  <c r="AJ32" i="6" s="1"/>
  <c r="AM32" i="6" s="1"/>
  <c r="AN32" i="6" s="1"/>
  <c r="AC31" i="6"/>
  <c r="AB31" i="6"/>
  <c r="AA31" i="6"/>
  <c r="W31" i="6"/>
  <c r="X31" i="6" s="1"/>
  <c r="Y31" i="6" s="1"/>
  <c r="V31" i="6"/>
  <c r="U31" i="6"/>
  <c r="S31" i="6"/>
  <c r="Q31" i="6"/>
  <c r="P31" i="6"/>
  <c r="O31" i="6"/>
  <c r="N31" i="6"/>
  <c r="M31" i="6"/>
  <c r="AE31" i="6" s="1"/>
  <c r="AF31" i="6" s="1"/>
  <c r="AC30" i="6"/>
  <c r="AB30" i="6"/>
  <c r="AA30" i="6"/>
  <c r="W30" i="6"/>
  <c r="V30" i="6"/>
  <c r="U30" i="6"/>
  <c r="S30" i="6"/>
  <c r="Q30" i="6"/>
  <c r="P30" i="6"/>
  <c r="O30" i="6"/>
  <c r="N30" i="6"/>
  <c r="M30" i="6"/>
  <c r="L30" i="6"/>
  <c r="I30" i="6"/>
  <c r="AC29" i="6"/>
  <c r="AB29" i="6"/>
  <c r="AA29" i="6"/>
  <c r="W29" i="6"/>
  <c r="V29" i="6"/>
  <c r="U29" i="6"/>
  <c r="S29" i="6"/>
  <c r="Q29" i="6"/>
  <c r="P29" i="6"/>
  <c r="O29" i="6"/>
  <c r="N29" i="6"/>
  <c r="M29" i="6"/>
  <c r="H29" i="6"/>
  <c r="G29" i="6"/>
  <c r="G28" i="6" s="1"/>
  <c r="AC28" i="6"/>
  <c r="AB28" i="6"/>
  <c r="AA28" i="6"/>
  <c r="W28" i="6"/>
  <c r="V28" i="6"/>
  <c r="U28" i="6"/>
  <c r="S28" i="6"/>
  <c r="Q28" i="6"/>
  <c r="P28" i="6"/>
  <c r="O28" i="6"/>
  <c r="N28" i="6"/>
  <c r="M28" i="6"/>
  <c r="AE28" i="6" s="1"/>
  <c r="AC27" i="6"/>
  <c r="AB27" i="6"/>
  <c r="AA27" i="6"/>
  <c r="W27" i="6"/>
  <c r="V27" i="6"/>
  <c r="U27" i="6"/>
  <c r="S27" i="6"/>
  <c r="Q27" i="6"/>
  <c r="P27" i="6"/>
  <c r="O27" i="6"/>
  <c r="N27" i="6"/>
  <c r="M27" i="6"/>
  <c r="L27" i="6"/>
  <c r="I27" i="6"/>
  <c r="AC26" i="6"/>
  <c r="AB26" i="6"/>
  <c r="AA26" i="6"/>
  <c r="W26" i="6"/>
  <c r="V26" i="6"/>
  <c r="U26" i="6"/>
  <c r="S26" i="6"/>
  <c r="Q26" i="6"/>
  <c r="P26" i="6"/>
  <c r="O26" i="6"/>
  <c r="N26" i="6"/>
  <c r="M26" i="6"/>
  <c r="H26" i="6"/>
  <c r="I26" i="6" s="1"/>
  <c r="G26" i="6"/>
  <c r="AC25" i="6"/>
  <c r="AB25" i="6"/>
  <c r="AA25" i="6"/>
  <c r="W25" i="6"/>
  <c r="V25" i="6"/>
  <c r="U25" i="6"/>
  <c r="S25" i="6"/>
  <c r="Q25" i="6"/>
  <c r="P25" i="6"/>
  <c r="O25" i="6"/>
  <c r="N25" i="6"/>
  <c r="M25" i="6"/>
  <c r="AE25" i="6" s="1"/>
  <c r="AF25" i="6" s="1"/>
  <c r="G25" i="6"/>
  <c r="AC24" i="6"/>
  <c r="AB24" i="6"/>
  <c r="AA24" i="6"/>
  <c r="W24" i="6"/>
  <c r="V24" i="6"/>
  <c r="U24" i="6"/>
  <c r="S24" i="6"/>
  <c r="Q24" i="6"/>
  <c r="P24" i="6"/>
  <c r="O24" i="6"/>
  <c r="N24" i="6"/>
  <c r="M24" i="6"/>
  <c r="AE24" i="6" s="1"/>
  <c r="AF24" i="6" s="1"/>
  <c r="AJ24" i="6" s="1"/>
  <c r="AM24" i="6" s="1"/>
  <c r="AC23" i="6"/>
  <c r="AB23" i="6"/>
  <c r="AA23" i="6"/>
  <c r="W23" i="6"/>
  <c r="V23" i="6"/>
  <c r="U23" i="6"/>
  <c r="X23" i="6" s="1"/>
  <c r="Y23" i="6" s="1"/>
  <c r="S23" i="6"/>
  <c r="Q23" i="6"/>
  <c r="P23" i="6"/>
  <c r="O23" i="6"/>
  <c r="N23" i="6"/>
  <c r="M23" i="6"/>
  <c r="L23" i="6"/>
  <c r="I23" i="6"/>
  <c r="AC22" i="6"/>
  <c r="AB22" i="6"/>
  <c r="AA22" i="6"/>
  <c r="W22" i="6"/>
  <c r="V22" i="6"/>
  <c r="X22" i="6" s="1"/>
  <c r="Y22" i="6" s="1"/>
  <c r="U22" i="6"/>
  <c r="S22" i="6"/>
  <c r="Q22" i="6"/>
  <c r="P22" i="6"/>
  <c r="O22" i="6"/>
  <c r="N22" i="6"/>
  <c r="M22" i="6"/>
  <c r="L22" i="6"/>
  <c r="I22" i="6"/>
  <c r="AC21" i="6"/>
  <c r="AB21" i="6"/>
  <c r="AA21" i="6"/>
  <c r="W21" i="6"/>
  <c r="V21" i="6"/>
  <c r="U21" i="6"/>
  <c r="S21" i="6"/>
  <c r="Q21" i="6"/>
  <c r="P21" i="6"/>
  <c r="O21" i="6"/>
  <c r="N21" i="6"/>
  <c r="M21" i="6"/>
  <c r="H21" i="6"/>
  <c r="H20" i="6" s="1"/>
  <c r="H19" i="6" s="1"/>
  <c r="G21" i="6"/>
  <c r="I21" i="6" s="1"/>
  <c r="AC20" i="6"/>
  <c r="AB20" i="6"/>
  <c r="AA20" i="6"/>
  <c r="W20" i="6"/>
  <c r="V20" i="6"/>
  <c r="U20" i="6"/>
  <c r="S20" i="6"/>
  <c r="Q20" i="6"/>
  <c r="P20" i="6"/>
  <c r="O20" i="6"/>
  <c r="N20" i="6"/>
  <c r="M20" i="6"/>
  <c r="AE20" i="6" s="1"/>
  <c r="AC19" i="6"/>
  <c r="AB19" i="6"/>
  <c r="AA19" i="6"/>
  <c r="W19" i="6"/>
  <c r="V19" i="6"/>
  <c r="U19" i="6"/>
  <c r="S19" i="6"/>
  <c r="Q19" i="6"/>
  <c r="P19" i="6"/>
  <c r="O19" i="6"/>
  <c r="N19" i="6"/>
  <c r="M19" i="6"/>
  <c r="AE19" i="6" s="1"/>
  <c r="AF19" i="6" s="1"/>
  <c r="AG19" i="6" s="1"/>
  <c r="AH19" i="6" s="1"/>
  <c r="S18" i="6"/>
  <c r="Q18" i="6"/>
  <c r="P18" i="6"/>
  <c r="O18" i="6"/>
  <c r="N18" i="6"/>
  <c r="M18" i="6"/>
  <c r="I18" i="6"/>
  <c r="S17" i="6"/>
  <c r="Q17" i="6"/>
  <c r="P17" i="6"/>
  <c r="O17" i="6"/>
  <c r="N17" i="6"/>
  <c r="M17" i="6"/>
  <c r="I17" i="6"/>
  <c r="S16" i="6"/>
  <c r="Q16" i="6"/>
  <c r="P16" i="6"/>
  <c r="O16" i="6"/>
  <c r="N16" i="6"/>
  <c r="M16" i="6"/>
  <c r="I16" i="6"/>
  <c r="AC15" i="6"/>
  <c r="AB15" i="6"/>
  <c r="AA15" i="6"/>
  <c r="W15" i="6"/>
  <c r="V15" i="6"/>
  <c r="U15" i="6"/>
  <c r="S15" i="6"/>
  <c r="Q15" i="6"/>
  <c r="P15" i="6"/>
  <c r="O15" i="6"/>
  <c r="N15" i="6"/>
  <c r="M15" i="6"/>
  <c r="AE15" i="6" s="1"/>
  <c r="AF15" i="6" s="1"/>
  <c r="H15" i="6"/>
  <c r="L15" i="6" s="1"/>
  <c r="G15" i="6"/>
  <c r="G14" i="6" s="1"/>
  <c r="G13" i="6" s="1"/>
  <c r="G12" i="6" s="1"/>
  <c r="AC14" i="6"/>
  <c r="AB14" i="6"/>
  <c r="AA14" i="6"/>
  <c r="W14" i="6"/>
  <c r="V14" i="6"/>
  <c r="U14" i="6"/>
  <c r="S14" i="6"/>
  <c r="Q14" i="6"/>
  <c r="P14" i="6"/>
  <c r="O14" i="6"/>
  <c r="N14" i="6"/>
  <c r="M14" i="6"/>
  <c r="H14" i="6"/>
  <c r="H13" i="6" s="1"/>
  <c r="AC13" i="6"/>
  <c r="AB13" i="6"/>
  <c r="AA13" i="6"/>
  <c r="W13" i="6"/>
  <c r="V13" i="6"/>
  <c r="U13" i="6"/>
  <c r="S13" i="6"/>
  <c r="Q13" i="6"/>
  <c r="P13" i="6"/>
  <c r="O13" i="6"/>
  <c r="N13" i="6"/>
  <c r="M13" i="6"/>
  <c r="AE13" i="6" s="1"/>
  <c r="AC12" i="6"/>
  <c r="AB12" i="6"/>
  <c r="AA12" i="6"/>
  <c r="W12" i="6"/>
  <c r="V12" i="6"/>
  <c r="U12" i="6"/>
  <c r="S12" i="6"/>
  <c r="Q12" i="6"/>
  <c r="P12" i="6"/>
  <c r="O12" i="6"/>
  <c r="N12" i="6"/>
  <c r="M12" i="6"/>
  <c r="AE12" i="6" s="1"/>
  <c r="AF12" i="6" s="1"/>
  <c r="AC11" i="6"/>
  <c r="AB11" i="6"/>
  <c r="AA11" i="6"/>
  <c r="W11" i="6"/>
  <c r="V11" i="6"/>
  <c r="U11" i="6"/>
  <c r="S11" i="6"/>
  <c r="Q11" i="6"/>
  <c r="P11" i="6"/>
  <c r="O11" i="6"/>
  <c r="N11" i="6"/>
  <c r="M11" i="6"/>
  <c r="AE11" i="6" s="1"/>
  <c r="AF11" i="6" s="1"/>
  <c r="L11" i="6"/>
  <c r="I11" i="6"/>
  <c r="AC10" i="6"/>
  <c r="AB10" i="6"/>
  <c r="AA10" i="6"/>
  <c r="W10" i="6"/>
  <c r="V10" i="6"/>
  <c r="U10" i="6"/>
  <c r="S10" i="6"/>
  <c r="Q10" i="6"/>
  <c r="P10" i="6"/>
  <c r="O10" i="6"/>
  <c r="N10" i="6"/>
  <c r="M10" i="6"/>
  <c r="H10" i="6"/>
  <c r="G10" i="6"/>
  <c r="G9" i="6" s="1"/>
  <c r="G8" i="6" s="1"/>
  <c r="AC9" i="6"/>
  <c r="AB9" i="6"/>
  <c r="AA9" i="6"/>
  <c r="W9" i="6"/>
  <c r="V9" i="6"/>
  <c r="U9" i="6"/>
  <c r="X9" i="6" s="1"/>
  <c r="Y9" i="6" s="1"/>
  <c r="S9" i="6"/>
  <c r="Q9" i="6"/>
  <c r="P9" i="6"/>
  <c r="O9" i="6"/>
  <c r="N9" i="6"/>
  <c r="M9" i="6"/>
  <c r="AC8" i="6"/>
  <c r="AB8" i="6"/>
  <c r="AA8" i="6"/>
  <c r="W8" i="6"/>
  <c r="V8" i="6"/>
  <c r="U8" i="6"/>
  <c r="S8" i="6"/>
  <c r="Q8" i="6"/>
  <c r="P8" i="6"/>
  <c r="O8" i="6"/>
  <c r="N8" i="6"/>
  <c r="M8" i="6"/>
  <c r="I13" i="6" l="1"/>
  <c r="X13" i="6"/>
  <c r="Y13" i="6" s="1"/>
  <c r="X37" i="6"/>
  <c r="Y37" i="6" s="1"/>
  <c r="X19" i="6"/>
  <c r="Y19" i="6" s="1"/>
  <c r="AN24" i="6"/>
  <c r="X14" i="6"/>
  <c r="Y14" i="6" s="1"/>
  <c r="X39" i="6"/>
  <c r="Y39" i="6" s="1"/>
  <c r="I10" i="6"/>
  <c r="AE26" i="6"/>
  <c r="X29" i="6"/>
  <c r="Y29" i="6" s="1"/>
  <c r="X30" i="6"/>
  <c r="Y30" i="6" s="1"/>
  <c r="X8" i="6"/>
  <c r="Y8" i="6" s="1"/>
  <c r="I29" i="6"/>
  <c r="I15" i="6"/>
  <c r="X36" i="6"/>
  <c r="Y36" i="6" s="1"/>
  <c r="AG36" i="6"/>
  <c r="AH36" i="6" s="1"/>
  <c r="AJ36" i="6"/>
  <c r="AM36" i="6" s="1"/>
  <c r="AN36" i="6" s="1"/>
  <c r="AE40" i="6"/>
  <c r="AF40" i="6" s="1"/>
  <c r="L10" i="6"/>
  <c r="X20" i="6"/>
  <c r="Y20" i="6" s="1"/>
  <c r="L21" i="6"/>
  <c r="L26" i="6"/>
  <c r="X10" i="6"/>
  <c r="Y10" i="6" s="1"/>
  <c r="X25" i="6"/>
  <c r="Y25" i="6" s="1"/>
  <c r="X33" i="6"/>
  <c r="Y33" i="6" s="1"/>
  <c r="L38" i="6"/>
  <c r="AJ19" i="6"/>
  <c r="AM19" i="6" s="1"/>
  <c r="X35" i="6"/>
  <c r="Y35" i="6" s="1"/>
  <c r="AE38" i="6"/>
  <c r="AF38" i="6" s="1"/>
  <c r="AJ38" i="6" s="1"/>
  <c r="AM38" i="6" s="1"/>
  <c r="AN38" i="6" s="1"/>
  <c r="G20" i="6"/>
  <c r="G19" i="6" s="1"/>
  <c r="I19" i="6" s="1"/>
  <c r="H25" i="6"/>
  <c r="L25" i="6" s="1"/>
  <c r="I33" i="6"/>
  <c r="X34" i="6"/>
  <c r="Y34" i="6" s="1"/>
  <c r="X40" i="6"/>
  <c r="Y40" i="6" s="1"/>
  <c r="L33" i="6"/>
  <c r="L32" i="6"/>
  <c r="X32" i="6"/>
  <c r="Y32" i="6" s="1"/>
  <c r="X11" i="6"/>
  <c r="Y11" i="6" s="1"/>
  <c r="X24" i="6"/>
  <c r="Y24" i="6" s="1"/>
  <c r="X38" i="6"/>
  <c r="Y38" i="6" s="1"/>
  <c r="AJ35" i="6"/>
  <c r="AM35" i="6" s="1"/>
  <c r="AN35" i="6" s="1"/>
  <c r="AG35" i="6"/>
  <c r="AH35" i="6" s="1"/>
  <c r="AJ11" i="6"/>
  <c r="AM11" i="6" s="1"/>
  <c r="AN11" i="6" s="1"/>
  <c r="AG11" i="6"/>
  <c r="AH11" i="6" s="1"/>
  <c r="AG12" i="6"/>
  <c r="AH12" i="6" s="1"/>
  <c r="AJ12" i="6"/>
  <c r="AM12" i="6" s="1"/>
  <c r="AN12" i="6" s="1"/>
  <c r="AJ25" i="6"/>
  <c r="AM25" i="6" s="1"/>
  <c r="AN25" i="6" s="1"/>
  <c r="AG25" i="6"/>
  <c r="AJ15" i="6"/>
  <c r="AM15" i="6" s="1"/>
  <c r="AN15" i="6" s="1"/>
  <c r="AG15" i="6"/>
  <c r="AH15" i="6" s="1"/>
  <c r="H47" i="6"/>
  <c r="AE8" i="6"/>
  <c r="H9" i="6"/>
  <c r="X12" i="6"/>
  <c r="Y12" i="6" s="1"/>
  <c r="AE14" i="6"/>
  <c r="AE21" i="6"/>
  <c r="AG24" i="6"/>
  <c r="AH24" i="6" s="1"/>
  <c r="I25" i="6"/>
  <c r="X26" i="6"/>
  <c r="Y26" i="6" s="1"/>
  <c r="AF26" i="6"/>
  <c r="X27" i="6"/>
  <c r="Y27" i="6" s="1"/>
  <c r="L31" i="6"/>
  <c r="AG31" i="6"/>
  <c r="AH31" i="6" s="1"/>
  <c r="AJ31" i="6"/>
  <c r="AM31" i="6" s="1"/>
  <c r="AN31" i="6" s="1"/>
  <c r="AG32" i="6"/>
  <c r="AH32" i="6" s="1"/>
  <c r="L14" i="6"/>
  <c r="I14" i="6"/>
  <c r="G53" i="6"/>
  <c r="H50" i="6"/>
  <c r="X15" i="6"/>
  <c r="Y15" i="6" s="1"/>
  <c r="AF20" i="6"/>
  <c r="G24" i="6"/>
  <c r="AE27" i="6"/>
  <c r="AF27" i="6" s="1"/>
  <c r="AJ27" i="6" s="1"/>
  <c r="AM27" i="6" s="1"/>
  <c r="AN27" i="6" s="1"/>
  <c r="AF33" i="6"/>
  <c r="AE34" i="6"/>
  <c r="AF34" i="6" s="1"/>
  <c r="AJ34" i="6" s="1"/>
  <c r="AM34" i="6" s="1"/>
  <c r="AN34" i="6" s="1"/>
  <c r="AG39" i="6"/>
  <c r="AJ39" i="6"/>
  <c r="AM39" i="6" s="1"/>
  <c r="AN39" i="6" s="1"/>
  <c r="G50" i="6"/>
  <c r="G47" i="6"/>
  <c r="H12" i="6"/>
  <c r="L13" i="6"/>
  <c r="AF14" i="6"/>
  <c r="AJ14" i="6" s="1"/>
  <c r="AM14" i="6" s="1"/>
  <c r="AN14" i="6" s="1"/>
  <c r="AF13" i="6"/>
  <c r="G41" i="6"/>
  <c r="H53" i="6"/>
  <c r="I53" i="6"/>
  <c r="AN19" i="6"/>
  <c r="X21" i="6"/>
  <c r="Y21" i="6" s="1"/>
  <c r="AE22" i="6"/>
  <c r="AF22" i="6" s="1"/>
  <c r="AJ22" i="6" s="1"/>
  <c r="AM22" i="6" s="1"/>
  <c r="AN22" i="6" s="1"/>
  <c r="X28" i="6"/>
  <c r="Y28" i="6" s="1"/>
  <c r="AF28" i="6"/>
  <c r="H28" i="6"/>
  <c r="L29" i="6"/>
  <c r="AE29" i="6"/>
  <c r="H36" i="6"/>
  <c r="L37" i="6"/>
  <c r="I37" i="6"/>
  <c r="I47" i="6" s="1"/>
  <c r="G44" i="6"/>
  <c r="I32" i="6"/>
  <c r="AF37" i="6"/>
  <c r="I38" i="6"/>
  <c r="I50" i="6" s="1"/>
  <c r="H44" i="6" l="1"/>
  <c r="AJ40" i="6"/>
  <c r="AM40" i="6" s="1"/>
  <c r="AN40" i="6" s="1"/>
  <c r="AG40" i="6"/>
  <c r="G48" i="6"/>
  <c r="I20" i="6"/>
  <c r="L20" i="6"/>
  <c r="L19" i="6"/>
  <c r="G45" i="6"/>
  <c r="I28" i="6"/>
  <c r="H24" i="6"/>
  <c r="L28" i="6"/>
  <c r="L12" i="6"/>
  <c r="I12" i="6"/>
  <c r="G51" i="6"/>
  <c r="AG27" i="6"/>
  <c r="AJ26" i="6"/>
  <c r="AM26" i="6" s="1"/>
  <c r="AN26" i="6" s="1"/>
  <c r="AE23" i="6"/>
  <c r="AF23" i="6" s="1"/>
  <c r="AJ23" i="6" s="1"/>
  <c r="AM23" i="6" s="1"/>
  <c r="AN23" i="6" s="1"/>
  <c r="H35" i="6"/>
  <c r="L36" i="6"/>
  <c r="I36" i="6"/>
  <c r="AG28" i="6"/>
  <c r="AJ28" i="6"/>
  <c r="AM28" i="6" s="1"/>
  <c r="AN28" i="6" s="1"/>
  <c r="AG13" i="6"/>
  <c r="AG14" i="6"/>
  <c r="AJ13" i="6"/>
  <c r="AM13" i="6" s="1"/>
  <c r="AN13" i="6" s="1"/>
  <c r="AJ33" i="6"/>
  <c r="AM33" i="6" s="1"/>
  <c r="AN33" i="6" s="1"/>
  <c r="AG33" i="6"/>
  <c r="AG34" i="6"/>
  <c r="AF21" i="6"/>
  <c r="AJ20" i="6"/>
  <c r="AM20" i="6" s="1"/>
  <c r="AN20" i="6" s="1"/>
  <c r="AG20" i="6"/>
  <c r="AG21" i="6"/>
  <c r="AG22" i="6"/>
  <c r="L9" i="6"/>
  <c r="I9" i="6"/>
  <c r="H8" i="6"/>
  <c r="AH25" i="6"/>
  <c r="AE30" i="6"/>
  <c r="AF30" i="6" s="1"/>
  <c r="AJ30" i="6" s="1"/>
  <c r="AM30" i="6" s="1"/>
  <c r="AN30" i="6" s="1"/>
  <c r="AG37" i="6"/>
  <c r="AJ37" i="6"/>
  <c r="AM37" i="6" s="1"/>
  <c r="AN37" i="6" s="1"/>
  <c r="AG38" i="6"/>
  <c r="AH40" i="6"/>
  <c r="AH39" i="6"/>
  <c r="AF29" i="6"/>
  <c r="G54" i="6"/>
  <c r="AF8" i="6"/>
  <c r="AG26" i="6"/>
  <c r="AH27" i="6" s="1"/>
  <c r="AE9" i="6"/>
  <c r="AF9" i="6" s="1"/>
  <c r="AH26" i="6" l="1"/>
  <c r="AG8" i="6"/>
  <c r="AG9" i="6"/>
  <c r="AJ9" i="6" s="1"/>
  <c r="AM9" i="6" s="1"/>
  <c r="AN9" i="6" s="1"/>
  <c r="AJ8" i="6"/>
  <c r="AM8" i="6" s="1"/>
  <c r="AN8" i="6" s="1"/>
  <c r="AH38" i="6"/>
  <c r="AH37" i="6"/>
  <c r="AH33" i="6"/>
  <c r="AH34" i="6"/>
  <c r="AH14" i="6"/>
  <c r="AH13" i="6"/>
  <c r="L24" i="6"/>
  <c r="I24" i="6"/>
  <c r="L8" i="6"/>
  <c r="I8" i="6"/>
  <c r="H41" i="6"/>
  <c r="AG23" i="6"/>
  <c r="AH23" i="6" s="1"/>
  <c r="AJ21" i="6"/>
  <c r="AM21" i="6" s="1"/>
  <c r="AN21" i="6" s="1"/>
  <c r="AE10" i="6"/>
  <c r="AF10" i="6" s="1"/>
  <c r="I44" i="6"/>
  <c r="AH21" i="6"/>
  <c r="AH20" i="6"/>
  <c r="AH22" i="6"/>
  <c r="AH28" i="6"/>
  <c r="I35" i="6"/>
  <c r="L35" i="6"/>
  <c r="AG30" i="6"/>
  <c r="AJ29" i="6"/>
  <c r="AM29" i="6" s="1"/>
  <c r="AN29" i="6" s="1"/>
  <c r="AG29" i="6"/>
  <c r="AH30" i="6" s="1"/>
  <c r="AG10" i="6" l="1"/>
  <c r="L41" i="6"/>
  <c r="I41" i="6"/>
  <c r="H48" i="6"/>
  <c r="H54" i="6"/>
  <c r="H51" i="6"/>
  <c r="H45" i="6"/>
  <c r="AH29" i="6"/>
  <c r="AH10" i="6"/>
  <c r="AH9" i="6"/>
  <c r="AH8" i="6"/>
  <c r="AJ10" i="6" l="1"/>
  <c r="AM10" i="6" s="1"/>
  <c r="AN10" i="6" s="1"/>
  <c r="I51" i="6"/>
  <c r="I48" i="6"/>
  <c r="I54" i="6"/>
  <c r="I45" i="6"/>
</calcChain>
</file>

<file path=xl/sharedStrings.xml><?xml version="1.0" encoding="utf-8"?>
<sst xmlns="http://schemas.openxmlformats.org/spreadsheetml/2006/main" count="94" uniqueCount="68">
  <si>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</si>
  <si>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</si>
  <si>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</si>
  <si>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</si>
  <si>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</si>
  <si>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</si>
  <si>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3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</si>
  <si>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3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</si>
  <si>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</si>
  <si>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</si>
  <si>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地域活性化事業基金繰入金</t>
    <rPh sb="1" eb="2">
      <t>セツ</t>
    </rPh>
    <rPh sb="3" eb="5">
      <t>チイキ</t>
    </rPh>
    <rPh sb="5" eb="8">
      <t>カッセイカ</t>
    </rPh>
    <rPh sb="8" eb="10">
      <t>ジギョウ</t>
    </rPh>
    <rPh sb="10" eb="12">
      <t>キキン</t>
    </rPh>
    <rPh sb="12" eb="14">
      <t>クリイレ</t>
    </rPh>
    <rPh sb="14" eb="15">
      <t>キン</t>
    </rPh>
    <phoneticPr fontId="3"/>
  </si>
  <si>
    <t>6項　雑入</t>
    <rPh sb="1" eb="2">
      <t>コウ</t>
    </rPh>
    <rPh sb="3" eb="5">
      <t>ザツニュウ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</si>
  <si>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</si>
  <si>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</si>
  <si>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目</t>
    <rPh sb="0" eb="1">
      <t>モク</t>
    </rPh>
    <phoneticPr fontId="3"/>
  </si>
  <si>
    <t>節</t>
    <rPh sb="0" eb="1">
      <t>セツ</t>
    </rPh>
    <phoneticPr fontId="3"/>
  </si>
  <si>
    <t>事項</t>
    <rPh sb="0" eb="2">
      <t>ジコウ</t>
    </rPh>
    <phoneticPr fontId="3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</si>
  <si>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3"/>
  </si>
  <si>
    <t>地域活性化事業基金からの繰入金</t>
    <rPh sb="0" eb="2">
      <t>チイキ</t>
    </rPh>
    <rPh sb="2" eb="5">
      <t>カッセイカ</t>
    </rPh>
    <rPh sb="5" eb="7">
      <t>ジギョウ</t>
    </rPh>
    <rPh sb="7" eb="9">
      <t>キキン</t>
    </rPh>
    <rPh sb="12" eb="14">
      <t>クリイレ</t>
    </rPh>
    <rPh sb="14" eb="15">
      <t>キン</t>
    </rPh>
    <phoneticPr fontId="3"/>
  </si>
  <si>
    <t>説明</t>
    <rPh sb="0" eb="2">
      <t>セツメイ</t>
    </rPh>
    <phoneticPr fontId="7"/>
  </si>
  <si>
    <t>(②-①)</t>
  </si>
  <si>
    <t>ボートピア梅田に係る環境整備協力費</t>
    <rPh sb="5" eb="7">
      <t>ウメダ</t>
    </rPh>
    <rPh sb="8" eb="9">
      <t>カカ</t>
    </rPh>
    <rPh sb="10" eb="12">
      <t>カンキョウ</t>
    </rPh>
    <rPh sb="12" eb="14">
      <t>セイビ</t>
    </rPh>
    <rPh sb="14" eb="16">
      <t>キョウリョク</t>
    </rPh>
    <rPh sb="16" eb="17">
      <t>ヒ</t>
    </rPh>
    <phoneticPr fontId="6"/>
  </si>
  <si>
    <t>節別歳入と様式6と様式10とSUMIF関数で比較するため、共通の名称となるように調整し、突合確認シートで利用している。</t>
    <rPh sb="0" eb="1">
      <t>セツ</t>
    </rPh>
    <rPh sb="1" eb="2">
      <t>ベツ</t>
    </rPh>
    <rPh sb="2" eb="4">
      <t>サイニュウ</t>
    </rPh>
    <rPh sb="5" eb="7">
      <t>ヨウシキ</t>
    </rPh>
    <rPh sb="9" eb="11">
      <t>ヨウシキ</t>
    </rPh>
    <rPh sb="19" eb="21">
      <t>カンスウ</t>
    </rPh>
    <rPh sb="22" eb="24">
      <t>ヒカク</t>
    </rPh>
    <rPh sb="29" eb="31">
      <t>キョウツウ</t>
    </rPh>
    <rPh sb="32" eb="34">
      <t>メイショウ</t>
    </rPh>
    <rPh sb="40" eb="42">
      <t>チョウセイ</t>
    </rPh>
    <rPh sb="44" eb="46">
      <t>トツゴウ</t>
    </rPh>
    <rPh sb="46" eb="48">
      <t>カクニン</t>
    </rPh>
    <rPh sb="52" eb="54">
      <t>リヨウ</t>
    </rPh>
    <phoneticPr fontId="10"/>
  </si>
  <si>
    <t>通し</t>
    <phoneticPr fontId="5"/>
  </si>
  <si>
    <t>番号</t>
    <phoneticPr fontId="5"/>
  </si>
  <si>
    <t>備考</t>
    <phoneticPr fontId="5"/>
  </si>
  <si>
    <t>様式6から様式10に通し番号をとばすため、局も含めた共通の名称となるように調整し、様式10へとばしている。</t>
    <rPh sb="0" eb="2">
      <t>ヨウシキ</t>
    </rPh>
    <rPh sb="5" eb="7">
      <t>ヨウシキ</t>
    </rPh>
    <rPh sb="10" eb="11">
      <t>トオ</t>
    </rPh>
    <rPh sb="12" eb="14">
      <t>バンゴウ</t>
    </rPh>
    <rPh sb="21" eb="22">
      <t>キョク</t>
    </rPh>
    <rPh sb="23" eb="24">
      <t>フク</t>
    </rPh>
    <rPh sb="26" eb="28">
      <t>キョウツウ</t>
    </rPh>
    <rPh sb="29" eb="31">
      <t>メイショウ</t>
    </rPh>
    <rPh sb="37" eb="39">
      <t>チョウセイ</t>
    </rPh>
    <rPh sb="41" eb="43">
      <t>ヨウシキ</t>
    </rPh>
    <phoneticPr fontId="3"/>
  </si>
  <si>
    <t>目・節・事項で文字数をカウントし、文字数が多いものを４に設定、以下３，２，１とする。
Z列で同じ行で一番大きいものを選択し、AA列でそれに合わせた必要な改行を行い、行の幅を決める。</t>
    <rPh sb="0" eb="1">
      <t>モク</t>
    </rPh>
    <rPh sb="2" eb="3">
      <t>セツ</t>
    </rPh>
    <rPh sb="4" eb="6">
      <t>ジコウ</t>
    </rPh>
    <rPh sb="7" eb="10">
      <t>モジスウ</t>
    </rPh>
    <rPh sb="17" eb="20">
      <t>モジスウ</t>
    </rPh>
    <rPh sb="21" eb="22">
      <t>オオ</t>
    </rPh>
    <rPh sb="28" eb="30">
      <t>セッテイ</t>
    </rPh>
    <rPh sb="31" eb="33">
      <t>イカ</t>
    </rPh>
    <rPh sb="44" eb="45">
      <t>レツ</t>
    </rPh>
    <rPh sb="46" eb="47">
      <t>オナ</t>
    </rPh>
    <rPh sb="48" eb="49">
      <t>ギョウ</t>
    </rPh>
    <rPh sb="50" eb="52">
      <t>イチバン</t>
    </rPh>
    <rPh sb="52" eb="53">
      <t>オオ</t>
    </rPh>
    <rPh sb="58" eb="60">
      <t>センタク</t>
    </rPh>
    <rPh sb="64" eb="65">
      <t>レツ</t>
    </rPh>
    <rPh sb="69" eb="70">
      <t>ア</t>
    </rPh>
    <rPh sb="73" eb="75">
      <t>ヒツヨウ</t>
    </rPh>
    <rPh sb="76" eb="78">
      <t>カイギョウ</t>
    </rPh>
    <rPh sb="79" eb="80">
      <t>オコナ</t>
    </rPh>
    <rPh sb="82" eb="83">
      <t>ギョウ</t>
    </rPh>
    <rPh sb="84" eb="85">
      <t>ハバ</t>
    </rPh>
    <rPh sb="86" eb="87">
      <t>キ</t>
    </rPh>
    <phoneticPr fontId="3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</si>
  <si>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</si>
  <si>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</si>
  <si>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3"/>
  </si>
  <si>
    <t>(単位：千円)</t>
    <phoneticPr fontId="3"/>
  </si>
  <si>
    <t>16使用料及手数料</t>
  </si>
  <si>
    <t>17国庫支出金</t>
  </si>
  <si>
    <t>19財産収入</t>
    <rPh sb="2" eb="4">
      <t>ザイサン</t>
    </rPh>
    <rPh sb="4" eb="6">
      <t>シュウニュウ</t>
    </rPh>
    <phoneticPr fontId="3"/>
  </si>
  <si>
    <t>22繰入金</t>
    <rPh sb="2" eb="4">
      <t>クリイレ</t>
    </rPh>
    <rPh sb="4" eb="5">
      <t>キン</t>
    </rPh>
    <phoneticPr fontId="3"/>
  </si>
  <si>
    <t>23諸収入</t>
    <rPh sb="2" eb="3">
      <t>ショ</t>
    </rPh>
    <rPh sb="3" eb="5">
      <t>シュウニュウ</t>
    </rPh>
    <phoneticPr fontId="3"/>
  </si>
  <si>
    <t>当初①</t>
    <rPh sb="0" eb="2">
      <t>トウショ</t>
    </rPh>
    <phoneticPr fontId="3"/>
  </si>
  <si>
    <t>備考欄の「※1」、「※2」、「※3」の使用料・手数料の改定等の内容はP.39に掲載している。</t>
    <rPh sb="0" eb="2">
      <t>ビコウ</t>
    </rPh>
    <rPh sb="2" eb="3">
      <t>ラン</t>
    </rPh>
    <rPh sb="31" eb="33">
      <t>ナイヨウ</t>
    </rPh>
    <rPh sb="39" eb="41">
      <t>ケイサイ</t>
    </rPh>
    <phoneticPr fontId="3"/>
  </si>
  <si>
    <t>所属名　北区役所</t>
    <rPh sb="0" eb="2">
      <t>ショゾク</t>
    </rPh>
    <rPh sb="2" eb="3">
      <t>メイ</t>
    </rPh>
    <rPh sb="4" eb="6">
      <t>キタク</t>
    </rPh>
    <rPh sb="6" eb="8">
      <t>ヤクショ</t>
    </rPh>
    <phoneticPr fontId="5"/>
  </si>
  <si>
    <t>スクールソーシャルワーカー活用事業に対する補助金等</t>
    <rPh sb="13" eb="15">
      <t>カツヨウ</t>
    </rPh>
    <rPh sb="15" eb="17">
      <t>ジギョウ</t>
    </rPh>
    <rPh sb="18" eb="19">
      <t>タイ</t>
    </rPh>
    <rPh sb="21" eb="24">
      <t>ホジョキン</t>
    </rPh>
    <rPh sb="24" eb="25">
      <t>トウ</t>
    </rPh>
    <phoneticPr fontId="9"/>
  </si>
  <si>
    <t>17国庫支出金</t>
    <phoneticPr fontId="3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</si>
  <si>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</si>
  <si>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</si>
  <si>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18府支出金</t>
    <rPh sb="2" eb="3">
      <t>フ</t>
    </rPh>
    <rPh sb="3" eb="5">
      <t>シシュツ</t>
    </rPh>
    <rPh sb="5" eb="6">
      <t>キン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</si>
  <si>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</si>
  <si>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1目　総務費府補助金</t>
    <rPh sb="1" eb="2">
      <t>モク</t>
    </rPh>
    <rPh sb="3" eb="6">
      <t>ソウムヒ</t>
    </rPh>
    <rPh sb="6" eb="7">
      <t>フ</t>
    </rPh>
    <rPh sb="7" eb="10">
      <t>ホジョキン</t>
    </rPh>
    <phoneticPr fontId="3"/>
  </si>
  <si>
    <t>相談体制強化事業に対する補助金</t>
    <rPh sb="0" eb="2">
      <t>ソウダン</t>
    </rPh>
    <rPh sb="2" eb="4">
      <t>タイセイ</t>
    </rPh>
    <rPh sb="4" eb="6">
      <t>キョウカ</t>
    </rPh>
    <rPh sb="6" eb="8">
      <t>ジギョウ</t>
    </rPh>
    <rPh sb="9" eb="10">
      <t>タイ</t>
    </rPh>
    <rPh sb="12" eb="15">
      <t>ホジョキン</t>
    </rPh>
    <phoneticPr fontId="3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</si>
  <si>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3"/>
  </si>
  <si>
    <t>もと北天満小学校貸付料</t>
    <rPh sb="2" eb="3">
      <t>キタ</t>
    </rPh>
    <rPh sb="3" eb="5">
      <t>テンマ</t>
    </rPh>
    <rPh sb="5" eb="8">
      <t>ショウガッコウ</t>
    </rPh>
    <rPh sb="8" eb="11">
      <t>カシツケリョウ</t>
    </rPh>
    <phoneticPr fontId="3"/>
  </si>
  <si>
    <t>1目　賃貸料</t>
    <rPh sb="1" eb="2">
      <t>モク</t>
    </rPh>
    <rPh sb="3" eb="6">
      <t>チンタイリョウ</t>
    </rPh>
    <phoneticPr fontId="3"/>
  </si>
  <si>
    <t>1節　土地賃貸料</t>
    <rPh sb="1" eb="2">
      <t>セツ</t>
    </rPh>
    <rPh sb="3" eb="5">
      <t>トチ</t>
    </rPh>
    <rPh sb="5" eb="8">
      <t>チンタイリョウ</t>
    </rPh>
    <phoneticPr fontId="3"/>
  </si>
  <si>
    <t>８年度</t>
    <rPh sb="1" eb="3">
      <t>ネンド</t>
    </rPh>
    <phoneticPr fontId="3"/>
  </si>
  <si>
    <t>８年度
新規</t>
    <rPh sb="1" eb="3">
      <t>ネンド</t>
    </rPh>
    <rPh sb="2" eb="3">
      <t>ガンネン</t>
    </rPh>
    <rPh sb="4" eb="6">
      <t>シンキ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</si>
  <si>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</si>
  <si>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</si>
  <si>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</si>
  <si>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17款　府支出金</t>
    <rPh sb="2" eb="3">
      <t>カン</t>
    </rPh>
    <rPh sb="4" eb="5">
      <t>フ</t>
    </rPh>
    <rPh sb="5" eb="7">
      <t>シシュツ</t>
    </rPh>
    <rPh sb="7" eb="8">
      <t>キン</t>
    </rPh>
    <phoneticPr fontId="3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</si>
  <si>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</si>
  <si>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18款　財産収入</t>
    <rPh sb="2" eb="3">
      <t>カン</t>
    </rPh>
    <rPh sb="4" eb="6">
      <t>ザイサン</t>
    </rPh>
    <rPh sb="6" eb="8">
      <t>シュウニュウ</t>
    </rPh>
    <phoneticPr fontId="3"/>
  </si>
  <si>
    <t>2目　蓄積基金利子</t>
    <rPh sb="1" eb="2">
      <t>モク</t>
    </rPh>
    <rPh sb="3" eb="5">
      <t>チクセキ</t>
    </rPh>
    <rPh sb="5" eb="7">
      <t>キキン</t>
    </rPh>
    <rPh sb="7" eb="9">
      <t>リシ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</si>
  <si>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</si>
  <si>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1目　地域活性化事業基金繰入金</t>
    <rPh sb="1" eb="2">
      <t>モク</t>
    </rPh>
    <rPh sb="3" eb="5">
      <t>チイキ</t>
    </rPh>
    <rPh sb="5" eb="8">
      <t>カッセイカ</t>
    </rPh>
    <rPh sb="8" eb="10">
      <t>ジギョウ</t>
    </rPh>
    <rPh sb="10" eb="12">
      <t>キキン</t>
    </rPh>
    <rPh sb="12" eb="14">
      <t>クリイレ</t>
    </rPh>
    <rPh sb="14" eb="15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</si>
  <si>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</si>
  <si>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</si>
  <si>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健康増進・相談事業に対する補助金</t>
    <rPh sb="0" eb="4">
      <t>ケンコウゾウシン</t>
    </rPh>
    <rPh sb="5" eb="9">
      <t>ソウダンジギョウ</t>
    </rPh>
    <rPh sb="10" eb="11">
      <t>タイ</t>
    </rPh>
    <rPh sb="13" eb="16">
      <t>ホジョキン</t>
    </rPh>
    <phoneticPr fontId="9"/>
  </si>
  <si>
    <t>健康増進・相談事業に対する補助金</t>
    <phoneticPr fontId="3"/>
  </si>
  <si>
    <t>（区役所DX推進事業（広報媒体のデジタル化）に対する補助金）</t>
    <rPh sb="1" eb="4">
      <t>クヤクショ</t>
    </rPh>
    <rPh sb="6" eb="8">
      <t>スイシン</t>
    </rPh>
    <rPh sb="8" eb="10">
      <t>ジギョウ</t>
    </rPh>
    <rPh sb="11" eb="15">
      <t>コウホウバイタイ</t>
    </rPh>
    <rPh sb="20" eb="21">
      <t>カ</t>
    </rPh>
    <rPh sb="23" eb="24">
      <t>タイ</t>
    </rPh>
    <rPh sb="26" eb="29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</si>
</sst>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;;;@"/>
  </numFmts>
  <fonts count="2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8" fillId="0" borderId="0" applyFont="0" applyFill="0" applyBorder="0" applyAlignment="0" applyProtection="0"/>
    <xf numFmtId="0" fontId="8" fillId="0" borderId="0"/>
    <xf numFmtId="0" fontId="2" fillId="0" borderId="0">
      <alignment vertical="center"/>
    </xf>
    <xf numFmtId="38" fontId="8" fillId="0" borderId="0" applyFont="0" applyFill="0" applyBorder="0" applyAlignment="0" applyProtection="0"/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0" fillId="0" borderId="0"/>
  </cellStyleXfs>
  <cellXfs count="122">
    <xf numFmtId="0" fontId="0" fillId="0" borderId="0" xfId="0"/>
    <xf numFmtId="49" fontId="12" fillId="0" borderId="0" xfId="1" applyNumberFormat="1" applyFont="1" applyAlignment="1">
      <alignment vertical="center" wrapText="1"/>
    </xf>
    <xf numFmtId="176" fontId="12" fillId="0" borderId="0" xfId="1" applyNumberFormat="1" applyFont="1" applyAlignment="1">
      <alignment vertical="center"/>
    </xf>
    <xf numFmtId="176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horizontal="center" vertical="center" wrapText="1"/>
    </xf>
    <xf numFmtId="178" fontId="12" fillId="0" borderId="0" xfId="1" applyNumberFormat="1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49" fontId="12" fillId="0" borderId="0" xfId="1" applyNumberFormat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38" fontId="13" fillId="0" borderId="9" xfId="2" applyFont="1" applyFill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177" fontId="12" fillId="0" borderId="0" xfId="1" applyNumberFormat="1" applyFont="1" applyAlignment="1">
      <alignment vertical="center"/>
    </xf>
    <xf numFmtId="0" fontId="11" fillId="0" borderId="20" xfId="1" applyFont="1" applyBorder="1" applyAlignment="1">
      <alignment horizontal="left" vertical="center"/>
    </xf>
    <xf numFmtId="176" fontId="12" fillId="0" borderId="0" xfId="1" applyNumberFormat="1" applyFont="1" applyAlignment="1">
      <alignment horizontal="left" vertical="center"/>
    </xf>
    <xf numFmtId="176" fontId="14" fillId="0" borderId="0" xfId="1" applyNumberFormat="1" applyFont="1" applyAlignment="1">
      <alignment horizontal="center" vertical="center" wrapText="1"/>
    </xf>
    <xf numFmtId="178" fontId="12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3" fillId="0" borderId="0" xfId="3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176" fontId="13" fillId="0" borderId="27" xfId="1" applyNumberFormat="1" applyFont="1" applyBorder="1" applyAlignment="1">
      <alignment horizontal="center" vertical="center" shrinkToFit="1"/>
    </xf>
    <xf numFmtId="176" fontId="13" fillId="0" borderId="30" xfId="1" applyNumberFormat="1" applyFont="1" applyBorder="1" applyAlignment="1">
      <alignment horizontal="right" vertical="center" shrinkToFit="1"/>
    </xf>
    <xf numFmtId="0" fontId="13" fillId="0" borderId="30" xfId="3" applyFont="1" applyBorder="1" applyAlignment="1">
      <alignment vertical="center"/>
    </xf>
    <xf numFmtId="0" fontId="13" fillId="0" borderId="29" xfId="3" applyFont="1" applyBorder="1" applyAlignment="1">
      <alignment vertical="center"/>
    </xf>
    <xf numFmtId="0" fontId="13" fillId="0" borderId="31" xfId="3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 shrinkToFit="1"/>
    </xf>
    <xf numFmtId="0" fontId="13" fillId="0" borderId="9" xfId="1" applyFont="1" applyFill="1" applyBorder="1" applyAlignment="1">
      <alignment horizontal="left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>
      <alignment vertical="center" wrapText="1"/>
    </xf>
    <xf numFmtId="0" fontId="23" fillId="0" borderId="0" xfId="1" applyFont="1" applyFill="1" applyAlignment="1">
      <alignment vertical="center"/>
    </xf>
    <xf numFmtId="49" fontId="12" fillId="0" borderId="0" xfId="1" applyNumberFormat="1" applyFont="1" applyFill="1" applyAlignment="1">
      <alignment vertical="center" wrapText="1"/>
    </xf>
    <xf numFmtId="0" fontId="11" fillId="0" borderId="0" xfId="1" applyFont="1" applyFill="1" applyAlignment="1">
      <alignment vertical="center" wrapText="1"/>
    </xf>
    <xf numFmtId="0" fontId="13" fillId="0" borderId="1" xfId="1" applyFont="1" applyFill="1" applyBorder="1" applyAlignment="1">
      <alignment horizontal="distributed" vertical="center" justifyLastLine="1"/>
    </xf>
    <xf numFmtId="0" fontId="11" fillId="0" borderId="0" xfId="1" applyFont="1" applyFill="1" applyAlignment="1">
      <alignment horizontal="center" vertical="center" wrapText="1"/>
    </xf>
    <xf numFmtId="176" fontId="12" fillId="0" borderId="0" xfId="1" applyNumberFormat="1" applyFont="1" applyFill="1" applyAlignment="1">
      <alignment horizontal="center" vertical="center"/>
    </xf>
    <xf numFmtId="176" fontId="12" fillId="0" borderId="0" xfId="1" applyNumberFormat="1" applyFont="1" applyFill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176" fontId="12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 wrapText="1"/>
    </xf>
    <xf numFmtId="0" fontId="15" fillId="0" borderId="0" xfId="1" applyFont="1" applyFill="1" applyAlignment="1">
      <alignment horizontal="center" vertical="center" wrapText="1"/>
    </xf>
    <xf numFmtId="176" fontId="15" fillId="0" borderId="0" xfId="1" applyNumberFormat="1" applyFont="1" applyFill="1" applyAlignment="1">
      <alignment horizontal="left" vertical="center"/>
    </xf>
    <xf numFmtId="49" fontId="12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horizontal="right" vertical="center"/>
    </xf>
    <xf numFmtId="0" fontId="18" fillId="0" borderId="0" xfId="1" applyFont="1" applyFill="1" applyAlignment="1">
      <alignment horizontal="center" vertical="center" wrapText="1"/>
    </xf>
    <xf numFmtId="176" fontId="18" fillId="0" borderId="0" xfId="1" applyNumberFormat="1" applyFont="1" applyFill="1" applyAlignment="1">
      <alignment horizontal="right" vertical="center" wrapText="1"/>
    </xf>
    <xf numFmtId="176" fontId="14" fillId="0" borderId="0" xfId="1" applyNumberFormat="1" applyFont="1" applyFill="1" applyAlignment="1">
      <alignment horizontal="right" vertical="center"/>
    </xf>
    <xf numFmtId="0" fontId="13" fillId="0" borderId="14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distributed" vertical="center" justifyLastLine="1"/>
    </xf>
    <xf numFmtId="176" fontId="13" fillId="0" borderId="16" xfId="1" applyNumberFormat="1" applyFont="1" applyFill="1" applyBorder="1" applyAlignment="1">
      <alignment horizontal="distributed" vertical="center" justifyLastLine="1"/>
    </xf>
    <xf numFmtId="0" fontId="13" fillId="0" borderId="15" xfId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 shrinkToFit="1"/>
    </xf>
    <xf numFmtId="49" fontId="13" fillId="0" borderId="6" xfId="1" applyNumberFormat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176" fontId="12" fillId="0" borderId="1" xfId="1" applyNumberFormat="1" applyFont="1" applyFill="1" applyBorder="1" applyAlignment="1">
      <alignment horizontal="right" vertical="center" shrinkToFit="1"/>
    </xf>
    <xf numFmtId="49" fontId="13" fillId="0" borderId="8" xfId="1" applyNumberFormat="1" applyFont="1" applyFill="1" applyBorder="1" applyAlignment="1">
      <alignment vertical="center" wrapText="1"/>
    </xf>
    <xf numFmtId="0" fontId="13" fillId="0" borderId="19" xfId="1" applyFont="1" applyFill="1" applyBorder="1" applyAlignment="1">
      <alignment horizontal="left" vertical="center" wrapText="1"/>
    </xf>
    <xf numFmtId="176" fontId="12" fillId="0" borderId="19" xfId="1" applyNumberFormat="1" applyFont="1" applyFill="1" applyBorder="1" applyAlignment="1">
      <alignment horizontal="right" vertical="center" shrinkToFit="1"/>
    </xf>
    <xf numFmtId="176" fontId="12" fillId="0" borderId="20" xfId="1" applyNumberFormat="1" applyFont="1" applyFill="1" applyBorder="1" applyAlignment="1">
      <alignment horizontal="right" vertical="center" shrinkToFit="1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left" vertical="center" wrapText="1"/>
    </xf>
    <xf numFmtId="176" fontId="12" fillId="0" borderId="0" xfId="1" applyNumberFormat="1" applyFont="1" applyFill="1" applyAlignment="1">
      <alignment horizontal="right" vertical="center" shrinkToFit="1"/>
    </xf>
    <xf numFmtId="0" fontId="21" fillId="0" borderId="0" xfId="0" applyFont="1" applyFill="1" applyAlignment="1">
      <alignment vertical="top"/>
    </xf>
    <xf numFmtId="0" fontId="21" fillId="0" borderId="0" xfId="0" applyFont="1" applyFill="1"/>
    <xf numFmtId="176" fontId="12" fillId="0" borderId="12" xfId="1" applyNumberFormat="1" applyFont="1" applyFill="1" applyBorder="1" applyAlignment="1">
      <alignment horizontal="right" vertical="center" shrinkToFit="1"/>
    </xf>
    <xf numFmtId="176" fontId="12" fillId="0" borderId="9" xfId="1" applyNumberFormat="1" applyFont="1" applyFill="1" applyBorder="1" applyAlignment="1">
      <alignment vertical="center" shrinkToFit="1"/>
    </xf>
    <xf numFmtId="49" fontId="24" fillId="0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49" fontId="13" fillId="0" borderId="13" xfId="1" applyNumberFormat="1" applyFont="1" applyFill="1" applyBorder="1" applyAlignment="1">
      <alignment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22" xfId="1" applyNumberFormat="1" applyFont="1" applyFill="1" applyBorder="1" applyAlignment="1">
      <alignment horizontal="distributed" vertical="center" wrapText="1" justifyLastLine="1"/>
    </xf>
    <xf numFmtId="49" fontId="13" fillId="0" borderId="25" xfId="1" applyNumberFormat="1" applyFont="1" applyFill="1" applyBorder="1" applyAlignment="1">
      <alignment horizontal="distributed" vertical="center" wrapText="1" justifyLastLine="1"/>
    </xf>
    <xf numFmtId="49" fontId="13" fillId="0" borderId="21" xfId="1" applyNumberFormat="1" applyFont="1" applyFill="1" applyBorder="1" applyAlignment="1">
      <alignment horizontal="distributed" vertical="center" wrapText="1" justifyLastLine="1"/>
    </xf>
    <xf numFmtId="49" fontId="13" fillId="0" borderId="2" xfId="1" applyNumberFormat="1" applyFont="1" applyFill="1" applyBorder="1" applyAlignment="1">
      <alignment horizontal="distributed" vertical="center" wrapText="1" justifyLastLine="1"/>
    </xf>
    <xf numFmtId="49" fontId="13" fillId="0" borderId="7" xfId="1" applyNumberFormat="1" applyFont="1" applyFill="1" applyBorder="1" applyAlignment="1">
      <alignment horizontal="distributed" vertical="center" wrapText="1" justifyLastLine="1"/>
    </xf>
    <xf numFmtId="49" fontId="13" fillId="0" borderId="8" xfId="1" applyNumberFormat="1" applyFont="1" applyFill="1" applyBorder="1" applyAlignment="1">
      <alignment horizontal="distributed" vertical="center" wrapText="1" justifyLastLine="1"/>
    </xf>
    <xf numFmtId="0" fontId="13" fillId="0" borderId="16" xfId="1" applyFont="1" applyFill="1" applyBorder="1" applyAlignment="1">
      <alignment horizontal="distributed" vertical="center" wrapText="1" justifyLastLine="1"/>
    </xf>
    <xf numFmtId="0" fontId="13" fillId="0" borderId="1" xfId="1" applyFont="1" applyFill="1" applyBorder="1" applyAlignment="1">
      <alignment horizontal="distributed" vertical="center" wrapText="1" justifyLastLine="1"/>
    </xf>
    <xf numFmtId="0" fontId="13" fillId="0" borderId="22" xfId="1" applyFont="1" applyBorder="1" applyAlignment="1">
      <alignment horizontal="distributed" vertical="center" justifyLastLine="1"/>
    </xf>
    <xf numFmtId="0" fontId="13" fillId="0" borderId="28" xfId="1" applyFont="1" applyBorder="1" applyAlignment="1">
      <alignment horizontal="distributed" vertical="center" justifyLastLine="1"/>
    </xf>
    <xf numFmtId="0" fontId="13" fillId="0" borderId="2" xfId="1" applyFont="1" applyBorder="1" applyAlignment="1">
      <alignment horizontal="distributed" vertical="center" justifyLastLine="1"/>
    </xf>
    <xf numFmtId="0" fontId="13" fillId="0" borderId="29" xfId="1" applyFont="1" applyBorder="1" applyAlignment="1">
      <alignment horizontal="distributed" vertical="center" justifyLastLine="1"/>
    </xf>
    <xf numFmtId="0" fontId="13" fillId="0" borderId="26" xfId="1" applyFont="1" applyBorder="1" applyAlignment="1">
      <alignment horizontal="center" vertical="center" wrapText="1" justifyLastLine="1"/>
    </xf>
    <xf numFmtId="0" fontId="13" fillId="0" borderId="27" xfId="1" applyFont="1" applyBorder="1" applyAlignment="1">
      <alignment horizontal="center" vertical="center" justifyLastLine="1"/>
    </xf>
    <xf numFmtId="0" fontId="13" fillId="0" borderId="0" xfId="1" applyFont="1" applyAlignment="1">
      <alignment horizontal="right" vertical="center"/>
    </xf>
    <xf numFmtId="0" fontId="12" fillId="0" borderId="23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7" fillId="0" borderId="0" xfId="1" applyFont="1" applyFill="1" applyAlignment="1">
      <alignment horizontal="right" vertical="center" wrapText="1"/>
    </xf>
    <xf numFmtId="178" fontId="11" fillId="0" borderId="23" xfId="5" applyNumberFormat="1" applyFont="1" applyFill="1" applyBorder="1" applyAlignment="1">
      <alignment horizontal="left" vertical="center" wrapText="1"/>
    </xf>
    <xf numFmtId="178" fontId="11" fillId="0" borderId="24" xfId="5" applyNumberFormat="1" applyFont="1" applyFill="1" applyBorder="1" applyAlignment="1">
      <alignment horizontal="left" vertical="center" wrapText="1"/>
    </xf>
    <xf numFmtId="178" fontId="11" fillId="0" borderId="6" xfId="5" applyNumberFormat="1" applyFont="1" applyFill="1" applyBorder="1" applyAlignment="1">
      <alignment horizontal="left" vertical="center" wrapText="1"/>
    </xf>
    <xf numFmtId="178" fontId="11" fillId="0" borderId="5" xfId="5" applyNumberFormat="1" applyFont="1" applyFill="1" applyBorder="1" applyAlignment="1">
      <alignment horizontal="left" vertical="center" wrapText="1"/>
    </xf>
    <xf numFmtId="178" fontId="11" fillId="0" borderId="0" xfId="5" applyNumberFormat="1" applyFont="1" applyFill="1" applyBorder="1" applyAlignment="1">
      <alignment horizontal="left" vertical="center" wrapText="1"/>
    </xf>
    <xf numFmtId="178" fontId="11" fillId="0" borderId="10" xfId="5" applyNumberFormat="1" applyFont="1" applyFill="1" applyBorder="1" applyAlignment="1">
      <alignment horizontal="left" vertical="center" wrapText="1"/>
    </xf>
    <xf numFmtId="178" fontId="11" fillId="0" borderId="2" xfId="5" applyNumberFormat="1" applyFont="1" applyFill="1" applyBorder="1" applyAlignment="1">
      <alignment horizontal="left" vertical="center" wrapText="1"/>
    </xf>
    <xf numFmtId="178" fontId="11" fillId="0" borderId="7" xfId="5" applyNumberFormat="1" applyFont="1" applyFill="1" applyBorder="1" applyAlignment="1">
      <alignment horizontal="left" vertical="center" wrapText="1"/>
    </xf>
    <xf numFmtId="178" fontId="11" fillId="0" borderId="8" xfId="5" applyNumberFormat="1" applyFont="1" applyFill="1" applyBorder="1" applyAlignment="1">
      <alignment horizontal="left" vertical="center" wrapText="1"/>
    </xf>
    <xf numFmtId="49" fontId="13" fillId="0" borderId="11" xfId="1" applyNumberFormat="1" applyFont="1" applyFill="1" applyBorder="1" applyAlignment="1">
      <alignment vertical="center" wrapText="1"/>
    </xf>
    <xf numFmtId="49" fontId="13" fillId="0" borderId="13" xfId="1" applyNumberFormat="1" applyFont="1" applyFill="1" applyBorder="1" applyAlignment="1">
      <alignment vertical="center" wrapText="1"/>
    </xf>
    <xf numFmtId="49" fontId="13" fillId="0" borderId="12" xfId="1" applyNumberFormat="1" applyFont="1" applyFill="1" applyBorder="1" applyAlignment="1">
      <alignment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21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FF"/>
      <color rgb="FF0000FF"/>
      <color rgb="FF99FF66"/>
      <color rgb="FF00FF00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8E34-0297-4057-9A70-B7EE69B96DF5}">
  <sheetPr>
    <tabColor rgb="FFFFFF00"/>
    <pageSetUpPr fitToPage="1"/>
  </sheetPr>
  <dimension ref="A1:AR80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 activeCell="F3" sqref="F3"/>
    </sheetView>
  </sheetViews>
  <sheetFormatPr defaultColWidth="8.6640625" defaultRowHeight="18" customHeight="1" outlineLevelCol="1"/>
  <cols>
    <col min="1" max="1" width="3.77734375" style="11" customWidth="1"/>
    <col min="2" max="4" width="1.21875" style="1" customWidth="1"/>
    <col min="5" max="5" width="25" style="1" customWidth="1"/>
    <col min="6" max="6" width="31.21875" style="8" customWidth="1"/>
    <col min="7" max="8" width="11.21875" style="3" customWidth="1"/>
    <col min="9" max="9" width="11.21875" style="2" customWidth="1"/>
    <col min="10" max="10" width="5" style="9" customWidth="1"/>
    <col min="11" max="11" width="5" style="10" customWidth="1"/>
    <col min="12" max="12" width="6.44140625" style="22" customWidth="1"/>
    <col min="13" max="13" width="3.88671875" style="4" customWidth="1" outlineLevel="1"/>
    <col min="14" max="14" width="4" style="4" customWidth="1" outlineLevel="1"/>
    <col min="15" max="15" width="3.88671875" style="4" customWidth="1" outlineLevel="1"/>
    <col min="16" max="16" width="3.21875" style="4" customWidth="1" outlineLevel="1"/>
    <col min="17" max="17" width="5" style="4" customWidth="1" outlineLevel="1"/>
    <col min="18" max="19" width="8.6640625" style="5" customWidth="1"/>
    <col min="20" max="20" width="23.88671875" style="5" bestFit="1" customWidth="1"/>
    <col min="21" max="21" width="16.109375" style="80" bestFit="1" customWidth="1"/>
    <col min="22" max="26" width="8.6640625" style="5" customWidth="1"/>
    <col min="27" max="27" width="8.6640625" style="6" customWidth="1"/>
    <col min="28" max="32" width="8.6640625" style="5" customWidth="1"/>
    <col min="33" max="37" width="8.6640625" style="7" customWidth="1"/>
    <col min="38" max="38" width="22.88671875" style="7" customWidth="1"/>
    <col min="39" max="198" width="8.6640625" style="5" customWidth="1"/>
    <col min="199" max="16384" width="8.6640625" style="5"/>
  </cols>
  <sheetData>
    <row r="1" spans="1:44" ht="18" customHeight="1">
      <c r="A1" s="38" t="s">
        <v>28</v>
      </c>
      <c r="B1" s="39"/>
      <c r="C1" s="40"/>
      <c r="D1" s="40"/>
      <c r="E1" s="40"/>
      <c r="F1" s="42"/>
      <c r="G1" s="43"/>
      <c r="H1" s="43"/>
      <c r="I1" s="44"/>
      <c r="J1" s="97"/>
      <c r="K1" s="97"/>
      <c r="S1" s="80"/>
      <c r="U1" s="5"/>
      <c r="Y1" s="6"/>
      <c r="AA1" s="5"/>
      <c r="AE1" s="7"/>
      <c r="AF1" s="7"/>
      <c r="AK1" s="5"/>
      <c r="AL1" s="5"/>
    </row>
    <row r="2" spans="1:44" ht="14.25" customHeight="1">
      <c r="A2" s="45"/>
      <c r="B2" s="39"/>
      <c r="C2" s="46"/>
      <c r="D2" s="46"/>
      <c r="E2" s="46"/>
      <c r="F2" s="47"/>
      <c r="G2" s="43"/>
      <c r="H2" s="43"/>
      <c r="I2" s="48"/>
      <c r="S2" s="80"/>
      <c r="U2" s="98" t="s">
        <v>27</v>
      </c>
      <c r="V2" s="99"/>
      <c r="W2" s="99"/>
      <c r="X2" s="99"/>
      <c r="Y2" s="100"/>
      <c r="AA2" s="5"/>
      <c r="AE2" s="7"/>
      <c r="AF2" s="7"/>
      <c r="AK2" s="5"/>
      <c r="AL2" s="5"/>
    </row>
    <row r="3" spans="1:44" ht="13.2">
      <c r="A3" s="49"/>
      <c r="B3" s="39"/>
      <c r="C3" s="50"/>
      <c r="D3" s="50"/>
      <c r="E3" s="50"/>
      <c r="F3" s="51"/>
      <c r="G3" s="43"/>
      <c r="H3" s="43"/>
      <c r="I3" s="52"/>
      <c r="L3" s="26"/>
      <c r="S3" s="80"/>
      <c r="U3" s="101"/>
      <c r="V3" s="102"/>
      <c r="W3" s="102"/>
      <c r="X3" s="102"/>
      <c r="Y3" s="103"/>
      <c r="AA3" s="5"/>
      <c r="AE3" s="7"/>
      <c r="AF3" s="7"/>
      <c r="AK3" s="5"/>
      <c r="AL3" s="5"/>
    </row>
    <row r="4" spans="1:44" ht="15" customHeight="1">
      <c r="A4" s="53"/>
      <c r="B4" s="39"/>
      <c r="C4" s="39"/>
      <c r="D4" s="39"/>
      <c r="E4" s="39"/>
      <c r="F4" s="47"/>
      <c r="G4" s="107"/>
      <c r="H4" s="107"/>
      <c r="I4" s="54"/>
      <c r="K4" s="33" t="s">
        <v>39</v>
      </c>
      <c r="M4" s="13"/>
      <c r="N4" s="13"/>
      <c r="O4" s="13"/>
      <c r="S4" s="80"/>
      <c r="U4" s="101"/>
      <c r="V4" s="102"/>
      <c r="W4" s="102"/>
      <c r="X4" s="102"/>
      <c r="Y4" s="103"/>
      <c r="AA4" s="5"/>
      <c r="AE4" s="7"/>
      <c r="AF4" s="7"/>
      <c r="AK4" s="5"/>
      <c r="AL4" s="5"/>
    </row>
    <row r="5" spans="1:44" ht="27.75" customHeight="1" thickBot="1">
      <c r="A5" s="53"/>
      <c r="B5" s="39"/>
      <c r="C5" s="39"/>
      <c r="D5" s="39"/>
      <c r="E5" s="39"/>
      <c r="F5" s="55"/>
      <c r="G5" s="56"/>
      <c r="H5" s="56"/>
      <c r="I5" s="57"/>
      <c r="J5" s="14"/>
      <c r="K5" s="12" t="s">
        <v>31</v>
      </c>
      <c r="L5" s="12"/>
      <c r="M5" s="13"/>
      <c r="N5" s="13"/>
      <c r="O5" s="13"/>
      <c r="S5" s="80"/>
      <c r="U5" s="104"/>
      <c r="V5" s="105"/>
      <c r="W5" s="105"/>
      <c r="X5" s="105"/>
      <c r="Y5" s="106"/>
      <c r="AA5" s="5"/>
      <c r="AE5" s="108" t="s">
        <v>22</v>
      </c>
      <c r="AF5" s="109"/>
      <c r="AG5" s="109"/>
      <c r="AH5" s="109"/>
      <c r="AI5" s="109"/>
      <c r="AJ5" s="109"/>
      <c r="AK5" s="109"/>
      <c r="AL5" s="110"/>
      <c r="AM5" s="108" t="s">
        <v>26</v>
      </c>
      <c r="AN5" s="109"/>
      <c r="AO5" s="109"/>
      <c r="AP5" s="109"/>
      <c r="AQ5" s="109"/>
      <c r="AR5" s="110"/>
    </row>
    <row r="6" spans="1:44" ht="15" customHeight="1">
      <c r="A6" s="58" t="s">
        <v>23</v>
      </c>
      <c r="B6" s="83" t="s">
        <v>0</v>
      </c>
      <c r="C6" s="84"/>
      <c r="D6" s="84"/>
      <c r="E6" s="85"/>
      <c r="F6" s="89" t="s">
        <v>19</v>
      </c>
      <c r="G6" s="59" t="s">
        <v>43</v>
      </c>
      <c r="H6" s="59" t="s">
        <v>52</v>
      </c>
      <c r="I6" s="60" t="s">
        <v>1</v>
      </c>
      <c r="J6" s="91" t="s">
        <v>25</v>
      </c>
      <c r="K6" s="92"/>
      <c r="L6" s="95" t="s">
        <v>53</v>
      </c>
      <c r="S6" s="80"/>
      <c r="U6" s="5" t="s">
        <v>14</v>
      </c>
      <c r="V6" s="5" t="s">
        <v>15</v>
      </c>
      <c r="W6" s="5" t="s">
        <v>16</v>
      </c>
      <c r="Y6" s="6"/>
      <c r="AA6" s="5"/>
      <c r="AE6" s="111"/>
      <c r="AF6" s="112"/>
      <c r="AG6" s="112"/>
      <c r="AH6" s="112"/>
      <c r="AI6" s="112"/>
      <c r="AJ6" s="112"/>
      <c r="AK6" s="112"/>
      <c r="AL6" s="113"/>
      <c r="AM6" s="111"/>
      <c r="AN6" s="112"/>
      <c r="AO6" s="112"/>
      <c r="AP6" s="112"/>
      <c r="AQ6" s="112"/>
      <c r="AR6" s="113"/>
    </row>
    <row r="7" spans="1:44" ht="15" customHeight="1">
      <c r="A7" s="61" t="s">
        <v>24</v>
      </c>
      <c r="B7" s="86"/>
      <c r="C7" s="87"/>
      <c r="D7" s="87"/>
      <c r="E7" s="88"/>
      <c r="F7" s="90"/>
      <c r="G7" s="41" t="s">
        <v>37</v>
      </c>
      <c r="H7" s="41" t="s">
        <v>42</v>
      </c>
      <c r="I7" s="62" t="s">
        <v>20</v>
      </c>
      <c r="J7" s="93"/>
      <c r="K7" s="94"/>
      <c r="L7" s="96"/>
      <c r="S7" s="80"/>
      <c r="U7" s="5"/>
      <c r="Y7" s="6"/>
      <c r="AA7" s="5"/>
      <c r="AE7" s="114"/>
      <c r="AF7" s="115"/>
      <c r="AG7" s="115"/>
      <c r="AH7" s="115"/>
      <c r="AI7" s="115"/>
      <c r="AJ7" s="115"/>
      <c r="AK7" s="115"/>
      <c r="AL7" s="116"/>
      <c r="AM7" s="114"/>
      <c r="AN7" s="115"/>
      <c r="AO7" s="115"/>
      <c r="AP7" s="115"/>
      <c r="AQ7" s="115"/>
      <c r="AR7" s="116"/>
    </row>
    <row r="8" spans="1:44" ht="26.4">
      <c r="A8" s="63">
        <v>1</v>
      </c>
      <c r="B8" s="117" t="s">
        <v>54</v>
      </c>
      <c r="C8" s="119"/>
      <c r="D8" s="119"/>
      <c r="E8" s="118"/>
      <c r="F8" s="15"/>
      <c r="G8" s="34">
        <f>G9</f>
        <v>22130</v>
      </c>
      <c r="H8" s="34">
        <f>H9</f>
        <v>22130</v>
      </c>
      <c r="I8" s="34">
        <f t="shared" ref="I8:I40" si="0">+H8-G8</f>
        <v>0</v>
      </c>
      <c r="J8" s="16"/>
      <c r="K8" s="29"/>
      <c r="L8" s="28" t="str">
        <f t="shared" ref="L8:L41" si="1">IF(AND(H8&lt;&gt;0,G8=0),"○","")</f>
        <v/>
      </c>
      <c r="M8" s="4" t="str">
        <f t="shared" ref="M8:M40" si="2">IF(B8&lt;&gt;"","款","-")</f>
        <v>款</v>
      </c>
      <c r="N8" s="4" t="str">
        <f t="shared" ref="N8:N40" si="3">IF(C8&lt;&gt;"","項","-")</f>
        <v>-</v>
      </c>
      <c r="O8" s="4" t="str">
        <f t="shared" ref="O8:O40" si="4">IF(D8&lt;&gt;"","目","-")</f>
        <v>-</v>
      </c>
      <c r="P8" s="4" t="str">
        <f t="shared" ref="P8:P40" si="5">IF(E8&lt;&gt;"","節","-")</f>
        <v>-</v>
      </c>
      <c r="Q8" s="4" t="str">
        <f t="shared" ref="Q8:Q40" si="6">IF(F8&lt;&gt;"","事項","-")</f>
        <v>-</v>
      </c>
      <c r="R8" s="5" t="s">
        <v>32</v>
      </c>
      <c r="S8" s="80" t="e">
        <f>IF(#REF!&lt;&gt;"",#REF!,"")</f>
        <v>#REF!</v>
      </c>
      <c r="U8" s="5">
        <f>IF(LENB(D8)/2&gt;13.5,2,1)</f>
        <v>1</v>
      </c>
      <c r="V8" s="5">
        <f>IF(LENB(E8)/2&gt;26.5,3,IF(LENB(E8)/2&gt;13.5,2,1))</f>
        <v>1</v>
      </c>
      <c r="W8" s="5">
        <f>IF(LENB(F8)/2&gt;51,4,IF(LENB(F8)/2&gt;34,3,IF(LENB(F8)/2&gt;17,2,1)))</f>
        <v>1</v>
      </c>
      <c r="X8" s="5">
        <f t="shared" ref="X8:X40" si="7">MAX(U8:W8)</f>
        <v>1</v>
      </c>
      <c r="Y8" s="6" t="str">
        <f t="shared" ref="Y8:Y40" si="8">IF(X8=4,"⑤"&amp;CHAR(10)&amp;CHAR(10)&amp;CHAR(10)&amp;CHAR(10),IF(X8=3,"④"&amp;CHAR(10)&amp;CHAR(10)&amp;CHAR(10),IF(X8=2,"③"&amp;CHAR(10)&amp;CHAR(10),"②"&amp;CHAR(10))))</f>
        <v xml:space="preserve">②
</v>
      </c>
      <c r="AA8" s="17">
        <f>LENB(D8)/2</f>
        <v>0</v>
      </c>
      <c r="AB8" s="17">
        <f>LENB(E8)/2</f>
        <v>0</v>
      </c>
      <c r="AC8" s="17">
        <f>LENB(F8)/2</f>
        <v>0</v>
      </c>
      <c r="AE8" s="7" t="str">
        <f>IF(M8="款",B8,#REF!)</f>
        <v>15款　使用料及手数料</v>
      </c>
      <c r="AF8" s="7" t="e">
        <f>IF(#REF!=AE8,IF(N8="項",C8,#REF!),0)</f>
        <v>#REF!</v>
      </c>
      <c r="AG8" s="7" t="e">
        <f>IF(#REF!=AF8,IF(O8="目",D8,#REF!),0)</f>
        <v>#REF!</v>
      </c>
      <c r="AH8" s="7" t="e">
        <f>IF(#REF!=AG8,IF(P8="節",E8,"事項"),0)</f>
        <v>#REF!</v>
      </c>
      <c r="AJ8" s="7" t="e">
        <f t="shared" ref="AJ8:AJ40" si="9">IF(AF8=0,AE8,IF(AG8=0,CONCATENATE(AE8,AF8),IF(AH8=0,CONCATENATE(AE8,AF8,AG8),IF(AH8="事項",0,CONCATENATE(AE8,AF8,AG8,AH8)))))</f>
        <v>#REF!</v>
      </c>
      <c r="AK8" s="5"/>
      <c r="AL8" s="5"/>
      <c r="AM8" s="7" t="e">
        <f>IF(AJ8=0,#REF!,AJ8)</f>
        <v>#REF!</v>
      </c>
      <c r="AN8" s="5" t="e">
        <f t="shared" ref="AN8:AN40" si="10">CONCATENATE(AM8,S8)</f>
        <v>#REF!</v>
      </c>
    </row>
    <row r="9" spans="1:44" ht="26.4">
      <c r="A9" s="63">
        <v>2</v>
      </c>
      <c r="B9" s="64"/>
      <c r="C9" s="117" t="s">
        <v>2</v>
      </c>
      <c r="D9" s="119"/>
      <c r="E9" s="118"/>
      <c r="F9" s="15"/>
      <c r="G9" s="34">
        <f>SUM(G10)</f>
        <v>22130</v>
      </c>
      <c r="H9" s="34">
        <f>SUM(H10)</f>
        <v>22130</v>
      </c>
      <c r="I9" s="34">
        <f t="shared" si="0"/>
        <v>0</v>
      </c>
      <c r="J9" s="16"/>
      <c r="K9" s="30"/>
      <c r="L9" s="28" t="str">
        <f t="shared" si="1"/>
        <v/>
      </c>
      <c r="M9" s="4" t="str">
        <f t="shared" si="2"/>
        <v>-</v>
      </c>
      <c r="N9" s="4" t="str">
        <f t="shared" si="3"/>
        <v>項</v>
      </c>
      <c r="O9" s="4" t="str">
        <f t="shared" si="4"/>
        <v>-</v>
      </c>
      <c r="P9" s="4" t="str">
        <f t="shared" si="5"/>
        <v>-</v>
      </c>
      <c r="Q9" s="4" t="str">
        <f t="shared" si="6"/>
        <v>-</v>
      </c>
      <c r="R9" s="5" t="s">
        <v>32</v>
      </c>
      <c r="S9" s="80" t="e">
        <f>IF(#REF!&lt;&gt;"",#REF!,"")</f>
        <v>#REF!</v>
      </c>
      <c r="U9" s="5">
        <f>IF(LENB(D9)/2&gt;13.5,2,1)</f>
        <v>1</v>
      </c>
      <c r="V9" s="5">
        <f>IF(LENB(E9)/2&gt;26.5,3,IF(LENB(E9)/2&gt;13.5,2,1))</f>
        <v>1</v>
      </c>
      <c r="W9" s="5">
        <f>IF(LENB(F9)/2&gt;51,4,IF(LENB(F9)/2&gt;34,3,IF(LENB(F9)/2&gt;17,2,1)))</f>
        <v>1</v>
      </c>
      <c r="X9" s="5">
        <f t="shared" si="7"/>
        <v>1</v>
      </c>
      <c r="Y9" s="6" t="str">
        <f t="shared" si="8"/>
        <v xml:space="preserve">②
</v>
      </c>
      <c r="AA9" s="17">
        <f>LENB(D9)/2</f>
        <v>0</v>
      </c>
      <c r="AB9" s="17">
        <f>LENB(E9)/2</f>
        <v>0</v>
      </c>
      <c r="AC9" s="17">
        <f>LENB(F9)/2</f>
        <v>0</v>
      </c>
      <c r="AE9" s="7" t="str">
        <f>IF(M9="款",B9,AE8)</f>
        <v>15款　使用料及手数料</v>
      </c>
      <c r="AF9" s="7" t="str">
        <f>IF(AE8=AE9,IF(N9="項",C9,AF8),0)</f>
        <v>1項　使用料</v>
      </c>
      <c r="AG9" s="7" t="e">
        <f>IF(AF8=AF9,IF(O9="目",D9,AG8),0)</f>
        <v>#REF!</v>
      </c>
      <c r="AH9" s="7" t="e">
        <f>IF(AG8=AG9,IF(P9="節",E9,"事項"),0)</f>
        <v>#REF!</v>
      </c>
      <c r="AJ9" s="7" t="e">
        <f t="shared" si="9"/>
        <v>#REF!</v>
      </c>
      <c r="AK9" s="5"/>
      <c r="AL9" s="5"/>
      <c r="AM9" s="7" t="e">
        <f t="shared" ref="AM9:AM10" si="11">IF(AJ9=0,AM8,AJ9)</f>
        <v>#REF!</v>
      </c>
      <c r="AN9" s="5" t="e">
        <f t="shared" si="10"/>
        <v>#REF!</v>
      </c>
    </row>
    <row r="10" spans="1:44" ht="26.4">
      <c r="A10" s="63">
        <v>3</v>
      </c>
      <c r="B10" s="36"/>
      <c r="C10" s="65"/>
      <c r="D10" s="117" t="s">
        <v>3</v>
      </c>
      <c r="E10" s="118"/>
      <c r="F10" s="35"/>
      <c r="G10" s="34">
        <f>SUM(G11)</f>
        <v>22130</v>
      </c>
      <c r="H10" s="34">
        <f>SUM(H11)</f>
        <v>22130</v>
      </c>
      <c r="I10" s="34">
        <f t="shared" si="0"/>
        <v>0</v>
      </c>
      <c r="J10" s="16"/>
      <c r="K10" s="30"/>
      <c r="L10" s="28" t="str">
        <f t="shared" si="1"/>
        <v/>
      </c>
      <c r="M10" s="4" t="str">
        <f t="shared" si="2"/>
        <v>-</v>
      </c>
      <c r="N10" s="4" t="str">
        <f t="shared" si="3"/>
        <v>-</v>
      </c>
      <c r="O10" s="4" t="str">
        <f t="shared" si="4"/>
        <v>目</v>
      </c>
      <c r="P10" s="4" t="str">
        <f t="shared" si="5"/>
        <v>-</v>
      </c>
      <c r="Q10" s="4" t="str">
        <f t="shared" si="6"/>
        <v>-</v>
      </c>
      <c r="R10" s="5" t="s">
        <v>32</v>
      </c>
      <c r="S10" s="80" t="e">
        <f>IF(#REF!&lt;&gt;"",#REF!,"")</f>
        <v>#REF!</v>
      </c>
      <c r="U10" s="5">
        <f>IF(LENB(D10)/2&gt;13.5,2,1)</f>
        <v>1</v>
      </c>
      <c r="V10" s="5">
        <f>IF(LENB(E10)/2&gt;26.5,3,IF(LENB(E10)/2&gt;13.5,2,1))</f>
        <v>1</v>
      </c>
      <c r="W10" s="5">
        <f>IF(LENB(F10)/2&gt;51,4,IF(LENB(F10)/2&gt;34,3,IF(LENB(F10)/2&gt;17,2,1)))</f>
        <v>1</v>
      </c>
      <c r="X10" s="5">
        <f t="shared" si="7"/>
        <v>1</v>
      </c>
      <c r="Y10" s="6" t="str">
        <f t="shared" si="8"/>
        <v xml:space="preserve">②
</v>
      </c>
      <c r="AA10" s="17">
        <f>LENB(D10)/2</f>
        <v>7.5</v>
      </c>
      <c r="AB10" s="17">
        <f>LENB(E10)/2</f>
        <v>0</v>
      </c>
      <c r="AC10" s="17">
        <f>LENB(F10)/2</f>
        <v>0</v>
      </c>
      <c r="AE10" s="7" t="str">
        <f>IF(M10="款",B10,AE9)</f>
        <v>15款　使用料及手数料</v>
      </c>
      <c r="AF10" s="7" t="str">
        <f>IF(AE9=AE10,IF(N10="項",C10,AF9),0)</f>
        <v>1項　使用料</v>
      </c>
      <c r="AG10" s="7" t="str">
        <f>IF(AF9=AF10,IF(O10="目",D10,AG9),0)</f>
        <v>1目　総務使用料</v>
      </c>
      <c r="AH10" s="7" t="e">
        <f>IF(AG9=AG10,IF(P10="節",E10,"事項"),0)</f>
        <v>#REF!</v>
      </c>
      <c r="AJ10" s="7" t="e">
        <f t="shared" si="9"/>
        <v>#REF!</v>
      </c>
      <c r="AK10" s="5"/>
      <c r="AL10" s="5"/>
      <c r="AM10" s="7" t="e">
        <f t="shared" si="11"/>
        <v>#REF!</v>
      </c>
      <c r="AN10" s="5" t="e">
        <f t="shared" si="10"/>
        <v>#REF!</v>
      </c>
    </row>
    <row r="11" spans="1:44" ht="26.4">
      <c r="A11" s="63">
        <v>4</v>
      </c>
      <c r="B11" s="36"/>
      <c r="C11" s="36"/>
      <c r="D11" s="36"/>
      <c r="E11" s="37" t="s">
        <v>4</v>
      </c>
      <c r="F11" s="35" t="s">
        <v>29</v>
      </c>
      <c r="G11" s="34">
        <v>22130</v>
      </c>
      <c r="H11" s="34">
        <v>22130</v>
      </c>
      <c r="I11" s="34">
        <f t="shared" si="0"/>
        <v>0</v>
      </c>
      <c r="J11" s="16"/>
      <c r="K11" s="30"/>
      <c r="L11" s="28" t="str">
        <f t="shared" si="1"/>
        <v/>
      </c>
      <c r="M11" s="4" t="str">
        <f t="shared" si="2"/>
        <v>-</v>
      </c>
      <c r="N11" s="4" t="str">
        <f t="shared" si="3"/>
        <v>-</v>
      </c>
      <c r="O11" s="4" t="str">
        <f t="shared" si="4"/>
        <v>-</v>
      </c>
      <c r="P11" s="4" t="str">
        <f t="shared" si="5"/>
        <v>節</v>
      </c>
      <c r="Q11" s="4" t="str">
        <f t="shared" si="6"/>
        <v>事項</v>
      </c>
      <c r="R11" s="5" t="s">
        <v>32</v>
      </c>
      <c r="S11" s="80" t="e">
        <f>IF(#REF!&lt;&gt;"",#REF!,"")</f>
        <v>#REF!</v>
      </c>
      <c r="U11" s="5">
        <f>IF(LENB(D11)/2&gt;13.5,2,1)</f>
        <v>1</v>
      </c>
      <c r="V11" s="5">
        <f>IF(LENB(E11)/2&gt;26.5,3,IF(LENB(E11)/2&gt;13.5,2,1))</f>
        <v>1</v>
      </c>
      <c r="W11" s="5">
        <f>IF(LENB(F11)/2&gt;51,4,IF(LENB(F11)/2&gt;34,3,IF(LENB(F11)/2&gt;17,2,1)))</f>
        <v>1</v>
      </c>
      <c r="X11" s="5">
        <f t="shared" si="7"/>
        <v>1</v>
      </c>
      <c r="Y11" s="6" t="str">
        <f t="shared" si="8"/>
        <v xml:space="preserve">②
</v>
      </c>
      <c r="AA11" s="17">
        <f>LENB(D11)/2</f>
        <v>0</v>
      </c>
      <c r="AB11" s="17">
        <f>LENB(E11)/2</f>
        <v>7.5</v>
      </c>
      <c r="AC11" s="17">
        <f>LENB(F11)/2</f>
        <v>11</v>
      </c>
      <c r="AE11" s="7" t="e">
        <f>IF(M11="款",B11,#REF!)</f>
        <v>#REF!</v>
      </c>
      <c r="AF11" s="7" t="e">
        <f>IF(#REF!=AE11,IF(N11="項",C11,#REF!),0)</f>
        <v>#REF!</v>
      </c>
      <c r="AG11" s="7" t="e">
        <f>IF(#REF!=AF11,IF(O11="目",D11,#REF!),0)</f>
        <v>#REF!</v>
      </c>
      <c r="AH11" s="7" t="e">
        <f>IF(#REF!=AG11,IF(P11="節",E11,"事項"),0)</f>
        <v>#REF!</v>
      </c>
      <c r="AJ11" s="7" t="e">
        <f t="shared" si="9"/>
        <v>#REF!</v>
      </c>
      <c r="AK11" s="5"/>
      <c r="AL11" s="5"/>
      <c r="AM11" s="7" t="e">
        <f>IF(AJ11=0,#REF!,AJ11)</f>
        <v>#REF!</v>
      </c>
      <c r="AN11" s="5" t="e">
        <f t="shared" si="10"/>
        <v>#REF!</v>
      </c>
    </row>
    <row r="12" spans="1:44" ht="26.4">
      <c r="A12" s="63">
        <v>5</v>
      </c>
      <c r="B12" s="117" t="s">
        <v>55</v>
      </c>
      <c r="C12" s="119"/>
      <c r="D12" s="119"/>
      <c r="E12" s="118"/>
      <c r="F12" s="15"/>
      <c r="G12" s="34">
        <f>G13</f>
        <v>12421</v>
      </c>
      <c r="H12" s="34">
        <f>H13</f>
        <v>18200</v>
      </c>
      <c r="I12" s="34">
        <f t="shared" si="0"/>
        <v>5779</v>
      </c>
      <c r="J12" s="16"/>
      <c r="K12" s="29"/>
      <c r="L12" s="28" t="str">
        <f t="shared" si="1"/>
        <v/>
      </c>
      <c r="M12" s="4" t="str">
        <f t="shared" si="2"/>
        <v>款</v>
      </c>
      <c r="N12" s="4" t="str">
        <f t="shared" si="3"/>
        <v>-</v>
      </c>
      <c r="O12" s="4" t="str">
        <f t="shared" si="4"/>
        <v>-</v>
      </c>
      <c r="P12" s="4" t="str">
        <f t="shared" si="5"/>
        <v>-</v>
      </c>
      <c r="Q12" s="4" t="str">
        <f t="shared" si="6"/>
        <v>-</v>
      </c>
      <c r="R12" s="5" t="s">
        <v>33</v>
      </c>
      <c r="S12" s="80" t="e">
        <f>IF(#REF!&lt;&gt;"",#REF!,"")</f>
        <v>#REF!</v>
      </c>
      <c r="U12" s="5">
        <f>IF(LENB(D12)/2&gt;13.5,2,1)</f>
        <v>1</v>
      </c>
      <c r="V12" s="5">
        <f>IF(LENB(E12)/2&gt;26.5,3,IF(LENB(E12)/2&gt;13.5,2,1))</f>
        <v>1</v>
      </c>
      <c r="W12" s="5">
        <f>IF(LENB(F12)/2&gt;51,4,IF(LENB(F12)/2&gt;34,3,IF(LENB(F12)/2&gt;17,2,1)))</f>
        <v>1</v>
      </c>
      <c r="X12" s="5">
        <f t="shared" si="7"/>
        <v>1</v>
      </c>
      <c r="Y12" s="6" t="str">
        <f t="shared" si="8"/>
        <v xml:space="preserve">②
</v>
      </c>
      <c r="AA12" s="17">
        <f>LENB(D12)/2</f>
        <v>0</v>
      </c>
      <c r="AB12" s="17">
        <f>LENB(E12)/2</f>
        <v>0</v>
      </c>
      <c r="AC12" s="17">
        <f>LENB(F12)/2</f>
        <v>0</v>
      </c>
      <c r="AE12" s="7" t="str">
        <f>IF(M12="款",B12,#REF!)</f>
        <v>16款　国庫支出金</v>
      </c>
      <c r="AF12" s="7" t="e">
        <f>IF(#REF!=AE12,IF(N12="項",C12,#REF!),0)</f>
        <v>#REF!</v>
      </c>
      <c r="AG12" s="7" t="e">
        <f>IF(#REF!=AF12,IF(O12="目",D12,#REF!),0)</f>
        <v>#REF!</v>
      </c>
      <c r="AH12" s="7" t="e">
        <f>IF(#REF!=AG12,IF(P12="節",E12,"事項"),0)</f>
        <v>#REF!</v>
      </c>
      <c r="AJ12" s="7" t="e">
        <f t="shared" si="9"/>
        <v>#REF!</v>
      </c>
      <c r="AK12" s="5"/>
      <c r="AL12" s="5"/>
      <c r="AM12" s="7" t="e">
        <f>IF(AJ12=0,#REF!,AJ12)</f>
        <v>#REF!</v>
      </c>
      <c r="AN12" s="5" t="e">
        <f t="shared" si="10"/>
        <v>#REF!</v>
      </c>
    </row>
    <row r="13" spans="1:44" ht="26.4">
      <c r="A13" s="63">
        <v>6</v>
      </c>
      <c r="B13" s="36"/>
      <c r="C13" s="117" t="s">
        <v>5</v>
      </c>
      <c r="D13" s="119"/>
      <c r="E13" s="118"/>
      <c r="F13" s="15"/>
      <c r="G13" s="34">
        <f>SUM(G14)</f>
        <v>12421</v>
      </c>
      <c r="H13" s="34">
        <f>SUM(H14)</f>
        <v>18200</v>
      </c>
      <c r="I13" s="34">
        <f t="shared" si="0"/>
        <v>5779</v>
      </c>
      <c r="J13" s="16"/>
      <c r="K13" s="30"/>
      <c r="L13" s="28" t="str">
        <f t="shared" si="1"/>
        <v/>
      </c>
      <c r="M13" s="4" t="str">
        <f t="shared" si="2"/>
        <v>-</v>
      </c>
      <c r="N13" s="4" t="str">
        <f t="shared" si="3"/>
        <v>項</v>
      </c>
      <c r="O13" s="4" t="str">
        <f t="shared" si="4"/>
        <v>-</v>
      </c>
      <c r="P13" s="4" t="str">
        <f t="shared" si="5"/>
        <v>-</v>
      </c>
      <c r="Q13" s="4" t="str">
        <f t="shared" si="6"/>
        <v>-</v>
      </c>
      <c r="R13" s="5" t="s">
        <v>33</v>
      </c>
      <c r="S13" s="80" t="e">
        <f>IF(#REF!&lt;&gt;"",#REF!,"")</f>
        <v>#REF!</v>
      </c>
      <c r="U13" s="5">
        <f>IF(LENB(D13)/2&gt;13.5,2,1)</f>
        <v>1</v>
      </c>
      <c r="V13" s="5">
        <f>IF(LENB(E13)/2&gt;26.5,3,IF(LENB(E13)/2&gt;13.5,2,1))</f>
        <v>1</v>
      </c>
      <c r="W13" s="5">
        <f>IF(LENB(F13)/2&gt;51,4,IF(LENB(F13)/2&gt;34,3,IF(LENB(F13)/2&gt;17,2,1)))</f>
        <v>1</v>
      </c>
      <c r="X13" s="5">
        <f t="shared" si="7"/>
        <v>1</v>
      </c>
      <c r="Y13" s="6" t="str">
        <f t="shared" si="8"/>
        <v xml:space="preserve">②
</v>
      </c>
      <c r="AA13" s="17">
        <f>LENB(D13)/2</f>
        <v>0</v>
      </c>
      <c r="AB13" s="17">
        <f>LENB(E13)/2</f>
        <v>0</v>
      </c>
      <c r="AC13" s="17">
        <f>LENB(F13)/2</f>
        <v>0</v>
      </c>
      <c r="AE13" s="7" t="e">
        <f>IF(M13="款",B13,#REF!)</f>
        <v>#REF!</v>
      </c>
      <c r="AF13" s="7" t="e">
        <f>IF(#REF!=AE13,IF(N13="項",C13,#REF!),0)</f>
        <v>#REF!</v>
      </c>
      <c r="AG13" s="7" t="e">
        <f>IF(#REF!=AF13,IF(O13="目",D13,#REF!),0)</f>
        <v>#REF!</v>
      </c>
      <c r="AH13" s="7" t="e">
        <f>IF(#REF!=AG13,IF(P13="節",E13,"事項"),0)</f>
        <v>#REF!</v>
      </c>
      <c r="AJ13" s="7" t="e">
        <f t="shared" si="9"/>
        <v>#REF!</v>
      </c>
      <c r="AK13" s="5"/>
      <c r="AL13" s="5"/>
      <c r="AM13" s="7" t="e">
        <f>IF(AJ13=0,#REF!,AJ13)</f>
        <v>#REF!</v>
      </c>
      <c r="AN13" s="5" t="e">
        <f t="shared" si="10"/>
        <v>#REF!</v>
      </c>
    </row>
    <row r="14" spans="1:44" ht="26.4">
      <c r="A14" s="63">
        <v>7</v>
      </c>
      <c r="B14" s="36"/>
      <c r="C14" s="36"/>
      <c r="D14" s="117" t="s">
        <v>6</v>
      </c>
      <c r="E14" s="118"/>
      <c r="F14" s="35"/>
      <c r="G14" s="34">
        <f>SUM(G15)</f>
        <v>12421</v>
      </c>
      <c r="H14" s="34">
        <f>SUM(H15)</f>
        <v>18200</v>
      </c>
      <c r="I14" s="34">
        <f t="shared" si="0"/>
        <v>5779</v>
      </c>
      <c r="J14" s="16"/>
      <c r="K14" s="30"/>
      <c r="L14" s="28" t="str">
        <f t="shared" si="1"/>
        <v/>
      </c>
      <c r="M14" s="4" t="str">
        <f t="shared" si="2"/>
        <v>-</v>
      </c>
      <c r="N14" s="4" t="str">
        <f t="shared" si="3"/>
        <v>-</v>
      </c>
      <c r="O14" s="4" t="str">
        <f t="shared" si="4"/>
        <v>目</v>
      </c>
      <c r="P14" s="4" t="str">
        <f t="shared" si="5"/>
        <v>-</v>
      </c>
      <c r="Q14" s="4" t="str">
        <f t="shared" si="6"/>
        <v>-</v>
      </c>
      <c r="R14" s="5" t="s">
        <v>33</v>
      </c>
      <c r="S14" s="80" t="e">
        <f>IF(#REF!&lt;&gt;"",#REF!,"")</f>
        <v>#REF!</v>
      </c>
      <c r="U14" s="5">
        <f>IF(LENB(D14)/2&gt;13.5,2,1)</f>
        <v>1</v>
      </c>
      <c r="V14" s="5">
        <f>IF(LENB(E14)/2&gt;26.5,3,IF(LENB(E14)/2&gt;13.5,2,1))</f>
        <v>1</v>
      </c>
      <c r="W14" s="5">
        <f>IF(LENB(F14)/2&gt;51,4,IF(LENB(F14)/2&gt;34,3,IF(LENB(F14)/2&gt;17,2,1)))</f>
        <v>1</v>
      </c>
      <c r="X14" s="5">
        <f t="shared" si="7"/>
        <v>1</v>
      </c>
      <c r="Y14" s="6" t="str">
        <f t="shared" si="8"/>
        <v xml:space="preserve">②
</v>
      </c>
      <c r="AA14" s="17">
        <f>LENB(D14)/2</f>
        <v>10.5</v>
      </c>
      <c r="AB14" s="17">
        <f>LENB(E14)/2</f>
        <v>0</v>
      </c>
      <c r="AC14" s="17">
        <f>LENB(F14)/2</f>
        <v>0</v>
      </c>
      <c r="AE14" s="7" t="e">
        <f>IF(M14="款",B14,AE13)</f>
        <v>#REF!</v>
      </c>
      <c r="AF14" s="7" t="e">
        <f>IF(AE13=AE14,IF(N14="項",C14,AF13),0)</f>
        <v>#REF!</v>
      </c>
      <c r="AG14" s="7" t="e">
        <f>IF(AF13=AF14,IF(O14="目",D14,AG13),0)</f>
        <v>#REF!</v>
      </c>
      <c r="AH14" s="7" t="e">
        <f>IF(AG13=AG14,IF(P14="節",E14,"事項"),0)</f>
        <v>#REF!</v>
      </c>
      <c r="AJ14" s="7" t="e">
        <f t="shared" si="9"/>
        <v>#REF!</v>
      </c>
      <c r="AK14" s="5"/>
      <c r="AL14" s="5"/>
      <c r="AM14" s="7" t="e">
        <f t="shared" ref="AM14" si="12">IF(AJ14=0,AM13,AJ14)</f>
        <v>#REF!</v>
      </c>
      <c r="AN14" s="5" t="e">
        <f t="shared" si="10"/>
        <v>#REF!</v>
      </c>
    </row>
    <row r="15" spans="1:44" ht="27" customHeight="1">
      <c r="A15" s="63">
        <v>8</v>
      </c>
      <c r="B15" s="36"/>
      <c r="C15" s="36"/>
      <c r="D15" s="36"/>
      <c r="E15" s="37" t="s">
        <v>56</v>
      </c>
      <c r="F15" s="37"/>
      <c r="G15" s="34">
        <f>+G16++G17+G18</f>
        <v>12421</v>
      </c>
      <c r="H15" s="34">
        <f>+H16++H17+H18</f>
        <v>18200</v>
      </c>
      <c r="I15" s="34">
        <f>+H15-G15</f>
        <v>5779</v>
      </c>
      <c r="J15" s="16"/>
      <c r="K15" s="30"/>
      <c r="L15" s="28" t="str">
        <f t="shared" si="1"/>
        <v/>
      </c>
      <c r="M15" s="4" t="str">
        <f t="shared" si="2"/>
        <v>-</v>
      </c>
      <c r="N15" s="4" t="str">
        <f t="shared" si="3"/>
        <v>-</v>
      </c>
      <c r="O15" s="4" t="str">
        <f t="shared" si="4"/>
        <v>-</v>
      </c>
      <c r="P15" s="4" t="str">
        <f t="shared" si="5"/>
        <v>節</v>
      </c>
      <c r="Q15" s="4" t="str">
        <f t="shared" si="6"/>
        <v>-</v>
      </c>
      <c r="R15" s="5" t="s">
        <v>33</v>
      </c>
      <c r="S15" s="80" t="e">
        <f>IF(#REF!&lt;&gt;"",#REF!,"")</f>
        <v>#REF!</v>
      </c>
      <c r="U15" s="5">
        <f>IF(LENB(D15)/2&gt;13.5,2,1)</f>
        <v>1</v>
      </c>
      <c r="V15" s="5">
        <f>IF(LENB(E15)/2&gt;26.5,3,IF(LENB(E15)/2&gt;13.5,2,1))</f>
        <v>2</v>
      </c>
      <c r="W15" s="5">
        <f>IF(LENB(F15)/2&gt;51,4,IF(LENB(F15)/2&gt;34,3,IF(LENB(F15)/2&gt;17,2,1)))</f>
        <v>1</v>
      </c>
      <c r="X15" s="5">
        <f t="shared" si="7"/>
        <v>2</v>
      </c>
      <c r="Y15" s="6" t="str">
        <f t="shared" si="8"/>
        <v xml:space="preserve">③
</v>
      </c>
      <c r="AA15" s="17">
        <f>LENB(D15)/2</f>
        <v>0</v>
      </c>
      <c r="AB15" s="17">
        <f>LENB(E15)/2</f>
        <v>14.5</v>
      </c>
      <c r="AC15" s="17">
        <f>LENB(F15)/2</f>
        <v>0</v>
      </c>
      <c r="AE15" s="7" t="e">
        <f>IF(M15="款",B15,#REF!)</f>
        <v>#REF!</v>
      </c>
      <c r="AF15" s="7" t="e">
        <f>IF(#REF!=AE15,IF(N15="項",C15,#REF!),0)</f>
        <v>#REF!</v>
      </c>
      <c r="AG15" s="7" t="e">
        <f>IF(#REF!=AF15,IF(O15="目",D15,#REF!),0)</f>
        <v>#REF!</v>
      </c>
      <c r="AH15" s="7" t="e">
        <f>IF(#REF!=AG15,IF(P15="節",E15,"事項"),0)</f>
        <v>#REF!</v>
      </c>
      <c r="AJ15" s="7" t="e">
        <f t="shared" si="9"/>
        <v>#REF!</v>
      </c>
      <c r="AK15" s="5"/>
      <c r="AL15" s="5"/>
      <c r="AM15" s="7" t="e">
        <f>IF(AJ15=0,#REF!,AJ15)</f>
        <v>#REF!</v>
      </c>
      <c r="AN15" s="5" t="e">
        <f t="shared" si="10"/>
        <v>#REF!</v>
      </c>
    </row>
    <row r="16" spans="1:44" ht="40.5" customHeight="1">
      <c r="A16" s="63">
        <v>9</v>
      </c>
      <c r="B16" s="36"/>
      <c r="C16" s="36"/>
      <c r="D16" s="36"/>
      <c r="E16" s="81"/>
      <c r="F16" s="37" t="s">
        <v>40</v>
      </c>
      <c r="G16" s="34">
        <v>9764</v>
      </c>
      <c r="H16" s="34">
        <v>12134</v>
      </c>
      <c r="I16" s="34">
        <f t="shared" si="0"/>
        <v>2370</v>
      </c>
      <c r="J16" s="16"/>
      <c r="K16" s="30"/>
      <c r="L16" s="28"/>
      <c r="M16" s="4" t="str">
        <f t="shared" si="2"/>
        <v>-</v>
      </c>
      <c r="N16" s="4" t="str">
        <f t="shared" si="3"/>
        <v>-</v>
      </c>
      <c r="O16" s="4" t="str">
        <f t="shared" si="4"/>
        <v>-</v>
      </c>
      <c r="P16" s="4" t="str">
        <f t="shared" si="5"/>
        <v>-</v>
      </c>
      <c r="Q16" s="4" t="str">
        <f t="shared" si="6"/>
        <v>事項</v>
      </c>
      <c r="R16" s="5" t="s">
        <v>41</v>
      </c>
      <c r="S16" s="80" t="e">
        <f>IF(#REF!&lt;&gt;"",#REF!,"")</f>
        <v>#REF!</v>
      </c>
      <c r="U16" s="5"/>
      <c r="Y16" s="6"/>
      <c r="AA16" s="17"/>
      <c r="AB16" s="17"/>
      <c r="AC16" s="17"/>
      <c r="AE16" s="7"/>
      <c r="AF16" s="7"/>
      <c r="AK16" s="5"/>
      <c r="AL16" s="5"/>
      <c r="AM16" s="7"/>
    </row>
    <row r="17" spans="1:40" ht="27" customHeight="1">
      <c r="A17" s="63">
        <v>10</v>
      </c>
      <c r="B17" s="36"/>
      <c r="C17" s="36"/>
      <c r="D17" s="36"/>
      <c r="E17" s="81"/>
      <c r="F17" s="37" t="s">
        <v>65</v>
      </c>
      <c r="G17" s="34">
        <v>0</v>
      </c>
      <c r="H17" s="34">
        <v>6066</v>
      </c>
      <c r="I17" s="34">
        <f t="shared" si="0"/>
        <v>6066</v>
      </c>
      <c r="J17" s="16"/>
      <c r="K17" s="30"/>
      <c r="L17" s="28"/>
      <c r="M17" s="4" t="str">
        <f t="shared" si="2"/>
        <v>-</v>
      </c>
      <c r="N17" s="4" t="str">
        <f t="shared" si="3"/>
        <v>-</v>
      </c>
      <c r="O17" s="4" t="str">
        <f t="shared" si="4"/>
        <v>-</v>
      </c>
      <c r="P17" s="4" t="str">
        <f t="shared" si="5"/>
        <v>-</v>
      </c>
      <c r="Q17" s="4" t="str">
        <f t="shared" si="6"/>
        <v>事項</v>
      </c>
      <c r="R17" s="5" t="s">
        <v>41</v>
      </c>
      <c r="S17" s="80" t="e">
        <f>IF(#REF!&lt;&gt;"",#REF!,"")</f>
        <v>#REF!</v>
      </c>
      <c r="U17" s="5"/>
      <c r="Y17" s="6"/>
      <c r="AA17" s="17"/>
      <c r="AB17" s="17"/>
      <c r="AC17" s="17"/>
      <c r="AE17" s="7"/>
      <c r="AF17" s="7"/>
      <c r="AK17" s="5"/>
      <c r="AL17" s="5"/>
      <c r="AM17" s="7"/>
    </row>
    <row r="18" spans="1:40" ht="40.5" customHeight="1">
      <c r="A18" s="63">
        <v>11</v>
      </c>
      <c r="B18" s="36"/>
      <c r="C18" s="36"/>
      <c r="D18" s="36"/>
      <c r="E18" s="81"/>
      <c r="F18" s="37" t="s">
        <v>67</v>
      </c>
      <c r="G18" s="34">
        <v>2657</v>
      </c>
      <c r="H18" s="34">
        <v>0</v>
      </c>
      <c r="I18" s="34">
        <f t="shared" si="0"/>
        <v>-2657</v>
      </c>
      <c r="J18" s="16"/>
      <c r="K18" s="30"/>
      <c r="L18" s="28"/>
      <c r="M18" s="4" t="str">
        <f t="shared" si="2"/>
        <v>-</v>
      </c>
      <c r="N18" s="4" t="str">
        <f t="shared" si="3"/>
        <v>-</v>
      </c>
      <c r="O18" s="4" t="str">
        <f t="shared" si="4"/>
        <v>-</v>
      </c>
      <c r="P18" s="4" t="str">
        <f t="shared" si="5"/>
        <v>-</v>
      </c>
      <c r="Q18" s="4" t="str">
        <f t="shared" si="6"/>
        <v>事項</v>
      </c>
      <c r="R18" s="5" t="s">
        <v>41</v>
      </c>
      <c r="S18" s="80" t="e">
        <f>IF(#REF!&lt;&gt;"",#REF!,"")</f>
        <v>#REF!</v>
      </c>
      <c r="U18" s="5"/>
      <c r="Y18" s="6"/>
      <c r="AA18" s="17"/>
      <c r="AB18" s="17"/>
      <c r="AC18" s="17"/>
      <c r="AE18" s="7"/>
      <c r="AF18" s="7"/>
      <c r="AK18" s="5"/>
      <c r="AL18" s="5"/>
      <c r="AM18" s="7"/>
    </row>
    <row r="19" spans="1:40" ht="26.4">
      <c r="A19" s="63">
        <v>12</v>
      </c>
      <c r="B19" s="117" t="s">
        <v>57</v>
      </c>
      <c r="C19" s="119"/>
      <c r="D19" s="119"/>
      <c r="E19" s="118"/>
      <c r="F19" s="15"/>
      <c r="G19" s="34">
        <f>G20</f>
        <v>712</v>
      </c>
      <c r="H19" s="34">
        <f>H20</f>
        <v>1634</v>
      </c>
      <c r="I19" s="34">
        <f t="shared" si="0"/>
        <v>922</v>
      </c>
      <c r="J19" s="16"/>
      <c r="K19" s="29"/>
      <c r="L19" s="28" t="str">
        <f t="shared" ref="L19:L23" si="13">IF(AND(H19&lt;&gt;0,G19=0),"○","")</f>
        <v/>
      </c>
      <c r="M19" s="4" t="str">
        <f t="shared" si="2"/>
        <v>款</v>
      </c>
      <c r="N19" s="4" t="str">
        <f t="shared" si="3"/>
        <v>-</v>
      </c>
      <c r="O19" s="4" t="str">
        <f t="shared" si="4"/>
        <v>-</v>
      </c>
      <c r="P19" s="4" t="str">
        <f t="shared" si="5"/>
        <v>-</v>
      </c>
      <c r="Q19" s="4" t="str">
        <f t="shared" si="6"/>
        <v>-</v>
      </c>
      <c r="R19" s="5" t="s">
        <v>44</v>
      </c>
      <c r="S19" s="80" t="e">
        <f>IF(#REF!&lt;&gt;"",#REF!,"")</f>
        <v>#REF!</v>
      </c>
      <c r="U19" s="5">
        <f>IF(LENB(D19)/2&gt;13.5,2,1)</f>
        <v>1</v>
      </c>
      <c r="V19" s="5">
        <f>IF(LENB(E19)/2&gt;26.5,3,IF(LENB(E19)/2&gt;13.5,2,1))</f>
        <v>1</v>
      </c>
      <c r="W19" s="5">
        <f>IF(LENB(F19)/2&gt;51,4,IF(LENB(F19)/2&gt;34,3,IF(LENB(F19)/2&gt;17,2,1)))</f>
        <v>1</v>
      </c>
      <c r="X19" s="5">
        <f t="shared" ref="X19:X23" si="14">MAX(U19:W19)</f>
        <v>1</v>
      </c>
      <c r="Y19" s="6" t="str">
        <f t="shared" ref="Y19:Y23" si="15">IF(X19=4,"⑤"&amp;CHAR(10)&amp;CHAR(10)&amp;CHAR(10)&amp;CHAR(10),IF(X19=3,"④"&amp;CHAR(10)&amp;CHAR(10)&amp;CHAR(10),IF(X19=2,"③"&amp;CHAR(10)&amp;CHAR(10),"②"&amp;CHAR(10))))</f>
        <v xml:space="preserve">②
</v>
      </c>
      <c r="AA19" s="17">
        <f>LENB(D19)/2</f>
        <v>0</v>
      </c>
      <c r="AB19" s="17">
        <f>LENB(E19)/2</f>
        <v>0</v>
      </c>
      <c r="AC19" s="17">
        <f>LENB(F19)/2</f>
        <v>0</v>
      </c>
      <c r="AE19" s="7" t="str">
        <f>IF(M19="款",B19,#REF!)</f>
        <v>17款　府支出金</v>
      </c>
      <c r="AF19" s="7" t="e">
        <f>IF(#REF!=AE19,IF(N19="項",C19,#REF!),0)</f>
        <v>#REF!</v>
      </c>
      <c r="AG19" s="7" t="e">
        <f>IF(#REF!=AF19,IF(O19="目",D19,#REF!),0)</f>
        <v>#REF!</v>
      </c>
      <c r="AH19" s="7" t="e">
        <f>IF(#REF!=AG19,IF(P19="節",E19,"事項"),0)</f>
        <v>#REF!</v>
      </c>
      <c r="AJ19" s="7" t="e">
        <f t="shared" ref="AJ19:AJ23" si="16">IF(AF19=0,AE19,IF(AG19=0,CONCATENATE(AE19,AF19),IF(AH19=0,CONCATENATE(AE19,AF19,AG19),IF(AH19="事項",0,CONCATENATE(AE19,AF19,AG19,AH19)))))</f>
        <v>#REF!</v>
      </c>
      <c r="AK19" s="5"/>
      <c r="AL19" s="5"/>
      <c r="AM19" s="7" t="e">
        <f>IF(AJ19=0,#REF!,AJ19)</f>
        <v>#REF!</v>
      </c>
      <c r="AN19" s="5" t="e">
        <f t="shared" ref="AN19:AN23" si="17">CONCATENATE(AM19,S19)</f>
        <v>#REF!</v>
      </c>
    </row>
    <row r="20" spans="1:40" ht="26.4">
      <c r="A20" s="63">
        <v>13</v>
      </c>
      <c r="B20" s="36"/>
      <c r="C20" s="117" t="s">
        <v>45</v>
      </c>
      <c r="D20" s="119"/>
      <c r="E20" s="118"/>
      <c r="F20" s="15"/>
      <c r="G20" s="34">
        <f>SUM(G21)</f>
        <v>712</v>
      </c>
      <c r="H20" s="34">
        <f>SUM(H21)</f>
        <v>1634</v>
      </c>
      <c r="I20" s="34">
        <f t="shared" si="0"/>
        <v>922</v>
      </c>
      <c r="J20" s="16"/>
      <c r="K20" s="30"/>
      <c r="L20" s="28" t="str">
        <f t="shared" si="13"/>
        <v/>
      </c>
      <c r="M20" s="4" t="str">
        <f t="shared" si="2"/>
        <v>-</v>
      </c>
      <c r="N20" s="4" t="str">
        <f t="shared" si="3"/>
        <v>項</v>
      </c>
      <c r="O20" s="4" t="str">
        <f t="shared" si="4"/>
        <v>-</v>
      </c>
      <c r="P20" s="4" t="str">
        <f t="shared" si="5"/>
        <v>-</v>
      </c>
      <c r="Q20" s="4" t="str">
        <f t="shared" si="6"/>
        <v>-</v>
      </c>
      <c r="R20" s="5" t="s">
        <v>44</v>
      </c>
      <c r="S20" s="80" t="e">
        <f>IF(#REF!&lt;&gt;"",#REF!,"")</f>
        <v>#REF!</v>
      </c>
      <c r="U20" s="5">
        <f>IF(LENB(D20)/2&gt;13.5,2,1)</f>
        <v>1</v>
      </c>
      <c r="V20" s="5">
        <f>IF(LENB(E20)/2&gt;26.5,3,IF(LENB(E20)/2&gt;13.5,2,1))</f>
        <v>1</v>
      </c>
      <c r="W20" s="5">
        <f>IF(LENB(F20)/2&gt;51,4,IF(LENB(F20)/2&gt;34,3,IF(LENB(F20)/2&gt;17,2,1)))</f>
        <v>1</v>
      </c>
      <c r="X20" s="5">
        <f t="shared" si="14"/>
        <v>1</v>
      </c>
      <c r="Y20" s="6" t="str">
        <f t="shared" si="15"/>
        <v xml:space="preserve">②
</v>
      </c>
      <c r="AA20" s="17">
        <f>LENB(D20)/2</f>
        <v>0</v>
      </c>
      <c r="AB20" s="17">
        <f>LENB(E20)/2</f>
        <v>0</v>
      </c>
      <c r="AC20" s="17">
        <f>LENB(F20)/2</f>
        <v>0</v>
      </c>
      <c r="AE20" s="7" t="e">
        <f>IF(M20="款",B20,#REF!)</f>
        <v>#REF!</v>
      </c>
      <c r="AF20" s="7" t="e">
        <f>IF(#REF!=AE20,IF(N20="項",C20,#REF!),0)</f>
        <v>#REF!</v>
      </c>
      <c r="AG20" s="7" t="e">
        <f>IF(#REF!=AF20,IF(O20="目",D20,#REF!),0)</f>
        <v>#REF!</v>
      </c>
      <c r="AH20" s="7" t="e">
        <f>IF(#REF!=AG20,IF(P20="節",E20,"事項"),0)</f>
        <v>#REF!</v>
      </c>
      <c r="AJ20" s="7" t="e">
        <f t="shared" si="16"/>
        <v>#REF!</v>
      </c>
      <c r="AK20" s="5"/>
      <c r="AL20" s="5"/>
      <c r="AM20" s="7" t="e">
        <f>IF(AJ20=0,#REF!,AJ20)</f>
        <v>#REF!</v>
      </c>
      <c r="AN20" s="5" t="e">
        <f t="shared" si="17"/>
        <v>#REF!</v>
      </c>
    </row>
    <row r="21" spans="1:40" ht="26.4">
      <c r="A21" s="63">
        <v>14</v>
      </c>
      <c r="B21" s="36"/>
      <c r="C21" s="36"/>
      <c r="D21" s="117" t="s">
        <v>46</v>
      </c>
      <c r="E21" s="118"/>
      <c r="F21" s="35"/>
      <c r="G21" s="34">
        <f>SUM(G22:G23)</f>
        <v>712</v>
      </c>
      <c r="H21" s="34">
        <f>SUM(H22:H23)</f>
        <v>1634</v>
      </c>
      <c r="I21" s="34">
        <f t="shared" si="0"/>
        <v>922</v>
      </c>
      <c r="J21" s="16"/>
      <c r="K21" s="30"/>
      <c r="L21" s="28" t="str">
        <f t="shared" si="13"/>
        <v/>
      </c>
      <c r="M21" s="4" t="str">
        <f t="shared" si="2"/>
        <v>-</v>
      </c>
      <c r="N21" s="4" t="str">
        <f t="shared" si="3"/>
        <v>-</v>
      </c>
      <c r="O21" s="4" t="str">
        <f t="shared" si="4"/>
        <v>目</v>
      </c>
      <c r="P21" s="4" t="str">
        <f t="shared" si="5"/>
        <v>-</v>
      </c>
      <c r="Q21" s="4" t="str">
        <f t="shared" si="6"/>
        <v>-</v>
      </c>
      <c r="R21" s="5" t="s">
        <v>44</v>
      </c>
      <c r="S21" s="80" t="e">
        <f>IF(#REF!&lt;&gt;"",#REF!,"")</f>
        <v>#REF!</v>
      </c>
      <c r="U21" s="5">
        <f>IF(LENB(D21)/2&gt;13.5,2,1)</f>
        <v>1</v>
      </c>
      <c r="V21" s="5">
        <f>IF(LENB(E21)/2&gt;26.5,3,IF(LENB(E21)/2&gt;13.5,2,1))</f>
        <v>1</v>
      </c>
      <c r="W21" s="5">
        <f>IF(LENB(F21)/2&gt;51,4,IF(LENB(F21)/2&gt;34,3,IF(LENB(F21)/2&gt;17,2,1)))</f>
        <v>1</v>
      </c>
      <c r="X21" s="5">
        <f t="shared" si="14"/>
        <v>1</v>
      </c>
      <c r="Y21" s="6" t="str">
        <f t="shared" si="15"/>
        <v xml:space="preserve">②
</v>
      </c>
      <c r="AA21" s="17">
        <f>LENB(D21)/2</f>
        <v>9.5</v>
      </c>
      <c r="AB21" s="17">
        <f>LENB(E21)/2</f>
        <v>0</v>
      </c>
      <c r="AC21" s="17">
        <f>LENB(F21)/2</f>
        <v>0</v>
      </c>
      <c r="AE21" s="7" t="e">
        <f>IF(M21="款",B21,AE20)</f>
        <v>#REF!</v>
      </c>
      <c r="AF21" s="7" t="e">
        <f>IF(AE20=AE21,IF(N21="項",C21,AF20),0)</f>
        <v>#REF!</v>
      </c>
      <c r="AG21" s="7" t="e">
        <f>IF(AF20=AF21,IF(O21="目",D21,AG20),0)</f>
        <v>#REF!</v>
      </c>
      <c r="AH21" s="7" t="e">
        <f>IF(AG20=AG21,IF(P21="節",E21,"事項"),0)</f>
        <v>#REF!</v>
      </c>
      <c r="AJ21" s="7" t="e">
        <f t="shared" si="16"/>
        <v>#REF!</v>
      </c>
      <c r="AK21" s="5"/>
      <c r="AL21" s="5"/>
      <c r="AM21" s="7" t="e">
        <f t="shared" ref="AM21" si="18">IF(AJ21=0,AM20,AJ21)</f>
        <v>#REF!</v>
      </c>
      <c r="AN21" s="5" t="e">
        <f t="shared" si="17"/>
        <v>#REF!</v>
      </c>
    </row>
    <row r="22" spans="1:40" ht="27" customHeight="1">
      <c r="A22" s="63">
        <v>15</v>
      </c>
      <c r="B22" s="36"/>
      <c r="C22" s="36"/>
      <c r="D22" s="65"/>
      <c r="E22" s="37" t="s">
        <v>58</v>
      </c>
      <c r="F22" s="37" t="s">
        <v>47</v>
      </c>
      <c r="G22" s="34">
        <v>712</v>
      </c>
      <c r="H22" s="34">
        <v>926</v>
      </c>
      <c r="I22" s="34">
        <f t="shared" si="0"/>
        <v>214</v>
      </c>
      <c r="J22" s="16"/>
      <c r="K22" s="30"/>
      <c r="L22" s="28" t="str">
        <f t="shared" si="13"/>
        <v/>
      </c>
      <c r="M22" s="4" t="str">
        <f t="shared" si="2"/>
        <v>-</v>
      </c>
      <c r="N22" s="4" t="str">
        <f t="shared" si="3"/>
        <v>-</v>
      </c>
      <c r="O22" s="4" t="str">
        <f t="shared" si="4"/>
        <v>-</v>
      </c>
      <c r="P22" s="4" t="str">
        <f t="shared" si="5"/>
        <v>節</v>
      </c>
      <c r="Q22" s="4" t="str">
        <f t="shared" si="6"/>
        <v>事項</v>
      </c>
      <c r="R22" s="5" t="s">
        <v>44</v>
      </c>
      <c r="S22" s="80" t="e">
        <f>IF(#REF!&lt;&gt;"",#REF!,"")</f>
        <v>#REF!</v>
      </c>
      <c r="U22" s="5">
        <f>IF(LENB(D22)/2&gt;13.5,2,1)</f>
        <v>1</v>
      </c>
      <c r="V22" s="5">
        <f>IF(LENB(E22)/2&gt;26.5,3,IF(LENB(E22)/2&gt;13.5,2,1))</f>
        <v>2</v>
      </c>
      <c r="W22" s="5">
        <f>IF(LENB(F22)/2&gt;51,4,IF(LENB(F22)/2&gt;34,3,IF(LENB(F22)/2&gt;17,2,1)))</f>
        <v>1</v>
      </c>
      <c r="X22" s="5">
        <f t="shared" si="14"/>
        <v>2</v>
      </c>
      <c r="Y22" s="6" t="str">
        <f t="shared" si="15"/>
        <v xml:space="preserve">③
</v>
      </c>
      <c r="AA22" s="17">
        <f>LENB(D22)/2</f>
        <v>0</v>
      </c>
      <c r="AB22" s="17">
        <f>LENB(E22)/2</f>
        <v>14.5</v>
      </c>
      <c r="AC22" s="17">
        <f>LENB(F22)/2</f>
        <v>15</v>
      </c>
      <c r="AE22" s="7" t="e">
        <f>IF(M22="款",B22,AE20)</f>
        <v>#REF!</v>
      </c>
      <c r="AF22" s="7" t="e">
        <f>IF(AE20=AE22,IF(N22="項",C22,AF20),0)</f>
        <v>#REF!</v>
      </c>
      <c r="AG22" s="7" t="e">
        <f>IF(AF20=AF22,IF(O22="目",D22,AG20),0)</f>
        <v>#REF!</v>
      </c>
      <c r="AH22" s="7" t="e">
        <f>IF(AG20=AG22,IF(P22="節",E22,"事項"),0)</f>
        <v>#REF!</v>
      </c>
      <c r="AJ22" s="7" t="e">
        <f t="shared" si="16"/>
        <v>#REF!</v>
      </c>
      <c r="AK22" s="5"/>
      <c r="AL22" s="5"/>
      <c r="AM22" s="7" t="e">
        <f>IF(AJ22=0,AM20,AJ22)</f>
        <v>#REF!</v>
      </c>
      <c r="AN22" s="5" t="e">
        <f t="shared" si="17"/>
        <v>#REF!</v>
      </c>
    </row>
    <row r="23" spans="1:40" ht="27" customHeight="1">
      <c r="A23" s="63">
        <v>16</v>
      </c>
      <c r="B23" s="36"/>
      <c r="C23" s="36"/>
      <c r="D23" s="82"/>
      <c r="E23" s="81"/>
      <c r="F23" s="37" t="s">
        <v>66</v>
      </c>
      <c r="G23" s="34">
        <v>0</v>
      </c>
      <c r="H23" s="34">
        <v>708</v>
      </c>
      <c r="I23" s="34">
        <f t="shared" si="0"/>
        <v>708</v>
      </c>
      <c r="J23" s="16"/>
      <c r="K23" s="30"/>
      <c r="L23" s="28" t="str">
        <f t="shared" si="13"/>
        <v>○</v>
      </c>
      <c r="M23" s="4" t="str">
        <f t="shared" si="2"/>
        <v>-</v>
      </c>
      <c r="N23" s="4" t="str">
        <f t="shared" si="3"/>
        <v>-</v>
      </c>
      <c r="O23" s="4" t="str">
        <f t="shared" si="4"/>
        <v>-</v>
      </c>
      <c r="P23" s="4" t="str">
        <f t="shared" si="5"/>
        <v>-</v>
      </c>
      <c r="Q23" s="4" t="str">
        <f t="shared" si="6"/>
        <v>事項</v>
      </c>
      <c r="R23" s="5" t="s">
        <v>44</v>
      </c>
      <c r="S23" s="80" t="e">
        <f>IF(#REF!&lt;&gt;"",#REF!,"")</f>
        <v>#REF!</v>
      </c>
      <c r="U23" s="5">
        <f>IF(LENB(D23)/2&gt;13.5,2,1)</f>
        <v>1</v>
      </c>
      <c r="V23" s="5">
        <f>IF(LENB(E23)/2&gt;26.5,3,IF(LENB(E23)/2&gt;13.5,2,1))</f>
        <v>1</v>
      </c>
      <c r="W23" s="5">
        <f>IF(LENB(F23)/2&gt;51,4,IF(LENB(F23)/2&gt;34,3,IF(LENB(F23)/2&gt;17,2,1)))</f>
        <v>1</v>
      </c>
      <c r="X23" s="5">
        <f t="shared" si="14"/>
        <v>1</v>
      </c>
      <c r="Y23" s="6" t="str">
        <f t="shared" si="15"/>
        <v xml:space="preserve">②
</v>
      </c>
      <c r="AA23" s="17">
        <f>LENB(D23)/2</f>
        <v>0</v>
      </c>
      <c r="AB23" s="17">
        <f>LENB(E23)/2</f>
        <v>0</v>
      </c>
      <c r="AC23" s="17">
        <f>LENB(F23)/2</f>
        <v>16</v>
      </c>
      <c r="AE23" s="7" t="e">
        <f>IF(M23="款",B23,AE21)</f>
        <v>#REF!</v>
      </c>
      <c r="AF23" s="7" t="e">
        <f>IF(AE21=AE23,IF(N23="項",C23,AF21),0)</f>
        <v>#REF!</v>
      </c>
      <c r="AG23" s="7" t="e">
        <f>IF(AF21=AF23,IF(O23="目",D23,AG21),0)</f>
        <v>#REF!</v>
      </c>
      <c r="AH23" s="7" t="e">
        <f>IF(AG21=AG23,IF(P23="節",E23,"事項"),0)</f>
        <v>#REF!</v>
      </c>
      <c r="AJ23" s="7" t="e">
        <f t="shared" si="16"/>
        <v>#REF!</v>
      </c>
      <c r="AK23" s="5"/>
      <c r="AL23" s="5"/>
      <c r="AM23" s="7" t="e">
        <f>IF(AJ23=0,AM21,AJ23)</f>
        <v>#REF!</v>
      </c>
      <c r="AN23" s="5" t="e">
        <f t="shared" si="17"/>
        <v>#REF!</v>
      </c>
    </row>
    <row r="24" spans="1:40" ht="26.4">
      <c r="A24" s="63">
        <v>17</v>
      </c>
      <c r="B24" s="117" t="s">
        <v>59</v>
      </c>
      <c r="C24" s="119"/>
      <c r="D24" s="119"/>
      <c r="E24" s="118"/>
      <c r="F24" s="15"/>
      <c r="G24" s="34">
        <f>G25+G28</f>
        <v>219140</v>
      </c>
      <c r="H24" s="34">
        <f>H25+H28</f>
        <v>227018</v>
      </c>
      <c r="I24" s="34">
        <f t="shared" si="0"/>
        <v>7878</v>
      </c>
      <c r="J24" s="16"/>
      <c r="K24" s="29"/>
      <c r="L24" s="28" t="str">
        <f t="shared" si="1"/>
        <v/>
      </c>
      <c r="M24" s="4" t="str">
        <f t="shared" si="2"/>
        <v>款</v>
      </c>
      <c r="N24" s="4" t="str">
        <f t="shared" si="3"/>
        <v>-</v>
      </c>
      <c r="O24" s="4" t="str">
        <f t="shared" si="4"/>
        <v>-</v>
      </c>
      <c r="P24" s="4" t="str">
        <f t="shared" si="5"/>
        <v>-</v>
      </c>
      <c r="Q24" s="4" t="str">
        <f t="shared" si="6"/>
        <v>-</v>
      </c>
      <c r="R24" s="5" t="s">
        <v>34</v>
      </c>
      <c r="S24" s="80" t="e">
        <f>IF(#REF!&lt;&gt;"",#REF!,"")</f>
        <v>#REF!</v>
      </c>
      <c r="U24" s="5">
        <f>IF(LENB(D24)/2&gt;13.5,2,1)</f>
        <v>1</v>
      </c>
      <c r="V24" s="5">
        <f>IF(LENB(E24)/2&gt;26.5,3,IF(LENB(E24)/2&gt;13.5,2,1))</f>
        <v>1</v>
      </c>
      <c r="W24" s="5">
        <f>IF(LENB(F24)/2&gt;51,4,IF(LENB(F24)/2&gt;34,3,IF(LENB(F24)/2&gt;17,2,1)))</f>
        <v>1</v>
      </c>
      <c r="X24" s="5">
        <f t="shared" si="7"/>
        <v>1</v>
      </c>
      <c r="Y24" s="6" t="str">
        <f t="shared" si="8"/>
        <v xml:space="preserve">②
</v>
      </c>
      <c r="AA24" s="17">
        <f>LENB(D24)/2</f>
        <v>0</v>
      </c>
      <c r="AB24" s="17">
        <f>LENB(E24)/2</f>
        <v>0</v>
      </c>
      <c r="AC24" s="17">
        <f>LENB(F24)/2</f>
        <v>0</v>
      </c>
      <c r="AE24" s="7" t="str">
        <f>IF(M24="款",B24,#REF!)</f>
        <v>18款　財産収入</v>
      </c>
      <c r="AF24" s="7" t="e">
        <f>IF(#REF!=AE24,IF(N24="項",C24,#REF!),0)</f>
        <v>#REF!</v>
      </c>
      <c r="AG24" s="7" t="e">
        <f>IF(#REF!=AF24,IF(O24="目",D24,#REF!),0)</f>
        <v>#REF!</v>
      </c>
      <c r="AH24" s="7" t="e">
        <f>IF(#REF!=AG24,IF(P24="節",E24,"事項"),0)</f>
        <v>#REF!</v>
      </c>
      <c r="AJ24" s="7" t="e">
        <f t="shared" si="9"/>
        <v>#REF!</v>
      </c>
      <c r="AK24" s="5"/>
      <c r="AL24" s="5"/>
      <c r="AM24" s="7" t="e">
        <f>IF(AJ24=0,#REF!,AJ24)</f>
        <v>#REF!</v>
      </c>
      <c r="AN24" s="5" t="e">
        <f t="shared" si="10"/>
        <v>#REF!</v>
      </c>
    </row>
    <row r="25" spans="1:40" ht="26.4">
      <c r="A25" s="63">
        <v>18</v>
      </c>
      <c r="B25" s="36"/>
      <c r="C25" s="117" t="s">
        <v>48</v>
      </c>
      <c r="D25" s="119"/>
      <c r="E25" s="118"/>
      <c r="F25" s="15"/>
      <c r="G25" s="34">
        <f>SUM(G26)</f>
        <v>206004</v>
      </c>
      <c r="H25" s="34">
        <f>SUM(H26)</f>
        <v>206004</v>
      </c>
      <c r="I25" s="34">
        <f t="shared" si="0"/>
        <v>0</v>
      </c>
      <c r="J25" s="16"/>
      <c r="K25" s="30"/>
      <c r="L25" s="28" t="str">
        <f t="shared" si="1"/>
        <v/>
      </c>
      <c r="M25" s="4" t="str">
        <f t="shared" si="2"/>
        <v>-</v>
      </c>
      <c r="N25" s="4" t="str">
        <f t="shared" si="3"/>
        <v>項</v>
      </c>
      <c r="O25" s="4" t="str">
        <f t="shared" si="4"/>
        <v>-</v>
      </c>
      <c r="P25" s="4" t="str">
        <f t="shared" si="5"/>
        <v>-</v>
      </c>
      <c r="Q25" s="4" t="str">
        <f t="shared" si="6"/>
        <v>-</v>
      </c>
      <c r="R25" s="5" t="s">
        <v>34</v>
      </c>
      <c r="S25" s="80" t="e">
        <f>IF(#REF!&lt;&gt;"",#REF!,"")</f>
        <v>#REF!</v>
      </c>
      <c r="U25" s="5">
        <f>IF(LENB(D25)/2&gt;13.5,2,1)</f>
        <v>1</v>
      </c>
      <c r="V25" s="5">
        <f>IF(LENB(E25)/2&gt;26.5,3,IF(LENB(E25)/2&gt;13.5,2,1))</f>
        <v>1</v>
      </c>
      <c r="W25" s="5">
        <f>IF(LENB(F25)/2&gt;51,4,IF(LENB(F25)/2&gt;34,3,IF(LENB(F25)/2&gt;17,2,1)))</f>
        <v>1</v>
      </c>
      <c r="X25" s="5">
        <f t="shared" si="7"/>
        <v>1</v>
      </c>
      <c r="Y25" s="6" t="str">
        <f t="shared" si="8"/>
        <v xml:space="preserve">②
</v>
      </c>
      <c r="AA25" s="17">
        <f>LENB(D25)/2</f>
        <v>0</v>
      </c>
      <c r="AB25" s="17">
        <f>LENB(E25)/2</f>
        <v>0</v>
      </c>
      <c r="AC25" s="17">
        <f>LENB(F25)/2</f>
        <v>0</v>
      </c>
      <c r="AE25" s="7" t="e">
        <f>IF(M25="款",B25,#REF!)</f>
        <v>#REF!</v>
      </c>
      <c r="AF25" s="7" t="e">
        <f>IF(#REF!=AE25,IF(N25="項",C25,#REF!),0)</f>
        <v>#REF!</v>
      </c>
      <c r="AG25" s="7" t="e">
        <f>IF(#REF!=AF25,IF(O25="目",D25,#REF!),0)</f>
        <v>#REF!</v>
      </c>
      <c r="AH25" s="7" t="e">
        <f>IF(#REF!=AG25,IF(P25="節",E25,"事項"),0)</f>
        <v>#REF!</v>
      </c>
      <c r="AJ25" s="7" t="e">
        <f t="shared" si="9"/>
        <v>#REF!</v>
      </c>
      <c r="AK25" s="5"/>
      <c r="AL25" s="5"/>
      <c r="AM25" s="7" t="e">
        <f>IF(AJ25=0,#REF!,AJ25)</f>
        <v>#REF!</v>
      </c>
      <c r="AN25" s="5" t="e">
        <f t="shared" si="10"/>
        <v>#REF!</v>
      </c>
    </row>
    <row r="26" spans="1:40" ht="26.4">
      <c r="A26" s="63">
        <v>19</v>
      </c>
      <c r="B26" s="36"/>
      <c r="C26" s="36"/>
      <c r="D26" s="117" t="s">
        <v>50</v>
      </c>
      <c r="E26" s="118"/>
      <c r="F26" s="35"/>
      <c r="G26" s="34">
        <f>SUM(G27)</f>
        <v>206004</v>
      </c>
      <c r="H26" s="34">
        <f>SUM(H27)</f>
        <v>206004</v>
      </c>
      <c r="I26" s="34">
        <f t="shared" si="0"/>
        <v>0</v>
      </c>
      <c r="J26" s="16"/>
      <c r="K26" s="30"/>
      <c r="L26" s="28" t="str">
        <f t="shared" si="1"/>
        <v/>
      </c>
      <c r="M26" s="4" t="str">
        <f t="shared" si="2"/>
        <v>-</v>
      </c>
      <c r="N26" s="4" t="str">
        <f t="shared" si="3"/>
        <v>-</v>
      </c>
      <c r="O26" s="4" t="str">
        <f t="shared" si="4"/>
        <v>目</v>
      </c>
      <c r="P26" s="4" t="str">
        <f t="shared" si="5"/>
        <v>-</v>
      </c>
      <c r="Q26" s="4" t="str">
        <f t="shared" si="6"/>
        <v>-</v>
      </c>
      <c r="R26" s="5" t="s">
        <v>34</v>
      </c>
      <c r="S26" s="80" t="e">
        <f>IF(#REF!&lt;&gt;"",#REF!,"")</f>
        <v>#REF!</v>
      </c>
      <c r="U26" s="5">
        <f>IF(LENB(D26)/2&gt;13.5,2,1)</f>
        <v>1</v>
      </c>
      <c r="V26" s="5">
        <f>IF(LENB(E26)/2&gt;26.5,3,IF(LENB(E26)/2&gt;13.5,2,1))</f>
        <v>1</v>
      </c>
      <c r="W26" s="5">
        <f>IF(LENB(F26)/2&gt;51,4,IF(LENB(F26)/2&gt;34,3,IF(LENB(F26)/2&gt;17,2,1)))</f>
        <v>1</v>
      </c>
      <c r="X26" s="5">
        <f t="shared" si="7"/>
        <v>1</v>
      </c>
      <c r="Y26" s="6" t="str">
        <f t="shared" si="8"/>
        <v xml:space="preserve">②
</v>
      </c>
      <c r="AA26" s="17">
        <f>LENB(D26)/2</f>
        <v>5.5</v>
      </c>
      <c r="AB26" s="17">
        <f>LENB(E26)/2</f>
        <v>0</v>
      </c>
      <c r="AC26" s="17">
        <f>LENB(F26)/2</f>
        <v>0</v>
      </c>
      <c r="AE26" s="7" t="e">
        <f>IF(M26="款",B26,AE25)</f>
        <v>#REF!</v>
      </c>
      <c r="AF26" s="7" t="e">
        <f>IF(AE25=AE26,IF(N26="項",C26,AF25),0)</f>
        <v>#REF!</v>
      </c>
      <c r="AG26" s="7" t="e">
        <f>IF(AF25=AF26,IF(O26="目",D26,AG25),0)</f>
        <v>#REF!</v>
      </c>
      <c r="AH26" s="7" t="e">
        <f>IF(AG25=AG26,IF(P26="節",E26,"事項"),0)</f>
        <v>#REF!</v>
      </c>
      <c r="AJ26" s="7" t="e">
        <f t="shared" si="9"/>
        <v>#REF!</v>
      </c>
      <c r="AK26" s="5"/>
      <c r="AL26" s="5"/>
      <c r="AM26" s="7" t="e">
        <f t="shared" ref="AM26:AM27" si="19">IF(AJ26=0,AM25,AJ26)</f>
        <v>#REF!</v>
      </c>
      <c r="AN26" s="5" t="e">
        <f t="shared" si="10"/>
        <v>#REF!</v>
      </c>
    </row>
    <row r="27" spans="1:40" ht="26.4">
      <c r="A27" s="63">
        <v>20</v>
      </c>
      <c r="B27" s="36"/>
      <c r="C27" s="36"/>
      <c r="D27" s="79"/>
      <c r="E27" s="37" t="s">
        <v>51</v>
      </c>
      <c r="F27" s="37" t="s">
        <v>49</v>
      </c>
      <c r="G27" s="34">
        <v>206004</v>
      </c>
      <c r="H27" s="34">
        <v>206004</v>
      </c>
      <c r="I27" s="34">
        <f t="shared" si="0"/>
        <v>0</v>
      </c>
      <c r="J27" s="16"/>
      <c r="K27" s="30"/>
      <c r="L27" s="28" t="str">
        <f t="shared" si="1"/>
        <v/>
      </c>
      <c r="M27" s="4" t="str">
        <f t="shared" si="2"/>
        <v>-</v>
      </c>
      <c r="N27" s="4" t="str">
        <f t="shared" si="3"/>
        <v>-</v>
      </c>
      <c r="O27" s="4" t="str">
        <f t="shared" si="4"/>
        <v>-</v>
      </c>
      <c r="P27" s="4" t="str">
        <f t="shared" si="5"/>
        <v>節</v>
      </c>
      <c r="Q27" s="4" t="str">
        <f t="shared" si="6"/>
        <v>事項</v>
      </c>
      <c r="R27" s="5" t="s">
        <v>34</v>
      </c>
      <c r="S27" s="80" t="e">
        <f>IF(#REF!&lt;&gt;"",#REF!,"")</f>
        <v>#REF!</v>
      </c>
      <c r="U27" s="5">
        <f>IF(LENB(D27)/2&gt;13.5,2,1)</f>
        <v>1</v>
      </c>
      <c r="V27" s="5">
        <f>IF(LENB(E27)/2&gt;26.5,3,IF(LENB(E27)/2&gt;13.5,2,1))</f>
        <v>1</v>
      </c>
      <c r="W27" s="5">
        <f>IF(LENB(F27)/2&gt;51,4,IF(LENB(F27)/2&gt;34,3,IF(LENB(F27)/2&gt;17,2,1)))</f>
        <v>1</v>
      </c>
      <c r="X27" s="5">
        <f t="shared" si="7"/>
        <v>1</v>
      </c>
      <c r="Y27" s="6" t="str">
        <f t="shared" si="8"/>
        <v xml:space="preserve">②
</v>
      </c>
      <c r="AA27" s="17">
        <f>LENB(D27)/2</f>
        <v>0</v>
      </c>
      <c r="AB27" s="17">
        <f>LENB(E27)/2</f>
        <v>7.5</v>
      </c>
      <c r="AC27" s="17">
        <f>LENB(F27)/2</f>
        <v>11</v>
      </c>
      <c r="AE27" s="7" t="e">
        <f>IF(M27="款",B27,AE26)</f>
        <v>#REF!</v>
      </c>
      <c r="AF27" s="7" t="e">
        <f>IF(AE26=AE27,IF(N27="項",C27,AF26),0)</f>
        <v>#REF!</v>
      </c>
      <c r="AG27" s="7" t="e">
        <f>IF(AF26=AF27,IF(O27="目",D27,AG26),0)</f>
        <v>#REF!</v>
      </c>
      <c r="AH27" s="7" t="e">
        <f>IF(AG26=AG27,IF(P27="節",E27,"事項"),0)</f>
        <v>#REF!</v>
      </c>
      <c r="AJ27" s="7" t="e">
        <f t="shared" si="9"/>
        <v>#REF!</v>
      </c>
      <c r="AK27" s="5"/>
      <c r="AL27" s="5"/>
      <c r="AM27" s="7" t="e">
        <f t="shared" si="19"/>
        <v>#REF!</v>
      </c>
      <c r="AN27" s="5" t="e">
        <f t="shared" si="10"/>
        <v>#REF!</v>
      </c>
    </row>
    <row r="28" spans="1:40" ht="26.4">
      <c r="A28" s="63">
        <v>21</v>
      </c>
      <c r="B28" s="36"/>
      <c r="C28" s="117" t="s">
        <v>7</v>
      </c>
      <c r="D28" s="119"/>
      <c r="E28" s="118"/>
      <c r="F28" s="15"/>
      <c r="G28" s="34">
        <f>SUM(G29)</f>
        <v>13136</v>
      </c>
      <c r="H28" s="34">
        <f>SUM(H29)</f>
        <v>21014</v>
      </c>
      <c r="I28" s="34">
        <f t="shared" si="0"/>
        <v>7878</v>
      </c>
      <c r="J28" s="16"/>
      <c r="K28" s="30"/>
      <c r="L28" s="28" t="str">
        <f t="shared" si="1"/>
        <v/>
      </c>
      <c r="M28" s="4" t="str">
        <f t="shared" si="2"/>
        <v>-</v>
      </c>
      <c r="N28" s="4" t="str">
        <f t="shared" si="3"/>
        <v>項</v>
      </c>
      <c r="O28" s="4" t="str">
        <f t="shared" si="4"/>
        <v>-</v>
      </c>
      <c r="P28" s="4" t="str">
        <f t="shared" si="5"/>
        <v>-</v>
      </c>
      <c r="Q28" s="4" t="str">
        <f t="shared" si="6"/>
        <v>-</v>
      </c>
      <c r="R28" s="5" t="s">
        <v>34</v>
      </c>
      <c r="S28" s="80" t="e">
        <f>IF(#REF!&lt;&gt;"",#REF!,"")</f>
        <v>#REF!</v>
      </c>
      <c r="U28" s="5">
        <f>IF(LENB(D28)/2&gt;13.5,2,1)</f>
        <v>1</v>
      </c>
      <c r="V28" s="5">
        <f>IF(LENB(E28)/2&gt;26.5,3,IF(LENB(E28)/2&gt;13.5,2,1))</f>
        <v>1</v>
      </c>
      <c r="W28" s="5">
        <f>IF(LENB(F28)/2&gt;51,4,IF(LENB(F28)/2&gt;34,3,IF(LENB(F28)/2&gt;17,2,1)))</f>
        <v>1</v>
      </c>
      <c r="X28" s="5">
        <f t="shared" si="7"/>
        <v>1</v>
      </c>
      <c r="Y28" s="6" t="str">
        <f t="shared" si="8"/>
        <v xml:space="preserve">②
</v>
      </c>
      <c r="AA28" s="17">
        <f>LENB(D28)/2</f>
        <v>0</v>
      </c>
      <c r="AB28" s="17">
        <f>LENB(E28)/2</f>
        <v>0</v>
      </c>
      <c r="AC28" s="17">
        <f>LENB(F28)/2</f>
        <v>0</v>
      </c>
      <c r="AE28" s="7" t="e">
        <f>IF(M28="款",B28,#REF!)</f>
        <v>#REF!</v>
      </c>
      <c r="AF28" s="7" t="e">
        <f>IF(#REF!=AE28,IF(N28="項",C28,#REF!),0)</f>
        <v>#REF!</v>
      </c>
      <c r="AG28" s="7" t="e">
        <f>IF(#REF!=AF28,IF(O28="目",D28,#REF!),0)</f>
        <v>#REF!</v>
      </c>
      <c r="AH28" s="7" t="e">
        <f>IF(#REF!=AG28,IF(P28="節",E28,"事項"),0)</f>
        <v>#REF!</v>
      </c>
      <c r="AJ28" s="7" t="e">
        <f t="shared" si="9"/>
        <v>#REF!</v>
      </c>
      <c r="AK28" s="5"/>
      <c r="AL28" s="5"/>
      <c r="AM28" s="7" t="e">
        <f>IF(AJ28=0,#REF!,AJ28)</f>
        <v>#REF!</v>
      </c>
      <c r="AN28" s="5" t="e">
        <f t="shared" si="10"/>
        <v>#REF!</v>
      </c>
    </row>
    <row r="29" spans="1:40" ht="26.4">
      <c r="A29" s="63">
        <v>22</v>
      </c>
      <c r="B29" s="36"/>
      <c r="C29" s="36"/>
      <c r="D29" s="117" t="s">
        <v>60</v>
      </c>
      <c r="E29" s="118"/>
      <c r="F29" s="35"/>
      <c r="G29" s="34">
        <f>SUM(G30)</f>
        <v>13136</v>
      </c>
      <c r="H29" s="34">
        <f>SUM(H30)</f>
        <v>21014</v>
      </c>
      <c r="I29" s="34">
        <f t="shared" si="0"/>
        <v>7878</v>
      </c>
      <c r="J29" s="16"/>
      <c r="K29" s="30"/>
      <c r="L29" s="28" t="str">
        <f t="shared" si="1"/>
        <v/>
      </c>
      <c r="M29" s="4" t="str">
        <f t="shared" si="2"/>
        <v>-</v>
      </c>
      <c r="N29" s="4" t="str">
        <f t="shared" si="3"/>
        <v>-</v>
      </c>
      <c r="O29" s="4" t="str">
        <f t="shared" si="4"/>
        <v>目</v>
      </c>
      <c r="P29" s="4" t="str">
        <f t="shared" si="5"/>
        <v>-</v>
      </c>
      <c r="Q29" s="4" t="str">
        <f t="shared" si="6"/>
        <v>-</v>
      </c>
      <c r="R29" s="5" t="s">
        <v>34</v>
      </c>
      <c r="S29" s="80" t="e">
        <f>IF(#REF!&lt;&gt;"",#REF!,"")</f>
        <v>#REF!</v>
      </c>
      <c r="U29" s="5">
        <f>IF(LENB(D29)/2&gt;13.5,2,1)</f>
        <v>1</v>
      </c>
      <c r="V29" s="5">
        <f>IF(LENB(E29)/2&gt;26.5,3,IF(LENB(E29)/2&gt;13.5,2,1))</f>
        <v>1</v>
      </c>
      <c r="W29" s="5">
        <f>IF(LENB(F29)/2&gt;51,4,IF(LENB(F29)/2&gt;34,3,IF(LENB(F29)/2&gt;17,2,1)))</f>
        <v>1</v>
      </c>
      <c r="X29" s="5">
        <f t="shared" si="7"/>
        <v>1</v>
      </c>
      <c r="Y29" s="6" t="str">
        <f t="shared" si="8"/>
        <v xml:space="preserve">②
</v>
      </c>
      <c r="AA29" s="17">
        <f>LENB(D29)/2</f>
        <v>8.5</v>
      </c>
      <c r="AB29" s="17">
        <f>LENB(E29)/2</f>
        <v>0</v>
      </c>
      <c r="AC29" s="17">
        <f>LENB(F29)/2</f>
        <v>0</v>
      </c>
      <c r="AE29" s="7" t="e">
        <f>IF(M29="款",B29,AE28)</f>
        <v>#REF!</v>
      </c>
      <c r="AF29" s="7" t="e">
        <f>IF(AE28=AE29,IF(N29="項",C29,AF28),0)</f>
        <v>#REF!</v>
      </c>
      <c r="AG29" s="7" t="e">
        <f>IF(AF28=AF29,IF(O29="目",D29,AG28),0)</f>
        <v>#REF!</v>
      </c>
      <c r="AH29" s="7" t="e">
        <f>IF(AG28=AG29,IF(P29="節",E29,"事項"),0)</f>
        <v>#REF!</v>
      </c>
      <c r="AJ29" s="7" t="e">
        <f t="shared" si="9"/>
        <v>#REF!</v>
      </c>
      <c r="AK29" s="5"/>
      <c r="AL29" s="5"/>
      <c r="AM29" s="7" t="e">
        <f t="shared" ref="AM29:AM30" si="20">IF(AJ29=0,AM28,AJ29)</f>
        <v>#REF!</v>
      </c>
      <c r="AN29" s="5" t="e">
        <f t="shared" si="10"/>
        <v>#REF!</v>
      </c>
    </row>
    <row r="30" spans="1:40" ht="26.4">
      <c r="A30" s="63">
        <v>23</v>
      </c>
      <c r="B30" s="36"/>
      <c r="C30" s="36"/>
      <c r="D30" s="65"/>
      <c r="E30" s="37" t="s">
        <v>8</v>
      </c>
      <c r="F30" s="37" t="s">
        <v>17</v>
      </c>
      <c r="G30" s="34">
        <v>13136</v>
      </c>
      <c r="H30" s="34">
        <v>21014</v>
      </c>
      <c r="I30" s="34">
        <f t="shared" si="0"/>
        <v>7878</v>
      </c>
      <c r="J30" s="16"/>
      <c r="K30" s="30"/>
      <c r="L30" s="28" t="str">
        <f t="shared" si="1"/>
        <v/>
      </c>
      <c r="M30" s="4" t="str">
        <f t="shared" si="2"/>
        <v>-</v>
      </c>
      <c r="N30" s="4" t="str">
        <f t="shared" si="3"/>
        <v>-</v>
      </c>
      <c r="O30" s="4" t="str">
        <f t="shared" si="4"/>
        <v>-</v>
      </c>
      <c r="P30" s="4" t="str">
        <f t="shared" si="5"/>
        <v>節</v>
      </c>
      <c r="Q30" s="4" t="str">
        <f t="shared" si="6"/>
        <v>事項</v>
      </c>
      <c r="R30" s="5" t="s">
        <v>34</v>
      </c>
      <c r="S30" s="80" t="e">
        <f>IF(#REF!&lt;&gt;"",#REF!,"")</f>
        <v>#REF!</v>
      </c>
      <c r="U30" s="5">
        <f>IF(LENB(D30)/2&gt;13.5,2,1)</f>
        <v>1</v>
      </c>
      <c r="V30" s="5">
        <f>IF(LENB(E30)/2&gt;26.5,3,IF(LENB(E30)/2&gt;13.5,2,1))</f>
        <v>1</v>
      </c>
      <c r="W30" s="5">
        <f>IF(LENB(F30)/2&gt;51,4,IF(LENB(F30)/2&gt;34,3,IF(LENB(F30)/2&gt;17,2,1)))</f>
        <v>1</v>
      </c>
      <c r="X30" s="5">
        <f t="shared" si="7"/>
        <v>1</v>
      </c>
      <c r="Y30" s="6" t="str">
        <f t="shared" si="8"/>
        <v xml:space="preserve">②
</v>
      </c>
      <c r="AA30" s="17">
        <f>LENB(D30)/2</f>
        <v>0</v>
      </c>
      <c r="AB30" s="17">
        <f>LENB(E30)/2</f>
        <v>8.5</v>
      </c>
      <c r="AC30" s="17">
        <f>LENB(F30)/2</f>
        <v>11</v>
      </c>
      <c r="AE30" s="7" t="e">
        <f>IF(M30="款",B30,AE29)</f>
        <v>#REF!</v>
      </c>
      <c r="AF30" s="7" t="e">
        <f>IF(AE29=AE30,IF(N30="項",C30,AF29),0)</f>
        <v>#REF!</v>
      </c>
      <c r="AG30" s="7" t="e">
        <f>IF(AF29=AF30,IF(O30="目",D30,AG29),0)</f>
        <v>#REF!</v>
      </c>
      <c r="AH30" s="7" t="e">
        <f>IF(AG29=AG30,IF(P30="節",E30,"事項"),0)</f>
        <v>#REF!</v>
      </c>
      <c r="AJ30" s="7" t="e">
        <f t="shared" si="9"/>
        <v>#REF!</v>
      </c>
      <c r="AK30" s="5"/>
      <c r="AL30" s="5"/>
      <c r="AM30" s="7" t="e">
        <f t="shared" si="20"/>
        <v>#REF!</v>
      </c>
      <c r="AN30" s="5" t="e">
        <f t="shared" si="10"/>
        <v>#REF!</v>
      </c>
    </row>
    <row r="31" spans="1:40" ht="26.4">
      <c r="A31" s="63">
        <v>24</v>
      </c>
      <c r="B31" s="117" t="s">
        <v>61</v>
      </c>
      <c r="C31" s="119"/>
      <c r="D31" s="119"/>
      <c r="E31" s="118"/>
      <c r="F31" s="15"/>
      <c r="G31" s="34">
        <f>G32</f>
        <v>343729</v>
      </c>
      <c r="H31" s="34">
        <f>H32</f>
        <v>335014</v>
      </c>
      <c r="I31" s="34">
        <f t="shared" si="0"/>
        <v>-8715</v>
      </c>
      <c r="J31" s="16"/>
      <c r="K31" s="29"/>
      <c r="L31" s="28" t="str">
        <f t="shared" si="1"/>
        <v/>
      </c>
      <c r="M31" s="4" t="str">
        <f t="shared" si="2"/>
        <v>款</v>
      </c>
      <c r="N31" s="4" t="str">
        <f t="shared" si="3"/>
        <v>-</v>
      </c>
      <c r="O31" s="4" t="str">
        <f t="shared" si="4"/>
        <v>-</v>
      </c>
      <c r="P31" s="4" t="str">
        <f t="shared" si="5"/>
        <v>-</v>
      </c>
      <c r="Q31" s="4" t="str">
        <f t="shared" si="6"/>
        <v>-</v>
      </c>
      <c r="R31" s="5" t="s">
        <v>35</v>
      </c>
      <c r="S31" s="80" t="e">
        <f>IF(#REF!&lt;&gt;"",#REF!,"")</f>
        <v>#REF!</v>
      </c>
      <c r="U31" s="5">
        <f>IF(LENB(D31)/2&gt;13.5,2,1)</f>
        <v>1</v>
      </c>
      <c r="V31" s="5">
        <f>IF(LENB(E31)/2&gt;26.5,3,IF(LENB(E31)/2&gt;13.5,2,1))</f>
        <v>1</v>
      </c>
      <c r="W31" s="5">
        <f>IF(LENB(F31)/2&gt;51,4,IF(LENB(F31)/2&gt;34,3,IF(LENB(F31)/2&gt;17,2,1)))</f>
        <v>1</v>
      </c>
      <c r="X31" s="5">
        <f t="shared" si="7"/>
        <v>1</v>
      </c>
      <c r="Y31" s="6" t="str">
        <f t="shared" si="8"/>
        <v xml:space="preserve">②
</v>
      </c>
      <c r="AA31" s="17">
        <f>LENB(D31)/2</f>
        <v>0</v>
      </c>
      <c r="AB31" s="17">
        <f>LENB(E31)/2</f>
        <v>0</v>
      </c>
      <c r="AC31" s="17">
        <f>LENB(F31)/2</f>
        <v>0</v>
      </c>
      <c r="AE31" s="7" t="str">
        <f>IF(M31="款",B31,#REF!)</f>
        <v>21款　繰入金</v>
      </c>
      <c r="AF31" s="7" t="e">
        <f>IF(#REF!=AE31,IF(N31="項",C31,#REF!),0)</f>
        <v>#REF!</v>
      </c>
      <c r="AG31" s="7" t="e">
        <f>IF(#REF!=AF31,IF(O31="目",D31,#REF!),0)</f>
        <v>#REF!</v>
      </c>
      <c r="AH31" s="7" t="e">
        <f>IF(#REF!=AG31,IF(P31="節",E31,"事項"),0)</f>
        <v>#REF!</v>
      </c>
      <c r="AJ31" s="7" t="e">
        <f t="shared" si="9"/>
        <v>#REF!</v>
      </c>
      <c r="AK31" s="5"/>
      <c r="AL31" s="5"/>
      <c r="AM31" s="7" t="e">
        <f>IF(AJ31=0,#REF!,AJ31)</f>
        <v>#REF!</v>
      </c>
      <c r="AN31" s="5" t="e">
        <f t="shared" si="10"/>
        <v>#REF!</v>
      </c>
    </row>
    <row r="32" spans="1:40" ht="26.4">
      <c r="A32" s="63">
        <v>25</v>
      </c>
      <c r="B32" s="36"/>
      <c r="C32" s="117" t="s">
        <v>9</v>
      </c>
      <c r="D32" s="119"/>
      <c r="E32" s="118"/>
      <c r="F32" s="15"/>
      <c r="G32" s="34">
        <f>SUM(G33)</f>
        <v>343729</v>
      </c>
      <c r="H32" s="34">
        <f>SUM(H33)</f>
        <v>335014</v>
      </c>
      <c r="I32" s="34">
        <f t="shared" si="0"/>
        <v>-8715</v>
      </c>
      <c r="J32" s="16"/>
      <c r="K32" s="30"/>
      <c r="L32" s="28" t="str">
        <f t="shared" si="1"/>
        <v/>
      </c>
      <c r="M32" s="4" t="str">
        <f t="shared" si="2"/>
        <v>-</v>
      </c>
      <c r="N32" s="4" t="str">
        <f t="shared" si="3"/>
        <v>項</v>
      </c>
      <c r="O32" s="4" t="str">
        <f t="shared" si="4"/>
        <v>-</v>
      </c>
      <c r="P32" s="4" t="str">
        <f t="shared" si="5"/>
        <v>-</v>
      </c>
      <c r="Q32" s="4" t="str">
        <f t="shared" si="6"/>
        <v>-</v>
      </c>
      <c r="R32" s="5" t="s">
        <v>35</v>
      </c>
      <c r="S32" s="80" t="e">
        <f>IF(#REF!&lt;&gt;"",#REF!,"")</f>
        <v>#REF!</v>
      </c>
      <c r="U32" s="5">
        <f>IF(LENB(D32)/2&gt;13.5,2,1)</f>
        <v>1</v>
      </c>
      <c r="V32" s="5">
        <f>IF(LENB(E32)/2&gt;26.5,3,IF(LENB(E32)/2&gt;13.5,2,1))</f>
        <v>1</v>
      </c>
      <c r="W32" s="5">
        <f>IF(LENB(F32)/2&gt;51,4,IF(LENB(F32)/2&gt;34,3,IF(LENB(F32)/2&gt;17,2,1)))</f>
        <v>1</v>
      </c>
      <c r="X32" s="5">
        <f t="shared" si="7"/>
        <v>1</v>
      </c>
      <c r="Y32" s="6" t="str">
        <f t="shared" si="8"/>
        <v xml:space="preserve">②
</v>
      </c>
      <c r="AA32" s="17">
        <f>LENB(D32)/2</f>
        <v>0</v>
      </c>
      <c r="AB32" s="17">
        <f>LENB(E32)/2</f>
        <v>0</v>
      </c>
      <c r="AC32" s="17">
        <f>LENB(F32)/2</f>
        <v>0</v>
      </c>
      <c r="AE32" s="7" t="e">
        <f>IF(M32="款",B32,#REF!)</f>
        <v>#REF!</v>
      </c>
      <c r="AF32" s="7" t="e">
        <f>IF(#REF!=AE32,IF(N32="項",C32,#REF!),0)</f>
        <v>#REF!</v>
      </c>
      <c r="AG32" s="7" t="e">
        <f>IF(#REF!=AF32,IF(O32="目",D32,#REF!),0)</f>
        <v>#REF!</v>
      </c>
      <c r="AH32" s="7" t="e">
        <f>IF(#REF!=AG32,IF(P32="節",E32,"事項"),0)</f>
        <v>#REF!</v>
      </c>
      <c r="AJ32" s="7" t="e">
        <f t="shared" si="9"/>
        <v>#REF!</v>
      </c>
      <c r="AK32" s="5"/>
      <c r="AL32" s="5"/>
      <c r="AM32" s="7" t="e">
        <f>IF(AJ32=0,#REF!,AJ32)</f>
        <v>#REF!</v>
      </c>
      <c r="AN32" s="5" t="e">
        <f t="shared" si="10"/>
        <v>#REF!</v>
      </c>
    </row>
    <row r="33" spans="1:40" ht="27" customHeight="1">
      <c r="A33" s="63">
        <v>26</v>
      </c>
      <c r="B33" s="36"/>
      <c r="C33" s="36"/>
      <c r="D33" s="117" t="s">
        <v>62</v>
      </c>
      <c r="E33" s="118"/>
      <c r="F33" s="66"/>
      <c r="G33" s="67">
        <f>SUM(G34)</f>
        <v>343729</v>
      </c>
      <c r="H33" s="67">
        <f>SUM(H34)</f>
        <v>335014</v>
      </c>
      <c r="I33" s="67">
        <f t="shared" si="0"/>
        <v>-8715</v>
      </c>
      <c r="J33" s="23"/>
      <c r="K33" s="31"/>
      <c r="L33" s="28" t="str">
        <f t="shared" si="1"/>
        <v/>
      </c>
      <c r="M33" s="4" t="str">
        <f t="shared" si="2"/>
        <v>-</v>
      </c>
      <c r="N33" s="4" t="str">
        <f t="shared" si="3"/>
        <v>-</v>
      </c>
      <c r="O33" s="4" t="str">
        <f t="shared" si="4"/>
        <v>目</v>
      </c>
      <c r="P33" s="4" t="str">
        <f t="shared" si="5"/>
        <v>-</v>
      </c>
      <c r="Q33" s="4" t="str">
        <f t="shared" si="6"/>
        <v>-</v>
      </c>
      <c r="R33" s="5" t="s">
        <v>35</v>
      </c>
      <c r="S33" s="80" t="e">
        <f>IF(#REF!&lt;&gt;"",#REF!,"")</f>
        <v>#REF!</v>
      </c>
      <c r="U33" s="5">
        <f>IF(LENB(D33)/2&gt;13.5,2,1)</f>
        <v>2</v>
      </c>
      <c r="V33" s="5">
        <f>IF(LENB(E33)/2&gt;26.5,3,IF(LENB(E33)/2&gt;13.5,2,1))</f>
        <v>1</v>
      </c>
      <c r="W33" s="5">
        <f>IF(LENB(F33)/2&gt;51,4,IF(LENB(F33)/2&gt;34,3,IF(LENB(F33)/2&gt;17,2,1)))</f>
        <v>1</v>
      </c>
      <c r="X33" s="5">
        <f t="shared" si="7"/>
        <v>2</v>
      </c>
      <c r="Y33" s="6" t="str">
        <f t="shared" si="8"/>
        <v xml:space="preserve">③
</v>
      </c>
      <c r="AA33" s="17">
        <f>LENB(D33)/2</f>
        <v>14.5</v>
      </c>
      <c r="AB33" s="17">
        <f>LENB(E33)/2</f>
        <v>0</v>
      </c>
      <c r="AC33" s="17">
        <f>LENB(F33)/2</f>
        <v>0</v>
      </c>
      <c r="AE33" s="7" t="e">
        <f>IF(M33="款",B33,#REF!)</f>
        <v>#REF!</v>
      </c>
      <c r="AF33" s="7" t="e">
        <f>IF(#REF!=AE33,IF(N33="項",C33,#REF!),0)</f>
        <v>#REF!</v>
      </c>
      <c r="AG33" s="7" t="e">
        <f>IF(#REF!=AF33,IF(O33="目",D33,#REF!),0)</f>
        <v>#REF!</v>
      </c>
      <c r="AH33" s="7" t="e">
        <f>IF(#REF!=AG33,IF(P33="節",E33,"事項"),0)</f>
        <v>#REF!</v>
      </c>
      <c r="AJ33" s="7" t="e">
        <f t="shared" si="9"/>
        <v>#REF!</v>
      </c>
      <c r="AK33" s="5"/>
      <c r="AL33" s="5"/>
      <c r="AM33" s="7" t="e">
        <f>IF(AJ33=0,#REF!,AJ33)</f>
        <v>#REF!</v>
      </c>
      <c r="AN33" s="5" t="e">
        <f t="shared" si="10"/>
        <v>#REF!</v>
      </c>
    </row>
    <row r="34" spans="1:40" ht="27" customHeight="1">
      <c r="A34" s="63">
        <v>27</v>
      </c>
      <c r="B34" s="36"/>
      <c r="C34" s="36"/>
      <c r="D34" s="36"/>
      <c r="E34" s="68" t="s">
        <v>10</v>
      </c>
      <c r="F34" s="37" t="s">
        <v>18</v>
      </c>
      <c r="G34" s="34">
        <v>343729</v>
      </c>
      <c r="H34" s="34">
        <v>335014</v>
      </c>
      <c r="I34" s="34">
        <f t="shared" si="0"/>
        <v>-8715</v>
      </c>
      <c r="J34" s="16"/>
      <c r="K34" s="30"/>
      <c r="L34" s="28" t="str">
        <f t="shared" si="1"/>
        <v/>
      </c>
      <c r="M34" s="4" t="str">
        <f t="shared" si="2"/>
        <v>-</v>
      </c>
      <c r="N34" s="4" t="str">
        <f t="shared" si="3"/>
        <v>-</v>
      </c>
      <c r="O34" s="4" t="str">
        <f t="shared" si="4"/>
        <v>-</v>
      </c>
      <c r="P34" s="4" t="str">
        <f t="shared" si="5"/>
        <v>節</v>
      </c>
      <c r="Q34" s="4" t="str">
        <f t="shared" si="6"/>
        <v>事項</v>
      </c>
      <c r="R34" s="5" t="s">
        <v>35</v>
      </c>
      <c r="S34" s="80" t="e">
        <f>IF(#REF!&lt;&gt;"",#REF!,"")</f>
        <v>#REF!</v>
      </c>
      <c r="U34" s="5">
        <f>IF(LENB(D34)/2&gt;13.5,2,1)</f>
        <v>1</v>
      </c>
      <c r="V34" s="5">
        <f>IF(LENB(E34)/2&gt;26.5,3,IF(LENB(E34)/2&gt;13.5,2,1))</f>
        <v>2</v>
      </c>
      <c r="W34" s="5">
        <f>IF(LENB(F34)/2&gt;51,4,IF(LENB(F34)/2&gt;34,3,IF(LENB(F34)/2&gt;17,2,1)))</f>
        <v>1</v>
      </c>
      <c r="X34" s="5">
        <f t="shared" si="7"/>
        <v>2</v>
      </c>
      <c r="Y34" s="6" t="str">
        <f t="shared" si="8"/>
        <v xml:space="preserve">③
</v>
      </c>
      <c r="AA34" s="17">
        <f>LENB(D34)/2</f>
        <v>0</v>
      </c>
      <c r="AB34" s="17">
        <f>LENB(E34)/2</f>
        <v>14.5</v>
      </c>
      <c r="AC34" s="17">
        <f>LENB(F34)/2</f>
        <v>15</v>
      </c>
      <c r="AE34" s="7" t="e">
        <f>IF(M34="款",B34,AE33)</f>
        <v>#REF!</v>
      </c>
      <c r="AF34" s="7" t="e">
        <f>IF(AE33=AE34,IF(N34="項",C34,AF33),0)</f>
        <v>#REF!</v>
      </c>
      <c r="AG34" s="7" t="e">
        <f>IF(AF33=AF34,IF(O34="目",D34,AG33),0)</f>
        <v>#REF!</v>
      </c>
      <c r="AH34" s="7" t="e">
        <f>IF(AG33=AG34,IF(P34="節",E34,"事項"),0)</f>
        <v>#REF!</v>
      </c>
      <c r="AJ34" s="7" t="e">
        <f t="shared" si="9"/>
        <v>#REF!</v>
      </c>
      <c r="AK34" s="5"/>
      <c r="AL34" s="5"/>
      <c r="AM34" s="7" t="e">
        <f t="shared" ref="AM34" si="21">IF(AJ34=0,AM33,AJ34)</f>
        <v>#REF!</v>
      </c>
      <c r="AN34" s="5" t="e">
        <f t="shared" si="10"/>
        <v>#REF!</v>
      </c>
    </row>
    <row r="35" spans="1:40" ht="26.4">
      <c r="A35" s="63">
        <v>28</v>
      </c>
      <c r="B35" s="117" t="s">
        <v>63</v>
      </c>
      <c r="C35" s="119"/>
      <c r="D35" s="119"/>
      <c r="E35" s="118"/>
      <c r="F35" s="15"/>
      <c r="G35" s="34">
        <f>G36</f>
        <v>216184</v>
      </c>
      <c r="H35" s="34">
        <f>H36</f>
        <v>213986</v>
      </c>
      <c r="I35" s="34">
        <f t="shared" si="0"/>
        <v>-2198</v>
      </c>
      <c r="J35" s="16"/>
      <c r="K35" s="29"/>
      <c r="L35" s="28" t="str">
        <f t="shared" si="1"/>
        <v/>
      </c>
      <c r="M35" s="4" t="str">
        <f t="shared" si="2"/>
        <v>款</v>
      </c>
      <c r="N35" s="4" t="str">
        <f t="shared" si="3"/>
        <v>-</v>
      </c>
      <c r="O35" s="4" t="str">
        <f t="shared" si="4"/>
        <v>-</v>
      </c>
      <c r="P35" s="4" t="str">
        <f t="shared" si="5"/>
        <v>-</v>
      </c>
      <c r="Q35" s="4" t="str">
        <f t="shared" si="6"/>
        <v>-</v>
      </c>
      <c r="R35" s="5" t="s">
        <v>36</v>
      </c>
      <c r="S35" s="80" t="e">
        <f>IF(#REF!&lt;&gt;"",#REF!,"")</f>
        <v>#REF!</v>
      </c>
      <c r="U35" s="5">
        <f>IF(LENB(D35)/2&gt;13.5,2,1)</f>
        <v>1</v>
      </c>
      <c r="V35" s="5">
        <f>IF(LENB(E35)/2&gt;26.5,3,IF(LENB(E35)/2&gt;13.5,2,1))</f>
        <v>1</v>
      </c>
      <c r="W35" s="5">
        <f>IF(LENB(F35)/2&gt;51,4,IF(LENB(F35)/2&gt;34,3,IF(LENB(F35)/2&gt;17,2,1)))</f>
        <v>1</v>
      </c>
      <c r="X35" s="5">
        <f t="shared" si="7"/>
        <v>1</v>
      </c>
      <c r="Y35" s="6" t="str">
        <f t="shared" si="8"/>
        <v xml:space="preserve">②
</v>
      </c>
      <c r="AA35" s="17">
        <f>LENB(D35)/2</f>
        <v>0</v>
      </c>
      <c r="AB35" s="17">
        <f>LENB(E35)/2</f>
        <v>0</v>
      </c>
      <c r="AC35" s="17">
        <f>LENB(F35)/2</f>
        <v>0</v>
      </c>
      <c r="AE35" s="7" t="str">
        <f>IF(M35="款",B35,#REF!)</f>
        <v>23款　諸収入</v>
      </c>
      <c r="AF35" s="7" t="e">
        <f>IF(#REF!=AE35,IF(N35="項",C35,#REF!),0)</f>
        <v>#REF!</v>
      </c>
      <c r="AG35" s="7" t="e">
        <f>IF(#REF!=AF35,IF(O35="目",D35,#REF!),0)</f>
        <v>#REF!</v>
      </c>
      <c r="AH35" s="7" t="e">
        <f>IF(#REF!=AG35,IF(P35="節",E35,"事項"),0)</f>
        <v>#REF!</v>
      </c>
      <c r="AJ35" s="7" t="e">
        <f t="shared" si="9"/>
        <v>#REF!</v>
      </c>
      <c r="AK35" s="5"/>
      <c r="AL35" s="5"/>
      <c r="AM35" s="7" t="e">
        <f>IF(AJ35=0,#REF!,AJ35)</f>
        <v>#REF!</v>
      </c>
      <c r="AN35" s="5" t="e">
        <f t="shared" si="10"/>
        <v>#REF!</v>
      </c>
    </row>
    <row r="36" spans="1:40" ht="26.4">
      <c r="A36" s="63">
        <v>29</v>
      </c>
      <c r="B36" s="36"/>
      <c r="C36" s="117" t="s">
        <v>11</v>
      </c>
      <c r="D36" s="119"/>
      <c r="E36" s="118"/>
      <c r="F36" s="15"/>
      <c r="G36" s="34">
        <f>SUBTOTAL(9,G37)</f>
        <v>216184</v>
      </c>
      <c r="H36" s="34">
        <f>SUBTOTAL(9,H37)</f>
        <v>213986</v>
      </c>
      <c r="I36" s="34">
        <f t="shared" si="0"/>
        <v>-2198</v>
      </c>
      <c r="J36" s="16"/>
      <c r="K36" s="30"/>
      <c r="L36" s="28" t="str">
        <f t="shared" si="1"/>
        <v/>
      </c>
      <c r="M36" s="4" t="str">
        <f t="shared" si="2"/>
        <v>-</v>
      </c>
      <c r="N36" s="4" t="str">
        <f t="shared" si="3"/>
        <v>項</v>
      </c>
      <c r="O36" s="4" t="str">
        <f t="shared" si="4"/>
        <v>-</v>
      </c>
      <c r="P36" s="4" t="str">
        <f t="shared" si="5"/>
        <v>-</v>
      </c>
      <c r="Q36" s="4" t="str">
        <f t="shared" si="6"/>
        <v>-</v>
      </c>
      <c r="R36" s="5" t="s">
        <v>36</v>
      </c>
      <c r="S36" s="80" t="e">
        <f>IF(#REF!&lt;&gt;"",#REF!,"")</f>
        <v>#REF!</v>
      </c>
      <c r="U36" s="5">
        <f>IF(LENB(D36)/2&gt;13.5,2,1)</f>
        <v>1</v>
      </c>
      <c r="V36" s="5">
        <f>IF(LENB(E36)/2&gt;26.5,3,IF(LENB(E36)/2&gt;13.5,2,1))</f>
        <v>1</v>
      </c>
      <c r="W36" s="5">
        <f>IF(LENB(F36)/2&gt;51,4,IF(LENB(F36)/2&gt;34,3,IF(LENB(F36)/2&gt;17,2,1)))</f>
        <v>1</v>
      </c>
      <c r="X36" s="5">
        <f t="shared" si="7"/>
        <v>1</v>
      </c>
      <c r="Y36" s="6" t="str">
        <f t="shared" si="8"/>
        <v xml:space="preserve">②
</v>
      </c>
      <c r="AA36" s="17">
        <f>LENB(D36)/2</f>
        <v>0</v>
      </c>
      <c r="AB36" s="17">
        <f>LENB(E36)/2</f>
        <v>0</v>
      </c>
      <c r="AC36" s="17">
        <f>LENB(F36)/2</f>
        <v>0</v>
      </c>
      <c r="AE36" s="7" t="e">
        <f>IF(M36="款",B36,#REF!)</f>
        <v>#REF!</v>
      </c>
      <c r="AF36" s="7" t="e">
        <f>IF(#REF!=AE36,IF(N36="項",C36,#REF!),0)</f>
        <v>#REF!</v>
      </c>
      <c r="AG36" s="7" t="e">
        <f>IF(#REF!=AF36,IF(O36="目",D36,#REF!),0)</f>
        <v>#REF!</v>
      </c>
      <c r="AH36" s="7" t="e">
        <f>IF(#REF!=AG36,IF(P36="節",E36,"事項"),0)</f>
        <v>#REF!</v>
      </c>
      <c r="AJ36" s="7" t="e">
        <f t="shared" si="9"/>
        <v>#REF!</v>
      </c>
      <c r="AK36" s="5"/>
      <c r="AL36" s="5"/>
      <c r="AM36" s="7" t="e">
        <f>IF(AJ36=0,#REF!,AJ36)</f>
        <v>#REF!</v>
      </c>
      <c r="AN36" s="5" t="e">
        <f t="shared" si="10"/>
        <v>#REF!</v>
      </c>
    </row>
    <row r="37" spans="1:40" ht="26.4">
      <c r="A37" s="63">
        <v>30</v>
      </c>
      <c r="B37" s="36"/>
      <c r="C37" s="36"/>
      <c r="D37" s="117" t="s">
        <v>64</v>
      </c>
      <c r="E37" s="118"/>
      <c r="F37" s="35"/>
      <c r="G37" s="34">
        <f>SUM(G38)</f>
        <v>216184</v>
      </c>
      <c r="H37" s="34">
        <f>SUM(H38)</f>
        <v>213986</v>
      </c>
      <c r="I37" s="34">
        <f t="shared" si="0"/>
        <v>-2198</v>
      </c>
      <c r="J37" s="16"/>
      <c r="K37" s="30"/>
      <c r="L37" s="28" t="str">
        <f t="shared" si="1"/>
        <v/>
      </c>
      <c r="M37" s="4" t="str">
        <f t="shared" si="2"/>
        <v>-</v>
      </c>
      <c r="N37" s="4" t="str">
        <f t="shared" si="3"/>
        <v>-</v>
      </c>
      <c r="O37" s="4" t="str">
        <f t="shared" si="4"/>
        <v>目</v>
      </c>
      <c r="P37" s="4" t="str">
        <f t="shared" si="5"/>
        <v>-</v>
      </c>
      <c r="Q37" s="4" t="str">
        <f t="shared" si="6"/>
        <v>-</v>
      </c>
      <c r="R37" s="5" t="s">
        <v>36</v>
      </c>
      <c r="S37" s="80" t="e">
        <f>IF(#REF!&lt;&gt;"",#REF!,"")</f>
        <v>#REF!</v>
      </c>
      <c r="U37" s="5">
        <f>IF(LENB(D37)/2&gt;13.5,2,1)</f>
        <v>1</v>
      </c>
      <c r="V37" s="5">
        <f>IF(LENB(E37)/2&gt;26.5,3,IF(LENB(E37)/2&gt;13.5,2,1))</f>
        <v>1</v>
      </c>
      <c r="W37" s="5">
        <f>IF(LENB(F37)/2&gt;51,4,IF(LENB(F37)/2&gt;34,3,IF(LENB(F37)/2&gt;17,2,1)))</f>
        <v>1</v>
      </c>
      <c r="X37" s="5">
        <f t="shared" si="7"/>
        <v>1</v>
      </c>
      <c r="Y37" s="6" t="str">
        <f t="shared" si="8"/>
        <v xml:space="preserve">②
</v>
      </c>
      <c r="AA37" s="17">
        <f>LENB(D37)/2</f>
        <v>5</v>
      </c>
      <c r="AB37" s="17">
        <f>LENB(E37)/2</f>
        <v>0</v>
      </c>
      <c r="AC37" s="17">
        <f>LENB(F37)/2</f>
        <v>0</v>
      </c>
      <c r="AE37" s="7" t="e">
        <f>IF(M37="款",B37,#REF!)</f>
        <v>#REF!</v>
      </c>
      <c r="AF37" s="7" t="e">
        <f>IF(#REF!=AE37,IF(N37="項",C37,#REF!),0)</f>
        <v>#REF!</v>
      </c>
      <c r="AG37" s="7" t="e">
        <f>IF(#REF!=AF37,IF(O37="目",D37,#REF!),0)</f>
        <v>#REF!</v>
      </c>
      <c r="AH37" s="7" t="e">
        <f>IF(#REF!=AG37,IF(P37="節",E37,"事項"),0)</f>
        <v>#REF!</v>
      </c>
      <c r="AJ37" s="7" t="e">
        <f t="shared" si="9"/>
        <v>#REF!</v>
      </c>
      <c r="AK37" s="5"/>
      <c r="AL37" s="5"/>
      <c r="AM37" s="7" t="e">
        <f>IF(AJ37=0,#REF!,AJ37)</f>
        <v>#REF!</v>
      </c>
      <c r="AN37" s="5" t="e">
        <f t="shared" si="10"/>
        <v>#REF!</v>
      </c>
    </row>
    <row r="38" spans="1:40" ht="26.4">
      <c r="A38" s="63">
        <v>31</v>
      </c>
      <c r="B38" s="36"/>
      <c r="C38" s="36"/>
      <c r="D38" s="65"/>
      <c r="E38" s="81" t="s">
        <v>12</v>
      </c>
      <c r="F38" s="35"/>
      <c r="G38" s="34">
        <f>SUM(G39:G40)</f>
        <v>216184</v>
      </c>
      <c r="H38" s="34">
        <f>SUM(H39:H40)</f>
        <v>213986</v>
      </c>
      <c r="I38" s="34">
        <f t="shared" si="0"/>
        <v>-2198</v>
      </c>
      <c r="J38" s="16"/>
      <c r="K38" s="30"/>
      <c r="L38" s="28" t="str">
        <f t="shared" si="1"/>
        <v/>
      </c>
      <c r="M38" s="4" t="str">
        <f t="shared" si="2"/>
        <v>-</v>
      </c>
      <c r="N38" s="4" t="str">
        <f t="shared" si="3"/>
        <v>-</v>
      </c>
      <c r="O38" s="4" t="str">
        <f t="shared" si="4"/>
        <v>-</v>
      </c>
      <c r="P38" s="4" t="str">
        <f t="shared" si="5"/>
        <v>節</v>
      </c>
      <c r="Q38" s="4" t="str">
        <f t="shared" si="6"/>
        <v>-</v>
      </c>
      <c r="R38" s="5" t="s">
        <v>36</v>
      </c>
      <c r="S38" s="80" t="e">
        <f>IF(#REF!&lt;&gt;"",#REF!,"")</f>
        <v>#REF!</v>
      </c>
      <c r="U38" s="5">
        <f>IF(LENB(D38)/2&gt;13.5,2,1)</f>
        <v>1</v>
      </c>
      <c r="V38" s="5">
        <f>IF(LENB(E38)/2&gt;26.5,3,IF(LENB(E38)/2&gt;13.5,2,1))</f>
        <v>1</v>
      </c>
      <c r="W38" s="5">
        <f>IF(LENB(F38)/2&gt;51,4,IF(LENB(F38)/2&gt;34,3,IF(LENB(F38)/2&gt;17,2,1)))</f>
        <v>1</v>
      </c>
      <c r="X38" s="5">
        <f t="shared" si="7"/>
        <v>1</v>
      </c>
      <c r="Y38" s="6" t="str">
        <f t="shared" si="8"/>
        <v xml:space="preserve">②
</v>
      </c>
      <c r="AA38" s="17">
        <f>LENB(D38)/2</f>
        <v>0</v>
      </c>
      <c r="AB38" s="17">
        <f>LENB(E38)/2</f>
        <v>4.5</v>
      </c>
      <c r="AC38" s="17">
        <f>LENB(F38)/2</f>
        <v>0</v>
      </c>
      <c r="AE38" s="7" t="e">
        <f>IF(M38="款",B38,AE37)</f>
        <v>#REF!</v>
      </c>
      <c r="AF38" s="7" t="e">
        <f>IF(AE37=AE38,IF(N38="項",C38,AF37),0)</f>
        <v>#REF!</v>
      </c>
      <c r="AG38" s="7" t="e">
        <f>IF(AF37=AF38,IF(O38="目",D38,AG37),0)</f>
        <v>#REF!</v>
      </c>
      <c r="AH38" s="7" t="e">
        <f>IF(AG37=AG38,IF(P38="節",E38,"事項"),0)</f>
        <v>#REF!</v>
      </c>
      <c r="AJ38" s="7" t="e">
        <f t="shared" si="9"/>
        <v>#REF!</v>
      </c>
      <c r="AK38" s="5"/>
      <c r="AL38" s="5"/>
      <c r="AM38" s="7" t="e">
        <f t="shared" ref="AM38:AM40" si="22">IF(AJ38=0,AM37,AJ38)</f>
        <v>#REF!</v>
      </c>
      <c r="AN38" s="5" t="e">
        <f t="shared" si="10"/>
        <v>#REF!</v>
      </c>
    </row>
    <row r="39" spans="1:40" ht="26.4">
      <c r="A39" s="63">
        <v>32</v>
      </c>
      <c r="B39" s="36"/>
      <c r="C39" s="36"/>
      <c r="D39" s="36"/>
      <c r="E39" s="81"/>
      <c r="F39" s="35" t="s">
        <v>21</v>
      </c>
      <c r="G39" s="34">
        <v>211849</v>
      </c>
      <c r="H39" s="34">
        <v>209309</v>
      </c>
      <c r="I39" s="34">
        <f t="shared" si="0"/>
        <v>-2540</v>
      </c>
      <c r="J39" s="16"/>
      <c r="K39" s="30"/>
      <c r="L39" s="28" t="str">
        <f t="shared" si="1"/>
        <v/>
      </c>
      <c r="M39" s="4" t="str">
        <f t="shared" si="2"/>
        <v>-</v>
      </c>
      <c r="N39" s="4" t="str">
        <f t="shared" si="3"/>
        <v>-</v>
      </c>
      <c r="O39" s="4" t="str">
        <f t="shared" si="4"/>
        <v>-</v>
      </c>
      <c r="P39" s="4" t="str">
        <f t="shared" si="5"/>
        <v>-</v>
      </c>
      <c r="Q39" s="4" t="str">
        <f t="shared" si="6"/>
        <v>事項</v>
      </c>
      <c r="R39" s="5" t="s">
        <v>36</v>
      </c>
      <c r="S39" s="80" t="e">
        <f>IF(#REF!&lt;&gt;"",#REF!,"")</f>
        <v>#REF!</v>
      </c>
      <c r="U39" s="5">
        <f>IF(LENB(D39)/2&gt;13.5,2,1)</f>
        <v>1</v>
      </c>
      <c r="V39" s="5">
        <f>IF(LENB(E39)/2&gt;26.5,3,IF(LENB(E39)/2&gt;13.5,2,1))</f>
        <v>1</v>
      </c>
      <c r="W39" s="5">
        <f>IF(LENB(F39)/2&gt;51,4,IF(LENB(F39)/2&gt;34,3,IF(LENB(F39)/2&gt;17,2,1)))</f>
        <v>1</v>
      </c>
      <c r="X39" s="5">
        <f t="shared" si="7"/>
        <v>1</v>
      </c>
      <c r="Y39" s="6" t="str">
        <f t="shared" si="8"/>
        <v xml:space="preserve">②
</v>
      </c>
      <c r="AA39" s="17">
        <f>LENB(D39)/2</f>
        <v>0</v>
      </c>
      <c r="AB39" s="17">
        <f>LENB(E39)/2</f>
        <v>0</v>
      </c>
      <c r="AC39" s="17">
        <f>LENB(F39)/2</f>
        <v>17</v>
      </c>
      <c r="AE39" s="7" t="e">
        <f>IF(M39="款",B39,#REF!)</f>
        <v>#REF!</v>
      </c>
      <c r="AF39" s="7" t="e">
        <f>IF(#REF!=AE39,IF(N39="項",C39,#REF!),0)</f>
        <v>#REF!</v>
      </c>
      <c r="AG39" s="7" t="e">
        <f>IF(#REF!=AF39,IF(O39="目",D39,#REF!),0)</f>
        <v>#REF!</v>
      </c>
      <c r="AH39" s="7" t="e">
        <f>IF(#REF!=AG39,IF(P39="節",E39,"事項"),0)</f>
        <v>#REF!</v>
      </c>
      <c r="AJ39" s="7" t="e">
        <f t="shared" si="9"/>
        <v>#REF!</v>
      </c>
      <c r="AK39" s="5"/>
      <c r="AL39" s="5"/>
      <c r="AM39" s="7" t="e">
        <f>IF(AJ39=0,#REF!,AJ39)</f>
        <v>#REF!</v>
      </c>
      <c r="AN39" s="5" t="e">
        <f t="shared" si="10"/>
        <v>#REF!</v>
      </c>
    </row>
    <row r="40" spans="1:40" ht="26.4">
      <c r="A40" s="63">
        <v>33</v>
      </c>
      <c r="B40" s="36"/>
      <c r="C40" s="36"/>
      <c r="D40" s="36"/>
      <c r="E40" s="81"/>
      <c r="F40" s="35" t="s">
        <v>30</v>
      </c>
      <c r="G40" s="34">
        <v>4335</v>
      </c>
      <c r="H40" s="34">
        <v>4677</v>
      </c>
      <c r="I40" s="34">
        <f t="shared" si="0"/>
        <v>342</v>
      </c>
      <c r="J40" s="16"/>
      <c r="K40" s="30"/>
      <c r="L40" s="28" t="str">
        <f t="shared" si="1"/>
        <v/>
      </c>
      <c r="M40" s="4" t="str">
        <f t="shared" si="2"/>
        <v>-</v>
      </c>
      <c r="N40" s="4" t="str">
        <f t="shared" si="3"/>
        <v>-</v>
      </c>
      <c r="O40" s="4" t="str">
        <f t="shared" si="4"/>
        <v>-</v>
      </c>
      <c r="P40" s="4" t="str">
        <f t="shared" si="5"/>
        <v>-</v>
      </c>
      <c r="Q40" s="4" t="str">
        <f t="shared" si="6"/>
        <v>事項</v>
      </c>
      <c r="R40" s="5" t="s">
        <v>36</v>
      </c>
      <c r="S40" s="80" t="e">
        <f>IF(#REF!&lt;&gt;"",#REF!,"")</f>
        <v>#REF!</v>
      </c>
      <c r="U40" s="5">
        <f>IF(LENB(D40)/2&gt;13.5,2,1)</f>
        <v>1</v>
      </c>
      <c r="V40" s="5">
        <f>IF(LENB(E40)/2&gt;26.5,3,IF(LENB(E40)/2&gt;13.5,2,1))</f>
        <v>1</v>
      </c>
      <c r="W40" s="5">
        <f>IF(LENB(F40)/2&gt;51,4,IF(LENB(F40)/2&gt;34,3,IF(LENB(F40)/2&gt;17,2,1)))</f>
        <v>1</v>
      </c>
      <c r="X40" s="5">
        <f t="shared" si="7"/>
        <v>1</v>
      </c>
      <c r="Y40" s="6" t="str">
        <f t="shared" si="8"/>
        <v xml:space="preserve">②
</v>
      </c>
      <c r="AA40" s="17">
        <f>LENB(D40)/2</f>
        <v>0</v>
      </c>
      <c r="AB40" s="17">
        <f>LENB(E40)/2</f>
        <v>0</v>
      </c>
      <c r="AC40" s="17">
        <f>LENB(F40)/2</f>
        <v>17</v>
      </c>
      <c r="AE40" s="7" t="e">
        <f>IF(M40="款",B40,AE39)</f>
        <v>#REF!</v>
      </c>
      <c r="AF40" s="7" t="e">
        <f>IF(AE39=AE40,IF(N40="項",C40,AF39),0)</f>
        <v>#REF!</v>
      </c>
      <c r="AG40" s="7" t="e">
        <f>IF(AF39=AF40,IF(O40="目",D40,AG39),0)</f>
        <v>#REF!</v>
      </c>
      <c r="AH40" s="7" t="e">
        <f>IF(AG39=AG40,IF(P40="節",E40,"事項"),0)</f>
        <v>#REF!</v>
      </c>
      <c r="AJ40" s="7" t="e">
        <f t="shared" si="9"/>
        <v>#REF!</v>
      </c>
      <c r="AK40" s="5"/>
      <c r="AL40" s="5"/>
      <c r="AM40" s="7" t="e">
        <f t="shared" si="22"/>
        <v>#REF!</v>
      </c>
      <c r="AN40" s="5" t="e">
        <f t="shared" si="10"/>
        <v>#REF!</v>
      </c>
    </row>
    <row r="41" spans="1:40" ht="27" customHeight="1" thickBot="1">
      <c r="A41" s="120" t="s">
        <v>13</v>
      </c>
      <c r="B41" s="121"/>
      <c r="C41" s="121"/>
      <c r="D41" s="121"/>
      <c r="E41" s="121"/>
      <c r="F41" s="69"/>
      <c r="G41" s="70">
        <f>SUMIF($M:$M,"款",$G:$G)</f>
        <v>814316</v>
      </c>
      <c r="H41" s="70">
        <f>SUMIF($M:$M,"款",$H:$H)</f>
        <v>817982</v>
      </c>
      <c r="I41" s="71">
        <f>+H41-G41</f>
        <v>3666</v>
      </c>
      <c r="J41" s="18"/>
      <c r="K41" s="32"/>
      <c r="L41" s="28" t="str">
        <f t="shared" si="1"/>
        <v/>
      </c>
      <c r="S41" s="80" t="e">
        <f>IF(#REF!&lt;&gt;"",#REF!,"")</f>
        <v>#REF!</v>
      </c>
      <c r="U41" s="5"/>
      <c r="Y41" s="6"/>
      <c r="AA41" s="17"/>
      <c r="AB41" s="17"/>
      <c r="AC41" s="17"/>
      <c r="AE41" s="7"/>
      <c r="AF41" s="7"/>
      <c r="AK41" s="5"/>
      <c r="AL41" s="5"/>
      <c r="AM41" s="7"/>
    </row>
    <row r="42" spans="1:40" ht="8.25" customHeight="1">
      <c r="A42" s="72"/>
      <c r="B42" s="72"/>
      <c r="C42" s="72"/>
      <c r="D42" s="72"/>
      <c r="E42" s="72"/>
      <c r="F42" s="73"/>
      <c r="G42" s="74"/>
      <c r="H42" s="74"/>
      <c r="I42" s="74"/>
      <c r="J42" s="24"/>
      <c r="K42" s="25"/>
      <c r="L42" s="27"/>
      <c r="S42" s="80"/>
      <c r="U42" s="5"/>
      <c r="Y42" s="6"/>
      <c r="AA42" s="17"/>
      <c r="AB42" s="17"/>
      <c r="AC42" s="17"/>
      <c r="AE42" s="7"/>
      <c r="AF42" s="7"/>
      <c r="AK42" s="5"/>
      <c r="AL42" s="5"/>
      <c r="AM42" s="7"/>
    </row>
    <row r="43" spans="1:40" ht="21.75" customHeight="1">
      <c r="A43" s="53"/>
      <c r="B43" s="75" t="s">
        <v>38</v>
      </c>
      <c r="C43" s="76"/>
      <c r="D43" s="76"/>
      <c r="E43" s="76"/>
      <c r="F43" s="76"/>
      <c r="G43" s="76"/>
      <c r="H43" s="76"/>
      <c r="I43" s="76"/>
      <c r="S43" s="80"/>
      <c r="U43" s="5"/>
      <c r="Y43" s="6"/>
      <c r="AA43" s="5"/>
      <c r="AE43" s="7"/>
      <c r="AF43" s="7"/>
      <c r="AK43" s="5"/>
      <c r="AL43" s="5"/>
      <c r="AM43" s="7"/>
    </row>
    <row r="44" spans="1:40" ht="18" customHeight="1">
      <c r="A44" s="53"/>
      <c r="B44" s="39"/>
      <c r="C44" s="39"/>
      <c r="D44" s="39"/>
      <c r="E44" s="39"/>
      <c r="F44" s="47"/>
      <c r="G44" s="34">
        <f>SUMIF(M:M,"項",G:G)</f>
        <v>0</v>
      </c>
      <c r="H44" s="34">
        <f>SUMIF(N:N,"項",H:H)</f>
        <v>817982</v>
      </c>
      <c r="I44" s="34">
        <f>SUMIF(N:N,"項",I:I)</f>
        <v>3666</v>
      </c>
      <c r="S44" s="80"/>
      <c r="U44" s="5"/>
      <c r="Y44" s="6"/>
      <c r="AA44" s="5"/>
      <c r="AE44" s="7"/>
      <c r="AF44" s="7"/>
      <c r="AK44" s="5"/>
      <c r="AL44" s="5"/>
    </row>
    <row r="45" spans="1:40" ht="18" customHeight="1">
      <c r="A45" s="53"/>
      <c r="B45" s="39"/>
      <c r="C45" s="39"/>
      <c r="D45" s="39"/>
      <c r="E45" s="39"/>
      <c r="F45" s="47"/>
      <c r="G45" s="34">
        <f>G44-G41</f>
        <v>-814316</v>
      </c>
      <c r="H45" s="34">
        <f>H44-H41</f>
        <v>0</v>
      </c>
      <c r="I45" s="34">
        <f>I44-I41</f>
        <v>0</v>
      </c>
      <c r="S45" s="80"/>
      <c r="U45" s="5"/>
      <c r="Y45" s="6"/>
      <c r="AA45" s="5"/>
      <c r="AE45" s="7"/>
      <c r="AF45" s="7"/>
      <c r="AK45" s="5"/>
      <c r="AL45" s="5"/>
    </row>
    <row r="46" spans="1:40" ht="18" customHeight="1">
      <c r="A46" s="53"/>
      <c r="B46" s="39"/>
      <c r="C46" s="39"/>
      <c r="D46" s="39"/>
      <c r="E46" s="39"/>
      <c r="F46" s="47"/>
      <c r="G46" s="77"/>
      <c r="H46" s="77"/>
      <c r="I46" s="77"/>
      <c r="S46" s="80"/>
      <c r="U46" s="5"/>
      <c r="Y46" s="6"/>
      <c r="AA46" s="5"/>
      <c r="AE46" s="7"/>
      <c r="AF46" s="7"/>
      <c r="AK46" s="5"/>
      <c r="AL46" s="5"/>
    </row>
    <row r="47" spans="1:40" ht="18" customHeight="1">
      <c r="A47" s="53"/>
      <c r="B47" s="39"/>
      <c r="C47" s="39"/>
      <c r="D47" s="39"/>
      <c r="E47" s="39"/>
      <c r="F47" s="47"/>
      <c r="G47" s="34">
        <f>SUMIF(N:N,"目",G:G)</f>
        <v>0</v>
      </c>
      <c r="H47" s="34">
        <f>SUMIF(O:O,"目",H:H)</f>
        <v>817982</v>
      </c>
      <c r="I47" s="34">
        <f>SUMIF(O:O,"目",I:I)</f>
        <v>3666</v>
      </c>
      <c r="S47" s="80"/>
      <c r="U47" s="5"/>
      <c r="Y47" s="6"/>
      <c r="AA47" s="5"/>
      <c r="AE47" s="7"/>
      <c r="AF47" s="7"/>
      <c r="AK47" s="5"/>
      <c r="AL47" s="5"/>
    </row>
    <row r="48" spans="1:40" ht="18" customHeight="1">
      <c r="A48" s="53"/>
      <c r="B48" s="39"/>
      <c r="C48" s="39"/>
      <c r="D48" s="39"/>
      <c r="E48" s="39"/>
      <c r="F48" s="47"/>
      <c r="G48" s="34">
        <f>G47-G41</f>
        <v>-814316</v>
      </c>
      <c r="H48" s="34">
        <f>H47-H41</f>
        <v>0</v>
      </c>
      <c r="I48" s="34">
        <f>I47-I41</f>
        <v>0</v>
      </c>
      <c r="S48" s="80"/>
      <c r="U48" s="5"/>
      <c r="Y48" s="6"/>
      <c r="AA48" s="5"/>
      <c r="AE48" s="7"/>
      <c r="AF48" s="7"/>
      <c r="AK48" s="5"/>
      <c r="AL48" s="5"/>
    </row>
    <row r="49" spans="1:38" ht="18" customHeight="1">
      <c r="A49" s="53"/>
      <c r="B49" s="39"/>
      <c r="C49" s="39"/>
      <c r="D49" s="39"/>
      <c r="E49" s="39"/>
      <c r="F49" s="47"/>
      <c r="G49" s="77"/>
      <c r="H49" s="77"/>
      <c r="I49" s="77"/>
      <c r="S49" s="80"/>
      <c r="U49" s="5"/>
      <c r="Y49" s="6"/>
      <c r="AA49" s="5"/>
      <c r="AE49" s="7"/>
      <c r="AF49" s="7"/>
      <c r="AK49" s="5"/>
      <c r="AL49" s="5"/>
    </row>
    <row r="50" spans="1:38" ht="18" customHeight="1">
      <c r="A50" s="53"/>
      <c r="B50" s="39"/>
      <c r="C50" s="39"/>
      <c r="D50" s="39"/>
      <c r="E50" s="39"/>
      <c r="F50" s="47"/>
      <c r="G50" s="34">
        <f>SUMIF(O:O,"節",G:G)</f>
        <v>0</v>
      </c>
      <c r="H50" s="34">
        <f>SUMIF(P:P,"節",H:H)</f>
        <v>817274</v>
      </c>
      <c r="I50" s="34">
        <f>SUMIF(P:P,"節",I:I)</f>
        <v>2958</v>
      </c>
      <c r="S50" s="80"/>
      <c r="U50" s="5"/>
      <c r="Y50" s="6"/>
      <c r="AA50" s="5"/>
      <c r="AE50" s="7"/>
      <c r="AF50" s="7"/>
      <c r="AK50" s="5"/>
      <c r="AL50" s="5"/>
    </row>
    <row r="51" spans="1:38" ht="18" customHeight="1">
      <c r="A51" s="53"/>
      <c r="B51" s="39"/>
      <c r="C51" s="39"/>
      <c r="D51" s="39"/>
      <c r="E51" s="39"/>
      <c r="F51" s="47"/>
      <c r="G51" s="34">
        <f>G50-G41</f>
        <v>-814316</v>
      </c>
      <c r="H51" s="34">
        <f>H50-H41</f>
        <v>-708</v>
      </c>
      <c r="I51" s="34">
        <f>I50-I41</f>
        <v>-708</v>
      </c>
      <c r="S51" s="80"/>
      <c r="U51" s="5"/>
      <c r="Y51" s="6"/>
      <c r="AA51" s="5"/>
      <c r="AE51" s="7"/>
      <c r="AF51" s="7"/>
      <c r="AK51" s="5"/>
      <c r="AL51" s="5"/>
    </row>
    <row r="52" spans="1:38" ht="18" customHeight="1">
      <c r="A52" s="53"/>
      <c r="B52" s="39"/>
      <c r="C52" s="39"/>
      <c r="D52" s="39"/>
      <c r="E52" s="39"/>
      <c r="F52" s="47"/>
      <c r="G52" s="77"/>
      <c r="H52" s="77"/>
      <c r="I52" s="77"/>
      <c r="S52" s="80"/>
      <c r="U52" s="5"/>
      <c r="Y52" s="6"/>
      <c r="AA52" s="5"/>
      <c r="AE52" s="7"/>
      <c r="AF52" s="7"/>
      <c r="AK52" s="5"/>
      <c r="AL52" s="5"/>
    </row>
    <row r="53" spans="1:38" ht="18" customHeight="1">
      <c r="A53" s="53"/>
      <c r="B53" s="39"/>
      <c r="C53" s="39"/>
      <c r="D53" s="39"/>
      <c r="E53" s="39"/>
      <c r="F53" s="47"/>
      <c r="G53" s="34">
        <f>SUMIF(P:P,"事項",G:G)</f>
        <v>0</v>
      </c>
      <c r="H53" s="34">
        <f>SUMIF(Q:Q,"事項",H:H)</f>
        <v>817982</v>
      </c>
      <c r="I53" s="34">
        <f>SUMIF(Q:Q,"事項",I:I)</f>
        <v>3666</v>
      </c>
      <c r="S53" s="80"/>
      <c r="U53" s="5"/>
      <c r="Y53" s="6"/>
      <c r="AA53" s="5"/>
      <c r="AE53" s="7"/>
      <c r="AF53" s="7"/>
      <c r="AK53" s="5"/>
      <c r="AL53" s="5"/>
    </row>
    <row r="54" spans="1:38" ht="18" customHeight="1">
      <c r="A54" s="53"/>
      <c r="B54" s="39"/>
      <c r="C54" s="39"/>
      <c r="D54" s="39"/>
      <c r="E54" s="39"/>
      <c r="F54" s="47"/>
      <c r="G54" s="78">
        <f>G53-G41</f>
        <v>-814316</v>
      </c>
      <c r="H54" s="78">
        <f>H53-H41</f>
        <v>0</v>
      </c>
      <c r="I54" s="78">
        <f>I53-I41</f>
        <v>0</v>
      </c>
      <c r="S54" s="80"/>
      <c r="U54" s="5"/>
      <c r="Y54" s="6"/>
      <c r="AA54" s="5"/>
      <c r="AE54" s="7"/>
      <c r="AF54" s="7"/>
      <c r="AK54" s="5"/>
      <c r="AL54" s="5"/>
    </row>
    <row r="55" spans="1:38" ht="18" customHeight="1">
      <c r="A55" s="53"/>
      <c r="B55" s="39"/>
      <c r="C55" s="39"/>
      <c r="D55" s="39"/>
      <c r="E55" s="39"/>
      <c r="F55" s="47"/>
      <c r="G55" s="43"/>
      <c r="H55" s="43"/>
      <c r="I55" s="48"/>
      <c r="S55" s="80"/>
      <c r="U55" s="5"/>
      <c r="Y55" s="6"/>
      <c r="AA55" s="5"/>
      <c r="AE55" s="7"/>
      <c r="AF55" s="7"/>
      <c r="AK55" s="5"/>
      <c r="AL55" s="5"/>
    </row>
    <row r="56" spans="1:38" ht="18" customHeight="1">
      <c r="A56" s="53"/>
      <c r="B56" s="39"/>
      <c r="C56" s="39"/>
      <c r="D56" s="39"/>
      <c r="E56" s="39"/>
      <c r="F56" s="47"/>
      <c r="G56" s="43"/>
      <c r="H56" s="43"/>
      <c r="I56" s="48"/>
      <c r="S56" s="80"/>
      <c r="U56" s="5"/>
      <c r="Y56" s="6"/>
      <c r="AA56" s="5"/>
      <c r="AE56" s="7"/>
      <c r="AF56" s="7"/>
      <c r="AK56" s="5"/>
      <c r="AL56" s="5"/>
    </row>
    <row r="57" spans="1:38" ht="18" customHeight="1">
      <c r="A57" s="53"/>
      <c r="B57" s="39"/>
      <c r="C57" s="39"/>
      <c r="D57" s="39"/>
      <c r="E57" s="39"/>
      <c r="F57" s="47"/>
      <c r="G57" s="43"/>
      <c r="H57" s="43"/>
      <c r="I57" s="48"/>
      <c r="S57" s="80"/>
      <c r="U57" s="5"/>
      <c r="Y57" s="6"/>
      <c r="AA57" s="5"/>
      <c r="AE57" s="7"/>
      <c r="AF57" s="7"/>
      <c r="AK57" s="5"/>
      <c r="AL57" s="5"/>
    </row>
    <row r="58" spans="1:38" ht="18" customHeight="1">
      <c r="A58" s="53"/>
      <c r="B58" s="39"/>
      <c r="C58" s="39"/>
      <c r="D58" s="39"/>
      <c r="E58" s="39"/>
      <c r="F58" s="47"/>
      <c r="G58" s="43"/>
      <c r="H58" s="43"/>
      <c r="I58" s="48"/>
      <c r="S58" s="80"/>
      <c r="U58" s="5"/>
      <c r="Y58" s="6"/>
      <c r="AA58" s="5"/>
      <c r="AE58" s="7"/>
      <c r="AF58" s="7"/>
      <c r="AK58" s="5"/>
      <c r="AL58" s="5"/>
    </row>
    <row r="59" spans="1:38" ht="18" customHeight="1">
      <c r="A59" s="53"/>
      <c r="B59" s="39"/>
      <c r="C59" s="39"/>
      <c r="D59" s="39"/>
      <c r="E59" s="39"/>
      <c r="F59" s="47"/>
      <c r="G59" s="43"/>
      <c r="H59" s="43"/>
      <c r="I59" s="48"/>
      <c r="S59" s="80"/>
      <c r="U59" s="5"/>
      <c r="Y59" s="6"/>
      <c r="AA59" s="5"/>
      <c r="AE59" s="7"/>
      <c r="AF59" s="7"/>
      <c r="AK59" s="5"/>
      <c r="AL59" s="5"/>
    </row>
    <row r="60" spans="1:38" ht="18" customHeight="1">
      <c r="A60" s="53"/>
      <c r="B60" s="39"/>
      <c r="C60" s="39"/>
      <c r="D60" s="39"/>
      <c r="E60" s="39"/>
      <c r="F60" s="47"/>
      <c r="G60" s="43"/>
      <c r="H60" s="43"/>
      <c r="I60" s="48"/>
      <c r="S60" s="80"/>
      <c r="U60" s="5"/>
      <c r="Y60" s="6"/>
      <c r="AA60" s="5"/>
      <c r="AE60" s="7"/>
      <c r="AF60" s="7"/>
      <c r="AK60" s="5"/>
      <c r="AL60" s="5"/>
    </row>
    <row r="61" spans="1:38" ht="18" customHeight="1">
      <c r="A61" s="53"/>
      <c r="B61" s="39"/>
      <c r="C61" s="39"/>
      <c r="D61" s="39"/>
      <c r="E61" s="39"/>
      <c r="F61" s="47"/>
      <c r="G61" s="43"/>
      <c r="H61" s="43"/>
      <c r="I61" s="48"/>
      <c r="S61" s="80"/>
      <c r="U61" s="5"/>
      <c r="Y61" s="6"/>
      <c r="AA61" s="5"/>
      <c r="AE61" s="7"/>
      <c r="AF61" s="7"/>
      <c r="AK61" s="5"/>
      <c r="AL61" s="5"/>
    </row>
    <row r="62" spans="1:38" ht="18" customHeight="1">
      <c r="A62" s="53"/>
      <c r="B62" s="39"/>
      <c r="C62" s="39"/>
      <c r="D62" s="39"/>
      <c r="E62" s="39"/>
      <c r="F62" s="47"/>
      <c r="G62" s="43"/>
      <c r="H62" s="43"/>
      <c r="I62" s="48"/>
      <c r="S62" s="80"/>
      <c r="U62" s="5"/>
      <c r="Y62" s="6"/>
      <c r="AA62" s="5"/>
      <c r="AE62" s="7"/>
      <c r="AF62" s="7"/>
      <c r="AK62" s="5"/>
      <c r="AL62" s="5"/>
    </row>
    <row r="63" spans="1:38" s="3" customFormat="1" ht="18" customHeight="1">
      <c r="A63" s="53"/>
      <c r="B63" s="39"/>
      <c r="C63" s="39"/>
      <c r="D63" s="39"/>
      <c r="E63" s="39"/>
      <c r="F63" s="47"/>
      <c r="G63" s="43"/>
      <c r="H63" s="43"/>
      <c r="I63" s="48"/>
      <c r="J63" s="9"/>
      <c r="K63" s="10"/>
      <c r="L63" s="22"/>
      <c r="M63" s="4"/>
      <c r="N63" s="4"/>
      <c r="O63" s="4"/>
      <c r="P63" s="4"/>
      <c r="Q63" s="4"/>
      <c r="S63" s="19"/>
      <c r="Y63" s="20"/>
      <c r="AE63" s="21"/>
      <c r="AF63" s="21"/>
      <c r="AG63" s="21"/>
      <c r="AH63" s="21"/>
      <c r="AI63" s="21"/>
      <c r="AJ63" s="21"/>
    </row>
    <row r="64" spans="1:38" s="3" customFormat="1" ht="18" customHeight="1">
      <c r="A64" s="53"/>
      <c r="B64" s="39"/>
      <c r="C64" s="39"/>
      <c r="D64" s="39"/>
      <c r="E64" s="39"/>
      <c r="F64" s="47"/>
      <c r="G64" s="43"/>
      <c r="H64" s="43"/>
      <c r="I64" s="48"/>
      <c r="J64" s="9"/>
      <c r="K64" s="10"/>
      <c r="L64" s="22"/>
      <c r="M64" s="4"/>
      <c r="N64" s="4"/>
      <c r="O64" s="4"/>
      <c r="P64" s="4"/>
      <c r="Q64" s="4"/>
      <c r="S64" s="19"/>
      <c r="Y64" s="20"/>
      <c r="AE64" s="21"/>
      <c r="AF64" s="21"/>
      <c r="AG64" s="21"/>
      <c r="AH64" s="21"/>
      <c r="AI64" s="21"/>
      <c r="AJ64" s="21"/>
    </row>
    <row r="65" spans="1:36" s="3" customFormat="1" ht="18" customHeight="1">
      <c r="A65" s="11"/>
      <c r="B65" s="1"/>
      <c r="C65" s="1"/>
      <c r="D65" s="1"/>
      <c r="E65" s="1"/>
      <c r="F65" s="8"/>
      <c r="I65" s="2"/>
      <c r="J65" s="9"/>
      <c r="K65" s="10"/>
      <c r="L65" s="22"/>
      <c r="M65" s="4"/>
      <c r="N65" s="4"/>
      <c r="O65" s="4"/>
      <c r="P65" s="4"/>
      <c r="Q65" s="4"/>
      <c r="S65" s="19"/>
      <c r="Y65" s="20"/>
      <c r="AE65" s="21"/>
      <c r="AF65" s="21"/>
      <c r="AG65" s="21"/>
      <c r="AH65" s="21"/>
      <c r="AI65" s="21"/>
      <c r="AJ65" s="21"/>
    </row>
    <row r="66" spans="1:36" s="3" customFormat="1" ht="18" customHeight="1">
      <c r="A66" s="11"/>
      <c r="B66" s="1"/>
      <c r="C66" s="1"/>
      <c r="D66" s="1"/>
      <c r="E66" s="1"/>
      <c r="F66" s="8"/>
      <c r="I66" s="2"/>
      <c r="J66" s="9"/>
      <c r="K66" s="10"/>
      <c r="L66" s="22"/>
      <c r="M66" s="4"/>
      <c r="N66" s="4"/>
      <c r="O66" s="4"/>
      <c r="P66" s="4"/>
      <c r="Q66" s="4"/>
      <c r="S66" s="19"/>
      <c r="Y66" s="20"/>
      <c r="AE66" s="21"/>
      <c r="AF66" s="21"/>
      <c r="AG66" s="21"/>
      <c r="AH66" s="21"/>
      <c r="AI66" s="21"/>
      <c r="AJ66" s="21"/>
    </row>
    <row r="67" spans="1:36" s="3" customFormat="1" ht="18" customHeight="1">
      <c r="A67" s="11"/>
      <c r="B67" s="1"/>
      <c r="C67" s="1"/>
      <c r="D67" s="1"/>
      <c r="E67" s="1"/>
      <c r="F67" s="8"/>
      <c r="I67" s="2"/>
      <c r="J67" s="9"/>
      <c r="K67" s="10"/>
      <c r="L67" s="22"/>
      <c r="M67" s="4"/>
      <c r="N67" s="4"/>
      <c r="O67" s="4"/>
      <c r="P67" s="4"/>
      <c r="Q67" s="4"/>
      <c r="S67" s="19"/>
      <c r="Y67" s="20"/>
      <c r="AE67" s="21"/>
      <c r="AF67" s="21"/>
      <c r="AG67" s="21"/>
      <c r="AH67" s="21"/>
      <c r="AI67" s="21"/>
      <c r="AJ67" s="21"/>
    </row>
    <row r="68" spans="1:36" s="3" customFormat="1" ht="18" customHeight="1">
      <c r="A68" s="11"/>
      <c r="B68" s="1"/>
      <c r="C68" s="1"/>
      <c r="D68" s="1"/>
      <c r="E68" s="1"/>
      <c r="F68" s="8"/>
      <c r="I68" s="2"/>
      <c r="J68" s="9"/>
      <c r="K68" s="10"/>
      <c r="L68" s="22"/>
      <c r="M68" s="4"/>
      <c r="N68" s="4"/>
      <c r="O68" s="4"/>
      <c r="P68" s="4"/>
      <c r="Q68" s="4"/>
      <c r="S68" s="19"/>
      <c r="Y68" s="20"/>
      <c r="AE68" s="21"/>
      <c r="AF68" s="21"/>
      <c r="AG68" s="21"/>
      <c r="AH68" s="21"/>
      <c r="AI68" s="21"/>
      <c r="AJ68" s="21"/>
    </row>
    <row r="69" spans="1:36" s="3" customFormat="1" ht="18" customHeight="1">
      <c r="A69" s="11"/>
      <c r="B69" s="1"/>
      <c r="C69" s="1"/>
      <c r="D69" s="1"/>
      <c r="E69" s="1"/>
      <c r="F69" s="8"/>
      <c r="I69" s="2"/>
      <c r="J69" s="9"/>
      <c r="K69" s="10"/>
      <c r="L69" s="22"/>
      <c r="M69" s="4"/>
      <c r="N69" s="4"/>
      <c r="O69" s="4"/>
      <c r="P69" s="4"/>
      <c r="Q69" s="4"/>
      <c r="S69" s="19"/>
      <c r="Y69" s="20"/>
      <c r="AE69" s="21"/>
      <c r="AF69" s="21"/>
      <c r="AG69" s="21"/>
      <c r="AH69" s="21"/>
      <c r="AI69" s="21"/>
      <c r="AJ69" s="21"/>
    </row>
    <row r="70" spans="1:36" s="3" customFormat="1" ht="18" customHeight="1">
      <c r="A70" s="11"/>
      <c r="B70" s="1"/>
      <c r="C70" s="1"/>
      <c r="D70" s="1"/>
      <c r="E70" s="1"/>
      <c r="F70" s="8"/>
      <c r="I70" s="2"/>
      <c r="J70" s="9"/>
      <c r="K70" s="10"/>
      <c r="L70" s="22"/>
      <c r="M70" s="4"/>
      <c r="N70" s="4"/>
      <c r="O70" s="4"/>
      <c r="P70" s="4"/>
      <c r="Q70" s="4"/>
      <c r="S70" s="19"/>
      <c r="Y70" s="20"/>
      <c r="AE70" s="21"/>
      <c r="AF70" s="21"/>
      <c r="AG70" s="21"/>
      <c r="AH70" s="21"/>
      <c r="AI70" s="21"/>
      <c r="AJ70" s="21"/>
    </row>
    <row r="71" spans="1:36" s="3" customFormat="1" ht="18" customHeight="1">
      <c r="A71" s="11"/>
      <c r="B71" s="1"/>
      <c r="C71" s="1"/>
      <c r="D71" s="1"/>
      <c r="E71" s="1"/>
      <c r="F71" s="8"/>
      <c r="I71" s="2"/>
      <c r="J71" s="9"/>
      <c r="K71" s="10"/>
      <c r="L71" s="22"/>
      <c r="M71" s="4"/>
      <c r="N71" s="4"/>
      <c r="O71" s="4"/>
      <c r="P71" s="4"/>
      <c r="Q71" s="4"/>
      <c r="S71" s="19"/>
      <c r="Y71" s="20"/>
      <c r="AE71" s="21"/>
      <c r="AF71" s="21"/>
      <c r="AG71" s="21"/>
      <c r="AH71" s="21"/>
      <c r="AI71" s="21"/>
      <c r="AJ71" s="21"/>
    </row>
    <row r="72" spans="1:36" s="3" customFormat="1" ht="18" customHeight="1">
      <c r="A72" s="11"/>
      <c r="B72" s="1"/>
      <c r="C72" s="1"/>
      <c r="D72" s="1"/>
      <c r="E72" s="1"/>
      <c r="F72" s="8"/>
      <c r="I72" s="2"/>
      <c r="J72" s="9"/>
      <c r="K72" s="10"/>
      <c r="L72" s="22"/>
      <c r="M72" s="4"/>
      <c r="N72" s="4"/>
      <c r="O72" s="4"/>
      <c r="P72" s="4"/>
      <c r="Q72" s="4"/>
      <c r="S72" s="19"/>
      <c r="Y72" s="20"/>
      <c r="AE72" s="21"/>
      <c r="AF72" s="21"/>
      <c r="AG72" s="21"/>
      <c r="AH72" s="21"/>
      <c r="AI72" s="21"/>
      <c r="AJ72" s="21"/>
    </row>
    <row r="73" spans="1:36" s="3" customFormat="1" ht="18" customHeight="1">
      <c r="A73" s="11"/>
      <c r="B73" s="1"/>
      <c r="C73" s="1"/>
      <c r="D73" s="1"/>
      <c r="E73" s="1"/>
      <c r="F73" s="8"/>
      <c r="I73" s="2"/>
      <c r="J73" s="9"/>
      <c r="K73" s="10"/>
      <c r="L73" s="22"/>
      <c r="M73" s="4"/>
      <c r="N73" s="4"/>
      <c r="O73" s="4"/>
      <c r="P73" s="4"/>
      <c r="Q73" s="4"/>
      <c r="S73" s="19"/>
      <c r="Y73" s="20"/>
      <c r="AE73" s="21"/>
      <c r="AF73" s="21"/>
      <c r="AG73" s="21"/>
      <c r="AH73" s="21"/>
      <c r="AI73" s="21"/>
      <c r="AJ73" s="21"/>
    </row>
    <row r="74" spans="1:36" s="3" customFormat="1" ht="18" customHeight="1">
      <c r="A74" s="11"/>
      <c r="B74" s="1"/>
      <c r="C74" s="1"/>
      <c r="D74" s="1"/>
      <c r="E74" s="1"/>
      <c r="F74" s="8"/>
      <c r="I74" s="2"/>
      <c r="J74" s="9"/>
      <c r="K74" s="10"/>
      <c r="L74" s="22"/>
      <c r="M74" s="4"/>
      <c r="N74" s="4"/>
      <c r="O74" s="4"/>
      <c r="P74" s="4"/>
      <c r="Q74" s="4"/>
      <c r="S74" s="19"/>
      <c r="Y74" s="20"/>
      <c r="AE74" s="21"/>
      <c r="AF74" s="21"/>
      <c r="AG74" s="21"/>
      <c r="AH74" s="21"/>
      <c r="AI74" s="21"/>
      <c r="AJ74" s="21"/>
    </row>
    <row r="75" spans="1:36" s="3" customFormat="1" ht="18" customHeight="1">
      <c r="A75" s="11"/>
      <c r="B75" s="1"/>
      <c r="C75" s="1"/>
      <c r="D75" s="1"/>
      <c r="E75" s="1"/>
      <c r="F75" s="8"/>
      <c r="I75" s="2"/>
      <c r="J75" s="9"/>
      <c r="K75" s="10"/>
      <c r="L75" s="22"/>
      <c r="M75" s="4"/>
      <c r="N75" s="4"/>
      <c r="O75" s="4"/>
      <c r="P75" s="4"/>
      <c r="Q75" s="4"/>
      <c r="S75" s="19"/>
      <c r="Y75" s="20"/>
      <c r="AE75" s="21"/>
      <c r="AF75" s="21"/>
      <c r="AG75" s="21"/>
      <c r="AH75" s="21"/>
      <c r="AI75" s="21"/>
      <c r="AJ75" s="21"/>
    </row>
    <row r="76" spans="1:36" s="3" customFormat="1" ht="18" customHeight="1">
      <c r="A76" s="11"/>
      <c r="B76" s="1"/>
      <c r="C76" s="1"/>
      <c r="D76" s="1"/>
      <c r="E76" s="1"/>
      <c r="F76" s="8"/>
      <c r="I76" s="2"/>
      <c r="J76" s="9"/>
      <c r="K76" s="10"/>
      <c r="L76" s="22"/>
      <c r="M76" s="4"/>
      <c r="N76" s="4"/>
      <c r="O76" s="4"/>
      <c r="P76" s="4"/>
      <c r="Q76" s="4"/>
      <c r="S76" s="19"/>
      <c r="Y76" s="20"/>
      <c r="AE76" s="21"/>
      <c r="AF76" s="21"/>
      <c r="AG76" s="21"/>
      <c r="AH76" s="21"/>
      <c r="AI76" s="21"/>
      <c r="AJ76" s="21"/>
    </row>
    <row r="77" spans="1:36" s="3" customFormat="1" ht="18" customHeight="1">
      <c r="A77" s="11"/>
      <c r="B77" s="1"/>
      <c r="C77" s="1"/>
      <c r="D77" s="1"/>
      <c r="E77" s="1"/>
      <c r="F77" s="8"/>
      <c r="I77" s="2"/>
      <c r="J77" s="9"/>
      <c r="K77" s="10"/>
      <c r="L77" s="22"/>
      <c r="M77" s="4"/>
      <c r="N77" s="4"/>
      <c r="O77" s="4"/>
      <c r="P77" s="4"/>
      <c r="Q77" s="4"/>
      <c r="S77" s="19"/>
      <c r="Y77" s="20"/>
      <c r="AE77" s="21"/>
      <c r="AF77" s="21"/>
      <c r="AG77" s="21"/>
      <c r="AH77" s="21"/>
      <c r="AI77" s="21"/>
      <c r="AJ77" s="21"/>
    </row>
    <row r="78" spans="1:36" s="3" customFormat="1" ht="18" customHeight="1">
      <c r="A78" s="11"/>
      <c r="B78" s="1"/>
      <c r="C78" s="1"/>
      <c r="D78" s="1"/>
      <c r="E78" s="1"/>
      <c r="F78" s="8"/>
      <c r="I78" s="2"/>
      <c r="J78" s="9"/>
      <c r="K78" s="10"/>
      <c r="L78" s="22"/>
      <c r="M78" s="4"/>
      <c r="N78" s="4"/>
      <c r="O78" s="4"/>
      <c r="P78" s="4"/>
      <c r="Q78" s="4"/>
      <c r="S78" s="19"/>
      <c r="Y78" s="20"/>
      <c r="AE78" s="21"/>
      <c r="AF78" s="21"/>
      <c r="AG78" s="21"/>
      <c r="AH78" s="21"/>
      <c r="AI78" s="21"/>
      <c r="AJ78" s="21"/>
    </row>
    <row r="79" spans="1:36" s="3" customFormat="1" ht="18.75" customHeight="1">
      <c r="A79" s="11"/>
      <c r="B79" s="1"/>
      <c r="C79" s="1"/>
      <c r="D79" s="1"/>
      <c r="E79" s="1"/>
      <c r="F79" s="8"/>
      <c r="I79" s="2"/>
      <c r="J79" s="9"/>
      <c r="K79" s="10"/>
      <c r="L79" s="22"/>
      <c r="M79" s="4"/>
      <c r="N79" s="4"/>
      <c r="O79" s="4"/>
      <c r="P79" s="4"/>
      <c r="Q79" s="4"/>
      <c r="S79" s="19"/>
      <c r="Y79" s="20"/>
      <c r="AE79" s="21"/>
      <c r="AF79" s="21"/>
      <c r="AG79" s="21"/>
      <c r="AH79" s="21"/>
      <c r="AI79" s="21"/>
      <c r="AJ79" s="21"/>
    </row>
    <row r="80" spans="1:36" s="3" customFormat="1" ht="18.75" customHeight="1">
      <c r="A80" s="11"/>
      <c r="B80" s="1"/>
      <c r="C80" s="1"/>
      <c r="D80" s="1"/>
      <c r="E80" s="1"/>
      <c r="F80" s="8"/>
      <c r="I80" s="2"/>
      <c r="J80" s="9"/>
      <c r="K80" s="10"/>
      <c r="L80" s="22"/>
      <c r="M80" s="4"/>
      <c r="N80" s="4"/>
      <c r="O80" s="4"/>
      <c r="P80" s="4"/>
      <c r="Q80" s="4"/>
      <c r="S80" s="19"/>
      <c r="Y80" s="20"/>
      <c r="AE80" s="21"/>
      <c r="AF80" s="21"/>
      <c r="AG80" s="21"/>
      <c r="AH80" s="21"/>
      <c r="AI80" s="21"/>
      <c r="AJ80" s="21"/>
    </row>
  </sheetData>
  <autoFilter ref="A6:GP41" xr:uid="{00000000-0009-0000-0000-000000000000}">
    <filterColumn colId="1" showButton="0"/>
    <filterColumn colId="2" showButton="0"/>
    <filterColumn colId="3" showButton="0"/>
    <filterColumn colId="9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40" showButton="0"/>
    <filterColumn colId="41" showButton="0"/>
    <filterColumn colId="42" showButton="0"/>
    <filterColumn colId="43" showButton="0"/>
    <filterColumn colId="44" showButton="0"/>
  </autoFilter>
  <mergeCells count="30">
    <mergeCell ref="C36:E36"/>
    <mergeCell ref="D37:E37"/>
    <mergeCell ref="A41:E41"/>
    <mergeCell ref="C28:E28"/>
    <mergeCell ref="D29:E29"/>
    <mergeCell ref="B31:E31"/>
    <mergeCell ref="C32:E32"/>
    <mergeCell ref="D33:E33"/>
    <mergeCell ref="B35:E35"/>
    <mergeCell ref="U2:Y5"/>
    <mergeCell ref="G4:H4"/>
    <mergeCell ref="AE5:AL7"/>
    <mergeCell ref="AM5:AR7"/>
    <mergeCell ref="D26:E26"/>
    <mergeCell ref="B8:E8"/>
    <mergeCell ref="C9:E9"/>
    <mergeCell ref="D10:E10"/>
    <mergeCell ref="B12:E12"/>
    <mergeCell ref="C13:E13"/>
    <mergeCell ref="D14:E14"/>
    <mergeCell ref="B19:E19"/>
    <mergeCell ref="C20:E20"/>
    <mergeCell ref="D21:E21"/>
    <mergeCell ref="B24:E24"/>
    <mergeCell ref="C25:E25"/>
    <mergeCell ref="B6:E7"/>
    <mergeCell ref="F6:F7"/>
    <mergeCell ref="J6:K7"/>
    <mergeCell ref="L6:L7"/>
    <mergeCell ref="J1:K1"/>
  </mergeCells>
  <phoneticPr fontId="3"/>
  <conditionalFormatting sqref="E8:E10">
    <cfRule type="expression" dxfId="20" priority="19">
      <formula>L8:L148="○"</formula>
    </cfRule>
  </conditionalFormatting>
  <conditionalFormatting sqref="E11">
    <cfRule type="expression" dxfId="19" priority="4">
      <formula>L11:L177="○"</formula>
    </cfRule>
  </conditionalFormatting>
  <conditionalFormatting sqref="E12">
    <cfRule type="expression" dxfId="18" priority="5">
      <formula>L12:L325="○"</formula>
    </cfRule>
  </conditionalFormatting>
  <conditionalFormatting sqref="E13:E14">
    <cfRule type="expression" dxfId="17" priority="20">
      <formula>L13:L357="○"</formula>
    </cfRule>
  </conditionalFormatting>
  <conditionalFormatting sqref="E15:E17">
    <cfRule type="expression" dxfId="16" priority="21">
      <formula>L15:L362="○"</formula>
    </cfRule>
  </conditionalFormatting>
  <conditionalFormatting sqref="E18">
    <cfRule type="expression" dxfId="15" priority="17">
      <formula>L18:L364="○"</formula>
    </cfRule>
  </conditionalFormatting>
  <conditionalFormatting sqref="E19">
    <cfRule type="expression" dxfId="14" priority="2">
      <formula>L19:L628="○"</formula>
    </cfRule>
  </conditionalFormatting>
  <conditionalFormatting sqref="E20:E21">
    <cfRule type="expression" dxfId="13" priority="18">
      <formula>L20:L661="○"</formula>
    </cfRule>
  </conditionalFormatting>
  <conditionalFormatting sqref="E22">
    <cfRule type="expression" dxfId="12" priority="16">
      <formula>L22:L662="○"</formula>
    </cfRule>
  </conditionalFormatting>
  <conditionalFormatting sqref="E23">
    <cfRule type="expression" dxfId="11" priority="1">
      <formula>L23:L1016="○"</formula>
    </cfRule>
  </conditionalFormatting>
  <conditionalFormatting sqref="E24">
    <cfRule type="expression" dxfId="10" priority="6">
      <formula>L24:L632="○"</formula>
    </cfRule>
  </conditionalFormatting>
  <conditionalFormatting sqref="E25:E30">
    <cfRule type="expression" dxfId="9" priority="13">
      <formula>L25:L662="○"</formula>
    </cfRule>
  </conditionalFormatting>
  <conditionalFormatting sqref="E31">
    <cfRule type="expression" dxfId="8" priority="7">
      <formula>L31:L752="○"</formula>
    </cfRule>
  </conditionalFormatting>
  <conditionalFormatting sqref="E32">
    <cfRule type="expression" dxfId="7" priority="8">
      <formula>L32:L775="○"</formula>
    </cfRule>
  </conditionalFormatting>
  <conditionalFormatting sqref="E33:E34">
    <cfRule type="expression" dxfId="6" priority="14">
      <formula>L33:L778="○"</formula>
    </cfRule>
  </conditionalFormatting>
  <conditionalFormatting sqref="E35">
    <cfRule type="expression" dxfId="5" priority="9">
      <formula>L35:L868="○"</formula>
    </cfRule>
  </conditionalFormatting>
  <conditionalFormatting sqref="E36">
    <cfRule type="expression" dxfId="4" priority="10">
      <formula>L36:L932="○"</formula>
    </cfRule>
  </conditionalFormatting>
  <conditionalFormatting sqref="E37:E38">
    <cfRule type="expression" dxfId="3" priority="15">
      <formula>L37:L1025="○"</formula>
    </cfRule>
  </conditionalFormatting>
  <conditionalFormatting sqref="E39">
    <cfRule type="expression" dxfId="2" priority="11">
      <formula>L39:L1032="○"</formula>
    </cfRule>
  </conditionalFormatting>
  <conditionalFormatting sqref="E40">
    <cfRule type="expression" dxfId="1" priority="12">
      <formula>L40:L1044="○"</formula>
    </cfRule>
  </conditionalFormatting>
  <conditionalFormatting sqref="G8:H41">
    <cfRule type="expression" dxfId="0" priority="3">
      <formula>G8=""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70" orientation="portrait" blackAndWhite="1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 </vt:lpstr>
      <vt:lpstr>'歳入一覧 '!Print_Area</vt:lpstr>
      <vt:lpstr>'歳入一覧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2026-02-17T02:38:11Z</dcterms:created>
  <dcterms:modified xsi:type="dcterms:W3CDTF">2026-02-17T02:39:21Z</dcterms:modified>
</cp:coreProperties>
</file>