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保育指導（栄養士ライン）\04 給食管理・施設指導\03 保育施設向けツール作成業務\02 給与栄養目標量算出シート\"/>
    </mc:Choice>
  </mc:AlternateContent>
  <xr:revisionPtr revIDLastSave="0" documentId="13_ncr:1_{0CD72350-FC60-4023-AD0F-99EF31CD103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Sheet1!$A$1:$R$29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O28" i="1"/>
  <c r="N28" i="1"/>
  <c r="M28" i="1"/>
  <c r="K19" i="1"/>
  <c r="O19" i="1"/>
  <c r="M19" i="1"/>
  <c r="O5" i="1"/>
  <c r="G7" i="1" l="1"/>
  <c r="G8" i="1"/>
  <c r="G9" i="1"/>
  <c r="G6" i="1"/>
  <c r="G5" i="1"/>
  <c r="H6" i="1" l="1"/>
  <c r="H9" i="1"/>
  <c r="Q28" i="1" s="1"/>
  <c r="Q25" i="1" s="1"/>
  <c r="L19" i="1"/>
  <c r="L16" i="1" s="1"/>
  <c r="C19" i="1" l="1"/>
  <c r="F19" i="1" s="1"/>
  <c r="F16" i="1" s="1"/>
  <c r="Q19" i="1"/>
  <c r="Q16" i="1" s="1"/>
  <c r="N19" i="1"/>
  <c r="N16" i="1" s="1"/>
  <c r="J19" i="1"/>
  <c r="J16" i="1" s="1"/>
  <c r="J28" i="1"/>
  <c r="J25" i="1" s="1"/>
  <c r="L28" i="1"/>
  <c r="L25" i="1" s="1"/>
  <c r="C28" i="1"/>
  <c r="D28" i="1" s="1"/>
  <c r="D25" i="1" s="1"/>
  <c r="K28" i="1"/>
  <c r="K25" i="1" s="1"/>
  <c r="I19" i="1"/>
  <c r="I16" i="1" s="1"/>
  <c r="G19" i="1"/>
  <c r="G16" i="1" s="1"/>
  <c r="C16" i="1" l="1"/>
  <c r="D19" i="1"/>
  <c r="D16" i="1" s="1"/>
  <c r="G28" i="1"/>
  <c r="G25" i="1" s="1"/>
  <c r="C25" i="1"/>
  <c r="I28" i="1"/>
  <c r="I25" i="1" s="1"/>
  <c r="F28" i="1"/>
  <c r="F25" i="1" s="1"/>
</calcChain>
</file>

<file path=xl/sharedStrings.xml><?xml version="1.0" encoding="utf-8"?>
<sst xmlns="http://schemas.openxmlformats.org/spreadsheetml/2006/main" count="84" uniqueCount="41">
  <si>
    <t>人員構成</t>
    <rPh sb="0" eb="2">
      <t>ジンイン</t>
    </rPh>
    <rPh sb="2" eb="4">
      <t>コウセイ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</si>
  <si>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</si>
  <si>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</si>
  <si>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１～2歳児の給与栄養目標量</t>
    <rPh sb="3" eb="5">
      <t>サイジ</t>
    </rPh>
    <rPh sb="6" eb="8">
      <t>キュウヨ</t>
    </rPh>
    <rPh sb="8" eb="10">
      <t>エイヨウ</t>
    </rPh>
    <rPh sb="10" eb="12">
      <t>モクヒョウ</t>
    </rPh>
    <rPh sb="12" eb="13">
      <t>リョウ</t>
    </rPh>
    <phoneticPr fontId="3"/>
  </si>
  <si>
    <t>エネルギー</t>
  </si>
  <si>
    <t>たんぱく質</t>
    <rPh sb="4" eb="5">
      <t>シツ</t>
    </rPh>
    <phoneticPr fontId="3"/>
  </si>
  <si>
    <t>脂　　　質</t>
    <rPh sb="0" eb="1">
      <t>アブラ</t>
    </rPh>
    <rPh sb="4" eb="5">
      <t>シツ</t>
    </rPh>
    <phoneticPr fontId="3"/>
  </si>
  <si>
    <t>カルシウム</t>
  </si>
  <si>
    <t>鉄</t>
    <rPh sb="0" eb="1">
      <t>テツ</t>
    </rPh>
    <phoneticPr fontId="3"/>
  </si>
  <si>
    <t>ビタミン</t>
  </si>
  <si>
    <t>Ｂ1</t>
  </si>
  <si>
    <t>Ｂ2</t>
  </si>
  <si>
    <t>Ｃ</t>
  </si>
  <si>
    <t>kcal</t>
  </si>
  <si>
    <t>g</t>
  </si>
  <si>
    <t>mg</t>
  </si>
  <si>
    <t>～</t>
  </si>
  <si>
    <t>３～5歳児の給与栄養目標量</t>
    <rPh sb="3" eb="5">
      <t>サイジ</t>
    </rPh>
    <rPh sb="6" eb="8">
      <t>キュウヨ</t>
    </rPh>
    <rPh sb="8" eb="10">
      <t>エイヨウ</t>
    </rPh>
    <rPh sb="10" eb="12">
      <t>モクヒョウ</t>
    </rPh>
    <rPh sb="12" eb="13">
      <t>リョウ</t>
    </rPh>
    <phoneticPr fontId="3"/>
  </si>
  <si>
    <t>給与栄養目標量算出シート</t>
    <rPh sb="0" eb="1">
      <t>キュウ</t>
    </rPh>
    <rPh sb="1" eb="2">
      <t>クミ</t>
    </rPh>
    <rPh sb="2" eb="3">
      <t>エイ</t>
    </rPh>
    <rPh sb="3" eb="4">
      <t>マモル</t>
    </rPh>
    <rPh sb="4" eb="5">
      <t>メ</t>
    </rPh>
    <rPh sb="5" eb="6">
      <t>シルベ</t>
    </rPh>
    <rPh sb="6" eb="7">
      <t>リョウ</t>
    </rPh>
    <rPh sb="7" eb="8">
      <t>サン</t>
    </rPh>
    <rPh sb="8" eb="9">
      <t>デ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</si>
  <si>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4"/>
  </si>
  <si>
    <t>施設名</t>
    <rPh sb="0" eb="2">
      <t>シセツ</t>
    </rPh>
    <rPh sb="2" eb="3">
      <t>メイ</t>
    </rPh>
    <phoneticPr fontId="4"/>
  </si>
  <si>
    <t>作成日</t>
    <rPh sb="0" eb="3">
      <t>サクセイビ</t>
    </rPh>
    <phoneticPr fontId="4"/>
  </si>
  <si>
    <t>1歳児クラス</t>
    <rPh sb="1" eb="3">
      <t>サイジ</t>
    </rPh>
    <phoneticPr fontId="3"/>
  </si>
  <si>
    <t>2歳児クラス</t>
    <rPh sb="1" eb="3">
      <t>サイジ</t>
    </rPh>
    <phoneticPr fontId="3"/>
  </si>
  <si>
    <t>3歳児クラス</t>
    <rPh sb="1" eb="3">
      <t>サイジ</t>
    </rPh>
    <phoneticPr fontId="3"/>
  </si>
  <si>
    <t>4歳児クラス</t>
    <rPh sb="1" eb="3">
      <t>サイジ</t>
    </rPh>
    <phoneticPr fontId="3"/>
  </si>
  <si>
    <t>5歳児クラス</t>
    <rPh sb="1" eb="3">
      <t>サイジ</t>
    </rPh>
    <phoneticPr fontId="3"/>
  </si>
  <si>
    <t>食物繊維</t>
    <rPh sb="0" eb="2">
      <t>ショクモツ</t>
    </rPh>
    <rPh sb="2" eb="4">
      <t>センイ</t>
    </rPh>
    <phoneticPr fontId="4"/>
  </si>
  <si>
    <t>（令和７年４月１日より適用）</t>
    <rPh sb="1" eb="3">
      <t>レイワ</t>
    </rPh>
    <rPh sb="4" eb="5">
      <t>ネン</t>
    </rPh>
    <rPh sb="6" eb="7">
      <t>ガツ</t>
    </rPh>
    <rPh sb="8" eb="9">
      <t>ヒ</t>
    </rPh>
    <rPh sb="11" eb="13">
      <t>テキヨウ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</si>
  <si>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</si>
  <si>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</si>
  <si>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平均・50％</t>
    <rPh sb="0" eb="2">
      <t>ヘイキン</t>
    </rPh>
    <phoneticPr fontId="4"/>
  </si>
  <si>
    <t>平均・40％</t>
    <rPh sb="0" eb="2">
      <t>ヘイキン</t>
    </rPh>
    <phoneticPr fontId="4"/>
  </si>
  <si>
    <t>％</t>
    <phoneticPr fontId="4"/>
  </si>
  <si>
    <r>
      <rPr>
        <sz val="16"/>
        <rFont val="メイリオ"/>
        <family val="3"/>
        <charset val="128"/>
      </rPr>
      <t>ｇ</t>
    </r>
    <r>
      <rPr>
        <sz val="11"/>
        <rFont val="メイリオ"/>
        <family val="3"/>
        <charset val="128"/>
      </rPr>
      <t>（以上）</t>
    </r>
    <phoneticPr fontId="4"/>
  </si>
  <si>
    <r>
      <rPr>
        <sz val="16"/>
        <rFont val="メイリオ"/>
        <family val="3"/>
        <charset val="128"/>
      </rPr>
      <t>ｇ</t>
    </r>
    <r>
      <rPr>
        <sz val="11"/>
        <rFont val="メイリオ"/>
        <family val="3"/>
        <charset val="128"/>
      </rPr>
      <t>（未満）</t>
    </r>
    <rPh sb="2" eb="4">
      <t>ミマン</t>
    </rPh>
    <phoneticPr fontId="4"/>
  </si>
  <si>
    <t>ー</t>
    <phoneticPr fontId="4"/>
  </si>
  <si>
    <t>ビタミン</t>
    <phoneticPr fontId="4"/>
  </si>
  <si>
    <t>レチノール活性当量</t>
    <rPh sb="5" eb="7">
      <t>カッセイ</t>
    </rPh>
    <rPh sb="7" eb="9">
      <t>トウリョウ</t>
    </rPh>
    <phoneticPr fontId="4"/>
  </si>
  <si>
    <t>㎍RAE</t>
    <phoneticPr fontId="4"/>
  </si>
  <si>
    <r>
      <t xml:space="preserve">摂取
基準
</t>
    </r>
    <r>
      <rPr>
        <sz val="8"/>
        <color theme="0"/>
        <rFont val="BIZ UDPゴシック"/>
        <family val="3"/>
        <charset val="128"/>
      </rPr>
      <t>2025</t>
    </r>
    <rPh sb="0" eb="2">
      <t>セッシュ</t>
    </rPh>
    <rPh sb="3" eb="5">
      <t>キジュン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</si>
</sst>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 "/>
    <numFmt numFmtId="178" formatCode="0.0_ "/>
    <numFmt numFmtId="179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26"/>
      <name val="メイリオ"/>
      <family val="3"/>
      <charset val="128"/>
    </font>
    <font>
      <sz val="20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20"/>
      <name val="ＭＳ Ｐゴシック"/>
      <family val="2"/>
      <charset val="128"/>
      <scheme val="minor"/>
    </font>
    <font>
      <sz val="14"/>
      <color theme="0"/>
      <name val="メイリオ"/>
      <family val="3"/>
      <charset val="128"/>
    </font>
    <font>
      <sz val="11"/>
      <color theme="1"/>
      <name val="BIZ UDPゴシック"/>
      <family val="3"/>
      <charset val="128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0"/>
      <name val="BIZ UDPゴシック"/>
      <family val="3"/>
      <charset val="128"/>
    </font>
    <font>
      <sz val="8"/>
      <color theme="0"/>
      <name val="BIZ UDPゴシック"/>
      <family val="3"/>
      <charset val="128"/>
    </font>
    <font>
      <sz val="2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2" borderId="0" xfId="0" applyFont="1" applyFill="1" applyProtection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7" fillId="2" borderId="18" xfId="1" applyFont="1" applyFill="1" applyBorder="1" applyProtection="1">
      <alignment vertical="center"/>
    </xf>
    <xf numFmtId="0" fontId="8" fillId="2" borderId="18" xfId="1" applyFont="1" applyFill="1" applyBorder="1" applyProtection="1">
      <alignment vertical="center"/>
    </xf>
    <xf numFmtId="0" fontId="8" fillId="2" borderId="19" xfId="1" applyFont="1" applyFill="1" applyBorder="1" applyProtection="1">
      <alignment vertical="center"/>
    </xf>
    <xf numFmtId="0" fontId="8" fillId="2" borderId="20" xfId="1" applyFont="1" applyFill="1" applyBorder="1" applyProtection="1">
      <alignment vertical="center"/>
    </xf>
    <xf numFmtId="0" fontId="8" fillId="2" borderId="32" xfId="1" applyFont="1" applyFill="1" applyBorder="1" applyProtection="1">
      <alignment vertical="center"/>
    </xf>
    <xf numFmtId="0" fontId="8" fillId="2" borderId="29" xfId="1" applyFont="1" applyFill="1" applyBorder="1" applyProtection="1">
      <alignment vertical="center"/>
    </xf>
    <xf numFmtId="0" fontId="8" fillId="2" borderId="21" xfId="1" applyFont="1" applyFill="1" applyBorder="1" applyProtection="1">
      <alignment vertical="center"/>
    </xf>
    <xf numFmtId="0" fontId="8" fillId="2" borderId="36" xfId="1" applyFont="1" applyFill="1" applyBorder="1" applyProtection="1">
      <alignment vertical="center"/>
    </xf>
    <xf numFmtId="0" fontId="7" fillId="2" borderId="0" xfId="1" applyFont="1" applyFill="1" applyProtection="1">
      <alignment vertical="center"/>
    </xf>
    <xf numFmtId="0" fontId="7" fillId="2" borderId="21" xfId="1" applyFont="1" applyFill="1" applyBorder="1" applyProtection="1">
      <alignment vertical="center"/>
    </xf>
    <xf numFmtId="0" fontId="11" fillId="2" borderId="0" xfId="0" applyFont="1" applyFill="1" applyProtection="1">
      <alignment vertical="center"/>
    </xf>
    <xf numFmtId="0" fontId="7" fillId="2" borderId="23" xfId="1" applyFont="1" applyFill="1" applyBorder="1" applyProtection="1">
      <alignment vertical="center"/>
    </xf>
    <xf numFmtId="0" fontId="8" fillId="2" borderId="0" xfId="1" applyFont="1" applyFill="1" applyBorder="1" applyProtection="1">
      <alignment vertical="center"/>
    </xf>
    <xf numFmtId="0" fontId="7" fillId="2" borderId="24" xfId="1" applyFont="1" applyFill="1" applyBorder="1" applyProtection="1">
      <alignment vertical="center"/>
    </xf>
    <xf numFmtId="0" fontId="7" fillId="2" borderId="22" xfId="1" applyFont="1" applyFill="1" applyBorder="1" applyProtection="1">
      <alignment vertical="center"/>
    </xf>
    <xf numFmtId="0" fontId="7" fillId="0" borderId="22" xfId="1" applyFont="1" applyFill="1" applyBorder="1" applyProtection="1">
      <alignment vertical="center"/>
    </xf>
    <xf numFmtId="0" fontId="7" fillId="2" borderId="0" xfId="1" applyFont="1" applyFill="1" applyBorder="1" applyProtection="1">
      <alignment vertical="center"/>
    </xf>
    <xf numFmtId="0" fontId="12" fillId="2" borderId="19" xfId="1" applyFont="1" applyFill="1" applyBorder="1" applyProtection="1">
      <alignment vertical="center"/>
    </xf>
    <xf numFmtId="0" fontId="12" fillId="2" borderId="20" xfId="1" applyFont="1" applyFill="1" applyBorder="1" applyProtection="1">
      <alignment vertical="center"/>
    </xf>
    <xf numFmtId="0" fontId="12" fillId="2" borderId="21" xfId="1" applyFont="1" applyFill="1" applyBorder="1" applyProtection="1">
      <alignment vertical="center"/>
    </xf>
    <xf numFmtId="0" fontId="0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0" borderId="0" xfId="0" applyFont="1">
      <alignment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1" applyFont="1" applyFill="1" applyBorder="1" applyAlignment="1" applyProtection="1">
      <alignment horizontal="center" vertical="center"/>
    </xf>
    <xf numFmtId="0" fontId="13" fillId="2" borderId="0" xfId="1" applyFont="1" applyFill="1" applyAlignment="1" applyProtection="1">
      <alignment horizontal="center" vertical="center"/>
    </xf>
    <xf numFmtId="0" fontId="13" fillId="2" borderId="31" xfId="1" applyFont="1" applyFill="1" applyBorder="1" applyAlignment="1" applyProtection="1">
      <alignment horizontal="center" vertical="center"/>
    </xf>
    <xf numFmtId="0" fontId="13" fillId="2" borderId="32" xfId="1" applyFont="1" applyFill="1" applyBorder="1" applyAlignment="1" applyProtection="1">
      <alignment horizontal="center" vertical="center"/>
    </xf>
    <xf numFmtId="178" fontId="13" fillId="2" borderId="32" xfId="1" applyNumberFormat="1" applyFont="1" applyFill="1" applyBorder="1" applyAlignment="1" applyProtection="1">
      <alignment horizontal="center" vertical="center"/>
    </xf>
    <xf numFmtId="176" fontId="13" fillId="2" borderId="0" xfId="0" applyNumberFormat="1" applyFont="1" applyFill="1" applyAlignment="1" applyProtection="1">
      <alignment horizontal="center" vertical="center"/>
    </xf>
    <xf numFmtId="176" fontId="13" fillId="2" borderId="32" xfId="1" applyNumberFormat="1" applyFont="1" applyFill="1" applyBorder="1" applyAlignment="1" applyProtection="1">
      <alignment horizontal="center" vertical="center"/>
    </xf>
    <xf numFmtId="177" fontId="7" fillId="2" borderId="3" xfId="1" applyNumberFormat="1" applyFont="1" applyFill="1" applyBorder="1" applyAlignment="1" applyProtection="1">
      <alignment horizontal="center"/>
      <protection hidden="1"/>
    </xf>
    <xf numFmtId="177" fontId="7" fillId="2" borderId="8" xfId="1" applyNumberFormat="1" applyFont="1" applyFill="1" applyBorder="1" applyAlignment="1" applyProtection="1">
      <alignment horizontal="center"/>
      <protection hidden="1"/>
    </xf>
    <xf numFmtId="177" fontId="7" fillId="2" borderId="9" xfId="1" applyNumberFormat="1" applyFont="1" applyFill="1" applyBorder="1" applyAlignment="1" applyProtection="1">
      <alignment horizontal="center"/>
      <protection hidden="1"/>
    </xf>
    <xf numFmtId="177" fontId="7" fillId="2" borderId="11" xfId="1" applyNumberFormat="1" applyFont="1" applyFill="1" applyBorder="1" applyAlignment="1" applyProtection="1">
      <alignment horizontal="center"/>
      <protection hidden="1"/>
    </xf>
    <xf numFmtId="178" fontId="7" fillId="2" borderId="11" xfId="1" applyNumberFormat="1" applyFont="1" applyFill="1" applyBorder="1" applyAlignment="1" applyProtection="1">
      <alignment horizontal="center"/>
      <protection hidden="1"/>
    </xf>
    <xf numFmtId="176" fontId="7" fillId="2" borderId="11" xfId="1" applyNumberFormat="1" applyFont="1" applyFill="1" applyBorder="1" applyAlignment="1" applyProtection="1">
      <alignment horizontal="center"/>
      <protection hidden="1"/>
    </xf>
    <xf numFmtId="178" fontId="7" fillId="2" borderId="8" xfId="1" applyNumberFormat="1" applyFont="1" applyFill="1" applyBorder="1" applyAlignment="1" applyProtection="1">
      <alignment horizontal="center"/>
      <protection hidden="1"/>
    </xf>
    <xf numFmtId="178" fontId="7" fillId="2" borderId="12" xfId="1" applyNumberFormat="1" applyFont="1" applyFill="1" applyBorder="1" applyAlignment="1" applyProtection="1">
      <alignment horizontal="center"/>
      <protection hidden="1"/>
    </xf>
    <xf numFmtId="0" fontId="6" fillId="2" borderId="0" xfId="1" applyFont="1" applyFill="1" applyBorder="1" applyAlignment="1" applyProtection="1">
      <alignment horizontal="center" vertical="top"/>
    </xf>
    <xf numFmtId="177" fontId="7" fillId="2" borderId="8" xfId="1" applyNumberFormat="1" applyFont="1" applyFill="1" applyBorder="1" applyAlignment="1" applyProtection="1">
      <alignment horizontal="right"/>
      <protection hidden="1"/>
    </xf>
    <xf numFmtId="177" fontId="7" fillId="2" borderId="10" xfId="1" applyNumberFormat="1" applyFont="1" applyFill="1" applyBorder="1" applyAlignment="1" applyProtection="1">
      <alignment horizontal="left"/>
      <protection hidden="1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9" fillId="3" borderId="6" xfId="1" applyFont="1" applyFill="1" applyBorder="1" applyAlignment="1" applyProtection="1">
      <alignment horizontal="center" vertical="center"/>
    </xf>
    <xf numFmtId="0" fontId="9" fillId="3" borderId="28" xfId="1" applyFont="1" applyFill="1" applyBorder="1" applyAlignment="1" applyProtection="1">
      <alignment horizontal="center" vertical="center"/>
    </xf>
    <xf numFmtId="0" fontId="8" fillId="3" borderId="6" xfId="1" applyFont="1" applyFill="1" applyBorder="1" applyAlignment="1" applyProtection="1">
      <alignment horizontal="center" vertical="center"/>
    </xf>
    <xf numFmtId="0" fontId="8" fillId="3" borderId="7" xfId="1" applyFont="1" applyFill="1" applyBorder="1" applyAlignment="1" applyProtection="1">
      <alignment horizontal="center" vertical="center"/>
    </xf>
    <xf numFmtId="0" fontId="9" fillId="3" borderId="43" xfId="1" applyFont="1" applyFill="1" applyBorder="1" applyAlignment="1" applyProtection="1">
      <alignment horizontal="center" vertical="top"/>
    </xf>
    <xf numFmtId="0" fontId="9" fillId="3" borderId="45" xfId="1" applyFont="1" applyFill="1" applyBorder="1" applyAlignment="1" applyProtection="1">
      <alignment horizontal="center" vertical="top"/>
    </xf>
    <xf numFmtId="0" fontId="9" fillId="3" borderId="51" xfId="1" applyFont="1" applyFill="1" applyBorder="1" applyAlignment="1" applyProtection="1">
      <alignment horizontal="center"/>
    </xf>
    <xf numFmtId="0" fontId="9" fillId="3" borderId="52" xfId="1" applyFont="1" applyFill="1" applyBorder="1" applyAlignment="1" applyProtection="1">
      <alignment horizontal="center"/>
    </xf>
    <xf numFmtId="0" fontId="9" fillId="3" borderId="43" xfId="1" applyFont="1" applyFill="1" applyBorder="1" applyAlignment="1" applyProtection="1">
      <alignment horizontal="center" vertical="center" shrinkToFit="1"/>
    </xf>
    <xf numFmtId="0" fontId="16" fillId="2" borderId="0" xfId="1" applyFont="1" applyFill="1" applyBorder="1" applyAlignment="1" applyProtection="1">
      <alignment horizontal="center" vertical="center"/>
    </xf>
    <xf numFmtId="177" fontId="16" fillId="2" borderId="0" xfId="1" applyNumberFormat="1" applyFont="1" applyFill="1" applyBorder="1" applyAlignment="1" applyProtection="1">
      <alignment horizontal="center" vertical="center"/>
      <protection hidden="1"/>
    </xf>
    <xf numFmtId="179" fontId="16" fillId="2" borderId="0" xfId="1" applyNumberFormat="1" applyFont="1" applyFill="1" applyBorder="1" applyAlignment="1" applyProtection="1">
      <alignment horizontal="center" vertical="center"/>
      <protection hidden="1"/>
    </xf>
    <xf numFmtId="178" fontId="16" fillId="2" borderId="0" xfId="1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0" xfId="1" applyFont="1" applyFill="1" applyAlignment="1" applyProtection="1">
      <alignment horizontal="center" vertical="center"/>
    </xf>
    <xf numFmtId="0" fontId="16" fillId="2" borderId="29" xfId="1" applyFont="1" applyFill="1" applyBorder="1" applyAlignment="1" applyProtection="1">
      <alignment horizontal="center" vertical="center"/>
    </xf>
    <xf numFmtId="178" fontId="16" fillId="2" borderId="29" xfId="1" applyNumberFormat="1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16" fillId="2" borderId="31" xfId="1" applyFont="1" applyFill="1" applyBorder="1" applyAlignment="1" applyProtection="1">
      <alignment horizontal="center" vertical="center"/>
    </xf>
    <xf numFmtId="178" fontId="16" fillId="2" borderId="32" xfId="1" applyNumberFormat="1" applyFont="1" applyFill="1" applyBorder="1" applyAlignment="1" applyProtection="1">
      <alignment horizontal="center" vertical="center"/>
    </xf>
    <xf numFmtId="176" fontId="16" fillId="2" borderId="32" xfId="1" applyNumberFormat="1" applyFont="1" applyFill="1" applyBorder="1" applyAlignment="1" applyProtection="1">
      <alignment horizontal="center" vertical="center"/>
    </xf>
    <xf numFmtId="0" fontId="16" fillId="2" borderId="32" xfId="1" applyFont="1" applyFill="1" applyBorder="1" applyAlignment="1" applyProtection="1">
      <alignment horizontal="center" vertical="center"/>
    </xf>
    <xf numFmtId="176" fontId="16" fillId="2" borderId="0" xfId="0" applyNumberFormat="1" applyFont="1" applyFill="1" applyAlignment="1" applyProtection="1">
      <alignment horizontal="center" vertical="center"/>
    </xf>
    <xf numFmtId="0" fontId="16" fillId="2" borderId="26" xfId="1" applyFont="1" applyFill="1" applyBorder="1" applyAlignment="1" applyProtection="1">
      <alignment horizontal="center" vertical="center"/>
    </xf>
    <xf numFmtId="178" fontId="16" fillId="2" borderId="26" xfId="1" applyNumberFormat="1" applyFont="1" applyFill="1" applyBorder="1" applyAlignment="1" applyProtection="1">
      <alignment horizontal="center" vertical="center"/>
    </xf>
    <xf numFmtId="0" fontId="16" fillId="2" borderId="27" xfId="1" applyFont="1" applyFill="1" applyBorder="1" applyAlignment="1" applyProtection="1">
      <alignment horizontal="center" vertical="center"/>
    </xf>
    <xf numFmtId="178" fontId="16" fillId="2" borderId="27" xfId="1" applyNumberFormat="1" applyFont="1" applyFill="1" applyBorder="1" applyAlignment="1" applyProtection="1">
      <alignment horizontal="center" vertical="center"/>
    </xf>
    <xf numFmtId="178" fontId="16" fillId="2" borderId="31" xfId="1" applyNumberFormat="1" applyFont="1" applyFill="1" applyBorder="1" applyAlignment="1" applyProtection="1">
      <alignment horizontal="center" vertical="center"/>
    </xf>
    <xf numFmtId="176" fontId="16" fillId="2" borderId="27" xfId="1" applyNumberFormat="1" applyFont="1" applyFill="1" applyBorder="1" applyAlignment="1" applyProtection="1">
      <alignment horizontal="center" vertical="center"/>
    </xf>
    <xf numFmtId="0" fontId="7" fillId="4" borderId="6" xfId="1" applyFont="1" applyFill="1" applyBorder="1" applyAlignment="1" applyProtection="1">
      <alignment horizontal="center"/>
      <protection locked="0"/>
    </xf>
    <xf numFmtId="0" fontId="7" fillId="4" borderId="7" xfId="1" applyFont="1" applyFill="1" applyBorder="1" applyAlignment="1" applyProtection="1">
      <alignment horizontal="center"/>
      <protection locked="0"/>
    </xf>
    <xf numFmtId="0" fontId="7" fillId="4" borderId="13" xfId="1" applyFont="1" applyFill="1" applyBorder="1" applyAlignment="1" applyProtection="1">
      <alignment horizontal="center"/>
      <protection locked="0"/>
    </xf>
    <xf numFmtId="0" fontId="7" fillId="4" borderId="14" xfId="1" applyFont="1" applyFill="1" applyBorder="1" applyAlignment="1" applyProtection="1">
      <alignment horizontal="center"/>
      <protection locked="0"/>
    </xf>
    <xf numFmtId="0" fontId="7" fillId="4" borderId="11" xfId="1" applyFont="1" applyFill="1" applyBorder="1" applyAlignment="1" applyProtection="1">
      <alignment horizontal="center"/>
      <protection locked="0"/>
    </xf>
    <xf numFmtId="0" fontId="7" fillId="4" borderId="12" xfId="1" applyFont="1" applyFill="1" applyBorder="1" applyAlignment="1" applyProtection="1">
      <alignment horizontal="center"/>
      <protection locked="0"/>
    </xf>
    <xf numFmtId="0" fontId="18" fillId="2" borderId="18" xfId="1" applyFont="1" applyFill="1" applyBorder="1" applyProtection="1">
      <alignment vertical="center"/>
    </xf>
    <xf numFmtId="0" fontId="18" fillId="2" borderId="0" xfId="1" applyFont="1" applyFill="1" applyAlignment="1" applyProtection="1">
      <alignment vertical="center"/>
    </xf>
    <xf numFmtId="0" fontId="18" fillId="2" borderId="25" xfId="1" applyFont="1" applyFill="1" applyBorder="1" applyProtection="1">
      <alignment vertical="center"/>
    </xf>
    <xf numFmtId="0" fontId="7" fillId="2" borderId="25" xfId="1" applyFont="1" applyFill="1" applyBorder="1" applyProtection="1">
      <alignment vertical="center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9" fillId="3" borderId="47" xfId="1" applyFont="1" applyFill="1" applyBorder="1" applyAlignment="1" applyProtection="1">
      <alignment horizontal="center"/>
    </xf>
    <xf numFmtId="0" fontId="9" fillId="3" borderId="48" xfId="1" applyFont="1" applyFill="1" applyBorder="1" applyAlignment="1" applyProtection="1">
      <alignment horizontal="center"/>
    </xf>
    <xf numFmtId="0" fontId="7" fillId="3" borderId="30" xfId="1" applyFont="1" applyFill="1" applyBorder="1" applyAlignment="1" applyProtection="1">
      <alignment horizontal="center" shrinkToFit="1"/>
    </xf>
    <xf numFmtId="0" fontId="7" fillId="3" borderId="46" xfId="1" applyFont="1" applyFill="1" applyBorder="1" applyAlignment="1" applyProtection="1">
      <alignment horizontal="center" shrinkToFit="1"/>
    </xf>
    <xf numFmtId="14" fontId="10" fillId="2" borderId="33" xfId="1" applyNumberFormat="1" applyFont="1" applyFill="1" applyBorder="1" applyAlignment="1" applyProtection="1">
      <alignment horizontal="center" vertical="center"/>
    </xf>
    <xf numFmtId="14" fontId="10" fillId="2" borderId="34" xfId="1" applyNumberFormat="1" applyFont="1" applyFill="1" applyBorder="1" applyAlignment="1" applyProtection="1">
      <alignment horizontal="center" vertical="center"/>
    </xf>
    <xf numFmtId="14" fontId="10" fillId="2" borderId="35" xfId="1" applyNumberFormat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10" fillId="3" borderId="2" xfId="1" applyFont="1" applyFill="1" applyBorder="1" applyAlignment="1" applyProtection="1">
      <alignment horizontal="center"/>
    </xf>
    <xf numFmtId="0" fontId="10" fillId="3" borderId="4" xfId="1" applyFont="1" applyFill="1" applyBorder="1" applyAlignment="1" applyProtection="1">
      <alignment horizontal="center"/>
    </xf>
    <xf numFmtId="0" fontId="8" fillId="3" borderId="54" xfId="1" applyFont="1" applyFill="1" applyBorder="1" applyAlignment="1" applyProtection="1">
      <alignment horizontal="center" vertical="top"/>
    </xf>
    <xf numFmtId="0" fontId="8" fillId="3" borderId="55" xfId="1" applyFont="1" applyFill="1" applyBorder="1" applyAlignment="1" applyProtection="1">
      <alignment horizontal="center" vertical="top"/>
    </xf>
    <xf numFmtId="0" fontId="8" fillId="3" borderId="56" xfId="1" applyFont="1" applyFill="1" applyBorder="1" applyAlignment="1" applyProtection="1">
      <alignment horizontal="center" vertical="top"/>
    </xf>
    <xf numFmtId="0" fontId="7" fillId="3" borderId="2" xfId="1" applyFont="1" applyFill="1" applyBorder="1" applyAlignment="1" applyProtection="1">
      <alignment horizontal="center" shrinkToFit="1"/>
    </xf>
    <xf numFmtId="0" fontId="7" fillId="3" borderId="4" xfId="1" applyFont="1" applyFill="1" applyBorder="1" applyAlignment="1" applyProtection="1">
      <alignment horizontal="center" shrinkToFit="1"/>
    </xf>
    <xf numFmtId="0" fontId="16" fillId="2" borderId="0" xfId="0" applyFont="1" applyFill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center" vertical="center"/>
    </xf>
    <xf numFmtId="0" fontId="16" fillId="2" borderId="44" xfId="1" applyFont="1" applyFill="1" applyBorder="1" applyAlignment="1" applyProtection="1">
      <alignment horizontal="center" vertical="center"/>
    </xf>
    <xf numFmtId="0" fontId="8" fillId="3" borderId="41" xfId="1" applyFont="1" applyFill="1" applyBorder="1" applyAlignment="1" applyProtection="1">
      <alignment horizontal="center" wrapText="1"/>
    </xf>
    <xf numFmtId="0" fontId="8" fillId="3" borderId="43" xfId="1" applyFont="1" applyFill="1" applyBorder="1" applyAlignment="1" applyProtection="1">
      <alignment horizontal="center" wrapText="1"/>
    </xf>
    <xf numFmtId="0" fontId="8" fillId="3" borderId="53" xfId="1" applyFont="1" applyFill="1" applyBorder="1" applyAlignment="1" applyProtection="1">
      <alignment horizontal="center" vertical="top"/>
    </xf>
    <xf numFmtId="0" fontId="7" fillId="3" borderId="15" xfId="1" applyFont="1" applyFill="1" applyBorder="1" applyAlignment="1" applyProtection="1">
      <alignment horizontal="center" shrinkToFit="1"/>
    </xf>
    <xf numFmtId="0" fontId="7" fillId="3" borderId="16" xfId="1" applyFont="1" applyFill="1" applyBorder="1" applyAlignment="1" applyProtection="1">
      <alignment horizontal="center" shrinkToFit="1"/>
    </xf>
    <xf numFmtId="0" fontId="7" fillId="3" borderId="1" xfId="1" applyFont="1" applyFill="1" applyBorder="1" applyAlignment="1" applyProtection="1">
      <alignment horizontal="center" shrinkToFit="1"/>
    </xf>
    <xf numFmtId="0" fontId="7" fillId="3" borderId="17" xfId="1" applyFont="1" applyFill="1" applyBorder="1" applyAlignment="1" applyProtection="1">
      <alignment horizontal="center" shrinkToFit="1"/>
    </xf>
    <xf numFmtId="0" fontId="16" fillId="2" borderId="0" xfId="1" applyFont="1" applyFill="1" applyAlignment="1" applyProtection="1">
      <alignment horizontal="center" vertical="center"/>
    </xf>
    <xf numFmtId="0" fontId="6" fillId="2" borderId="42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15" fillId="0" borderId="0" xfId="0" applyFont="1" applyAlignment="1">
      <alignment horizontal="center" vertical="center"/>
    </xf>
    <xf numFmtId="0" fontId="9" fillId="3" borderId="39" xfId="1" applyFont="1" applyFill="1" applyBorder="1" applyAlignment="1" applyProtection="1">
      <alignment horizontal="center"/>
    </xf>
    <xf numFmtId="0" fontId="9" fillId="3" borderId="40" xfId="1" applyFont="1" applyFill="1" applyBorder="1" applyAlignment="1" applyProtection="1">
      <alignment horizontal="center"/>
    </xf>
    <xf numFmtId="0" fontId="9" fillId="3" borderId="37" xfId="1" applyFont="1" applyFill="1" applyBorder="1" applyAlignment="1" applyProtection="1">
      <alignment horizontal="center"/>
    </xf>
    <xf numFmtId="0" fontId="9" fillId="3" borderId="38" xfId="1" applyFont="1" applyFill="1" applyBorder="1" applyAlignment="1" applyProtection="1">
      <alignment horizontal="center"/>
    </xf>
    <xf numFmtId="0" fontId="9" fillId="4" borderId="33" xfId="1" applyFont="1" applyFill="1" applyBorder="1" applyAlignment="1" applyProtection="1">
      <alignment horizontal="center" vertical="center"/>
      <protection locked="0"/>
    </xf>
    <xf numFmtId="0" fontId="9" fillId="4" borderId="34" xfId="1" applyFont="1" applyFill="1" applyBorder="1" applyAlignment="1" applyProtection="1">
      <alignment horizontal="center" vertical="center"/>
      <protection locked="0"/>
    </xf>
    <xf numFmtId="0" fontId="9" fillId="4" borderId="35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CCFF"/>
      <color rgb="FF99FFCC"/>
      <color rgb="FFCCFF99"/>
      <color rgb="FF33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52614</xdr:colOff>
      <xdr:row>4</xdr:row>
      <xdr:rowOff>47625</xdr:rowOff>
    </xdr:from>
    <xdr:to>
      <xdr:col>6</xdr:col>
      <xdr:colOff>179614</xdr:colOff>
      <xdr:row>5</xdr:row>
      <xdr:rowOff>425450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45543" y="1762125"/>
          <a:ext cx="127000" cy="813254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46264</xdr:colOff>
      <xdr:row>6</xdr:row>
      <xdr:rowOff>67582</xdr:rowOff>
    </xdr:from>
    <xdr:to>
      <xdr:col>6</xdr:col>
      <xdr:colOff>179614</xdr:colOff>
      <xdr:row>8</xdr:row>
      <xdr:rowOff>404132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39193" y="2652939"/>
          <a:ext cx="133350" cy="1207407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56514</xdr:colOff>
      <xdr:row>4</xdr:row>
      <xdr:rowOff>39008</xdr:rowOff>
    </xdr:from>
    <xdr:to>
      <xdr:col>8</xdr:col>
      <xdr:colOff>0</xdr:colOff>
      <xdr:row>6</xdr:row>
      <xdr:rowOff>98334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4699634" y="1969408"/>
          <a:ext cx="1457326" cy="912766"/>
          <a:chOff x="3325130" y="1673679"/>
          <a:chExt cx="1807847" cy="938892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3474810" y="1673679"/>
            <a:ext cx="1437367" cy="4354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【</a:t>
            </a:r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乳児</a:t>
            </a:r>
            <a:r>
              <a:rPr kumimoji="1" lang="en-US" altLang="ja-JP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】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325130" y="2041070"/>
            <a:ext cx="1807847" cy="5715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 b="0">
                <a:latin typeface="メイリオ" panose="020B0604030504040204" pitchFamily="50" charset="-128"/>
                <a:ea typeface="メイリオ" panose="020B0604030504040204" pitchFamily="50" charset="-128"/>
              </a:rPr>
              <a:t>１日の</a:t>
            </a:r>
            <a:r>
              <a:rPr kumimoji="1" lang="en-US" altLang="ja-JP" sz="1600" b="0">
                <a:latin typeface="メイリオ" panose="020B0604030504040204" pitchFamily="50" charset="-128"/>
                <a:ea typeface="メイリオ" panose="020B0604030504040204" pitchFamily="50" charset="-128"/>
              </a:rPr>
              <a:t>50</a:t>
            </a:r>
            <a:r>
              <a:rPr kumimoji="1" lang="ja-JP" altLang="en-US" sz="1600" b="0">
                <a:latin typeface="メイリオ" panose="020B0604030504040204" pitchFamily="50" charset="-128"/>
                <a:ea typeface="メイリオ" panose="020B0604030504040204" pitchFamily="50" charset="-128"/>
              </a:rPr>
              <a:t>％</a:t>
            </a:r>
            <a:endParaRPr kumimoji="1" lang="en-US" altLang="ja-JP" sz="16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6</xdr:col>
      <xdr:colOff>69758</xdr:colOff>
      <xdr:row>6</xdr:row>
      <xdr:rowOff>215263</xdr:rowOff>
    </xdr:from>
    <xdr:to>
      <xdr:col>7</xdr:col>
      <xdr:colOff>797378</xdr:colOff>
      <xdr:row>8</xdr:row>
      <xdr:rowOff>224790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4712878" y="2999103"/>
          <a:ext cx="1438820" cy="862967"/>
          <a:chOff x="3325130" y="1660233"/>
          <a:chExt cx="1736725" cy="869939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3474810" y="1660233"/>
            <a:ext cx="1437367" cy="4354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【</a:t>
            </a:r>
            <a:r>
              <a:rPr kumimoji="1" lang="ja-JP" altLang="en-US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幼児</a:t>
            </a:r>
            <a:r>
              <a:rPr kumimoji="1" lang="en-US" altLang="ja-JP" sz="1800" b="0">
                <a:latin typeface="メイリオ" panose="020B0604030504040204" pitchFamily="50" charset="-128"/>
                <a:ea typeface="メイリオ" panose="020B0604030504040204" pitchFamily="50" charset="-128"/>
              </a:rPr>
              <a:t>】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3325130" y="2041071"/>
            <a:ext cx="1736725" cy="4891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 b="0">
                <a:latin typeface="メイリオ" panose="020B0604030504040204" pitchFamily="50" charset="-128"/>
                <a:ea typeface="メイリオ" panose="020B0604030504040204" pitchFamily="50" charset="-128"/>
              </a:rPr>
              <a:t>１日の</a:t>
            </a:r>
            <a:r>
              <a:rPr kumimoji="1" lang="en-US" altLang="ja-JP" sz="1600" b="0">
                <a:latin typeface="メイリオ" panose="020B0604030504040204" pitchFamily="50" charset="-128"/>
                <a:ea typeface="メイリオ" panose="020B0604030504040204" pitchFamily="50" charset="-128"/>
              </a:rPr>
              <a:t>40</a:t>
            </a:r>
            <a:r>
              <a:rPr kumimoji="1" lang="ja-JP" altLang="en-US" sz="1600" b="0">
                <a:latin typeface="メイリオ" panose="020B0604030504040204" pitchFamily="50" charset="-128"/>
                <a:ea typeface="メイリオ" panose="020B0604030504040204" pitchFamily="50" charset="-128"/>
              </a:rPr>
              <a:t>％</a:t>
            </a:r>
            <a:endParaRPr kumimoji="1" lang="en-US" altLang="ja-JP" sz="16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8</xdr:col>
      <xdr:colOff>20320</xdr:colOff>
      <xdr:row>2</xdr:row>
      <xdr:rowOff>20320</xdr:rowOff>
    </xdr:from>
    <xdr:to>
      <xdr:col>12</xdr:col>
      <xdr:colOff>772160</xdr:colOff>
      <xdr:row>10</xdr:row>
      <xdr:rowOff>71120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4BC309D0-5AB6-E942-672A-E2E0B8810B35}"/>
            </a:ext>
          </a:extLst>
        </xdr:cNvPr>
        <xdr:cNvGrpSpPr/>
      </xdr:nvGrpSpPr>
      <xdr:grpSpPr>
        <a:xfrm>
          <a:off x="6177280" y="1097280"/>
          <a:ext cx="4206240" cy="3464560"/>
          <a:chOff x="0" y="0"/>
          <a:chExt cx="4206240" cy="3464923"/>
        </a:xfrm>
      </xdr:grpSpPr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/>
        </xdr:nvGrpSpPr>
        <xdr:grpSpPr>
          <a:xfrm>
            <a:off x="10160" y="1907722"/>
            <a:ext cx="4033520" cy="1557201"/>
            <a:chOff x="10160" y="1907722"/>
            <a:chExt cx="4769304" cy="1592035"/>
          </a:xfrm>
        </xdr:grpSpPr>
        <xdr:sp macro="" textlink="">
          <xdr:nvSpPr>
            <xdr:cNvPr id="64" name="四角形吹き出し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10160" y="1907722"/>
              <a:ext cx="4769304" cy="1592035"/>
            </a:xfrm>
            <a:prstGeom prst="wedgeRectCallout">
              <a:avLst>
                <a:gd name="adj1" fmla="val -53981"/>
                <a:gd name="adj2" fmla="val -34489"/>
              </a:avLst>
            </a:prstGeom>
            <a:noFill/>
            <a:ln>
              <a:solidFill>
                <a:schemeClr val="bg1">
                  <a:lumMod val="6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/>
            <a:p>
              <a:endParaRPr lang="ja-JP" altLang="en-US"/>
            </a:p>
          </xdr:txBody>
        </xdr:sp>
        <xdr:pic>
          <xdr:nvPicPr>
            <xdr:cNvPr id="65" name="図 6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screen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284395" y="2022929"/>
              <a:ext cx="3708133" cy="1402158"/>
            </a:xfrm>
            <a:prstGeom prst="rect">
              <a:avLst/>
            </a:prstGeom>
          </xdr:spPr>
        </xdr:pic>
      </xdr:grpSp>
      <xdr:pic>
        <xdr:nvPicPr>
          <xdr:cNvPr id="61" name="図 6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2125" y="150894"/>
            <a:ext cx="4042035" cy="1434971"/>
          </a:xfrm>
          <a:prstGeom prst="rect">
            <a:avLst/>
          </a:prstGeom>
        </xdr:spPr>
      </xdr:pic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7F43B7DB-019D-C7AE-CFD3-8BCA07315C31}"/>
              </a:ext>
            </a:extLst>
          </xdr:cNvPr>
          <xdr:cNvSpPr/>
        </xdr:nvSpPr>
        <xdr:spPr>
          <a:xfrm>
            <a:off x="2783840" y="869950"/>
            <a:ext cx="1422400" cy="38608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72000" bIns="0" rtlCol="0" anchor="t"/>
          <a:lstStyle/>
          <a:p>
            <a:pPr algn="just"/>
            <a:r>
              <a:rPr kumimoji="1" lang="ja-JP" sz="1050" kern="100">
                <a:solidFill>
                  <a:srgbClr val="000000"/>
                </a:solidFill>
                <a:effectLst/>
                <a:ea typeface="メイリオ" panose="020B0604030504040204" pitchFamily="50" charset="-128"/>
                <a:cs typeface="Times New Roman" panose="02020603050405020304" pitchFamily="18" charset="0"/>
              </a:rPr>
              <a:t>午前おやつ</a:t>
            </a:r>
            <a:r>
              <a:rPr kumimoji="1" lang="en-US" sz="1050" kern="100">
                <a:solidFill>
                  <a:srgbClr val="000000"/>
                </a:solidFill>
                <a:effectLst/>
                <a:latin typeface="メイリオ" panose="020B0604030504040204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10</a:t>
            </a:r>
            <a:r>
              <a:rPr kumimoji="1" lang="ja-JP" sz="1050" kern="100">
                <a:solidFill>
                  <a:srgbClr val="000000"/>
                </a:solidFill>
                <a:effectLst/>
                <a:ea typeface="メイリオ" panose="020B0604030504040204" pitchFamily="50" charset="-128"/>
                <a:cs typeface="Times New Roman" panose="02020603050405020304" pitchFamily="18" charset="0"/>
              </a:rPr>
              <a:t>％</a:t>
            </a:r>
            <a:endParaRPr 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63" name="四角形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0" y="0"/>
            <a:ext cx="4053840" cy="1637937"/>
          </a:xfrm>
          <a:prstGeom prst="wedgeRectCallout">
            <a:avLst>
              <a:gd name="adj1" fmla="val -54087"/>
              <a:gd name="adj2" fmla="val 20432"/>
            </a:avLst>
          </a:prstGeom>
          <a:noFill/>
          <a:ln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view="pageBreakPreview" zoomScale="75" zoomScaleNormal="100" zoomScaleSheetLayoutView="75" workbookViewId="0">
      <selection activeCell="O3" sqref="O3:R3"/>
    </sheetView>
  </sheetViews>
  <sheetFormatPr defaultRowHeight="13.2" x14ac:dyDescent="0.2"/>
  <cols>
    <col min="1" max="1" width="6.6640625" customWidth="1"/>
    <col min="2" max="2" width="11.77734375" customWidth="1"/>
    <col min="3" max="3" width="12.6640625" customWidth="1"/>
    <col min="4" max="7" width="12.109375" customWidth="1"/>
    <col min="8" max="8" width="9.88671875" customWidth="1"/>
    <col min="9" max="9" width="12.109375" customWidth="1"/>
    <col min="10" max="16" width="12.6640625" customWidth="1"/>
    <col min="17" max="17" width="12.77734375" customWidth="1"/>
    <col min="18" max="18" width="10.88671875" customWidth="1"/>
    <col min="19" max="19" width="6.33203125" customWidth="1"/>
  </cols>
  <sheetData>
    <row r="1" spans="1:20" ht="66.75" customHeight="1" x14ac:dyDescent="0.2">
      <c r="A1" s="2"/>
      <c r="B1" s="118" t="s">
        <v>18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20" ht="18" customHeight="1" thickBot="1" x14ac:dyDescent="0.25">
      <c r="A2" s="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0" ht="33.75" customHeight="1" thickBot="1" x14ac:dyDescent="0.25">
      <c r="A3" s="85" t="s">
        <v>0</v>
      </c>
      <c r="B3" s="4"/>
      <c r="C3" s="5"/>
      <c r="D3" s="5"/>
      <c r="E3" s="6"/>
      <c r="F3" s="6"/>
      <c r="G3" s="6"/>
      <c r="H3" s="6"/>
      <c r="I3" s="6"/>
      <c r="J3" s="6"/>
      <c r="K3" s="6"/>
      <c r="L3" s="6"/>
      <c r="N3" s="88" t="s">
        <v>20</v>
      </c>
      <c r="O3" s="125"/>
      <c r="P3" s="126"/>
      <c r="Q3" s="126"/>
      <c r="R3" s="127"/>
    </row>
    <row r="4" spans="1:20" ht="33.75" customHeight="1" thickBot="1" x14ac:dyDescent="0.8">
      <c r="C4" s="89"/>
      <c r="D4" s="90"/>
      <c r="E4" s="56" t="s">
        <v>1</v>
      </c>
      <c r="F4" s="57" t="s">
        <v>2</v>
      </c>
      <c r="G4" s="7"/>
      <c r="H4" s="8"/>
      <c r="I4" s="8"/>
      <c r="J4" s="8"/>
      <c r="K4" s="8"/>
      <c r="L4" s="8"/>
      <c r="M4" s="8"/>
      <c r="N4" s="4"/>
      <c r="O4" s="8"/>
      <c r="P4" s="9"/>
      <c r="Q4" s="9"/>
      <c r="R4" s="2"/>
      <c r="S4" s="3"/>
    </row>
    <row r="5" spans="1:20" ht="33.75" customHeight="1" thickTop="1" thickBot="1" x14ac:dyDescent="0.95">
      <c r="C5" s="91" t="s">
        <v>22</v>
      </c>
      <c r="D5" s="92"/>
      <c r="E5" s="79">
        <v>1</v>
      </c>
      <c r="F5" s="80">
        <v>1</v>
      </c>
      <c r="G5" s="22">
        <f>E5+F5</f>
        <v>2</v>
      </c>
      <c r="H5" s="23"/>
      <c r="I5" s="8"/>
      <c r="J5" s="8"/>
      <c r="K5" s="8"/>
      <c r="L5" s="8"/>
      <c r="M5" s="8"/>
      <c r="N5" s="88" t="s">
        <v>21</v>
      </c>
      <c r="O5" s="95">
        <f ca="1">TODAY()</f>
        <v>45687</v>
      </c>
      <c r="P5" s="96"/>
      <c r="Q5" s="96"/>
      <c r="R5" s="97"/>
    </row>
    <row r="6" spans="1:20" ht="33.75" customHeight="1" thickBot="1" x14ac:dyDescent="0.95">
      <c r="C6" s="121" t="s">
        <v>23</v>
      </c>
      <c r="D6" s="122"/>
      <c r="E6" s="81">
        <v>1</v>
      </c>
      <c r="F6" s="82">
        <v>1</v>
      </c>
      <c r="G6" s="22">
        <f>E6+F6</f>
        <v>2</v>
      </c>
      <c r="H6" s="23">
        <f>G5+G6</f>
        <v>4</v>
      </c>
      <c r="I6" s="8"/>
      <c r="J6" s="8"/>
      <c r="K6" s="8"/>
      <c r="L6" s="8"/>
      <c r="M6" s="8"/>
      <c r="N6" s="8"/>
      <c r="O6" s="8"/>
      <c r="P6" s="10"/>
      <c r="Q6" s="10"/>
      <c r="R6" s="2"/>
      <c r="S6" s="3"/>
    </row>
    <row r="7" spans="1:20" ht="33.75" customHeight="1" thickBot="1" x14ac:dyDescent="0.95">
      <c r="C7" s="121" t="s">
        <v>24</v>
      </c>
      <c r="D7" s="122"/>
      <c r="E7" s="81">
        <v>1</v>
      </c>
      <c r="F7" s="82">
        <v>1</v>
      </c>
      <c r="G7" s="22">
        <f t="shared" ref="G7:G9" si="0">E7+F7</f>
        <v>2</v>
      </c>
      <c r="H7" s="23"/>
      <c r="I7" s="8"/>
      <c r="J7" s="8"/>
      <c r="K7" s="8"/>
      <c r="L7" s="8"/>
      <c r="M7" s="8"/>
      <c r="N7" s="8"/>
      <c r="O7" s="8"/>
      <c r="P7" s="8"/>
      <c r="Q7" s="8"/>
      <c r="R7" s="2"/>
      <c r="S7" s="3"/>
    </row>
    <row r="8" spans="1:20" ht="33.75" customHeight="1" thickBot="1" x14ac:dyDescent="0.95">
      <c r="C8" s="121" t="s">
        <v>25</v>
      </c>
      <c r="D8" s="122"/>
      <c r="E8" s="81">
        <v>1</v>
      </c>
      <c r="F8" s="82">
        <v>1</v>
      </c>
      <c r="G8" s="22">
        <f t="shared" si="0"/>
        <v>2</v>
      </c>
      <c r="H8" s="23"/>
      <c r="I8" s="8"/>
      <c r="J8" s="8"/>
      <c r="K8" s="8"/>
      <c r="L8" s="8"/>
      <c r="M8" s="8"/>
      <c r="N8" s="8"/>
      <c r="O8" s="11"/>
      <c r="P8" s="8"/>
      <c r="Q8" s="8"/>
      <c r="R8" s="2"/>
      <c r="S8" s="3"/>
    </row>
    <row r="9" spans="1:20" ht="33.75" customHeight="1" thickBot="1" x14ac:dyDescent="0.95">
      <c r="C9" s="123" t="s">
        <v>26</v>
      </c>
      <c r="D9" s="124"/>
      <c r="E9" s="83">
        <v>1</v>
      </c>
      <c r="F9" s="84">
        <v>1</v>
      </c>
      <c r="G9" s="22">
        <f t="shared" si="0"/>
        <v>2</v>
      </c>
      <c r="H9" s="24">
        <f>G7+G8+G9</f>
        <v>6</v>
      </c>
      <c r="I9" s="11"/>
      <c r="J9" s="11"/>
      <c r="K9" s="11"/>
      <c r="L9" s="11"/>
      <c r="M9" s="11"/>
      <c r="N9" s="11"/>
      <c r="P9" s="11"/>
      <c r="Q9" s="11"/>
      <c r="R9" s="2"/>
      <c r="S9" s="3"/>
    </row>
    <row r="10" spans="1:20" ht="33.75" customHeight="1" thickBot="1" x14ac:dyDescent="0.25">
      <c r="A10" s="2"/>
      <c r="B10" s="10"/>
      <c r="C10" s="10"/>
      <c r="D10" s="12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2"/>
      <c r="Q10" s="3"/>
    </row>
    <row r="11" spans="1:20" ht="33.75" customHeight="1" thickBot="1" x14ac:dyDescent="0.25">
      <c r="A11" s="2"/>
      <c r="B11" s="17"/>
      <c r="C11" s="17"/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2"/>
      <c r="Q11" s="3"/>
    </row>
    <row r="12" spans="1:20" ht="29.4" customHeight="1" thickBot="1" x14ac:dyDescent="0.25">
      <c r="A12" s="86" t="s">
        <v>3</v>
      </c>
      <c r="B12" s="4"/>
      <c r="C12" s="13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3"/>
    </row>
    <row r="13" spans="1:20" ht="20.399999999999999" customHeight="1" thickBot="1" x14ac:dyDescent="0.25">
      <c r="A13" s="2"/>
      <c r="B13" s="16"/>
      <c r="C13" s="113" t="s">
        <v>4</v>
      </c>
      <c r="D13" s="99" t="s">
        <v>5</v>
      </c>
      <c r="E13" s="99"/>
      <c r="F13" s="99"/>
      <c r="G13" s="99" t="s">
        <v>6</v>
      </c>
      <c r="H13" s="99"/>
      <c r="I13" s="99"/>
      <c r="J13" s="104" t="s">
        <v>7</v>
      </c>
      <c r="K13" s="99" t="s">
        <v>8</v>
      </c>
      <c r="L13" s="101" t="s">
        <v>37</v>
      </c>
      <c r="M13" s="102"/>
      <c r="N13" s="102"/>
      <c r="O13" s="103"/>
      <c r="P13" s="110" t="s">
        <v>27</v>
      </c>
      <c r="Q13" s="93" t="s">
        <v>19</v>
      </c>
      <c r="R13" s="3"/>
    </row>
    <row r="14" spans="1:20" s="1" customFormat="1" ht="21" customHeight="1" thickBot="1" x14ac:dyDescent="0.25">
      <c r="A14" s="2"/>
      <c r="B14" s="16"/>
      <c r="C14" s="114"/>
      <c r="D14" s="100"/>
      <c r="E14" s="100"/>
      <c r="F14" s="100"/>
      <c r="G14" s="100"/>
      <c r="H14" s="100"/>
      <c r="I14" s="100"/>
      <c r="J14" s="105"/>
      <c r="K14" s="100"/>
      <c r="L14" s="58" t="s">
        <v>38</v>
      </c>
      <c r="M14" s="54" t="s">
        <v>10</v>
      </c>
      <c r="N14" s="54" t="s">
        <v>11</v>
      </c>
      <c r="O14" s="55" t="s">
        <v>12</v>
      </c>
      <c r="P14" s="111"/>
      <c r="Q14" s="94"/>
      <c r="R14" s="3"/>
      <c r="S14"/>
      <c r="T14"/>
    </row>
    <row r="15" spans="1:20" ht="29.4" customHeight="1" thickBot="1" x14ac:dyDescent="0.25">
      <c r="A15" s="2"/>
      <c r="B15" s="16"/>
      <c r="C15" s="48" t="s">
        <v>13</v>
      </c>
      <c r="D15" s="98" t="s">
        <v>14</v>
      </c>
      <c r="E15" s="98"/>
      <c r="F15" s="98"/>
      <c r="G15" s="98" t="s">
        <v>14</v>
      </c>
      <c r="H15" s="98"/>
      <c r="I15" s="98"/>
      <c r="J15" s="49" t="s">
        <v>15</v>
      </c>
      <c r="K15" s="49" t="s">
        <v>15</v>
      </c>
      <c r="L15" s="50" t="s">
        <v>39</v>
      </c>
      <c r="M15" s="50" t="s">
        <v>15</v>
      </c>
      <c r="N15" s="50" t="s">
        <v>15</v>
      </c>
      <c r="O15" s="51" t="s">
        <v>15</v>
      </c>
      <c r="P15" s="52" t="s">
        <v>34</v>
      </c>
      <c r="Q15" s="53" t="s">
        <v>35</v>
      </c>
      <c r="R15" s="3"/>
      <c r="S15" s="1"/>
      <c r="T15" s="1"/>
    </row>
    <row r="16" spans="1:20" ht="43.8" customHeight="1" thickBot="1" x14ac:dyDescent="0.95">
      <c r="A16" s="2"/>
      <c r="B16" s="16"/>
      <c r="C16" s="37">
        <f>+C19</f>
        <v>462.5</v>
      </c>
      <c r="D16" s="46">
        <f>+D19</f>
        <v>15.03125</v>
      </c>
      <c r="E16" s="39" t="s">
        <v>16</v>
      </c>
      <c r="F16" s="47">
        <f>+F19</f>
        <v>23.125</v>
      </c>
      <c r="G16" s="46">
        <f>+G19</f>
        <v>10.277777777777779</v>
      </c>
      <c r="H16" s="39" t="s">
        <v>16</v>
      </c>
      <c r="I16" s="47">
        <f>+I19</f>
        <v>15.416666666666666</v>
      </c>
      <c r="J16" s="40">
        <f>+J19</f>
        <v>212.5</v>
      </c>
      <c r="K16" s="41">
        <v>2</v>
      </c>
      <c r="L16" s="40">
        <f>+L19</f>
        <v>187.5</v>
      </c>
      <c r="M16" s="42">
        <v>0.2</v>
      </c>
      <c r="N16" s="42">
        <f>+N19</f>
        <v>0.27500000000000002</v>
      </c>
      <c r="O16" s="38">
        <v>18</v>
      </c>
      <c r="P16" s="43" t="s">
        <v>36</v>
      </c>
      <c r="Q16" s="44">
        <f>+Q19</f>
        <v>1.375</v>
      </c>
      <c r="R16" s="3"/>
    </row>
    <row r="17" spans="1:18" s="29" customFormat="1" ht="27" customHeight="1" x14ac:dyDescent="0.2">
      <c r="A17" s="106" t="s">
        <v>40</v>
      </c>
      <c r="B17" s="59" t="s">
        <v>29</v>
      </c>
      <c r="C17" s="60">
        <v>950</v>
      </c>
      <c r="D17" s="61">
        <v>13</v>
      </c>
      <c r="E17" s="61" t="s">
        <v>33</v>
      </c>
      <c r="F17" s="61">
        <v>20</v>
      </c>
      <c r="G17" s="61">
        <v>20</v>
      </c>
      <c r="H17" s="61" t="s">
        <v>33</v>
      </c>
      <c r="I17" s="61">
        <v>30</v>
      </c>
      <c r="J17" s="60">
        <v>450</v>
      </c>
      <c r="K17" s="62">
        <v>4</v>
      </c>
      <c r="L17" s="60">
        <v>400</v>
      </c>
      <c r="M17" s="62">
        <v>0.4</v>
      </c>
      <c r="N17" s="62">
        <v>0.6</v>
      </c>
      <c r="O17" s="60">
        <v>35</v>
      </c>
      <c r="P17" s="60" t="s">
        <v>36</v>
      </c>
      <c r="Q17" s="63">
        <v>3</v>
      </c>
      <c r="R17" s="28"/>
    </row>
    <row r="18" spans="1:18" s="29" customFormat="1" ht="27" customHeight="1" thickBot="1" x14ac:dyDescent="0.25">
      <c r="A18" s="107"/>
      <c r="B18" s="64" t="s">
        <v>30</v>
      </c>
      <c r="C18" s="65">
        <v>900</v>
      </c>
      <c r="D18" s="65">
        <v>13</v>
      </c>
      <c r="E18" s="65" t="s">
        <v>33</v>
      </c>
      <c r="F18" s="65">
        <v>20</v>
      </c>
      <c r="G18" s="65">
        <v>20</v>
      </c>
      <c r="H18" s="65" t="s">
        <v>33</v>
      </c>
      <c r="I18" s="65">
        <v>30</v>
      </c>
      <c r="J18" s="65">
        <v>400</v>
      </c>
      <c r="K18" s="66">
        <v>4</v>
      </c>
      <c r="L18" s="65">
        <v>350</v>
      </c>
      <c r="M18" s="65">
        <v>0.4</v>
      </c>
      <c r="N18" s="65">
        <v>0.5</v>
      </c>
      <c r="O18" s="65">
        <v>35</v>
      </c>
      <c r="P18" s="59" t="s">
        <v>36</v>
      </c>
      <c r="Q18" s="67">
        <v>2.5</v>
      </c>
      <c r="R18" s="28"/>
    </row>
    <row r="19" spans="1:18" s="29" customFormat="1" ht="27" customHeight="1" x14ac:dyDescent="0.2">
      <c r="A19" s="117" t="s">
        <v>31</v>
      </c>
      <c r="B19" s="117"/>
      <c r="C19" s="68">
        <f>((E5+E6)*C17+(F5+F6)*C18)/H6*0.5</f>
        <v>462.5</v>
      </c>
      <c r="D19" s="69">
        <f>C19*(D18*0.01)/4</f>
        <v>15.03125</v>
      </c>
      <c r="E19" s="69"/>
      <c r="F19" s="69">
        <f>C19*(F18*0.01)/4</f>
        <v>23.125</v>
      </c>
      <c r="G19" s="69">
        <f>C19*(G18*0.01)/9</f>
        <v>10.277777777777779</v>
      </c>
      <c r="H19" s="69"/>
      <c r="I19" s="69">
        <f>C19*(I18*0.01)/9</f>
        <v>15.416666666666666</v>
      </c>
      <c r="J19" s="68">
        <f>((E5+E6)*J17+(F5+F6)*J18)/H6*0.5</f>
        <v>212.5</v>
      </c>
      <c r="K19" s="70">
        <f>(K17+K18)/2*0.5</f>
        <v>2</v>
      </c>
      <c r="L19" s="71">
        <f>((E5+E6)*L17+(F5+F6)*L18)/H6*0.5</f>
        <v>187.5</v>
      </c>
      <c r="M19" s="70">
        <f>(M17+M18)/2*0.5</f>
        <v>0.2</v>
      </c>
      <c r="N19" s="71">
        <f>((E5+E6)*N17+(F5+F6)*N18)/H6*0.5</f>
        <v>0.27500000000000002</v>
      </c>
      <c r="O19" s="71">
        <f>(O17+O18)/2*0.5</f>
        <v>17.5</v>
      </c>
      <c r="P19" s="59" t="s">
        <v>36</v>
      </c>
      <c r="Q19" s="72">
        <f>((E5+E6)*Q17+(F5+F6)*Q18)/H6*0.5</f>
        <v>1.375</v>
      </c>
      <c r="R19" s="28"/>
    </row>
    <row r="20" spans="1:18" s="29" customFormat="1" ht="9.6" customHeight="1" thickBot="1" x14ac:dyDescent="0.25">
      <c r="A20" s="31"/>
      <c r="B20" s="31"/>
      <c r="C20" s="32"/>
      <c r="D20" s="34"/>
      <c r="E20" s="34"/>
      <c r="F20" s="34"/>
      <c r="G20" s="34"/>
      <c r="H20" s="34"/>
      <c r="I20" s="34"/>
      <c r="J20" s="32"/>
      <c r="K20" s="36"/>
      <c r="L20" s="33"/>
      <c r="M20" s="36"/>
      <c r="N20" s="33"/>
      <c r="O20" s="33"/>
      <c r="P20" s="30"/>
      <c r="Q20" s="35"/>
      <c r="R20" s="28"/>
    </row>
    <row r="21" spans="1:18" ht="29.4" customHeight="1" thickBot="1" x14ac:dyDescent="0.25">
      <c r="A21" s="87" t="s">
        <v>17</v>
      </c>
      <c r="B21" s="4"/>
      <c r="C21" s="18"/>
      <c r="D21" s="19"/>
      <c r="E21" s="19"/>
      <c r="F21" s="20"/>
      <c r="G21" s="19"/>
      <c r="H21" s="19"/>
      <c r="I21" s="19"/>
      <c r="J21" s="19"/>
      <c r="K21" s="19"/>
      <c r="L21" s="19"/>
      <c r="M21" s="19"/>
      <c r="N21" s="19"/>
      <c r="O21" s="19"/>
      <c r="P21" s="21"/>
      <c r="Q21" s="15"/>
      <c r="R21" s="3"/>
    </row>
    <row r="22" spans="1:18" ht="20.399999999999999" customHeight="1" thickBot="1" x14ac:dyDescent="0.25">
      <c r="A22" s="2"/>
      <c r="B22" s="13"/>
      <c r="C22" s="115" t="s">
        <v>4</v>
      </c>
      <c r="D22" s="99" t="s">
        <v>5</v>
      </c>
      <c r="E22" s="99"/>
      <c r="F22" s="99"/>
      <c r="G22" s="99" t="s">
        <v>6</v>
      </c>
      <c r="H22" s="99"/>
      <c r="I22" s="99"/>
      <c r="J22" s="104" t="s">
        <v>7</v>
      </c>
      <c r="K22" s="99" t="s">
        <v>8</v>
      </c>
      <c r="L22" s="112" t="s">
        <v>9</v>
      </c>
      <c r="M22" s="112"/>
      <c r="N22" s="112"/>
      <c r="O22" s="112"/>
      <c r="P22" s="110" t="s">
        <v>27</v>
      </c>
      <c r="Q22" s="93" t="s">
        <v>19</v>
      </c>
      <c r="R22" s="3"/>
    </row>
    <row r="23" spans="1:18" s="1" customFormat="1" ht="21" customHeight="1" thickBot="1" x14ac:dyDescent="0.25">
      <c r="A23" s="2"/>
      <c r="B23" s="16"/>
      <c r="C23" s="116"/>
      <c r="D23" s="100"/>
      <c r="E23" s="100"/>
      <c r="F23" s="100"/>
      <c r="G23" s="100"/>
      <c r="H23" s="100"/>
      <c r="I23" s="100"/>
      <c r="J23" s="105"/>
      <c r="K23" s="100"/>
      <c r="L23" s="58" t="s">
        <v>38</v>
      </c>
      <c r="M23" s="54" t="s">
        <v>10</v>
      </c>
      <c r="N23" s="54" t="s">
        <v>11</v>
      </c>
      <c r="O23" s="55" t="s">
        <v>12</v>
      </c>
      <c r="P23" s="111"/>
      <c r="Q23" s="94"/>
      <c r="R23" s="3"/>
    </row>
    <row r="24" spans="1:18" ht="29.4" customHeight="1" thickBot="1" x14ac:dyDescent="0.25">
      <c r="A24" s="2"/>
      <c r="B24" s="16"/>
      <c r="C24" s="48" t="s">
        <v>13</v>
      </c>
      <c r="D24" s="98" t="s">
        <v>14</v>
      </c>
      <c r="E24" s="98"/>
      <c r="F24" s="98"/>
      <c r="G24" s="98" t="s">
        <v>14</v>
      </c>
      <c r="H24" s="98"/>
      <c r="I24" s="98"/>
      <c r="J24" s="49" t="s">
        <v>15</v>
      </c>
      <c r="K24" s="49" t="s">
        <v>15</v>
      </c>
      <c r="L24" s="50" t="s">
        <v>39</v>
      </c>
      <c r="M24" s="50" t="s">
        <v>15</v>
      </c>
      <c r="N24" s="50" t="s">
        <v>15</v>
      </c>
      <c r="O24" s="51" t="s">
        <v>15</v>
      </c>
      <c r="P24" s="52" t="s">
        <v>34</v>
      </c>
      <c r="Q24" s="53" t="s">
        <v>35</v>
      </c>
      <c r="R24" s="3"/>
    </row>
    <row r="25" spans="1:18" ht="43.8" customHeight="1" thickBot="1" x14ac:dyDescent="0.95">
      <c r="A25" s="2"/>
      <c r="B25" s="16"/>
      <c r="C25" s="37">
        <f>+C28</f>
        <v>510</v>
      </c>
      <c r="D25" s="46">
        <f>+D28</f>
        <v>16.574999999999999</v>
      </c>
      <c r="E25" s="39" t="s">
        <v>16</v>
      </c>
      <c r="F25" s="47">
        <f>+F28</f>
        <v>25.5</v>
      </c>
      <c r="G25" s="46">
        <f>+G28</f>
        <v>11.333333333333334</v>
      </c>
      <c r="H25" s="39" t="s">
        <v>16</v>
      </c>
      <c r="I25" s="47">
        <f>+I28</f>
        <v>17</v>
      </c>
      <c r="J25" s="40">
        <f>+J28</f>
        <v>230</v>
      </c>
      <c r="K25" s="41">
        <f>+K28</f>
        <v>2</v>
      </c>
      <c r="L25" s="40">
        <f>+L28</f>
        <v>200</v>
      </c>
      <c r="M25" s="42">
        <v>0.2</v>
      </c>
      <c r="N25" s="42">
        <v>0.32000000000000006</v>
      </c>
      <c r="O25" s="38">
        <v>16</v>
      </c>
      <c r="P25" s="43">
        <v>3.2</v>
      </c>
      <c r="Q25" s="44">
        <f>+Q28</f>
        <v>1.4000000000000001</v>
      </c>
      <c r="R25" s="3"/>
    </row>
    <row r="26" spans="1:18" s="27" customFormat="1" ht="27" customHeight="1" x14ac:dyDescent="0.2">
      <c r="A26" s="106" t="s">
        <v>40</v>
      </c>
      <c r="B26" s="64" t="s">
        <v>29</v>
      </c>
      <c r="C26" s="73">
        <v>1300</v>
      </c>
      <c r="D26" s="73">
        <v>13</v>
      </c>
      <c r="E26" s="73" t="s">
        <v>33</v>
      </c>
      <c r="F26" s="73">
        <v>20</v>
      </c>
      <c r="G26" s="73">
        <v>20</v>
      </c>
      <c r="H26" s="73" t="s">
        <v>33</v>
      </c>
      <c r="I26" s="73">
        <v>30</v>
      </c>
      <c r="J26" s="73">
        <v>600</v>
      </c>
      <c r="K26" s="74">
        <v>5</v>
      </c>
      <c r="L26" s="73">
        <v>500</v>
      </c>
      <c r="M26" s="73">
        <v>0.5</v>
      </c>
      <c r="N26" s="73">
        <v>0.8</v>
      </c>
      <c r="O26" s="73">
        <v>40</v>
      </c>
      <c r="P26" s="59">
        <v>8</v>
      </c>
      <c r="Q26" s="67">
        <v>3.5</v>
      </c>
      <c r="R26" s="26"/>
    </row>
    <row r="27" spans="1:18" s="27" customFormat="1" ht="27" customHeight="1" x14ac:dyDescent="0.2">
      <c r="A27" s="107"/>
      <c r="B27" s="75" t="s">
        <v>30</v>
      </c>
      <c r="C27" s="75">
        <v>1250</v>
      </c>
      <c r="D27" s="75">
        <v>13</v>
      </c>
      <c r="E27" s="75" t="s">
        <v>33</v>
      </c>
      <c r="F27" s="75">
        <v>20</v>
      </c>
      <c r="G27" s="75">
        <v>20</v>
      </c>
      <c r="H27" s="75" t="s">
        <v>33</v>
      </c>
      <c r="I27" s="75">
        <v>30</v>
      </c>
      <c r="J27" s="75">
        <v>550</v>
      </c>
      <c r="K27" s="76">
        <v>5</v>
      </c>
      <c r="L27" s="75">
        <v>500</v>
      </c>
      <c r="M27" s="75">
        <v>0.5</v>
      </c>
      <c r="N27" s="75">
        <v>0.8</v>
      </c>
      <c r="O27" s="75">
        <v>40</v>
      </c>
      <c r="P27" s="59">
        <v>8</v>
      </c>
      <c r="Q27" s="67">
        <v>3.5</v>
      </c>
      <c r="R27" s="26"/>
    </row>
    <row r="28" spans="1:18" s="27" customFormat="1" ht="27" customHeight="1" x14ac:dyDescent="0.2">
      <c r="A28" s="108" t="s">
        <v>32</v>
      </c>
      <c r="B28" s="109"/>
      <c r="C28" s="77">
        <f>((E7+E8+E9)*C26+(F7+F8+F9)*C27)/H9*0.4</f>
        <v>510</v>
      </c>
      <c r="D28" s="76">
        <f>C28*(D27*0.01)/4</f>
        <v>16.574999999999999</v>
      </c>
      <c r="E28" s="76"/>
      <c r="F28" s="76">
        <f>C28*(F27*0.01)/4</f>
        <v>25.5</v>
      </c>
      <c r="G28" s="76">
        <f>C28*(G27*0.01)/9</f>
        <v>11.333333333333334</v>
      </c>
      <c r="H28" s="76"/>
      <c r="I28" s="76">
        <f>C28*(I27*0.01)/9</f>
        <v>17</v>
      </c>
      <c r="J28" s="76">
        <f>((E7+E8+E9)*J26+(F7+F8+F9)*J27)/H9*0.4</f>
        <v>230</v>
      </c>
      <c r="K28" s="78">
        <f>((E7+E8+E9)*K26+(F7+F8+F9)*K27)/H9*0.4</f>
        <v>2</v>
      </c>
      <c r="L28" s="76">
        <f>((E7+E8+E9)*L26+(F7+F8+F9)*L27)/H9*0.4</f>
        <v>200</v>
      </c>
      <c r="M28" s="70">
        <f>(M26+M27)/2*0.4</f>
        <v>0.2</v>
      </c>
      <c r="N28" s="71">
        <f>(N26+N27)/2*0.4</f>
        <v>0.32000000000000006</v>
      </c>
      <c r="O28" s="71">
        <f>(O26+O27)/2*0.4</f>
        <v>16</v>
      </c>
      <c r="P28" s="71">
        <f>(P26+P27)/2*0.4</f>
        <v>3.2</v>
      </c>
      <c r="Q28" s="72">
        <f>((E7+E8+E9)*Q26+(F7+F8+F9)*Q27)/H9*0.4</f>
        <v>1.4000000000000001</v>
      </c>
      <c r="R28" s="26"/>
    </row>
    <row r="29" spans="1:18" ht="19.2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20" t="s">
        <v>28</v>
      </c>
      <c r="Q29" s="120"/>
      <c r="R29" s="120"/>
    </row>
  </sheetData>
  <sheetProtection algorithmName="SHA-512" hashValue="R+ynSSPw4f12j49tTDElNl5pZOT7lOBtNYByZ8NVQ5rY4L/6L1uBT1mShHEqt6A/iUcy9luQwFh15QfnSCaCcw==" saltValue="NjHYwkQXzy0DU9vydaZ3XQ==" spinCount="100000" sheet="1" selectLockedCells="1"/>
  <mergeCells count="34">
    <mergeCell ref="B1:R1"/>
    <mergeCell ref="P29:R29"/>
    <mergeCell ref="C6:D6"/>
    <mergeCell ref="C7:D7"/>
    <mergeCell ref="C8:D8"/>
    <mergeCell ref="C9:D9"/>
    <mergeCell ref="K13:K14"/>
    <mergeCell ref="D13:F14"/>
    <mergeCell ref="D24:F24"/>
    <mergeCell ref="G24:I24"/>
    <mergeCell ref="K22:K23"/>
    <mergeCell ref="D22:F23"/>
    <mergeCell ref="G22:I23"/>
    <mergeCell ref="P22:P23"/>
    <mergeCell ref="Q22:Q23"/>
    <mergeCell ref="O3:R3"/>
    <mergeCell ref="A26:A27"/>
    <mergeCell ref="A28:B28"/>
    <mergeCell ref="P13:P14"/>
    <mergeCell ref="L22:O22"/>
    <mergeCell ref="J22:J23"/>
    <mergeCell ref="C13:C14"/>
    <mergeCell ref="C22:C23"/>
    <mergeCell ref="A17:A18"/>
    <mergeCell ref="A19:B19"/>
    <mergeCell ref="C4:D4"/>
    <mergeCell ref="C5:D5"/>
    <mergeCell ref="Q13:Q14"/>
    <mergeCell ref="O5:R5"/>
    <mergeCell ref="D15:F15"/>
    <mergeCell ref="G13:I14"/>
    <mergeCell ref="G15:I15"/>
    <mergeCell ref="L13:O13"/>
    <mergeCell ref="J13:J14"/>
  </mergeCells>
  <phoneticPr fontId="4"/>
  <printOptions horizontalCentered="1" verticalCentered="1"/>
  <pageMargins left="0.62992125984251968" right="3.937007874015748E-2" top="0.55118110236220474" bottom="0.55118110236220474" header="0.31496062992125984" footer="0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永易　風薫 / NAGAYASU Fuuka</cp:lastModifiedBy>
  <cp:lastPrinted>2024-12-26T08:29:59Z</cp:lastPrinted>
  <dcterms:created xsi:type="dcterms:W3CDTF">2017-01-10T05:08:15Z</dcterms:created>
  <dcterms:modified xsi:type="dcterms:W3CDTF">2025-01-30T04:15:13Z</dcterms:modified>
</cp:coreProperties>
</file>