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30" windowHeight="9650"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補助金支出一覧!$A$5:$R$12</definedName>
    <definedName name="_xlnm.Print_Area" localSheetId="1">表紙!$A$1:$A$14</definedName>
    <definedName name="_xlnm.Print_Area" localSheetId="2">補助金支出一覧!$A$1:$K$79</definedName>
    <definedName name="_xlnm.Print_Titles" localSheetId="2">補助金支出一覧!$A:$C,補助金支出一覧!$3:$6</definedName>
    <definedName name="Z_012C45CF_4954_4AED_A0AD_E584DC291F50_.wvu.FilterData" localSheetId="2" hidden="1">補助金支出一覧!$A$6:$I$12</definedName>
    <definedName name="Z_0243E130_1B36_46DD_90C3_808EEC339668_.wvu.FilterData" localSheetId="2" hidden="1">補助金支出一覧!$A$6:$I$12</definedName>
    <definedName name="Z_02582FD4_22F5_45D4_89DD_F12122EDCA8D_.wvu.Cols" localSheetId="2" hidden="1">補助金支出一覧!#REF!</definedName>
    <definedName name="Z_02582FD4_22F5_45D4_89DD_F12122EDCA8D_.wvu.FilterData" localSheetId="2" hidden="1">補助金支出一覧!$A$3:$I$12</definedName>
    <definedName name="Z_02582FD4_22F5_45D4_89DD_F12122EDCA8D_.wvu.PrintArea" localSheetId="2" hidden="1">補助金支出一覧!$A$1:$I$12</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補助金支出一覧!$A$3:$I$12</definedName>
    <definedName name="Z_0278E81E_B992_4858_B1F1_C546269A93CE_.wvu.PrintArea" localSheetId="2" hidden="1">補助金支出一覧!$A$1:$I$12</definedName>
    <definedName name="Z_0278E81E_B992_4858_B1F1_C546269A93CE_.wvu.PrintTitles" localSheetId="2" hidden="1">補助金支出一覧!$A:$C,補助金支出一覧!$1:$6</definedName>
    <definedName name="Z_0B274627_DAC6_4C3E_BADC_A5F75D74D35C_.wvu.FilterData" localSheetId="2" hidden="1">補助金支出一覧!$A$6:$I$12</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補助金支出一覧!$A$1:$I$12</definedName>
    <definedName name="Z_0B74C060_4A33_4431_9DFE_1F231A63AF57_.wvu.PrintTitles" localSheetId="2" hidden="1">補助金支出一覧!$A:$C,補助金支出一覧!$1:$6</definedName>
    <definedName name="Z_0C01144D_7C18_4EBC_809D_CD9A6873B9A4_.wvu.FilterData" localSheetId="2" hidden="1">補助金支出一覧!$A$3:$I$12</definedName>
    <definedName name="Z_0E30B0DE_AD5F_44EF_861F_40F0A55498E0_.wvu.FilterData" localSheetId="2" hidden="1">補助金支出一覧!$A$6:$I$12</definedName>
    <definedName name="Z_109441FB_5D27_4261_97F8_D74F3C56EAAC_.wvu.FilterData" localSheetId="2" hidden="1">補助金支出一覧!$A$3:$I$12</definedName>
    <definedName name="Z_1264F02F_6FAC_4AC1_9B42_7B26185B586F_.wvu.FilterData" localSheetId="2" hidden="1">補助金支出一覧!$A$6:$I$12</definedName>
    <definedName name="Z_1ACC0038_298A_4F81_98A5_674304C957A4_.wvu.Cols" localSheetId="2" hidden="1">補助金支出一覧!#REF!</definedName>
    <definedName name="Z_1ACC0038_298A_4F81_98A5_674304C957A4_.wvu.FilterData" localSheetId="2" hidden="1">補助金支出一覧!$A$3:$I$12</definedName>
    <definedName name="Z_1ACC0038_298A_4F81_98A5_674304C957A4_.wvu.PrintArea" localSheetId="2" hidden="1">補助金支出一覧!$A$1:$I$12</definedName>
    <definedName name="Z_1ACC0038_298A_4F81_98A5_674304C957A4_.wvu.PrintTitles" localSheetId="2" hidden="1">補助金支出一覧!$A:$C,補助金支出一覧!$1:$6</definedName>
    <definedName name="Z_245AA8E8_08AF_4E4A_83DE_D92E26942072_.wvu.FilterData" localSheetId="2" hidden="1">補助金支出一覧!$A$6:$I$12</definedName>
    <definedName name="Z_247AED13_9FF5_493F_B3CC_F0F54BD3CEAB_.wvu.Cols" localSheetId="2" hidden="1">補助金支出一覧!#REF!</definedName>
    <definedName name="Z_247AED13_9FF5_493F_B3CC_F0F54BD3CEAB_.wvu.FilterData" localSheetId="2" hidden="1">補助金支出一覧!$A$3:$I$12</definedName>
    <definedName name="Z_247AED13_9FF5_493F_B3CC_F0F54BD3CEAB_.wvu.PrintArea" localSheetId="2" hidden="1">補助金支出一覧!$A$1:$I$12</definedName>
    <definedName name="Z_247AED13_9FF5_493F_B3CC_F0F54BD3CEAB_.wvu.PrintTitles" localSheetId="2" hidden="1">補助金支出一覧!$A:$C,補助金支出一覧!$1:$6</definedName>
    <definedName name="Z_26CD502E_B5EE_4420_826E_2B747889AAAA_.wvu.FilterData" localSheetId="2" hidden="1">補助金支出一覧!$A$6:$I$12</definedName>
    <definedName name="Z_271B1202_2BBA_4C3D_AD9A_C3052C646813_.wvu.FilterData" localSheetId="2" hidden="1">補助金支出一覧!$A$6:$R$12</definedName>
    <definedName name="Z_30F90532_460B_48A4_8357_301B6B348C0F_.wvu.FilterData" localSheetId="2" hidden="1">補助金支出一覧!$A$6:$I$12</definedName>
    <definedName name="Z_32CA06EC_B5B8_4D83_BDDB_4C9D2EBC47CB_.wvu.FilterData" localSheetId="2" hidden="1">補助金支出一覧!$A$3:$I$12</definedName>
    <definedName name="Z_37D04425_6575_4FE3_9937_3EF8E86698E6_.wvu.FilterData" localSheetId="2" hidden="1">補助金支出一覧!$A$6:$O$12</definedName>
    <definedName name="Z_3BC19BD7_5F06_428E_8217_EF9DBC4EB4A9_.wvu.FilterData" localSheetId="2" hidden="1">補助金支出一覧!$A$12:$I$12</definedName>
    <definedName name="Z_3E9FFA15_9BE5_4656_89CD_EC8106EE8AE9_.wvu.FilterData" localSheetId="2" hidden="1">補助金支出一覧!$A$5:$R$12</definedName>
    <definedName name="Z_462DD89C_EE5D_4F78_A638_138DAA0C3E1C_.wvu.FilterData" localSheetId="2" hidden="1">補助金支出一覧!$A$3:$I$12</definedName>
    <definedName name="Z_478A226C_3819_494B_B75C_6F13CE721740_.wvu.FilterData" localSheetId="2" hidden="1">補助金支出一覧!$A$3:$I$12</definedName>
    <definedName name="Z_4880ADB5_402C_4D2A_BBD5_82284EF2E3FD_.wvu.FilterData" localSheetId="2" hidden="1">補助金支出一覧!$A$5:$R$12</definedName>
    <definedName name="Z_4A62E027_3146_4113_B8FE_47174AFF9722_.wvu.FilterData" localSheetId="2" hidden="1">補助金支出一覧!$A$6:$I$12</definedName>
    <definedName name="Z_4DAFC594_604B_4D77_BF70_D04CF306954C_.wvu.FilterData" localSheetId="2" hidden="1">補助金支出一覧!$A$6:$I$12</definedName>
    <definedName name="Z_50A81466_2303_4B10_8311_0835FFB5328D_.wvu.FilterData" localSheetId="2" hidden="1">補助金支出一覧!$A$6:$I$12</definedName>
    <definedName name="Z_59E8661F_C21F_4195_B736_74B4B92B3255_.wvu.FilterData" localSheetId="2" hidden="1">補助金支出一覧!$A$3:$I$12</definedName>
    <definedName name="Z_5EC95C5C_FF2B_4D3A_815B_753664F264D1_.wvu.FilterData" localSheetId="2" hidden="1">補助金支出一覧!$A$6:$O$12</definedName>
    <definedName name="Z_62C4EC73_E644_45D4_8B45_B4EFE3CEFBFF_.wvu.FilterData" localSheetId="2" hidden="1">補助金支出一覧!$A$12:$I$12</definedName>
    <definedName name="Z_6C2FCE22_94EE_40C8_BE33_9F5F445D5D28_.wvu.FilterData" localSheetId="2" hidden="1">補助金支出一覧!$A$3:$I$12</definedName>
    <definedName name="Z_7018FDB8_91D0_4983_A716_C60A107786A8_.wvu.FilterData" localSheetId="2" hidden="1">補助金支出一覧!$A$6:$I$12</definedName>
    <definedName name="Z_793DB2A3_A580_43E4_BA65_5104FE123C5C_.wvu.FilterData" localSheetId="2" hidden="1">補助金支出一覧!$A$3:$I$12</definedName>
    <definedName name="Z_82CD1A7B_02FF_4FBC_9D91_CA499FDE2A93_.wvu.FilterData" localSheetId="2" hidden="1">補助金支出一覧!$A$3:$I$12</definedName>
    <definedName name="Z_876FFF2F_6CEF_49D1_8769_6C6F6DA6651C_.wvu.FilterData" localSheetId="2" hidden="1">補助金支出一覧!$A$6:$I$12</definedName>
    <definedName name="Z_8913E9A3_AD52_49EE_838D_09E02790AC3D_.wvu.FilterData" localSheetId="2" hidden="1">補助金支出一覧!$A$3:$I$12</definedName>
    <definedName name="Z_89F0F423_81E4_4B74_AEBF_34F5CB168C33_.wvu.FilterData" localSheetId="2" hidden="1">補助金支出一覧!$A$12:$I$12</definedName>
    <definedName name="Z_8C61FCAD_3133_4D97_98E4_72F608F1BD00_.wvu.FilterData" localSheetId="2" hidden="1">補助金支出一覧!$A$6:$I$12</definedName>
    <definedName name="Z_8CBB353D_41B9_4B5B_BC9E_DEA1D7A4E634_.wvu.FilterData" localSheetId="2" hidden="1">補助金支出一覧!$A$12:$I$12</definedName>
    <definedName name="Z_92B42E46_A1C4_4CA2_980F_E48586F08DAF_.wvu.Cols" localSheetId="2" hidden="1">補助金支出一覧!#REF!</definedName>
    <definedName name="Z_92B42E46_A1C4_4CA2_980F_E48586F08DAF_.wvu.FilterData" localSheetId="2" hidden="1">補助金支出一覧!$A$3:$I$12</definedName>
    <definedName name="Z_92B42E46_A1C4_4CA2_980F_E48586F08DAF_.wvu.PrintArea" localSheetId="2" hidden="1">補助金支出一覧!$A$1:$I$12</definedName>
    <definedName name="Z_92B42E46_A1C4_4CA2_980F_E48586F08DAF_.wvu.PrintTitles" localSheetId="2" hidden="1">補助金支出一覧!$A:$C,補助金支出一覧!$1:$6</definedName>
    <definedName name="Z_98FFB15F_1EC6_4E5A_A2ED_017F57AE4B63_.wvu.FilterData" localSheetId="2" hidden="1">補助金支出一覧!$A$6:$I$12</definedName>
    <definedName name="Z_A0646D90_6BE1_44B1_8194_61BDD3089146_.wvu.FilterData" localSheetId="2" hidden="1">補助金支出一覧!$A$6:$I$12</definedName>
    <definedName name="Z_A8F02530_0558_40F4_BF95_697143251A08_.wvu.FilterData" localSheetId="2" hidden="1">補助金支出一覧!$A$6:$I$12</definedName>
    <definedName name="Z_AA56C0B9_612A_49DE_BC99_5BA087E882D0_.wvu.FilterData" localSheetId="2" hidden="1">補助金支出一覧!$A$6:$R$12</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補助金支出一覧!$A$1:$I$12</definedName>
    <definedName name="Z_ACA2E6CC_2B3E_4AB8_A723_880E1F3C7DC6_.wvu.PrintTitles" localSheetId="2" hidden="1">補助金支出一覧!$A:$C,補助金支出一覧!$1:$6</definedName>
    <definedName name="Z_AD22B0C2_CD67_4BD6_99CC_B8FFD7E8D787_.wvu.FilterData" localSheetId="2" hidden="1">補助金支出一覧!$A$12:$I$12</definedName>
    <definedName name="Z_AD283074_019A_4F85_9B9D_43757A599FCE_.wvu.FilterData" localSheetId="2" hidden="1">補助金支出一覧!$A$6:$O$12</definedName>
    <definedName name="Z_AE35169E_4FB4_4CC3_BE45_852F419B0D97_.wvu.FilterData" localSheetId="2" hidden="1">補助金支出一覧!$A$12:$I$12</definedName>
    <definedName name="Z_AF759511_8CA2_4DD8_8BF3_5F0BC679DECC_.wvu.FilterData" localSheetId="2" hidden="1">補助金支出一覧!$A$6:$I$12</definedName>
    <definedName name="Z_B1AA5022_1D14_435A_8A1E_5983C8EEDA57_.wvu.FilterData" localSheetId="2" hidden="1">補助金支出一覧!$A$6:$I$12</definedName>
    <definedName name="Z_B901E486_C6AD_40FA_8334_7C35D2876E5D_.wvu.FilterData" localSheetId="2" hidden="1">補助金支出一覧!$A$6:$I$12</definedName>
    <definedName name="Z_B999EF1A_05D7_45C0_96D4_233228D48054_.wvu.FilterData" localSheetId="2" hidden="1">補助金支出一覧!$A$3:$I$12</definedName>
    <definedName name="Z_BBE36972_C8C0_4D2B_AB8E_FA08D4405633_.wvu.FilterData" localSheetId="2" hidden="1">補助金支出一覧!$A$12:$I$12</definedName>
    <definedName name="Z_BC3CD404_762B_4772_9E0E_190433B5A241_.wvu.FilterData" localSheetId="2" hidden="1">補助金支出一覧!$A$6:$I$12</definedName>
    <definedName name="Z_CB684DD3_2393_45C8_A0B4_4CB76E5773B1_.wvu.FilterData" localSheetId="2" hidden="1">補助金支出一覧!$A$6:$I$12</definedName>
    <definedName name="Z_CFD98723_68ED_407F_8627_93A0986154A1_.wvu.FilterData" localSheetId="2" hidden="1">補助金支出一覧!$A$3:$I$12</definedName>
    <definedName name="Z_CFE4980C_0C35_49E6_8999_5B5ECAEF03EB_.wvu.FilterData" localSheetId="2" hidden="1">補助金支出一覧!$A$6:$I$12</definedName>
    <definedName name="Z_D406C127_9387_4A2B_9A85_A6BA4AC32A67_.wvu.FilterData" localSheetId="2" hidden="1">補助金支出一覧!$A$6:$I$12</definedName>
    <definedName name="Z_DC2705CD_12E2_4E42_A224_7C6021C40418_.wvu.FilterData" localSheetId="2" hidden="1">補助金支出一覧!$A$6:$I$12</definedName>
    <definedName name="Z_DCFFEA14_E5FD_4BA4_9FF6_7F90ED8251C4_.wvu.FilterData" localSheetId="2" hidden="1">補助金支出一覧!$A$6:$I$12</definedName>
    <definedName name="Z_E18F9A6E_C6E5_4E72_90E2_949EFB870706_.wvu.FilterData" localSheetId="2" hidden="1">補助金支出一覧!$A$6:$I$12</definedName>
    <definedName name="Z_E32D59A5_5F29_4F6B_9913_6C2BEF207250_.wvu.FilterData" localSheetId="2" hidden="1">補助金支出一覧!$A$3:$I$12</definedName>
    <definedName name="Z_E827AF52_889A_4F50_A39E_F0E1D36CA732_.wvu.FilterData" localSheetId="2" hidden="1">補助金支出一覧!$A$3:$I$12</definedName>
    <definedName name="Z_E91FE733_2DC0_4D6E_9E09_D966F2A9CD10_.wvu.FilterData" localSheetId="2" hidden="1">補助金支出一覧!$A$6:$I$12</definedName>
    <definedName name="Z_EA5D738F_A523_4125_A52E_7467A3141118_.wvu.FilterData" localSheetId="2" hidden="1">補助金支出一覧!$A$12:$O$12</definedName>
    <definedName name="Z_EF4958F7_C967_406D_B6C3_0A71EB1BC7C2_.wvu.Cols" localSheetId="2" hidden="1">補助金支出一覧!#REF!</definedName>
    <definedName name="Z_EF4958F7_C967_406D_B6C3_0A71EB1BC7C2_.wvu.FilterData" localSheetId="2" hidden="1">補助金支出一覧!$A$3:$I$12</definedName>
    <definedName name="Z_EF4958F7_C967_406D_B6C3_0A71EB1BC7C2_.wvu.PrintArea" localSheetId="2" hidden="1">補助金支出一覧!$A$1:$I$12</definedName>
    <definedName name="Z_EF4958F7_C967_406D_B6C3_0A71EB1BC7C2_.wvu.PrintTitles" localSheetId="2" hidden="1">補助金支出一覧!$A:$C,補助金支出一覧!$1:$6</definedName>
    <definedName name="Z_F045A49B_E55F_4942_AE2D_52C51D7C09B3_.wvu.FilterData" localSheetId="2" hidden="1">補助金支出一覧!$A$6:$I$12</definedName>
    <definedName name="Z_F28D30B6_0373_4E07_84D0_E9BEE9C7F7FF_.wvu.FilterData" localSheetId="2" hidden="1">補助金支出一覧!$A$5:$R$12</definedName>
    <definedName name="Z_FB5021A6_9F8B_4D27_8277_BB6CC854E5F0_.wvu.FilterData" localSheetId="2" hidden="1">補助金支出一覧!$A$6:$I$12</definedName>
    <definedName name="Z_FE1A2E21_B9AB_43A7_93E3_26AD46D72278_.wvu.FilterData" localSheetId="2" hidden="1">補助金支出一覧!$A$6:$I$12</definedName>
  </definedNames>
  <calcPr calcId="162913"/>
</workbook>
</file>

<file path=xl/calcChain.xml><?xml version="1.0" encoding="utf-8"?>
<calcChain xmlns="http://schemas.openxmlformats.org/spreadsheetml/2006/main">
  <c r="F79" i="4" l="1"/>
  <c r="F76" i="4" l="1"/>
  <c r="F75" i="4"/>
  <c r="E75" i="4"/>
  <c r="D75" i="4"/>
  <c r="F68" i="4"/>
  <c r="E68" i="4"/>
  <c r="D68" i="4"/>
  <c r="E32" i="4"/>
  <c r="D11" i="4"/>
  <c r="D79" i="4" s="1"/>
  <c r="E8" i="4"/>
  <c r="E79" i="4" s="1"/>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作成者</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comments2.xml><?xml version="1.0" encoding="utf-8"?>
<comments xmlns="http://schemas.openxmlformats.org/spreadsheetml/2006/main">
  <authors>
    <author>作成者</author>
  </authors>
  <commentList>
    <comment ref="E68" authorId="0" shapeId="0">
      <text>
        <r>
          <rPr>
            <b/>
            <sz val="9"/>
            <color indexed="81"/>
            <rFont val="MS P ゴシック"/>
            <family val="3"/>
            <charset val="128"/>
          </rPr>
          <t>521
103,443,135
525
12,652,161</t>
        </r>
      </text>
    </comment>
    <comment ref="E75" authorId="0" shapeId="0">
      <text>
        <r>
          <rPr>
            <b/>
            <sz val="9"/>
            <color indexed="81"/>
            <rFont val="MS P ゴシック"/>
            <family val="3"/>
            <charset val="128"/>
          </rPr>
          <t>幼稚園
33,956,000
保育所
15,746,900</t>
        </r>
      </text>
    </comment>
  </commentList>
</comments>
</file>

<file path=xl/sharedStrings.xml><?xml version="1.0" encoding="utf-8"?>
<sst xmlns="http://schemas.openxmlformats.org/spreadsheetml/2006/main" count="721" uniqueCount="444">
  <si>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</si>
  <si>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</si>
  <si>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</si>
  <si>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</si>
  <si>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</si>
  <si>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</si>
  <si>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</si>
  <si>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</si>
  <si>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</si>
  <si>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</si>
  <si>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</si>
  <si>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</si>
  <si>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</si>
  <si>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</si>
  <si>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</si>
  <si>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</si>
  <si>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</si>
  <si>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</si>
  <si>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</si>
  <si>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</si>
  <si>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</si>
  <si>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</si>
  <si>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</si>
  <si>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</si>
  <si>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</si>
  <si>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</si>
  <si>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</si>
  <si>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</si>
  <si>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</si>
  <si>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</si>
  <si>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</si>
  <si>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</si>
  <si>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</si>
  <si>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</si>
  <si>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</si>
  <si>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</si>
  <si>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</si>
  <si>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</si>
  <si>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</si>
  <si>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</si>
  <si>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</si>
  <si>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</si>
  <si>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</si>
  <si>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</si>
  <si>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</si>
  <si>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</si>
  <si>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</si>
  <si>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</si>
  <si>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</si>
  <si>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</si>
  <si>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</si>
  <si>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</si>
  <si>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</si>
  <si>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</si>
  <si>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</si>
  <si>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</si>
  <si>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</si>
  <si>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</si>
  <si>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</si>
  <si>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</si>
  <si>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</si>
  <si>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</si>
  <si>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</si>
  <si>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</si>
  <si>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</si>
  <si>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</si>
  <si>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</si>
  <si>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</si>
  <si>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</si>
  <si>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</si>
  <si>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</si>
  <si>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</si>
  <si>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</si>
  <si>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</si>
  <si>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</si>
  <si>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</si>
  <si>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</si>
  <si>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</si>
  <si>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</si>
  <si>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</si>
  <si>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</si>
  <si>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</si>
  <si>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</si>
  <si>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</si>
  <si>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</si>
  <si>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</si>
  <si>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</si>
  <si>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</si>
  <si>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</si>
  <si>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</si>
  <si>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</si>
  <si>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</si>
  <si>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</si>
  <si>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</si>
  <si>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</si>
  <si>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</si>
  <si>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</si>
  <si>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</si>
  <si>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</si>
  <si>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</si>
  <si>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</si>
  <si>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</si>
  <si>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</si>
  <si>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</si>
  <si>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</si>
  <si>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</si>
  <si>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</si>
  <si>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</si>
  <si>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</si>
  <si>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</si>
  <si>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</si>
  <si>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</si>
  <si>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</si>
  <si>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</si>
  <si>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</si>
  <si>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</si>
  <si>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</si>
  <si>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</si>
  <si>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</si>
  <si>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</si>
  <si>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</si>
  <si>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補助金支出一覧(令和３年度決算)</t>
    <rPh sb="0" eb="3">
      <t>ホジョキン</t>
    </rPh>
    <rPh sb="3" eb="5">
      <t>シシュツ</t>
    </rPh>
    <rPh sb="5" eb="7">
      <t>イチラン</t>
    </rPh>
    <rPh sb="8" eb="10">
      <t>レイワ</t>
    </rPh>
    <rPh sb="11" eb="13">
      <t>ネンド</t>
    </rPh>
    <rPh sb="12" eb="13">
      <t>ド</t>
    </rPh>
    <rPh sb="13" eb="15">
      <t>ケッサン</t>
    </rPh>
    <phoneticPr fontId="0"/>
  </si>
  <si>
    <t>令和３年度予算
（予算現計）</t>
    <rPh sb="0" eb="2">
      <t>レイワ</t>
    </rPh>
    <rPh sb="3" eb="5">
      <t>ネンド</t>
    </rPh>
    <rPh sb="5" eb="7">
      <t>ヨサン</t>
    </rPh>
    <rPh sb="9" eb="11">
      <t>ヨサン</t>
    </rPh>
    <rPh sb="11" eb="13">
      <t>ゲンケイ</t>
    </rPh>
    <phoneticPr fontId="2"/>
  </si>
  <si>
    <t>令和２年度支出金額</t>
    <rPh sb="0" eb="2">
      <t>レイワ</t>
    </rPh>
    <rPh sb="3" eb="5">
      <t>ネンド</t>
    </rPh>
    <rPh sb="5" eb="7">
      <t>シシュツ</t>
    </rPh>
    <rPh sb="7" eb="8">
      <t>キン</t>
    </rPh>
    <rPh sb="8" eb="9">
      <t>ガク</t>
    </rPh>
    <phoneticPr fontId="2"/>
  </si>
  <si>
    <t>令和３年度支出金額</t>
    <rPh sb="0" eb="2">
      <t>レイワ</t>
    </rPh>
    <rPh sb="3" eb="5">
      <t>ネンド</t>
    </rPh>
    <rPh sb="5" eb="7">
      <t>シシュツ</t>
    </rPh>
    <rPh sb="7" eb="8">
      <t>キン</t>
    </rPh>
    <rPh sb="8" eb="9">
      <t>ガク</t>
    </rPh>
    <phoneticPr fontId="2"/>
  </si>
  <si>
    <t>こども青少年局
企画部
企画課</t>
    <phoneticPr fontId="2"/>
  </si>
  <si>
    <t>こども支援ネットワーク事業補助金</t>
  </si>
  <si>
    <t>(社福)大阪市社会福祉協議会</t>
  </si>
  <si>
    <t xml:space="preserve">地域でこどもの貧困などの課題解決に取り組む活動団体や企業、大阪市社会福祉協議会、社会福祉施設等が参加するネットワークを構築するため、ネットワークの事務局を担う大阪市社会福祉協議会に対し、その経費の一部を補助することにより、地域におけるこどもの貧困などの課題解決のための取組みの活性化と、地域でこどもを育む機運の醸成を図る
</t>
  </si>
  <si>
    <t xml:space="preserve">ネットワークの事務局運営に要する人件費、研修経費、事務費等の1/2を補助する（補助上限：6,500千円）とともに、こども食堂等にかかる保険加入経費の10/10を補助する（補助上限：2,985千円）
</t>
  </si>
  <si>
    <t>H30</t>
  </si>
  <si>
    <t>R5</t>
  </si>
  <si>
    <t>こども青少年局
企画部
青少年課</t>
  </si>
  <si>
    <t>留守家庭児童対策事業補助金</t>
  </si>
  <si>
    <t>都島学童クラブ等</t>
    <phoneticPr fontId="2"/>
  </si>
  <si>
    <t xml:space="preserve">留守家庭児童の健全育成を図るため、保護者等において、場所、支援員等を確保し、留守家庭児童対策事業を実施するものに対し、運営経費の一部を補助し事業の推進を図る
</t>
  </si>
  <si>
    <t xml:space="preserve">留守家庭児童を対象として、保護者に代わりその健全な育成を図るための事業に対して、1事業あたりの在籍児童数の階層ごとに決められた定額や、新型コロナウイルス感染拡大防止対策のために必要となる経費を補助する。(補助上限5,315千円　他加算額あり)
</t>
    <phoneticPr fontId="2"/>
  </si>
  <si>
    <t>H19</t>
  </si>
  <si>
    <t>R4</t>
  </si>
  <si>
    <t>放課後児童支援員キャリアアップ処遇改善事業補助金</t>
  </si>
  <si>
    <t>留守家庭児童の健全育成を図るため、放課後児童支援員の処遇改善を行っている留守家庭児童対策事業を実施するものに対し、処遇改善経費の一部を補助し事業の推進を図る</t>
  </si>
  <si>
    <t xml:space="preserve">放課後児童支援員の処遇改善を行っている留守家庭児童対策事業を実施するものに対して、処遇改善に必要な経費を、各放課後児童支援員の経験年数に応じた上限の範囲内で補助する（補助上限129千円ほか）
</t>
  </si>
  <si>
    <t>H29</t>
  </si>
  <si>
    <t>放課後児童支援員等処遇改善臨時特例事業</t>
    <phoneticPr fontId="2"/>
  </si>
  <si>
    <t>R3</t>
    <phoneticPr fontId="2"/>
  </si>
  <si>
    <t>こども青少年局
子育て支援部
管理課</t>
    <rPh sb="3" eb="7">
      <t>セイショウネンキョク</t>
    </rPh>
    <rPh sb="8" eb="10">
      <t>コソダ</t>
    </rPh>
    <rPh sb="11" eb="14">
      <t>シエンブ</t>
    </rPh>
    <rPh sb="15" eb="18">
      <t>カンリカ</t>
    </rPh>
    <phoneticPr fontId="2"/>
  </si>
  <si>
    <t>特定教育・保育施設等運営補助金(一時預かり事業)</t>
    <phoneticPr fontId="2"/>
  </si>
  <si>
    <t>社会福祉法人
旭ヶ丘学園等</t>
    <phoneticPr fontId="2"/>
  </si>
  <si>
    <t>保護者の就労や傷病等による緊急・一時的な保育に対応するために民間保育所が実施する一時預かり事業に対して補助を行うことにより、一時預かりの充実と児童の福祉の向上を図る</t>
    <rPh sb="0" eb="3">
      <t>ホゴシャ</t>
    </rPh>
    <rPh sb="4" eb="6">
      <t>シュウロウ</t>
    </rPh>
    <rPh sb="7" eb="9">
      <t>ショウビョウ</t>
    </rPh>
    <rPh sb="9" eb="10">
      <t>トウ</t>
    </rPh>
    <rPh sb="13" eb="15">
      <t>キンキュウ</t>
    </rPh>
    <rPh sb="16" eb="19">
      <t>イチジテキ</t>
    </rPh>
    <rPh sb="20" eb="22">
      <t>ホイク</t>
    </rPh>
    <rPh sb="23" eb="25">
      <t>タイオウ</t>
    </rPh>
    <rPh sb="30" eb="35">
      <t>ミンカンホイクショ</t>
    </rPh>
    <rPh sb="36" eb="38">
      <t>ジッシ</t>
    </rPh>
    <rPh sb="40" eb="43">
      <t>イチジアズ</t>
    </rPh>
    <rPh sb="45" eb="47">
      <t>ジギョウ</t>
    </rPh>
    <rPh sb="48" eb="49">
      <t>タイ</t>
    </rPh>
    <rPh sb="51" eb="53">
      <t>ホジョ</t>
    </rPh>
    <rPh sb="54" eb="55">
      <t>オコナ</t>
    </rPh>
    <rPh sb="62" eb="65">
      <t>イチジアズ</t>
    </rPh>
    <rPh sb="68" eb="70">
      <t>ジュウジツ</t>
    </rPh>
    <rPh sb="71" eb="73">
      <t>ジドウ</t>
    </rPh>
    <rPh sb="74" eb="76">
      <t>フクシ</t>
    </rPh>
    <rPh sb="77" eb="79">
      <t>コウジョウ</t>
    </rPh>
    <rPh sb="80" eb="81">
      <t>ハカ</t>
    </rPh>
    <phoneticPr fontId="2"/>
  </si>
  <si>
    <t>主として保育所等に通っていない就学前児童で、保護者の就労・傷病等により保育を必要とする児童を対象とし、民間保育所等が実施する保育サービスの提供に必要な人件費等に対して、利用児童数に応じた額を補助する（補助上限48,195千円　他加算額あり）</t>
    <rPh sb="0" eb="1">
      <t>シュ</t>
    </rPh>
    <rPh sb="4" eb="8">
      <t>ホイクショトウ</t>
    </rPh>
    <rPh sb="9" eb="10">
      <t>カヨ</t>
    </rPh>
    <rPh sb="15" eb="20">
      <t>シュウガクマエジドウ</t>
    </rPh>
    <rPh sb="22" eb="25">
      <t>ホゴシャ</t>
    </rPh>
    <rPh sb="26" eb="28">
      <t>シュウロウ</t>
    </rPh>
    <rPh sb="29" eb="32">
      <t>ショウビョウトウ</t>
    </rPh>
    <rPh sb="35" eb="37">
      <t>ホイク</t>
    </rPh>
    <rPh sb="38" eb="40">
      <t>ヒツヨウ</t>
    </rPh>
    <rPh sb="43" eb="45">
      <t>ジドウ</t>
    </rPh>
    <rPh sb="46" eb="48">
      <t>タイショウ</t>
    </rPh>
    <rPh sb="51" eb="56">
      <t>ミンカンホイクショ</t>
    </rPh>
    <rPh sb="56" eb="57">
      <t>トウ</t>
    </rPh>
    <rPh sb="58" eb="60">
      <t>ジッシ</t>
    </rPh>
    <rPh sb="62" eb="64">
      <t>ホイク</t>
    </rPh>
    <rPh sb="69" eb="71">
      <t>テイキョウ</t>
    </rPh>
    <rPh sb="72" eb="74">
      <t>ヒツヨウ</t>
    </rPh>
    <rPh sb="75" eb="78">
      <t>ジンケンヒ</t>
    </rPh>
    <rPh sb="78" eb="79">
      <t>トウ</t>
    </rPh>
    <rPh sb="80" eb="81">
      <t>タイ</t>
    </rPh>
    <rPh sb="84" eb="89">
      <t>リヨウジドウスウ</t>
    </rPh>
    <rPh sb="90" eb="91">
      <t>オウ</t>
    </rPh>
    <rPh sb="93" eb="94">
      <t>ガク</t>
    </rPh>
    <rPh sb="95" eb="97">
      <t>ホジョ</t>
    </rPh>
    <rPh sb="100" eb="104">
      <t>ホジョジョウゲン</t>
    </rPh>
    <rPh sb="110" eb="112">
      <t>センエン</t>
    </rPh>
    <rPh sb="113" eb="114">
      <t>ホカ</t>
    </rPh>
    <rPh sb="114" eb="117">
      <t>カサンガク</t>
    </rPh>
    <phoneticPr fontId="2"/>
  </si>
  <si>
    <t>H2</t>
    <phoneticPr fontId="2"/>
  </si>
  <si>
    <t>R4</t>
    <phoneticPr fontId="2"/>
  </si>
  <si>
    <t>一時預かり事業実施施設開設準備経費補助金</t>
    <phoneticPr fontId="2"/>
  </si>
  <si>
    <t>ＮＰＯ法人
あそびのお部屋シュッポッポ等</t>
    <rPh sb="19" eb="20">
      <t>トウ</t>
    </rPh>
    <phoneticPr fontId="2"/>
  </si>
  <si>
    <t>一時預かり事業実施施設を新規開設する法人に対して補助を実施することにより、費用負担を軽減し、施設の新規開設の促進を図る</t>
    <rPh sb="0" eb="3">
      <t>イチジアズ</t>
    </rPh>
    <rPh sb="5" eb="11">
      <t>ジギョウジッシシセツ</t>
    </rPh>
    <rPh sb="12" eb="16">
      <t>シンキカイセツ</t>
    </rPh>
    <rPh sb="18" eb="20">
      <t>ホウジン</t>
    </rPh>
    <rPh sb="21" eb="22">
      <t>タイ</t>
    </rPh>
    <rPh sb="24" eb="26">
      <t>ホジョ</t>
    </rPh>
    <rPh sb="27" eb="29">
      <t>ジッシ</t>
    </rPh>
    <rPh sb="37" eb="41">
      <t>ヒヨウフタン</t>
    </rPh>
    <rPh sb="42" eb="44">
      <t>ケイゲン</t>
    </rPh>
    <rPh sb="46" eb="48">
      <t>シセツ</t>
    </rPh>
    <rPh sb="49" eb="51">
      <t>シンキ</t>
    </rPh>
    <rPh sb="51" eb="53">
      <t>カイセツ</t>
    </rPh>
    <rPh sb="54" eb="56">
      <t>ソクシン</t>
    </rPh>
    <rPh sb="57" eb="58">
      <t>ハカ</t>
    </rPh>
    <phoneticPr fontId="2"/>
  </si>
  <si>
    <t>一時預かり事業実施施設を新規開設する法人に対して、施設の確保及び改修に要する経費、備品購入費等を補助する（補助上限4,600千円）</t>
    <rPh sb="25" eb="27">
      <t>シセツ</t>
    </rPh>
    <rPh sb="28" eb="30">
      <t>カクホ</t>
    </rPh>
    <rPh sb="30" eb="31">
      <t>オヨ</t>
    </rPh>
    <rPh sb="32" eb="34">
      <t>カイシュウ</t>
    </rPh>
    <rPh sb="35" eb="36">
      <t>ヨウ</t>
    </rPh>
    <rPh sb="38" eb="40">
      <t>ケイヒ</t>
    </rPh>
    <rPh sb="41" eb="46">
      <t>ビヒンコウニュウヒ</t>
    </rPh>
    <rPh sb="46" eb="47">
      <t>トウ</t>
    </rPh>
    <rPh sb="48" eb="50">
      <t>ホジョ</t>
    </rPh>
    <rPh sb="53" eb="57">
      <t>ホジョジョウゲン</t>
    </rPh>
    <rPh sb="62" eb="64">
      <t>センエン</t>
    </rPh>
    <phoneticPr fontId="2"/>
  </si>
  <si>
    <t>H28</t>
    <phoneticPr fontId="2"/>
  </si>
  <si>
    <t>こども青少年局
子育て支援部
管理課</t>
  </si>
  <si>
    <t>不妊に悩む方への特定治療支援事業助成金</t>
  </si>
  <si>
    <t>特定不妊治療受療者</t>
  </si>
  <si>
    <t>特定不妊治療(体外受精及び顕微授精)に要する費用の一部を助成することにより、経済的負担の軽減を図る</t>
  </si>
  <si>
    <t>特定不妊治療以外の治療法によっては妊娠の見込がないかまたは極めて少ないと医師に診断された大阪市に住所を有している夫婦（事実婚も含む）に対して、治療1回につき補助上限30万円（ただし、治療内容によっては、補助上限10万円）まで助成。1子につき初回治療年齢が40歳未満は6回、40歳以上43歳未満は3回まで助成。特定不妊治療のうち、精子を精巣または精巣上体から採取するための手術を行った場合に30万円まで助成。</t>
    <rPh sb="59" eb="62">
      <t>ジジツコン</t>
    </rPh>
    <rPh sb="63" eb="64">
      <t>フク</t>
    </rPh>
    <rPh sb="67" eb="68">
      <t>タイ</t>
    </rPh>
    <rPh sb="93" eb="95">
      <t>ナイヨウ</t>
    </rPh>
    <rPh sb="116" eb="117">
      <t>シ</t>
    </rPh>
    <phoneticPr fontId="2"/>
  </si>
  <si>
    <t>H16</t>
  </si>
  <si>
    <t>不育症治療支援事業助成金</t>
    <rPh sb="0" eb="3">
      <t>フイクショウ</t>
    </rPh>
    <rPh sb="3" eb="5">
      <t>チリョウ</t>
    </rPh>
    <rPh sb="5" eb="7">
      <t>シエン</t>
    </rPh>
    <rPh sb="7" eb="9">
      <t>ジギョウ</t>
    </rPh>
    <rPh sb="9" eb="12">
      <t>ジョセイキン</t>
    </rPh>
    <phoneticPr fontId="2"/>
  </si>
  <si>
    <t>不育症検査受検者</t>
    <phoneticPr fontId="2"/>
  </si>
  <si>
    <t>不育症の方の経済的な負担の軽減を図るため、不育症検査に要する費用の一部を助成する。</t>
    <rPh sb="0" eb="3">
      <t>フイクショウ</t>
    </rPh>
    <rPh sb="4" eb="5">
      <t>カタ</t>
    </rPh>
    <rPh sb="6" eb="9">
      <t>ケイザイテキ</t>
    </rPh>
    <rPh sb="10" eb="12">
      <t>フタン</t>
    </rPh>
    <rPh sb="13" eb="15">
      <t>ケイゲン</t>
    </rPh>
    <rPh sb="16" eb="17">
      <t>ハカ</t>
    </rPh>
    <rPh sb="21" eb="24">
      <t>フイクショウ</t>
    </rPh>
    <rPh sb="24" eb="26">
      <t>ケンサ</t>
    </rPh>
    <rPh sb="27" eb="28">
      <t>ヨウ</t>
    </rPh>
    <rPh sb="30" eb="32">
      <t>ヒヨウ</t>
    </rPh>
    <rPh sb="33" eb="35">
      <t>イチブ</t>
    </rPh>
    <rPh sb="36" eb="38">
      <t>ジョセイ</t>
    </rPh>
    <phoneticPr fontId="2"/>
  </si>
  <si>
    <t>不育症の方の経済的な負担の軽減を図るため、研究段階にある不育症検査のうち、保険適用を見据え先進医療として実施されるものを対象に１回上限5万円まで助成する。</t>
    <rPh sb="0" eb="3">
      <t>フイクショウ</t>
    </rPh>
    <rPh sb="4" eb="5">
      <t>カタ</t>
    </rPh>
    <rPh sb="6" eb="9">
      <t>ケイザイテキ</t>
    </rPh>
    <rPh sb="10" eb="12">
      <t>フタン</t>
    </rPh>
    <rPh sb="13" eb="15">
      <t>ケイゲン</t>
    </rPh>
    <rPh sb="16" eb="17">
      <t>ハカ</t>
    </rPh>
    <rPh sb="21" eb="23">
      <t>ケンキュウ</t>
    </rPh>
    <rPh sb="23" eb="25">
      <t>ダンカイ</t>
    </rPh>
    <rPh sb="28" eb="31">
      <t>フイクショウ</t>
    </rPh>
    <rPh sb="31" eb="33">
      <t>ケンサ</t>
    </rPh>
    <rPh sb="37" eb="39">
      <t>ホケン</t>
    </rPh>
    <rPh sb="39" eb="41">
      <t>テキヨウ</t>
    </rPh>
    <rPh sb="42" eb="44">
      <t>ミス</t>
    </rPh>
    <rPh sb="45" eb="47">
      <t>センシン</t>
    </rPh>
    <rPh sb="47" eb="49">
      <t>イリョウ</t>
    </rPh>
    <rPh sb="52" eb="54">
      <t>ジッシ</t>
    </rPh>
    <rPh sb="60" eb="62">
      <t>タイショウ</t>
    </rPh>
    <rPh sb="64" eb="65">
      <t>カイ</t>
    </rPh>
    <rPh sb="65" eb="67">
      <t>ジョウゲン</t>
    </rPh>
    <rPh sb="68" eb="69">
      <t>マン</t>
    </rPh>
    <rPh sb="69" eb="70">
      <t>エン</t>
    </rPh>
    <rPh sb="72" eb="74">
      <t>ジョセイ</t>
    </rPh>
    <phoneticPr fontId="2"/>
  </si>
  <si>
    <t>病児保育施設開設準備経費補助金</t>
  </si>
  <si>
    <t>病児保育施設を新規開設する法人等</t>
  </si>
  <si>
    <t xml:space="preserve">病児保育施設の新規開設にかかる費用負担を軽減するため、病児保育施設を新規開設する法人等に対して補助を実施することにより新規開設の促進を図り、市民が仕事と子育てを両立できるよう支援する
</t>
  </si>
  <si>
    <t>病児保育施設を新規開設する法人等に対して、施設の開設に必要となる建物改修経費、備品等購入経費、賃貸物件の礼金、開設前1か月分の賃料及び広報経費(補助上限額:4,600千円)を補助する</t>
  </si>
  <si>
    <t>H27</t>
  </si>
  <si>
    <t>病児・病後児保育事業予約システム整備補助金</t>
  </si>
  <si>
    <t>病児保育施設及び病後児保育施設を運営する法人等</t>
  </si>
  <si>
    <t xml:space="preserve">病児保育施設及び病後児保育施設における利用予約キャンセル率が高い課題への対応として、インターネットを活用した予約システムの導入を促進するため、病児保育施設を新規開設する法人等に対して予約システム導入経費を補助することにより、利用者の利便性向上とともに効率的な事業実施を図る
</t>
  </si>
  <si>
    <t>インターネットを活用した予約システムの導入を実施する病児保育施設及び病後児保育施設を運営する法人等に対して、システム導入に要する初期経費（上限：40万円）の1/2を補助する</t>
  </si>
  <si>
    <t>こども青少年局
子育て支援部
管理課</t>
    <rPh sb="3" eb="6">
      <t>セイショウネン</t>
    </rPh>
    <rPh sb="6" eb="7">
      <t>キョク</t>
    </rPh>
    <rPh sb="8" eb="10">
      <t>コソダ</t>
    </rPh>
    <rPh sb="11" eb="14">
      <t>シエンブ</t>
    </rPh>
    <rPh sb="15" eb="18">
      <t>カンリカ</t>
    </rPh>
    <phoneticPr fontId="2"/>
  </si>
  <si>
    <t>地域子育て支援拠点事業実施施設開設準備経費補助金</t>
    <rPh sb="0" eb="4">
      <t>チイキコソダ</t>
    </rPh>
    <rPh sb="5" eb="7">
      <t>シエン</t>
    </rPh>
    <rPh sb="7" eb="11">
      <t>キョテンジギョウ</t>
    </rPh>
    <rPh sb="11" eb="13">
      <t>ジッシ</t>
    </rPh>
    <rPh sb="13" eb="15">
      <t>シセツ</t>
    </rPh>
    <rPh sb="15" eb="17">
      <t>カイセツ</t>
    </rPh>
    <rPh sb="17" eb="19">
      <t>ジュンビ</t>
    </rPh>
    <rPh sb="19" eb="21">
      <t>ケイヒ</t>
    </rPh>
    <rPh sb="21" eb="24">
      <t>ホジョキン</t>
    </rPh>
    <phoneticPr fontId="2"/>
  </si>
  <si>
    <t>(一社)U-me等</t>
    <rPh sb="1" eb="3">
      <t>イッシャ</t>
    </rPh>
    <rPh sb="8" eb="9">
      <t>トウ</t>
    </rPh>
    <phoneticPr fontId="0"/>
  </si>
  <si>
    <t>地域子育て支援拠点事業実施施設を新規開設する法人に対して補助を実施することにより、費用負担を軽減し、施設の新規開設の促進を図る。</t>
  </si>
  <si>
    <t>地域子育て支援拠点事業実施施設を開設する法人に対して、施設の確保及び改修に要する経費、備品購入費等を補助する。(補助上限4,600千円)</t>
  </si>
  <si>
    <t>R2</t>
    <phoneticPr fontId="2"/>
  </si>
  <si>
    <t>地域子育て支援拠点事業実施施設賃料補助金</t>
    <phoneticPr fontId="21"/>
  </si>
  <si>
    <t>(社福)都島友の会等</t>
    <rPh sb="9" eb="10">
      <t>トウ</t>
    </rPh>
    <phoneticPr fontId="2"/>
  </si>
  <si>
    <t>賃貸物件で地域子育て支援拠点事業を実施する法人に対し、賃料の一部を補助することにより、安定的な運営を促進し、施設数の維持を図る。</t>
  </si>
  <si>
    <t>地域子育て支援拠点事業実施施設を運営する法人に対して、運営に必要な各月の賃料を補助する。(補助上限100千円／月)</t>
  </si>
  <si>
    <t>R2</t>
  </si>
  <si>
    <t>新型コロナウイルス感染症対策(大阪市ファミリー・サポート・センター事業)補助金</t>
    <phoneticPr fontId="2"/>
  </si>
  <si>
    <t>ファミリー・サポート・センター事業利用者</t>
    <rPh sb="19" eb="20">
      <t>シャ</t>
    </rPh>
    <phoneticPr fontId="2"/>
  </si>
  <si>
    <t>新型コロナウイルス感染症対策に伴う学校園等の臨時休業等により、ファミリー・サポート・センター事業を利用した場合において、利用料相当額を補助することにより、経済的負担の軽減を図る。</t>
    <rPh sb="0" eb="2">
      <t>シンガタ</t>
    </rPh>
    <rPh sb="12" eb="14">
      <t>タイサク</t>
    </rPh>
    <rPh sb="15" eb="16">
      <t>トモナ</t>
    </rPh>
    <rPh sb="17" eb="19">
      <t>ガッコウ</t>
    </rPh>
    <rPh sb="19" eb="20">
      <t>エン</t>
    </rPh>
    <rPh sb="20" eb="21">
      <t>トウ</t>
    </rPh>
    <rPh sb="22" eb="24">
      <t>リンジ</t>
    </rPh>
    <rPh sb="24" eb="26">
      <t>キュウギョウ</t>
    </rPh>
    <rPh sb="26" eb="27">
      <t>トウ</t>
    </rPh>
    <rPh sb="46" eb="48">
      <t>ジギョウ</t>
    </rPh>
    <rPh sb="49" eb="51">
      <t>リヨウ</t>
    </rPh>
    <rPh sb="53" eb="55">
      <t>バアイ</t>
    </rPh>
    <rPh sb="60" eb="63">
      <t>リヨウリョウ</t>
    </rPh>
    <rPh sb="63" eb="65">
      <t>ソウトウ</t>
    </rPh>
    <rPh sb="65" eb="66">
      <t>ガク</t>
    </rPh>
    <rPh sb="67" eb="69">
      <t>ホジョ</t>
    </rPh>
    <rPh sb="77" eb="80">
      <t>ケイザイテキ</t>
    </rPh>
    <rPh sb="80" eb="82">
      <t>フタン</t>
    </rPh>
    <rPh sb="83" eb="85">
      <t>ケイゲン</t>
    </rPh>
    <rPh sb="86" eb="87">
      <t>ハカ</t>
    </rPh>
    <phoneticPr fontId="2"/>
  </si>
  <si>
    <t>学校園等の臨時休校等により当該事業を利用した場合に必要な利用料相当額を補助。(子ども１人につき１時間当たり800円を上限とし、かつ1日当たり6,400円を上限。ただし、食事代や交通費などの実費については、補助金の対象外。)</t>
    <rPh sb="39" eb="40">
      <t>コ</t>
    </rPh>
    <rPh sb="43" eb="44">
      <t>ニン</t>
    </rPh>
    <rPh sb="48" eb="50">
      <t>ジカン</t>
    </rPh>
    <rPh sb="50" eb="51">
      <t>ア</t>
    </rPh>
    <rPh sb="56" eb="57">
      <t>エン</t>
    </rPh>
    <rPh sb="58" eb="60">
      <t>ジョウゲン</t>
    </rPh>
    <rPh sb="66" eb="67">
      <t>ニチ</t>
    </rPh>
    <rPh sb="67" eb="68">
      <t>ア</t>
    </rPh>
    <rPh sb="75" eb="76">
      <t>エン</t>
    </rPh>
    <rPh sb="77" eb="79">
      <t>ジョウゲン</t>
    </rPh>
    <phoneticPr fontId="2"/>
  </si>
  <si>
    <t>私立幼稚園等特別支援教育費補助金</t>
    <rPh sb="0" eb="2">
      <t>シリツ</t>
    </rPh>
    <rPh sb="2" eb="5">
      <t>ヨウチエン</t>
    </rPh>
    <rPh sb="5" eb="6">
      <t>ナド</t>
    </rPh>
    <rPh sb="6" eb="8">
      <t>トクベツ</t>
    </rPh>
    <rPh sb="8" eb="10">
      <t>シエン</t>
    </rPh>
    <rPh sb="10" eb="13">
      <t>キョウイクヒ</t>
    </rPh>
    <phoneticPr fontId="1"/>
  </si>
  <si>
    <t>(学)天満学園等</t>
    <phoneticPr fontId="2"/>
  </si>
  <si>
    <t>私立幼稚園等に対して、障がい児等特別に支援を必要とする幼児(以下「要支援児」という)の受入れにあたり必要な経費に対する財政的支援を行うことで、要支援児の受入れを促進し、就園機会の拡大を図る。</t>
    <rPh sb="5" eb="6">
      <t>ナド</t>
    </rPh>
    <phoneticPr fontId="1"/>
  </si>
  <si>
    <t>要支援児を就園させている私立幼稚園等に対して、特別支援教育に要する人件費、教育研究費、設備費等、受入れに必要な経費に対して補助金を交付する(補助率10/10)。</t>
    <rPh sb="17" eb="18">
      <t>ナド</t>
    </rPh>
    <phoneticPr fontId="1"/>
  </si>
  <si>
    <t>H26</t>
  </si>
  <si>
    <t>R5</t>
    <phoneticPr fontId="2"/>
  </si>
  <si>
    <t>私立幼稚園等特別支援施設整備補助金</t>
    <rPh sb="0" eb="2">
      <t>シリツ</t>
    </rPh>
    <rPh sb="2" eb="5">
      <t>ヨウチエン</t>
    </rPh>
    <rPh sb="5" eb="6">
      <t>ナド</t>
    </rPh>
    <rPh sb="6" eb="8">
      <t>トクベツ</t>
    </rPh>
    <rPh sb="8" eb="10">
      <t>シエン</t>
    </rPh>
    <rPh sb="10" eb="12">
      <t>シセツ</t>
    </rPh>
    <rPh sb="12" eb="14">
      <t>セイビ</t>
    </rPh>
    <rPh sb="14" eb="17">
      <t>ホジョキン</t>
    </rPh>
    <phoneticPr fontId="1"/>
  </si>
  <si>
    <t>(学)阿部野学園等</t>
    <rPh sb="1" eb="2">
      <t>マナブ</t>
    </rPh>
    <rPh sb="8" eb="9">
      <t>トウ</t>
    </rPh>
    <phoneticPr fontId="2"/>
  </si>
  <si>
    <t>要支援児受入促進指定園として指定された私立幼稚園等が、障がい児等特別に支援を必要とする幼児(以下「要支援児」という)の受入れ環境を確保するために必要な施設改修などの整備に対して補助を行うことにより、要支援児の受入れを促進し、就園機会の保障を図る。</t>
    <rPh sb="24" eb="25">
      <t>ナド</t>
    </rPh>
    <phoneticPr fontId="1"/>
  </si>
  <si>
    <t>要支援児を受入れるために必要な施設改修経費が、1,000,000円以上の場合、経費の1/2の補助金を交付する(補助上限3,000,000円)。</t>
  </si>
  <si>
    <t>私立幼稚園一時預かり事業補助金</t>
  </si>
  <si>
    <t>(学)坂越学園等</t>
    <rPh sb="1" eb="2">
      <t>マナブ</t>
    </rPh>
    <rPh sb="3" eb="5">
      <t>サコシ</t>
    </rPh>
    <rPh sb="5" eb="7">
      <t>ガクエン</t>
    </rPh>
    <rPh sb="7" eb="8">
      <t>トウ</t>
    </rPh>
    <phoneticPr fontId="2"/>
  </si>
  <si>
    <t>通常の教育時間の前後や休日、長期休業中に、保護者の要請等に応じて、希望する者を対象に一時預かり(預かり保育)を実施する幼稚園(子ども・子育て支援新制度対象園)、認定こども園(教育標準時間認定の子どもが対象)に対して、補助を実施することにより、地域子ども・子育て支援事業の充実を図る。</t>
  </si>
  <si>
    <t>地域子ども・子育て支援事業として、通常の教育時間の前後や休日、長期休業中に、専任の担当職員(保育士または幼稚園教諭)の2名以上の配置による一時預かり事業を実施する私立幼稚園及び認定こども園に対して、事業に要する職員雇用等の経費(補助基準額:400円～/1日当たり利用者数など)の1/2を補助する。</t>
    <phoneticPr fontId="0"/>
  </si>
  <si>
    <t>こども青少年局
子育て支援部
こども家庭課</t>
    <rPh sb="8" eb="14">
      <t>2</t>
    </rPh>
    <rPh sb="20" eb="21">
      <t>カ</t>
    </rPh>
    <phoneticPr fontId="3"/>
  </si>
  <si>
    <t>ひとり親家庭自立支援給付金事業補助金(自立支援教育訓練給付金)</t>
    <rPh sb="3" eb="4">
      <t>オヤ</t>
    </rPh>
    <rPh sb="19" eb="21">
      <t>ジリツ</t>
    </rPh>
    <rPh sb="21" eb="23">
      <t>シエン</t>
    </rPh>
    <rPh sb="23" eb="25">
      <t>キョウイク</t>
    </rPh>
    <rPh sb="25" eb="27">
      <t>クンレン</t>
    </rPh>
    <rPh sb="27" eb="30">
      <t>キュウフキン</t>
    </rPh>
    <phoneticPr fontId="3"/>
  </si>
  <si>
    <t>ひとり親家庭の母または父</t>
    <rPh sb="3" eb="4">
      <t>オヤ</t>
    </rPh>
    <phoneticPr fontId="0"/>
  </si>
  <si>
    <t>ひとり親家庭の父または母の主体的な能力開発の取組みを支援するため、教育訓練に要する費用を補助することにより、ひとり親家庭の自立の促進を図る</t>
    <rPh sb="3" eb="4">
      <t>オヤ</t>
    </rPh>
    <rPh sb="7" eb="8">
      <t>チチ</t>
    </rPh>
    <rPh sb="13" eb="16">
      <t>シュタイテキ</t>
    </rPh>
    <rPh sb="17" eb="19">
      <t>ノウリョク</t>
    </rPh>
    <rPh sb="19" eb="21">
      <t>カイハツ</t>
    </rPh>
    <rPh sb="22" eb="24">
      <t>トリク</t>
    </rPh>
    <rPh sb="26" eb="28">
      <t>シエン</t>
    </rPh>
    <rPh sb="33" eb="35">
      <t>キョウイク</t>
    </rPh>
    <rPh sb="35" eb="37">
      <t>クンレン</t>
    </rPh>
    <rPh sb="38" eb="39">
      <t>ヨウ</t>
    </rPh>
    <rPh sb="41" eb="43">
      <t>ヒヨウ</t>
    </rPh>
    <rPh sb="44" eb="46">
      <t>ホジョ</t>
    </rPh>
    <rPh sb="57" eb="58">
      <t>オヤ</t>
    </rPh>
    <rPh sb="58" eb="60">
      <t>カテイ</t>
    </rPh>
    <rPh sb="61" eb="63">
      <t>ジリツ</t>
    </rPh>
    <rPh sb="64" eb="66">
      <t>ソクシン</t>
    </rPh>
    <rPh sb="67" eb="68">
      <t>ハカ</t>
    </rPh>
    <phoneticPr fontId="3"/>
  </si>
  <si>
    <t>児童扶養手当の支給を受けているか、または同様の所得水準にあり、適職に就くために教育訓練が必要と認められる者等に対して、対象教育訓練講座の受講料の6割相当額を支給する。
一般教育訓練給付の対象講座は、補助上限200千円、補助下限12千円、雇用保険法の教育訓練給付制度の受給資格を有する場合は4割相当額を支給。
専門実践教育訓練給付の対象講座は、補助上限200千円×修学年数※最大800千円を支給。</t>
  </si>
  <si>
    <t>H15</t>
  </si>
  <si>
    <t>高等学校卒業程度認定試験合格支援事業補助金</t>
  </si>
  <si>
    <t>ひとり親家庭の母または父、または子</t>
    <rPh sb="16" eb="17">
      <t>コ</t>
    </rPh>
    <phoneticPr fontId="17"/>
  </si>
  <si>
    <t xml:space="preserve">ひとり親家庭の親とその子の学び直しを支援するため、高卒認定試験合格のための講座を受講するひとり親世帯の親とその子に対して補助を実施することにより、より良い条件での就職や転職に向けた可能性を広げ、正規雇用を中心とした就業につなげていく
</t>
    <rPh sb="7" eb="8">
      <t>オヤ</t>
    </rPh>
    <rPh sb="11" eb="12">
      <t>コ</t>
    </rPh>
    <rPh sb="51" eb="52">
      <t>オヤ</t>
    </rPh>
    <rPh sb="55" eb="56">
      <t>コ</t>
    </rPh>
    <phoneticPr fontId="3"/>
  </si>
  <si>
    <t>高等学校卒業程度認定試験合格のために講座を受講するひとり親家庭の親とその子に対して、講座受講経費の6/10を補助するとともに、高卒認定試験合格者には講座受講経費の4/10を追加補助する(最大補助率10/10)</t>
  </si>
  <si>
    <t>ひとり親家庭高等職業訓練促進資金貸付金事業補助金</t>
  </si>
  <si>
    <t>(社福)大阪市社会福祉協議会</t>
    <rPh sb="1" eb="2">
      <t>シャ</t>
    </rPh>
    <rPh sb="2" eb="3">
      <t>フク</t>
    </rPh>
    <rPh sb="4" eb="7">
      <t>オオサカシ</t>
    </rPh>
    <rPh sb="7" eb="9">
      <t>シャカイ</t>
    </rPh>
    <rPh sb="9" eb="11">
      <t>フクシ</t>
    </rPh>
    <rPh sb="11" eb="14">
      <t>キョウギカイ</t>
    </rPh>
    <phoneticPr fontId="17"/>
  </si>
  <si>
    <t xml:space="preserve">高等職業訓練促進給付金を活用して養成機関に在学し、就職に有利な資格の取得をめざすひとり親家庭の親に対し高等職業訓練促進資金を貸し付け、もってこれらの者の修学を容易にすることにより資格取得を促進し、ひとり親家庭の親の自立の促進を図ることを目的とする
</t>
  </si>
  <si>
    <t xml:space="preserve">事業を実施するために必要となる貸付金及び事務費を本市が認めた団体に交付し、当該団体がその経費を特別会計において管理・事業運営を行う。
(入学準備金として上限500千円を貸付)
</t>
  </si>
  <si>
    <t>H28</t>
  </si>
  <si>
    <t>民間児童養護施設予備職員等雇用費補助金(栄養士雇用費補助)</t>
    <rPh sb="0" eb="2">
      <t>ミンカン</t>
    </rPh>
    <rPh sb="2" eb="4">
      <t>ジドウ</t>
    </rPh>
    <rPh sb="4" eb="6">
      <t>ヨウゴ</t>
    </rPh>
    <rPh sb="6" eb="8">
      <t>シセツ</t>
    </rPh>
    <rPh sb="8" eb="10">
      <t>ヨビ</t>
    </rPh>
    <rPh sb="10" eb="12">
      <t>ショクイン</t>
    </rPh>
    <rPh sb="12" eb="13">
      <t>トウ</t>
    </rPh>
    <rPh sb="13" eb="16">
      <t>コヨウヒ</t>
    </rPh>
    <rPh sb="16" eb="19">
      <t>ホジョキン</t>
    </rPh>
    <rPh sb="20" eb="23">
      <t>エイヨウシ</t>
    </rPh>
    <rPh sb="23" eb="26">
      <t>コヨウヒ</t>
    </rPh>
    <rPh sb="26" eb="28">
      <t>ホジョ</t>
    </rPh>
    <phoneticPr fontId="3"/>
  </si>
  <si>
    <t>(社福)海の子学園　池島寮</t>
  </si>
  <si>
    <t xml:space="preserve">民間社会福祉施設がその運営の充実を図るために定数外の常勤職員及び非常勤嘱託を雇用する費用を補助することにより入所児童の処遇向上を図る
</t>
    <rPh sb="54" eb="56">
      <t>ニュウショ</t>
    </rPh>
    <rPh sb="56" eb="58">
      <t>ジドウ</t>
    </rPh>
    <phoneticPr fontId="3"/>
  </si>
  <si>
    <t>定数外の常勤及び非常勤嘱託職員の雇用に必要な経費を補助する(補助率1/2、補助上限1,789千円)</t>
    <phoneticPr fontId="2"/>
  </si>
  <si>
    <t>S47</t>
  </si>
  <si>
    <t>児童養護施設等整備事業補助金</t>
  </si>
  <si>
    <t>(社福)博愛社等</t>
    <rPh sb="4" eb="7">
      <t>ハクアイシャ</t>
    </rPh>
    <rPh sb="7" eb="8">
      <t>トウ</t>
    </rPh>
    <phoneticPr fontId="2"/>
  </si>
  <si>
    <t>　民間の児童養護施設、乳児院等において施設の小規模化を行うための整備費や、老朽化した施設や耐震化が必要な施設の建替え・大規模修繕等の整備費を補助すること、また、施設の小規模かつ地域分散化並びに里親等への委託の推進するため、また、措置児童等の生活環境向上を図るため、改修等に係る費用の一部を補助することにより、大阪市社会的養育推進計画（令和2年度～令和11年度）数値目標達成とともに、措置児童等の「家庭的養育優先原則」を徹底し、こどもの最善の利益を実現していく。</t>
    <phoneticPr fontId="2"/>
  </si>
  <si>
    <t xml:space="preserve">施設の小規模化、老朽化した施設や耐震化が必要な施設の建替え・大規模修繕等、措置児童等の生活環境改善、ファミリーホーム等新規開設に要する改築経費及び備品購入費を補助する。
①児童養護施設等（大規模整備）：補助率3/4
②里親：補助率10/10（補助上限1,000千円）
③ファミリーホーム、地域小規模児童養護施設、分園型小規模グループケア、自立援助ホーム等：補助率10/10（補助上限8,000千円）
</t>
    <phoneticPr fontId="19"/>
  </si>
  <si>
    <t>児童養護施設等の職員の確保及び資質向上事業補助金</t>
  </si>
  <si>
    <t>(社福)聖家族の家等</t>
    <rPh sb="4" eb="7">
      <t>セイカゾク</t>
    </rPh>
    <rPh sb="8" eb="9">
      <t>イエ</t>
    </rPh>
    <phoneticPr fontId="2"/>
  </si>
  <si>
    <t xml:space="preserve">児童養護施設等における早期離職を防ぎ、施設の実状を理解した適性の高い職員を確保するため、実習生の就職促進にかかる実習、非常勤職員の雇用または施設種別・職種別の研修参加を行う社会福祉法人等に対して補助することにより、人材確保及び職員の資質の向上を図り、複雑・多様化する問題を抱える児童の養護・養育を行う職員の専門性の向上及び児童に対するケアの充実を目指す
</t>
  </si>
  <si>
    <t xml:space="preserve">実習生の就職促進にかかる実習及び非常勤職員の雇用に要する人件費等を補助する
(補助基準)
・就職促進にかかる実習…補助基準額・上限86,200円/回
・非常勤職員の雇用…補助基準額・上限:3,760円/日
・施設種別・職種別の研修参加…補助基準額・補助上限:
　132,000円
</t>
  </si>
  <si>
    <t>こども青少年局
子育て支援部
こども家庭課</t>
  </si>
  <si>
    <t>専門学校等受験対策給付金</t>
    <rPh sb="0" eb="2">
      <t>センモン</t>
    </rPh>
    <rPh sb="2" eb="4">
      <t>ガッコウ</t>
    </rPh>
    <rPh sb="4" eb="5">
      <t>トウ</t>
    </rPh>
    <rPh sb="5" eb="7">
      <t>ジュケン</t>
    </rPh>
    <rPh sb="7" eb="9">
      <t>タイサク</t>
    </rPh>
    <rPh sb="9" eb="12">
      <t>キュウフキン</t>
    </rPh>
    <phoneticPr fontId="17"/>
  </si>
  <si>
    <t>ひとり親家庭の母または父</t>
  </si>
  <si>
    <t>資格取得のため専門学校等への入学を目指し、予備校等で受験対策を行うひとり親家庭の母または父に対し、専門学校等受験終了後に受講料の補助を実施することにより、ひとり親家庭の自立の促進を図る</t>
  </si>
  <si>
    <t xml:space="preserve">児童扶養手当の支給を受けているか、または同様の所得水準にあり、大阪市高等職業訓練促進給付金の対象資格の養成機関への入学をめざし予備校等で受験対策を行う者に対して、受講料を補助する(補助上限：330千円)
</t>
    <rPh sb="31" eb="34">
      <t>オオサカシ</t>
    </rPh>
    <rPh sb="34" eb="36">
      <t>コウトウ</t>
    </rPh>
    <rPh sb="36" eb="38">
      <t>ショクギョウ</t>
    </rPh>
    <rPh sb="38" eb="40">
      <t>クンレン</t>
    </rPh>
    <rPh sb="40" eb="42">
      <t>ソクシン</t>
    </rPh>
    <rPh sb="42" eb="45">
      <t>キュウフキン</t>
    </rPh>
    <rPh sb="46" eb="48">
      <t>タイショウ</t>
    </rPh>
    <rPh sb="48" eb="50">
      <t>シカク</t>
    </rPh>
    <rPh sb="51" eb="53">
      <t>ヨウセイ</t>
    </rPh>
    <rPh sb="53" eb="55">
      <t>キカン</t>
    </rPh>
    <rPh sb="57" eb="59">
      <t>ニュウガク</t>
    </rPh>
    <rPh sb="63" eb="66">
      <t>ヨビコウ</t>
    </rPh>
    <rPh sb="66" eb="67">
      <t>トウ</t>
    </rPh>
    <rPh sb="68" eb="70">
      <t>ジュケン</t>
    </rPh>
    <rPh sb="70" eb="72">
      <t>タイサク</t>
    </rPh>
    <rPh sb="73" eb="74">
      <t>オコナ</t>
    </rPh>
    <rPh sb="75" eb="76">
      <t>モノ</t>
    </rPh>
    <rPh sb="77" eb="78">
      <t>タイ</t>
    </rPh>
    <rPh sb="85" eb="87">
      <t>ホジョ</t>
    </rPh>
    <rPh sb="98" eb="100">
      <t>センエン</t>
    </rPh>
    <phoneticPr fontId="17"/>
  </si>
  <si>
    <t>こども青少年局
子育て支援部
こども家庭課</t>
    <rPh sb="8" eb="10">
      <t>コソダ</t>
    </rPh>
    <rPh sb="11" eb="13">
      <t>シエン</t>
    </rPh>
    <rPh sb="13" eb="14">
      <t>ブ</t>
    </rPh>
    <phoneticPr fontId="2"/>
  </si>
  <si>
    <t>養子縁組民間あっせん機関育成事業補助金</t>
    <phoneticPr fontId="2"/>
  </si>
  <si>
    <t>養子縁組民間あっせん機関</t>
    <rPh sb="0" eb="4">
      <t>ヨウシエングミ</t>
    </rPh>
    <rPh sb="4" eb="6">
      <t>ミンカン</t>
    </rPh>
    <rPh sb="10" eb="12">
      <t>キカン</t>
    </rPh>
    <phoneticPr fontId="2"/>
  </si>
  <si>
    <t>都道府県知事（政令指定都市市長を含む）の許可を受けて養子縁組あっせん事業を行う事業者（以下「民間あっせん機関」という。）に対し職員の研修受講費用を補助することにより、民間あっせん機関の質の向上及び適正なあっせんの実施を図る</t>
    <phoneticPr fontId="2"/>
  </si>
  <si>
    <t>・養子縁組民間あっせん機関等職員研修参加促進事業（民間あっせん機関の職員があっせん責任者研修を受講するために必要な経費を補助する）　
　（補助率10/10）補助上限：@54千円/1人</t>
    <phoneticPr fontId="2"/>
  </si>
  <si>
    <t>R1</t>
  </si>
  <si>
    <t>養子縁組民間あっせん機関第三者評価受審促進事業補助金</t>
    <phoneticPr fontId="2"/>
  </si>
  <si>
    <t>(公社)家庭養護促進協会</t>
    <rPh sb="1" eb="3">
      <t>コウシャ</t>
    </rPh>
    <rPh sb="4" eb="6">
      <t>カテイ</t>
    </rPh>
    <rPh sb="6" eb="8">
      <t>ヨウゴ</t>
    </rPh>
    <rPh sb="8" eb="10">
      <t>ソクシン</t>
    </rPh>
    <rPh sb="10" eb="12">
      <t>キョウカイ</t>
    </rPh>
    <phoneticPr fontId="2"/>
  </si>
  <si>
    <t>都道府県知事（政令指定都市市長を含む）の許可を受けて養子縁組あっせん事業を行う事業者（以下「民間あっせん機関」という。）に対し第三者評価を受審するための費用を補助することにより、民間あっせん機関の質の向上及び適正なあっせんの実施を図る</t>
    <rPh sb="63" eb="68">
      <t>ダイサンシャヒョウカ</t>
    </rPh>
    <rPh sb="69" eb="71">
      <t>ジュシン</t>
    </rPh>
    <rPh sb="76" eb="78">
      <t>ヒヨウ</t>
    </rPh>
    <phoneticPr fontId="2"/>
  </si>
  <si>
    <t>・第三者評価受審促進事業（民間あっせん機関が第三者評価を受審するための経費を補助する）
　（補助率10/10）補助上限：321千円/1か所</t>
    <phoneticPr fontId="2"/>
  </si>
  <si>
    <t>養育費に関する公正証書等作成促進補助金</t>
    <rPh sb="0" eb="3">
      <t>ヨウイクヒ</t>
    </rPh>
    <rPh sb="4" eb="5">
      <t>カン</t>
    </rPh>
    <rPh sb="7" eb="19">
      <t>コウセイショウショトウサクセイソクシンホジョキン</t>
    </rPh>
    <phoneticPr fontId="2"/>
  </si>
  <si>
    <t>養育費の受け取りはこどもの重要な権利であり、大阪市が率先して養育費保証の取り組みを行うことで、養育費の支払いは親の強い義務であることを当事者や社会が認識する契機とする
公証役場の証書作成に必要な公証人手数料、家庭裁判所の調停申し立てに必要な収入印紙等にかかる本人負担分を補助することで、養育費の取り決め内容の債務名義化の促進し、継続した履行確保を図る</t>
  </si>
  <si>
    <t>公証役場の証書作成に必要な公証人手数料、家庭裁判所の調停申し立てに必要な収入印紙等にかかる本人負担分を補助する。
・公正証書の作成費用本人負担分（補助率10/10）
・調停調書の作成費用本人負担分（補助率10/10）</t>
  </si>
  <si>
    <t>養育費の保証促進補助金</t>
    <rPh sb="0" eb="3">
      <t>ヨウイクヒ</t>
    </rPh>
    <rPh sb="4" eb="11">
      <t>ホショウソクシンホジョキン</t>
    </rPh>
    <phoneticPr fontId="2"/>
  </si>
  <si>
    <t>養育費の受け取りはこどもの重要な権利であり、大阪市が率先して養育費保証の取り組みを行うことで、養育費の支払いは親の強い義務であることを当事者や社会が認識する契機とする
保証会社と養育費保証契約を締結する際の本人負担費用（保証料）を補助することで、養育費の受け取りについて、当事者以外に第三者を介した養育費を確実に受け取る枠組みを整え、養育費の取り決め内容の債務名義化の促進し、継続した履行確保を図る</t>
  </si>
  <si>
    <t>保証会社と養育費保証契約を締結する際の本人負担費用（保証料）を補助する。
・保証会社と養育費保証契約を締結する際の本人負担分
（１回限り　補助率10/10　上限50千円）</t>
  </si>
  <si>
    <t>こどもの見守り強化事業補助金</t>
    <phoneticPr fontId="2"/>
  </si>
  <si>
    <t>(特非)FAIR ROAD等</t>
    <rPh sb="1" eb="2">
      <t>トク</t>
    </rPh>
    <rPh sb="2" eb="3">
      <t>ヒ</t>
    </rPh>
    <rPh sb="13" eb="14">
      <t>トウ</t>
    </rPh>
    <phoneticPr fontId="2"/>
  </si>
  <si>
    <t>地域で自主的にこどもに対し支援活動を行っている民間団体に対して、当該支援活動を通じてこども等の状況を把握し、見守りに係る活動費等を補助することにより、こどもの見守り体制の強化を図る。</t>
  </si>
  <si>
    <t>こどもの見守りに要する活動費、タブレット等の通信手段を用いた状況確認を行うためのICT機器購入、消毒薬等の感染防止のための経費や広報経費等を補助する。
1　活動費
・家庭訪問によらず支援活動の場で、支援対象児童等の状況を把握し、活動報告書で報告した場合
　支援対象児童等　１件あたり　1,000円
・家庭訪問により支援対象児童等の状況を把握し、活動報告書で報告した場合
　支援対象児童等　１件あたり　2,000円
２　家庭訪問等による見守り支援強化費及び新型コロナウイルス等感染防止対策費　　　　　　上限20万円
・補助率10/10</t>
    <rPh sb="258" eb="261">
      <t>ホジョリツ</t>
    </rPh>
    <phoneticPr fontId="2"/>
  </si>
  <si>
    <t>こども青少年局
保育施策部
保育企画課</t>
  </si>
  <si>
    <t>児童福祉施設等産休等代替職員費補助金</t>
  </si>
  <si>
    <t>(社福)島屋福祉会等</t>
    <rPh sb="1" eb="3">
      <t>シャフク</t>
    </rPh>
    <rPh sb="4" eb="6">
      <t>シマヤ</t>
    </rPh>
    <rPh sb="6" eb="8">
      <t>フクシ</t>
    </rPh>
    <rPh sb="8" eb="9">
      <t>カイ</t>
    </rPh>
    <rPh sb="9" eb="10">
      <t>ナド</t>
    </rPh>
    <phoneticPr fontId="3"/>
  </si>
  <si>
    <t>児童福祉施設等の職員が出産または傷病のため、長期間にわたって継続する休暇を必要とする場合、その職員の職務を行わせるための産休等代替職員の臨時的な任用経費を補助することで、職員の母体保護及び専心療養の保証を図りつつ、施設における入所児童等の処遇を適正に確保する</t>
  </si>
  <si>
    <t>任用を承認した産休等代替職員の雇用費用として、賃金の日額単価8,050円(調理員等は7,632円)にその産休等代替職員がその任用承認期間の範囲内において当該施設に勤務した日数を乗じて得た額を上限として、同期間内における実支出額と比較していずれか少ないほうの額を補助する</t>
    <phoneticPr fontId="21"/>
  </si>
  <si>
    <t>S51</t>
  </si>
  <si>
    <t>特定教育・保育施設等運営補助金(嘱託医配置円滑化事業)</t>
  </si>
  <si>
    <t>(社福)都島友の会等</t>
    <rPh sb="4" eb="6">
      <t>ミヤコジマ</t>
    </rPh>
    <rPh sb="6" eb="7">
      <t>トモ</t>
    </rPh>
    <rPh sb="8" eb="9">
      <t>カイ</t>
    </rPh>
    <rPh sb="9" eb="10">
      <t>ナド</t>
    </rPh>
    <phoneticPr fontId="2"/>
  </si>
  <si>
    <t>入所児童の処遇向上を図るため、設備及び運営基準に定められた嘱託医及び学校医の確保を円滑にする</t>
  </si>
  <si>
    <t xml:space="preserve">民間保育所及び認定こども園・私立幼稚園の嘱託医又は園医の雇用にかかる経費の本市基準と国基準の差額を上限に補助する
</t>
  </si>
  <si>
    <t>S45</t>
  </si>
  <si>
    <t>特定教育・保育施設等運営補助金(延長保育事業)</t>
  </si>
  <si>
    <t>保護者の就労形態の多様化、通勤時間の増加に伴う保育時間の延長に対する需要に対応するため、民間保育所等における保育時間の延長を図ることにより福祉増進を図る</t>
  </si>
  <si>
    <t>民間保育所等に対し、保育必要量を超えてさらに保育が必要な場合に、時間を延長して保育を行うために必要な担当保育士の人件費（超過勤務手当を含む）等を補助する（補助率：10/10）</t>
  </si>
  <si>
    <t>H6</t>
  </si>
  <si>
    <t>特定教育・保育施設等運営補助金(看護師等雇用費助成事業)</t>
  </si>
  <si>
    <t>低年齢児保育を実施する民間保育所等に対して、保健業務に従事する看護師または保健師、准看護師を雇用する経費を補助することにより、児童の健康管理、感染症予防、体調不良時や負傷時の対応等の取組みを充実させ、入所児童の安全の確保を図る</t>
  </si>
  <si>
    <t xml:space="preserve">乳児9人以上が入所する民間保育所等に対し、看護師または保健師、准看護師を配置するために必要となる経費(保育士配置基準の内数となっているものを除く)を補助する(補助上限:常勤看護師等配置2,756,000円/年・短時間看護師等配置1,378,000円/年・常勤准看護師1,959,000円/年・短時間准看護師783,000円/年)
</t>
    <phoneticPr fontId="2"/>
  </si>
  <si>
    <t>H25</t>
  </si>
  <si>
    <t>特定教育・保育施設等運営補助金(アレルギー対応等栄養士配置事業)</t>
  </si>
  <si>
    <t xml:space="preserve">給食を自園調理により提供する民間保育所等において、アレルギー対応給食のほか、栄養指導、栄養管理の取組みを充実させるため、栄養士の加配を実施する民間保育所等に対して、栄養士加配経費の補助を実施することにより、食の分野における児童の安全確保及び食育の推進を図り、児童の健やかな成長を支援する
</t>
    <phoneticPr fontId="2"/>
  </si>
  <si>
    <t>栄養士1名を加配してホームページ等においてアレルギー対応給食等の取組みを公表し、自園調理により給食を提供する民間保育所等に対して、栄養士雇用経費(算定基準上限額1,580千円)を補助する</t>
    <rPh sb="73" eb="75">
      <t>サンテイ</t>
    </rPh>
    <rPh sb="75" eb="77">
      <t>キジュン</t>
    </rPh>
    <rPh sb="77" eb="80">
      <t>ジョウゲンガク</t>
    </rPh>
    <rPh sb="79" eb="80">
      <t>ガク</t>
    </rPh>
    <rPh sb="85" eb="86">
      <t>セン</t>
    </rPh>
    <phoneticPr fontId="0"/>
  </si>
  <si>
    <t>特定教育・保育施設等運営補助金(保育補助者雇上げ強化事業)</t>
  </si>
  <si>
    <t>(社福)なみはや福祉会等</t>
    <rPh sb="8" eb="10">
      <t>フクシ</t>
    </rPh>
    <rPh sb="10" eb="11">
      <t>カイ</t>
    </rPh>
    <rPh sb="11" eb="12">
      <t>ナド</t>
    </rPh>
    <phoneticPr fontId="2"/>
  </si>
  <si>
    <t>保育士の補助を行う保育士資格を持たない職員の雇上げに必要な費用を補助することにより、保育士の負担軽減によって離職防止を図り、保育士が働きやすい職場環境を整備することを目的とする</t>
  </si>
  <si>
    <t xml:space="preserve">市内民間保育所等が、保育士業務の補助を行う保育補助者の雇上げを行った場合に、それに必要な費用を補助する
（補助上限　定員120人以下：年額3,111千円（１名分）、定員121人以上：年額6,222千円（２名分）
</t>
    <phoneticPr fontId="21"/>
  </si>
  <si>
    <t>特定教育・保育施設等運営補助金(保育体制強化事業)</t>
  </si>
  <si>
    <t>(社福)大阪主婦の会保育所等</t>
    <rPh sb="4" eb="6">
      <t>オオサカ</t>
    </rPh>
    <rPh sb="6" eb="8">
      <t>シュフ</t>
    </rPh>
    <rPh sb="9" eb="10">
      <t>カイ</t>
    </rPh>
    <rPh sb="10" eb="12">
      <t>ホイク</t>
    </rPh>
    <rPh sb="12" eb="13">
      <t>ジョ</t>
    </rPh>
    <rPh sb="13" eb="14">
      <t>トウ</t>
    </rPh>
    <phoneticPr fontId="2"/>
  </si>
  <si>
    <t>地域住民や子育て経験者などの地域の多様な人材を、保育に係る周辺業務に活用するために必要な費用を補助することにより、保育士の負担軽減によって離職防止を図り、保育士が働きやすい職場環境を整備することを目的とする</t>
  </si>
  <si>
    <t>市内民間保育所等が、清掃業務や遊具の消毒、給食に配膳、寝具の用意、片付けといった保育に係る周辺業務を行う者を配置するために必要となる経費を補助する
（補助上限　月額100千円）</t>
    <phoneticPr fontId="21"/>
  </si>
  <si>
    <t>特定教育・保育施設等運営補助金(お散歩時の安全対策推進事業)</t>
    <phoneticPr fontId="21"/>
  </si>
  <si>
    <t>(社福)大阪主婦の会保育所等</t>
    <rPh sb="4" eb="6">
      <t>オオサカ</t>
    </rPh>
    <rPh sb="6" eb="8">
      <t>シュフ</t>
    </rPh>
    <rPh sb="9" eb="10">
      <t>カイ</t>
    </rPh>
    <rPh sb="10" eb="12">
      <t>ホイク</t>
    </rPh>
    <rPh sb="12" eb="13">
      <t>ジョ</t>
    </rPh>
    <phoneticPr fontId="2"/>
  </si>
  <si>
    <t>民間保育所等が、保育所外等での活動において、子どもが集団で移動する際の安全確保を図るため、園外活動時の見守り等をする保育支援者の配置に必要な経費を補助する</t>
    <phoneticPr fontId="21"/>
  </si>
  <si>
    <t>市内民間保育所等が、月45千円を上限に園外活動時の見守り等をする保育支援者を配置するために必要となる経費を補助する</t>
    <phoneticPr fontId="21"/>
  </si>
  <si>
    <t>こども青少年局
保育施策部
保育企画課</t>
    <phoneticPr fontId="21"/>
  </si>
  <si>
    <t>特定教育・保育施設等運営補助金(保育士働き方改革推進事業)</t>
    <rPh sb="16" eb="18">
      <t>ホイク</t>
    </rPh>
    <rPh sb="18" eb="19">
      <t>シ</t>
    </rPh>
    <rPh sb="19" eb="20">
      <t>ハタラ</t>
    </rPh>
    <rPh sb="21" eb="22">
      <t>カタ</t>
    </rPh>
    <rPh sb="22" eb="24">
      <t>カイカク</t>
    </rPh>
    <rPh sb="24" eb="26">
      <t>スイシン</t>
    </rPh>
    <rPh sb="26" eb="28">
      <t>ジギョウ</t>
    </rPh>
    <phoneticPr fontId="21"/>
  </si>
  <si>
    <t>働き方改革担当保育士の配置によって、民間保育所等における保育士の負担を軽減し、保育士の離職防止及び円滑な雇用促進を図るとともに、保育士の働き方改革を推進する</t>
    <phoneticPr fontId="21"/>
  </si>
  <si>
    <t>民間保育所等が、保育士の年休取得や、積極的な研修参加を実現するために、2,942千円を上限に加配の保育士を配置した場合に必要な人件費を補助する</t>
    <phoneticPr fontId="21"/>
  </si>
  <si>
    <t>民間児童福祉施設耐震診断助成</t>
  </si>
  <si>
    <t>社会福祉法人等</t>
  </si>
  <si>
    <t xml:space="preserve">民間児童福祉施設の耐震診断調査に要する経費を補助することにより、施設の耐震化を促進し、利用者及び入所者の安全の確保とともに災害被害の未然の防止を図る
</t>
  </si>
  <si>
    <t>昭和56年5月31日の新耐震基準の適用以前に建設された施設の耐震診断業務等に要する経費の1/2を補助する(補助上限:100万円)</t>
  </si>
  <si>
    <t>H22</t>
  </si>
  <si>
    <t>民間保育所改修等事業補助金</t>
  </si>
  <si>
    <t>(社福)明の守福祉会等</t>
    <rPh sb="4" eb="5">
      <t>アキ</t>
    </rPh>
    <rPh sb="6" eb="7">
      <t>マモ</t>
    </rPh>
    <rPh sb="7" eb="10">
      <t>フクシカイ</t>
    </rPh>
    <rPh sb="10" eb="11">
      <t>トウ</t>
    </rPh>
    <phoneticPr fontId="2"/>
  </si>
  <si>
    <t xml:space="preserve">民間保育所等の耐震化改修に加え、施設改修に要する費用の一部を補助することにより、耐震化の促進につなげる。また、地震等の災害や経年劣化による被害を未然に防止することで、施設の経年劣化による廃園等を防ぎ、児童等の安心・安全を図るとともに、保育サービスの維持・向上といった児童福祉の増進を図る
</t>
  </si>
  <si>
    <t>耐震補強改修及び経年劣化等改修に要する経費について、工事費の3/4を補助する　(事業費500万円以上のもの。耐震補強上限：7,500万円、経年劣化等改修上限：750万円)</t>
  </si>
  <si>
    <t>H24</t>
  </si>
  <si>
    <t>認定こども園大規模改修費補助金</t>
  </si>
  <si>
    <t>(社福)たらちね事業会等</t>
    <rPh sb="8" eb="11">
      <t>ジギョウカイ</t>
    </rPh>
    <rPh sb="11" eb="12">
      <t>トウ</t>
    </rPh>
    <phoneticPr fontId="2"/>
  </si>
  <si>
    <t xml:space="preserve">大阪市内において幼保連携型認定こども園を設置運営する者に対して、耐震補強工事をはじめとした入所児童の安心・安全を推進するための大規模な施設整備に要する経費の一部を補助することにより、子どもの安心・安全を図る
</t>
  </si>
  <si>
    <t xml:space="preserve">補助対象経費は、①施設の整備に必要な工事費又は工事請負費及び工事事務費並びに実施設計に要する費用及び②仮設施設整備に必要な賃借料及び工事費で、その合計の額が500万円以上の改修工事（補助率3/4：補助上限額：耐震補強工事1億円、それ以外1千万円）に助成する
</t>
    <phoneticPr fontId="21"/>
  </si>
  <si>
    <t>特定地域型保育事業所運営補助金（延長保育事業）</t>
  </si>
  <si>
    <t>(社福)晋栄福祉会等</t>
    <rPh sb="4" eb="5">
      <t>ススム</t>
    </rPh>
    <rPh sb="5" eb="6">
      <t>エイ</t>
    </rPh>
    <rPh sb="6" eb="8">
      <t>フクシ</t>
    </rPh>
    <rPh sb="8" eb="9">
      <t>カイ</t>
    </rPh>
    <rPh sb="9" eb="10">
      <t>ナド</t>
    </rPh>
    <phoneticPr fontId="2"/>
  </si>
  <si>
    <t>保護者の就労形態の多様化、通勤時間の増加に伴う保育時間の延長に対する需要に対応するため、特定地域型保育事業所における保育時間の延長を図ることにより福祉増進を図る</t>
  </si>
  <si>
    <t>地域型保育事業所に対し、保育必要量を超えてさらに保育が必要な場合に、時間を延長して保育を行うために必要な担当保育士の人件費（超過勤務手当を含む）等を補助する（補助率：10/10）</t>
  </si>
  <si>
    <t>保育士宿舎借り上げ支援事業補助金</t>
  </si>
  <si>
    <t>(社福)博光福祉会等</t>
    <rPh sb="9" eb="10">
      <t>ナド</t>
    </rPh>
    <phoneticPr fontId="2"/>
  </si>
  <si>
    <t>保育士の宿舎借り上げを実施するための費用の補助を行うことにより、保育士の人材確保や離職防止を図る</t>
    <phoneticPr fontId="2"/>
  </si>
  <si>
    <t xml:space="preserve">保育所等が当該保育士に宿舎提供を行った際に負担した家賃・共益費に対して助成を行う
【補助対象経費：上限額82千円と宿舎提供にかかる家賃・共益費と比較して低い方の額】
①新たに保育士が認可保育所等に就職した場合、補助対象経費の4/4
②採用後９年以内の保育士の場合、補助対象経費の3/4（残りの1/4は保育所等の負担）
</t>
    <phoneticPr fontId="2"/>
  </si>
  <si>
    <t>新規採用保育士特別給付補助金</t>
  </si>
  <si>
    <t>(社福)みおつくし福祉会等</t>
    <rPh sb="9" eb="11">
      <t>フクシ</t>
    </rPh>
    <rPh sb="11" eb="12">
      <t>カイ</t>
    </rPh>
    <rPh sb="12" eb="13">
      <t>ナド</t>
    </rPh>
    <phoneticPr fontId="2"/>
  </si>
  <si>
    <t>新規採用保育士等の雇用開始時に特別給付を実施するための費用の補助を行うことにより、新たな保育士の人材確保や離職防止を図る</t>
  </si>
  <si>
    <t xml:space="preserve">新たに保育士が認可保育所等に就職した場合に、施設が当該保育士に行った特別給付に対して助成を行う
①就職時に特別給付を行った保育士一人あたり最大100千円を民間保育所等に助成
②就職後1年が経過した際に特別給付を行った保育士一人あたり最大100千円を民間保育所等に助成
③3、4年目の保育士1名につき200千円を民間保育所等に助成
</t>
    <rPh sb="90" eb="91">
      <t>ゴ</t>
    </rPh>
    <phoneticPr fontId="2"/>
  </si>
  <si>
    <t>保育人材確保対策貸付事業補助金</t>
  </si>
  <si>
    <t>(社福)なみはや福祉会</t>
  </si>
  <si>
    <t>保育人材不足が課題である現状をふまえ、待機児童解消に向けて必要となる保育人材を確保するため、潜在保育士のさらなる掘り起しと勤務開始後の離職防止効果をめざした各種貸付事業を実施する</t>
  </si>
  <si>
    <t xml:space="preserve">保育人材確保を目的に次の4事業を実施するために必要となる貸付金および事務費等を本市が認めた団体に交付し、当該団体がその経費を特別会計において管理・事業運営を行う
①潜在保育士就職支援事業
 （就職準備金として上限400千円を貸付）
②保育料一部貸付事業      　
 （未就学児のいる保育士の再就職支援として保育料の半額（最大1年、上限月額27千円）を貸付）
③子どもの預かり支援事業
 （未就学児のいる保育士の朝夕の勤務に伴う預かり保育サービス使用料の半額（上限年額123千円）を貸付）
④保育補助者雇上げ支援事業
 （保育士の負担軽減を目的に、保育補助者の雇上げ経費上限5,168千円を貸付）
</t>
    <rPh sb="231" eb="233">
      <t>ジョウゲン</t>
    </rPh>
    <rPh sb="233" eb="235">
      <t>ネンガク</t>
    </rPh>
    <rPh sb="238" eb="240">
      <t>センエン</t>
    </rPh>
    <phoneticPr fontId="2"/>
  </si>
  <si>
    <t>保育所等におけるICT化の推進のための補助金</t>
  </si>
  <si>
    <t>(社福)元宮ちどり福祉会等</t>
    <rPh sb="4" eb="6">
      <t>モトミヤ</t>
    </rPh>
    <rPh sb="9" eb="11">
      <t>フクシ</t>
    </rPh>
    <rPh sb="11" eb="12">
      <t>カイ</t>
    </rPh>
    <rPh sb="12" eb="13">
      <t>トウ</t>
    </rPh>
    <phoneticPr fontId="2"/>
  </si>
  <si>
    <t>保育所等において、ICT化推進のための保育業務支援システムの導入に要する経費を補助することにより、保育士の業務負担の軽減を図る</t>
    <rPh sb="0" eb="2">
      <t>ホイク</t>
    </rPh>
    <rPh sb="2" eb="4">
      <t>ジョナド</t>
    </rPh>
    <rPh sb="12" eb="13">
      <t>カ</t>
    </rPh>
    <rPh sb="13" eb="15">
      <t>スイシン</t>
    </rPh>
    <rPh sb="19" eb="21">
      <t>ホイク</t>
    </rPh>
    <rPh sb="21" eb="23">
      <t>ギョウム</t>
    </rPh>
    <rPh sb="23" eb="25">
      <t>シエン</t>
    </rPh>
    <rPh sb="30" eb="32">
      <t>ドウニュウ</t>
    </rPh>
    <rPh sb="33" eb="34">
      <t>ヨウ</t>
    </rPh>
    <rPh sb="36" eb="38">
      <t>ケイヒ</t>
    </rPh>
    <rPh sb="39" eb="41">
      <t>ホジョ</t>
    </rPh>
    <rPh sb="49" eb="52">
      <t>ホイクシ</t>
    </rPh>
    <rPh sb="53" eb="55">
      <t>ギョウム</t>
    </rPh>
    <rPh sb="55" eb="57">
      <t>フタン</t>
    </rPh>
    <rPh sb="58" eb="60">
      <t>ケイゲン</t>
    </rPh>
    <rPh sb="61" eb="62">
      <t>ハカ</t>
    </rPh>
    <phoneticPr fontId="0"/>
  </si>
  <si>
    <t>保育業務支援システムの導入に要する購入費、リース料、保守料、工事費、通信費等にかかる経費の一部を補助する
（補助上限）
保育所等：750千円
（ただし、幼稚園型認定こども園：210千円）</t>
    <phoneticPr fontId="21"/>
  </si>
  <si>
    <t>保育サービス第三者評価受審促進補助金</t>
  </si>
  <si>
    <t>(社福)和修会等</t>
    <rPh sb="4" eb="5">
      <t>ワ</t>
    </rPh>
    <rPh sb="5" eb="6">
      <t>シュウ</t>
    </rPh>
    <rPh sb="7" eb="8">
      <t>トウ</t>
    </rPh>
    <phoneticPr fontId="2"/>
  </si>
  <si>
    <t>公正・中立な第三者機関が専門的かつ客観的な立場から、提供するサービス等を評価する、国の「福祉サービス第三者評価」の全園受審をめざして、民間保育所等に対して、本市独自の補助制度を創設することにより、保育の質の確保・向上、保育所等の適正運営の確保及び事業の見える化の推進を図る</t>
    <rPh sb="0" eb="2">
      <t>コウセイ</t>
    </rPh>
    <rPh sb="3" eb="5">
      <t>チュウリツ</t>
    </rPh>
    <rPh sb="6" eb="7">
      <t>ダイ</t>
    </rPh>
    <rPh sb="7" eb="9">
      <t>サンシャ</t>
    </rPh>
    <rPh sb="9" eb="11">
      <t>キカン</t>
    </rPh>
    <rPh sb="12" eb="14">
      <t>センモン</t>
    </rPh>
    <rPh sb="14" eb="15">
      <t>テキ</t>
    </rPh>
    <rPh sb="17" eb="19">
      <t>キャッカン</t>
    </rPh>
    <rPh sb="19" eb="20">
      <t>テキ</t>
    </rPh>
    <rPh sb="21" eb="23">
      <t>タチバ</t>
    </rPh>
    <rPh sb="26" eb="28">
      <t>テイキョウ</t>
    </rPh>
    <rPh sb="34" eb="35">
      <t>トウ</t>
    </rPh>
    <rPh sb="36" eb="38">
      <t>ヒョウカ</t>
    </rPh>
    <rPh sb="41" eb="42">
      <t>クニ</t>
    </rPh>
    <rPh sb="44" eb="46">
      <t>フクシ</t>
    </rPh>
    <rPh sb="50" eb="51">
      <t>ダイ</t>
    </rPh>
    <rPh sb="51" eb="53">
      <t>サンシャ</t>
    </rPh>
    <rPh sb="53" eb="55">
      <t>ヒョウカ</t>
    </rPh>
    <phoneticPr fontId="0"/>
  </si>
  <si>
    <t>国の「福祉サービス第三者評価」を受審する民間保育所等に対して受審料の一部を補助する
（補助上限150千円・5年に１回）</t>
  </si>
  <si>
    <t>保育士ウェルカム事業補助金</t>
  </si>
  <si>
    <t>(株)クオリス等</t>
    <rPh sb="7" eb="8">
      <t>トウ</t>
    </rPh>
    <phoneticPr fontId="2"/>
  </si>
  <si>
    <t>採用後２年目までの保育士への帰省費用相当額に加え市内遊興施設年間パス購入費相当額を助成することで、他府県から本市の保育所等で勤務する若い保育人材を確保する</t>
    <phoneticPr fontId="2"/>
  </si>
  <si>
    <t>他府県から市内保育所等で保育士として働くため移住した保育士に対して、採用されてから２年にわたり帰省時の旅費相当額及び市内遊興施設の年間パス購入費用相当額として、近畿圏内からの移住の場合は年間上限45千円、近畿圏外からの移住の場合は年間上限85千円を保育所等が福利厚生の一環として新規採用保育士へ支給した場合に、保育所等に対し助成を行う</t>
    <rPh sb="71" eb="73">
      <t>ヒヨウ</t>
    </rPh>
    <rPh sb="165" eb="166">
      <t>オコナ</t>
    </rPh>
    <phoneticPr fontId="2"/>
  </si>
  <si>
    <t>休日保育支援事業補助金</t>
    <rPh sb="0" eb="8">
      <t>キュウジツホイクシエンジギョウ</t>
    </rPh>
    <rPh sb="8" eb="11">
      <t>ホジョキン</t>
    </rPh>
    <phoneticPr fontId="21"/>
  </si>
  <si>
    <t>休日保育を実施する民間保育所・認定こども園・地域型保育事業を設置運営する法人等</t>
    <rPh sb="0" eb="2">
      <t>キュウジツ</t>
    </rPh>
    <rPh sb="2" eb="4">
      <t>ホイク</t>
    </rPh>
    <rPh sb="5" eb="7">
      <t>ジッシ</t>
    </rPh>
    <rPh sb="38" eb="39">
      <t>トウ</t>
    </rPh>
    <phoneticPr fontId="21"/>
  </si>
  <si>
    <t>休日保育を実施する民間保育所等に対して、休日保育を担当する保育士を確保するための費用を補助することにより、多様な保育ニーズに対応するとともに、安定的な休日保育の実施を図る</t>
    <rPh sb="5" eb="7">
      <t>ジッシ</t>
    </rPh>
    <rPh sb="9" eb="11">
      <t>ミンカン</t>
    </rPh>
    <rPh sb="83" eb="84">
      <t>ハカ</t>
    </rPh>
    <phoneticPr fontId="21"/>
  </si>
  <si>
    <t>休日保育を実施する民間保育所等が、安定的に休日保育を担当する保育士を確保できるよう、休日保育に係る費用から給付費の休日保育加算額を差し引いた額を補助する</t>
    <phoneticPr fontId="21"/>
  </si>
  <si>
    <t>認定こども園整備費補助金</t>
    <phoneticPr fontId="21"/>
  </si>
  <si>
    <t>(学)喜連学園</t>
    <rPh sb="3" eb="7">
      <t>キレガクエン</t>
    </rPh>
    <phoneticPr fontId="2"/>
  </si>
  <si>
    <t xml:space="preserve">認定こども園施設整備交付金の活用等による民間認定こども園の整備に要する経費の一部を補助することにより、認定こども園への移行等を促進し、待機児童の解消を図る
</t>
  </si>
  <si>
    <t xml:space="preserve">既設幼稚園から幼保連携型認定こども園の移行等に要する改築経費等の3/4を補助する(補助上限:定員などに応じた額)
</t>
  </si>
  <si>
    <t>民間保育所整備促進賃料補助金</t>
    <phoneticPr fontId="21"/>
  </si>
  <si>
    <t>民間保育所を設置運営する法人</t>
  </si>
  <si>
    <t xml:space="preserve">特に賃料が高いことなど賃貸物件による民間保育所新設が困難な地域における賃料負担を軽減するため、特定地域において賃貸物件による保育所を新設する法人に対して賃料補助を実施することにより、保育所整備を促進し保育を必要とする全ての児童に対応する入所枠の確保を図る
</t>
  </si>
  <si>
    <t>特定地域において賃貸物件による保育所を新設する場合に、契約年数に応じた賃料の前納により月額負担の軽減を受ける保育所設置法人に対して、前納賃料の1/2を補助する(補助上限:定員50・60・70人12,000千円、定員80人16,000千円)</t>
  </si>
  <si>
    <t>小規模保育事業所整備補助金</t>
  </si>
  <si>
    <t>(同)キッズベアー等</t>
    <rPh sb="1" eb="2">
      <t>ドウ</t>
    </rPh>
    <rPh sb="9" eb="10">
      <t>トウ</t>
    </rPh>
    <phoneticPr fontId="2"/>
  </si>
  <si>
    <t>保育対策総合支援事業費補助金の活用により、賃貸物件等に小規模保育事業所を新規開設する際の施設改修費の一部を補助することで、整備を促進し保育を必要とする全ての児童に対応する入所枠の確保を図る</t>
  </si>
  <si>
    <t xml:space="preserve">小規模保育事業所を開設する際の施設改修費及び必要な調理設備、トイレ、沐浴設備等を設置する費用を10,000千円(補助率3/4)を限度に補助する
</t>
    <rPh sb="53" eb="55">
      <t>センエン</t>
    </rPh>
    <phoneticPr fontId="22"/>
  </si>
  <si>
    <t>R4</t>
    <phoneticPr fontId="21"/>
  </si>
  <si>
    <t>民間保育所整備用地提供促進補助金</t>
  </si>
  <si>
    <t>(有)富士不動産等</t>
    <rPh sb="0" eb="3">
      <t>ユウ</t>
    </rPh>
    <rPh sb="3" eb="5">
      <t>フジ</t>
    </rPh>
    <rPh sb="5" eb="8">
      <t>フドウサン</t>
    </rPh>
    <rPh sb="8" eb="9">
      <t>トウ</t>
    </rPh>
    <phoneticPr fontId="2"/>
  </si>
  <si>
    <t>新たに保育所整備用地等を賃貸により貸付けて提供する土地所有者に対して、当該土地の固定資産税等の一部の補助を実施することにより、保育所用地提供の促進を図り、保育所の開設を進めることで、保育を必要とする全ての児童に対応する入所枠の確保を図る</t>
  </si>
  <si>
    <t>当該保育所整備用地の保育所部分に賦課される固定資産税・都市計画税の10年分相当額を一括で補助する
【補助額】
（固定資産税額＋都市計画税額）×10年間＝補助額
補助率10/10</t>
  </si>
  <si>
    <t>保育所分園賃料加算補助金</t>
  </si>
  <si>
    <t xml:space="preserve">民間保育所が賃貸物件により分園設置する場合、給付費の建物賃借料加算が加算されない、または加算額が少ないため、特に賃料が高いことなど賃貸物件による設置が困難な地域における賃料負担を軽減するため、特定地域において賃貸物件により分園を設置する法人に対して建物賃料加算相当額（または差額分）の補助を実施することにより、保育所整備を促進し保育を必要とする全ての児童に対応する入所枠の確保を図る
</t>
  </si>
  <si>
    <t>特定地域において賃貸物件による保育所分園を設置する場合に、保育所分園設置法人に対して建物賃借料加算相当額（又は差額分）を10年間支給する（上限：15千円×分園児童数×12月）</t>
    <phoneticPr fontId="2"/>
  </si>
  <si>
    <t>民間保育所高額賃借料補助金</t>
    <rPh sb="0" eb="2">
      <t>ミンカン</t>
    </rPh>
    <rPh sb="2" eb="4">
      <t>ホイク</t>
    </rPh>
    <rPh sb="4" eb="5">
      <t>ジョ</t>
    </rPh>
    <rPh sb="5" eb="7">
      <t>コウガク</t>
    </rPh>
    <rPh sb="7" eb="10">
      <t>チンシャクリョウ</t>
    </rPh>
    <rPh sb="10" eb="13">
      <t>ホジョキン</t>
    </rPh>
    <phoneticPr fontId="21"/>
  </si>
  <si>
    <t>AIAI Child Care（株）</t>
    <rPh sb="15" eb="18">
      <t>カブ</t>
    </rPh>
    <phoneticPr fontId="21"/>
  </si>
  <si>
    <t>建物賃料が高額なため保育所整備が進んでいない地域において、建物賃料を補助することにより、賃貸物件を活用した保育所整備を促し、待機児童の解消を図る</t>
    <phoneticPr fontId="2"/>
  </si>
  <si>
    <t>建物賃料が保育所委託費における賃借料加算の3倍を超える場合、建物賃料と賃借料加算額の差額の3/4（補助上限11,250千円、北区・中央区のみ補助上限16,500千円）を補助することにより、保育所整備を促進し、待機児童の解消を図る</t>
    <phoneticPr fontId="2"/>
  </si>
  <si>
    <t>保育送迎ステーション運営補助金</t>
    <phoneticPr fontId="21"/>
  </si>
  <si>
    <t>(社福)幸聖福祉会等</t>
    <rPh sb="4" eb="6">
      <t>コウセイ</t>
    </rPh>
    <rPh sb="6" eb="9">
      <t>フクシカイ</t>
    </rPh>
    <rPh sb="9" eb="10">
      <t>トウ</t>
    </rPh>
    <phoneticPr fontId="2"/>
  </si>
  <si>
    <t>土地確保が困難な都心部に送迎ステーションを設置し、都心部の児童をバスにより近隣区の保育所に送迎する事業を推進することにより、都心部の待機児童解消を促進することを目的とする</t>
  </si>
  <si>
    <t>保育送迎事業の実施に伴う送迎ステーションの運営にあたり必要となる光熱水費やガソリン代等の所要経費（上限：10,202千円/年）及び保育士や運転士の雇用に要する経費（上限：各8,000千円/年）を補助する</t>
    <phoneticPr fontId="2"/>
  </si>
  <si>
    <t>民間保育所等整備費補助金</t>
    <phoneticPr fontId="21"/>
  </si>
  <si>
    <t>(株)セリオ等</t>
    <rPh sb="6" eb="7">
      <t>トウ</t>
    </rPh>
    <phoneticPr fontId="2"/>
  </si>
  <si>
    <t xml:space="preserve">保育所等整備交付金などの活用による民間保育所等の建設及び増改築に要する経費の一部を補助することにより、保育所整備を促進し、保育を必要とする全ての児童に対応する入所枠の確保を図る
</t>
  </si>
  <si>
    <t>保育所等建設及び増改築等に要する経費の3/4を補助(定員などにより上限あり)</t>
  </si>
  <si>
    <t>H21</t>
  </si>
  <si>
    <t>認可化移行運営費補助金</t>
    <phoneticPr fontId="21"/>
  </si>
  <si>
    <t>認可保育所等への移行を希望する認可外保育施設を設置運営する法人</t>
  </si>
  <si>
    <t>認可保育所等への移行を希望する認可外保育施設に対して、移行に当たって必要となる経費を補助することにより、子どもを安心して育てることができる体制整備を行うとともに、保育を必要とする全ての児童に対応する入所枠の確保を図る</t>
    <phoneticPr fontId="21"/>
  </si>
  <si>
    <t>認可保育所等への移行を希望する認可外保育施設に対して、認可保育所になるまでの間の運営費を補助する
（補助基準額：利用人数、職員配置割合により異なる）</t>
    <phoneticPr fontId="2"/>
  </si>
  <si>
    <t>認可化移行移転費補助金</t>
    <phoneticPr fontId="21"/>
  </si>
  <si>
    <t>認可保育所等への移行を希望する認可外保育施設に対して、1,200千円を上限に移行にあたって必要となる移転費を補助する</t>
    <phoneticPr fontId="21"/>
  </si>
  <si>
    <t>こども青少年局
子育て支援部
管理課
こども家庭課
保育施策部
保育企画課</t>
    <rPh sb="3" eb="6">
      <t>セイショウネン</t>
    </rPh>
    <rPh sb="6" eb="7">
      <t>キョク</t>
    </rPh>
    <rPh sb="8" eb="10">
      <t>コソダ</t>
    </rPh>
    <rPh sb="11" eb="14">
      <t>シエンブ</t>
    </rPh>
    <rPh sb="15" eb="18">
      <t>カンリカ</t>
    </rPh>
    <phoneticPr fontId="2"/>
  </si>
  <si>
    <t>民間児童福祉施設等における翻訳機導入支援事業費補助金</t>
    <phoneticPr fontId="2"/>
  </si>
  <si>
    <t>(社福)幸聖福祉会等</t>
    <rPh sb="4" eb="5">
      <t>シアワ</t>
    </rPh>
    <rPh sb="5" eb="6">
      <t>セイ</t>
    </rPh>
    <rPh sb="6" eb="9">
      <t>フクシカイ</t>
    </rPh>
    <rPh sb="9" eb="10">
      <t>トウ</t>
    </rPh>
    <phoneticPr fontId="2"/>
  </si>
  <si>
    <t>民間児童福祉施設等に対し、通訳や翻訳のための機器購入に係る費用の一部を補助することにより、外国にルーツを持つ児童及び保護者との意思疎通の円滑化を図る</t>
    <phoneticPr fontId="2"/>
  </si>
  <si>
    <t>民間児童福祉施設等において、外国にルーツをもつ児童及び保護者との意思疎通を円滑にするため、通訳や翻訳のための機器購入に必要な経費の3/4(補助上限112千円)を補助する</t>
    <phoneticPr fontId="2"/>
  </si>
  <si>
    <t>こども青少年局
保育施策部
保育所運営課</t>
    <rPh sb="3" eb="7">
      <t>セイショウネンキョク</t>
    </rPh>
    <rPh sb="8" eb="10">
      <t>ホイク</t>
    </rPh>
    <rPh sb="10" eb="13">
      <t>シサクブ</t>
    </rPh>
    <rPh sb="14" eb="17">
      <t>ホイクショ</t>
    </rPh>
    <rPh sb="17" eb="20">
      <t>ウンエイカ</t>
    </rPh>
    <phoneticPr fontId="2"/>
  </si>
  <si>
    <t>特別支援保育実践交流研修事業補助金</t>
    <rPh sb="0" eb="2">
      <t>トクベツ</t>
    </rPh>
    <rPh sb="2" eb="4">
      <t>シエン</t>
    </rPh>
    <rPh sb="4" eb="6">
      <t>ホイク</t>
    </rPh>
    <rPh sb="6" eb="8">
      <t>ジッセン</t>
    </rPh>
    <rPh sb="8" eb="10">
      <t>コウリュウ</t>
    </rPh>
    <rPh sb="10" eb="12">
      <t>ケンシュウ</t>
    </rPh>
    <rPh sb="12" eb="14">
      <t>ジギョウ</t>
    </rPh>
    <rPh sb="14" eb="17">
      <t>ホジョキン</t>
    </rPh>
    <phoneticPr fontId="2"/>
  </si>
  <si>
    <t>(社福)済聖会等</t>
    <rPh sb="1" eb="2">
      <t>シャ</t>
    </rPh>
    <rPh sb="2" eb="3">
      <t>フク</t>
    </rPh>
    <rPh sb="4" eb="5">
      <t>スミ</t>
    </rPh>
    <rPh sb="5" eb="6">
      <t>セイ</t>
    </rPh>
    <rPh sb="6" eb="7">
      <t>カイ</t>
    </rPh>
    <rPh sb="7" eb="8">
      <t>トウ</t>
    </rPh>
    <phoneticPr fontId="2"/>
  </si>
  <si>
    <t>特別支援保育の研修受講を促進するため研修代替職員の人件費を補助することにより、民間保育施設における障がいのある乳幼児の入所児童等の処遇の適正な確保を図る。</t>
  </si>
  <si>
    <t>民間保育施設において特別支援保育の研修受講にあたり、当該研修期間中の職員配置を補うための代替職員雇用経費及び研修受講職員の交通費を補助する(代替職員雇用経費補助上限:日8,432円)</t>
  </si>
  <si>
    <t>特定教育・保育施設等運営補助金（特別支援保育事業）</t>
    <rPh sb="0" eb="2">
      <t>トクテイ</t>
    </rPh>
    <rPh sb="2" eb="4">
      <t>キョウイク</t>
    </rPh>
    <rPh sb="5" eb="7">
      <t>ホイク</t>
    </rPh>
    <rPh sb="7" eb="9">
      <t>シセツ</t>
    </rPh>
    <rPh sb="9" eb="10">
      <t>トウ</t>
    </rPh>
    <rPh sb="10" eb="12">
      <t>ウンエイ</t>
    </rPh>
    <rPh sb="12" eb="15">
      <t>ホジョキン</t>
    </rPh>
    <rPh sb="16" eb="18">
      <t>トクベツ</t>
    </rPh>
    <rPh sb="18" eb="20">
      <t>シエン</t>
    </rPh>
    <rPh sb="20" eb="22">
      <t>ホイク</t>
    </rPh>
    <rPh sb="22" eb="24">
      <t>ジギョウ</t>
    </rPh>
    <phoneticPr fontId="2"/>
  </si>
  <si>
    <t>(社福)大阪主婦之会保育所等</t>
    <rPh sb="1" eb="2">
      <t>シャ</t>
    </rPh>
    <rPh sb="2" eb="3">
      <t>フク</t>
    </rPh>
    <rPh sb="4" eb="10">
      <t>オオサカシュフノカイ</t>
    </rPh>
    <rPh sb="10" eb="13">
      <t>ホイクショ</t>
    </rPh>
    <rPh sb="13" eb="14">
      <t>トウ</t>
    </rPh>
    <phoneticPr fontId="2"/>
  </si>
  <si>
    <t>特別支援保育担当保育士等の人件費を補助することにより、民間施設における障がいのある乳幼児の入所の円滑化及び入所児童等の処遇の適正な確保を図る。</t>
  </si>
  <si>
    <t>民間施設が実施する特別支援保育事業に必要な担当保育士等の人件費(障がいの程度及び児童数に応じた額)を補助する。
(補助上限:重度…児童1名につき常勤保育士1名分2,529,600円、重度以外…児童3名につき正規常勤保育士1名分3,956,400円など)</t>
    <rPh sb="9" eb="11">
      <t>トクベツ</t>
    </rPh>
    <rPh sb="11" eb="13">
      <t>シエン</t>
    </rPh>
    <phoneticPr fontId="20"/>
  </si>
  <si>
    <t>S47</t>
    <phoneticPr fontId="2"/>
  </si>
  <si>
    <t>特別支援保育経費補助金</t>
    <rPh sb="0" eb="2">
      <t>トクベツ</t>
    </rPh>
    <rPh sb="2" eb="4">
      <t>シエン</t>
    </rPh>
    <rPh sb="4" eb="6">
      <t>ホイク</t>
    </rPh>
    <rPh sb="6" eb="8">
      <t>ケイヒ</t>
    </rPh>
    <rPh sb="8" eb="11">
      <t>ホジョキン</t>
    </rPh>
    <phoneticPr fontId="2"/>
  </si>
  <si>
    <t>特別支援保育における環境を整える為の物品購入経費を補助することにより、民間保育施設等における障がいのある乳幼児の入所の円滑化及び入所児童等の処遇の適正な確保を図る。</t>
  </si>
  <si>
    <t xml:space="preserve">民間保育施設等が実施する特別支援保育事業に必要な物品購入経費を補助する。(障がい児童数に応じた額)
(補助上限　1～4人受入施設：300千円、5人以上受入施設：600千円)
</t>
    <phoneticPr fontId="2"/>
  </si>
  <si>
    <t>特定教育・保育施設等運営補助金(医療的ケア児対応看護師体制強化事業)</t>
    <rPh sb="16" eb="19">
      <t>イリョウテキ</t>
    </rPh>
    <rPh sb="21" eb="22">
      <t>ジ</t>
    </rPh>
    <rPh sb="22" eb="24">
      <t>タイオウ</t>
    </rPh>
    <rPh sb="24" eb="27">
      <t>カンゴシ</t>
    </rPh>
    <rPh sb="27" eb="29">
      <t>タイセイ</t>
    </rPh>
    <rPh sb="29" eb="31">
      <t>キョウカ</t>
    </rPh>
    <rPh sb="31" eb="33">
      <t>ジギョウ</t>
    </rPh>
    <phoneticPr fontId="19"/>
  </si>
  <si>
    <t>(社福)阪神長楽園　等</t>
    <rPh sb="1" eb="2">
      <t>シャ</t>
    </rPh>
    <rPh sb="2" eb="3">
      <t>フク</t>
    </rPh>
    <rPh sb="4" eb="6">
      <t>ハンシン</t>
    </rPh>
    <rPh sb="6" eb="8">
      <t>チョウラク</t>
    </rPh>
    <rPh sb="8" eb="9">
      <t>エン</t>
    </rPh>
    <rPh sb="10" eb="11">
      <t>トウ</t>
    </rPh>
    <phoneticPr fontId="2"/>
  </si>
  <si>
    <t>地域社会の中で、障がいのあるこどもが仲間と共に育ち合うことを推進するため、保育施設における医療的ケア児の受入れ促進と特別支援保育の推進を図る。</t>
    <rPh sb="0" eb="2">
      <t>チイキ</t>
    </rPh>
    <rPh sb="2" eb="4">
      <t>シャカイ</t>
    </rPh>
    <rPh sb="5" eb="6">
      <t>ナカ</t>
    </rPh>
    <rPh sb="8" eb="9">
      <t>ショウ</t>
    </rPh>
    <rPh sb="18" eb="20">
      <t>ナカマ</t>
    </rPh>
    <rPh sb="21" eb="22">
      <t>トモ</t>
    </rPh>
    <rPh sb="23" eb="24">
      <t>ソダ</t>
    </rPh>
    <rPh sb="25" eb="26">
      <t>ア</t>
    </rPh>
    <rPh sb="30" eb="32">
      <t>スイシン</t>
    </rPh>
    <rPh sb="37" eb="39">
      <t>ホイク</t>
    </rPh>
    <rPh sb="39" eb="41">
      <t>シセツ</t>
    </rPh>
    <rPh sb="45" eb="48">
      <t>イリョウテキ</t>
    </rPh>
    <rPh sb="50" eb="51">
      <t>ジ</t>
    </rPh>
    <rPh sb="52" eb="54">
      <t>ウケイ</t>
    </rPh>
    <rPh sb="55" eb="57">
      <t>ソクシン</t>
    </rPh>
    <rPh sb="58" eb="60">
      <t>トクベツ</t>
    </rPh>
    <rPh sb="60" eb="62">
      <t>シエン</t>
    </rPh>
    <rPh sb="62" eb="64">
      <t>ホイク</t>
    </rPh>
    <rPh sb="65" eb="67">
      <t>スイシン</t>
    </rPh>
    <rPh sb="68" eb="69">
      <t>ハカ</t>
    </rPh>
    <phoneticPr fontId="19"/>
  </si>
  <si>
    <t>民間保育施設等で保育の必要性があり、集団保育が可能な医療的ケア児が、心身の状況に応じて適切な保育が受けられるよう、医療的ケア児が在籍している期間、看護師を配置するために必要な経費を補助する。
医療的ケア児１人につき看護師（常勤）5,484,000円</t>
    <rPh sb="2" eb="4">
      <t>ホイク</t>
    </rPh>
    <rPh sb="4" eb="6">
      <t>シセツ</t>
    </rPh>
    <rPh sb="6" eb="7">
      <t>トウ</t>
    </rPh>
    <rPh sb="8" eb="10">
      <t>ホイク</t>
    </rPh>
    <rPh sb="11" eb="13">
      <t>ヒツヨウ</t>
    </rPh>
    <rPh sb="13" eb="14">
      <t>セイ</t>
    </rPh>
    <rPh sb="18" eb="20">
      <t>シュウダン</t>
    </rPh>
    <rPh sb="20" eb="22">
      <t>ホイク</t>
    </rPh>
    <rPh sb="23" eb="25">
      <t>カノウ</t>
    </rPh>
    <rPh sb="26" eb="29">
      <t>イリョウテキ</t>
    </rPh>
    <rPh sb="31" eb="32">
      <t>ジ</t>
    </rPh>
    <rPh sb="34" eb="36">
      <t>シンシン</t>
    </rPh>
    <rPh sb="37" eb="39">
      <t>ジョウキョウ</t>
    </rPh>
    <rPh sb="40" eb="41">
      <t>オウ</t>
    </rPh>
    <rPh sb="43" eb="45">
      <t>テキセツ</t>
    </rPh>
    <rPh sb="46" eb="48">
      <t>ホイク</t>
    </rPh>
    <rPh sb="49" eb="50">
      <t>ウ</t>
    </rPh>
    <rPh sb="57" eb="60">
      <t>イリョウテキ</t>
    </rPh>
    <rPh sb="62" eb="63">
      <t>ジ</t>
    </rPh>
    <rPh sb="64" eb="66">
      <t>ザイセキ</t>
    </rPh>
    <rPh sb="70" eb="72">
      <t>キカン</t>
    </rPh>
    <rPh sb="73" eb="76">
      <t>カンゴシ</t>
    </rPh>
    <rPh sb="77" eb="79">
      <t>ハイチ</t>
    </rPh>
    <rPh sb="84" eb="86">
      <t>ヒツヨウ</t>
    </rPh>
    <rPh sb="87" eb="89">
      <t>ケイヒ</t>
    </rPh>
    <rPh sb="90" eb="92">
      <t>ホジョ</t>
    </rPh>
    <rPh sb="97" eb="100">
      <t>イリョウテキ</t>
    </rPh>
    <rPh sb="102" eb="103">
      <t>ジ</t>
    </rPh>
    <rPh sb="104" eb="105">
      <t>ニン</t>
    </rPh>
    <rPh sb="108" eb="111">
      <t>カンゴシ</t>
    </rPh>
    <rPh sb="112" eb="114">
      <t>ジョウキン</t>
    </rPh>
    <rPh sb="124" eb="125">
      <t>エン</t>
    </rPh>
    <phoneticPr fontId="19"/>
  </si>
  <si>
    <t>R3</t>
  </si>
  <si>
    <t>こども青少年局
保育施策部
保育所運営課</t>
    <rPh sb="8" eb="10">
      <t>ホイク</t>
    </rPh>
    <rPh sb="10" eb="12">
      <t>シサク</t>
    </rPh>
    <rPh sb="12" eb="13">
      <t>ブ</t>
    </rPh>
    <rPh sb="16" eb="17">
      <t>ショ</t>
    </rPh>
    <rPh sb="17" eb="19">
      <t>ウンエイ</t>
    </rPh>
    <rPh sb="19" eb="20">
      <t>カ</t>
    </rPh>
    <phoneticPr fontId="3"/>
  </si>
  <si>
    <t>社会福祉法人等</t>
    <rPh sb="0" eb="2">
      <t>シャカイ</t>
    </rPh>
    <rPh sb="2" eb="4">
      <t>フクシ</t>
    </rPh>
    <rPh sb="4" eb="6">
      <t>ホウジン</t>
    </rPh>
    <rPh sb="6" eb="7">
      <t>トウ</t>
    </rPh>
    <phoneticPr fontId="3"/>
  </si>
  <si>
    <t>入所枠の確保や多様な保育ニーズへの対応及び老朽化した施設の保育環境の改善を図るため、大阪市内において保育所等の施設整備を実施する者に対して予算の範囲内で経費の一部を補助するもの。</t>
    <rPh sb="2" eb="3">
      <t>ワク</t>
    </rPh>
    <rPh sb="4" eb="6">
      <t>カクホ</t>
    </rPh>
    <rPh sb="7" eb="9">
      <t>タヨウ</t>
    </rPh>
    <rPh sb="10" eb="12">
      <t>ホイク</t>
    </rPh>
    <rPh sb="17" eb="19">
      <t>タイオウ</t>
    </rPh>
    <rPh sb="19" eb="20">
      <t>オヨ</t>
    </rPh>
    <rPh sb="21" eb="24">
      <t>ロウキュウカ</t>
    </rPh>
    <rPh sb="26" eb="28">
      <t>シセツ</t>
    </rPh>
    <rPh sb="29" eb="31">
      <t>ホイク</t>
    </rPh>
    <rPh sb="31" eb="33">
      <t>カンキョウ</t>
    </rPh>
    <rPh sb="34" eb="36">
      <t>カイゼン</t>
    </rPh>
    <rPh sb="37" eb="38">
      <t>ハカ</t>
    </rPh>
    <rPh sb="42" eb="45">
      <t>オオサカシ</t>
    </rPh>
    <rPh sb="45" eb="46">
      <t>ナイ</t>
    </rPh>
    <rPh sb="50" eb="52">
      <t>ホイク</t>
    </rPh>
    <rPh sb="52" eb="53">
      <t>ショ</t>
    </rPh>
    <rPh sb="53" eb="54">
      <t>トウ</t>
    </rPh>
    <rPh sb="55" eb="57">
      <t>シセツ</t>
    </rPh>
    <rPh sb="57" eb="59">
      <t>セイビ</t>
    </rPh>
    <rPh sb="60" eb="62">
      <t>ジッシ</t>
    </rPh>
    <rPh sb="64" eb="65">
      <t>モノ</t>
    </rPh>
    <rPh sb="66" eb="67">
      <t>タイ</t>
    </rPh>
    <rPh sb="69" eb="71">
      <t>ヨサン</t>
    </rPh>
    <rPh sb="72" eb="75">
      <t>ハンイナイ</t>
    </rPh>
    <rPh sb="76" eb="78">
      <t>ケイヒ</t>
    </rPh>
    <rPh sb="79" eb="81">
      <t>イチブ</t>
    </rPh>
    <rPh sb="82" eb="84">
      <t>ホジョ</t>
    </rPh>
    <phoneticPr fontId="3"/>
  </si>
  <si>
    <t>公立保育所の民間移管に際し、移管先法人が保育所の建替えを行うにあたって、大阪市民間移管保育所等整備費補助要綱に基づき建替費用の一部を補助する。
補助基本額＋（補助基本額×1/8）＝交付決定額</t>
    <rPh sb="0" eb="2">
      <t>コウリツ</t>
    </rPh>
    <rPh sb="2" eb="4">
      <t>ホイク</t>
    </rPh>
    <rPh sb="4" eb="5">
      <t>ショ</t>
    </rPh>
    <rPh sb="6" eb="8">
      <t>ミンカン</t>
    </rPh>
    <rPh sb="8" eb="10">
      <t>イカン</t>
    </rPh>
    <rPh sb="11" eb="12">
      <t>サイ</t>
    </rPh>
    <rPh sb="14" eb="16">
      <t>イカン</t>
    </rPh>
    <rPh sb="16" eb="17">
      <t>サキ</t>
    </rPh>
    <rPh sb="17" eb="19">
      <t>ホウジン</t>
    </rPh>
    <rPh sb="20" eb="22">
      <t>ホイク</t>
    </rPh>
    <rPh sb="22" eb="23">
      <t>ショ</t>
    </rPh>
    <rPh sb="24" eb="26">
      <t>タテカ</t>
    </rPh>
    <rPh sb="28" eb="29">
      <t>オコナ</t>
    </rPh>
    <rPh sb="36" eb="39">
      <t>オオサカシ</t>
    </rPh>
    <rPh sb="39" eb="41">
      <t>ミンカン</t>
    </rPh>
    <rPh sb="41" eb="43">
      <t>イカン</t>
    </rPh>
    <rPh sb="43" eb="45">
      <t>ホイク</t>
    </rPh>
    <rPh sb="45" eb="46">
      <t>ショ</t>
    </rPh>
    <rPh sb="46" eb="47">
      <t>トウ</t>
    </rPh>
    <rPh sb="47" eb="49">
      <t>セイビ</t>
    </rPh>
    <rPh sb="49" eb="50">
      <t>ヒ</t>
    </rPh>
    <rPh sb="50" eb="52">
      <t>ホジョ</t>
    </rPh>
    <rPh sb="52" eb="54">
      <t>ヨウコウ</t>
    </rPh>
    <rPh sb="55" eb="56">
      <t>モト</t>
    </rPh>
    <rPh sb="58" eb="60">
      <t>タテカ</t>
    </rPh>
    <rPh sb="60" eb="62">
      <t>ヒヨウ</t>
    </rPh>
    <rPh sb="63" eb="65">
      <t>イチブ</t>
    </rPh>
    <rPh sb="66" eb="68">
      <t>ホジョ</t>
    </rPh>
    <rPh sb="72" eb="74">
      <t>ホジョ</t>
    </rPh>
    <rPh sb="74" eb="76">
      <t>キホン</t>
    </rPh>
    <rPh sb="76" eb="77">
      <t>ガク</t>
    </rPh>
    <rPh sb="79" eb="81">
      <t>ホジョ</t>
    </rPh>
    <rPh sb="81" eb="83">
      <t>キホン</t>
    </rPh>
    <rPh sb="83" eb="84">
      <t>ガク</t>
    </rPh>
    <rPh sb="90" eb="92">
      <t>コウフ</t>
    </rPh>
    <rPh sb="92" eb="94">
      <t>ケッテイ</t>
    </rPh>
    <rPh sb="94" eb="95">
      <t>ガク</t>
    </rPh>
    <phoneticPr fontId="2"/>
  </si>
  <si>
    <t>H21</t>
    <phoneticPr fontId="2"/>
  </si>
  <si>
    <t>大阪市立保育所保育体制強化補助金(保育補助者雇上げ強化事業)</t>
    <rPh sb="0" eb="4">
      <t>オオサカシリツ</t>
    </rPh>
    <rPh sb="4" eb="6">
      <t>ホイク</t>
    </rPh>
    <rPh sb="6" eb="7">
      <t>ショ</t>
    </rPh>
    <rPh sb="7" eb="9">
      <t>ホイク</t>
    </rPh>
    <rPh sb="9" eb="11">
      <t>タイセイ</t>
    </rPh>
    <rPh sb="11" eb="13">
      <t>キョウカ</t>
    </rPh>
    <rPh sb="13" eb="16">
      <t>ホジョキン</t>
    </rPh>
    <rPh sb="17" eb="19">
      <t>ホイク</t>
    </rPh>
    <rPh sb="19" eb="22">
      <t>ホジョシャ</t>
    </rPh>
    <rPh sb="22" eb="24">
      <t>ヤトイア</t>
    </rPh>
    <rPh sb="25" eb="27">
      <t>キョウカ</t>
    </rPh>
    <rPh sb="27" eb="29">
      <t>ジギョウ</t>
    </rPh>
    <phoneticPr fontId="3"/>
  </si>
  <si>
    <t>公設置民営保育所の運営業務委託を受託する法人</t>
    <rPh sb="0" eb="1">
      <t>コウ</t>
    </rPh>
    <rPh sb="1" eb="3">
      <t>セッチ</t>
    </rPh>
    <rPh sb="3" eb="5">
      <t>ミンエイ</t>
    </rPh>
    <rPh sb="5" eb="6">
      <t>タモツ</t>
    </rPh>
    <rPh sb="6" eb="7">
      <t>イク</t>
    </rPh>
    <rPh sb="7" eb="8">
      <t>ジョ</t>
    </rPh>
    <rPh sb="9" eb="11">
      <t>ウンエイ</t>
    </rPh>
    <rPh sb="11" eb="13">
      <t>ギョウム</t>
    </rPh>
    <rPh sb="13" eb="15">
      <t>イタク</t>
    </rPh>
    <rPh sb="16" eb="18">
      <t>ジュタク</t>
    </rPh>
    <rPh sb="20" eb="22">
      <t>ホウジン</t>
    </rPh>
    <phoneticPr fontId="3"/>
  </si>
  <si>
    <t xml:space="preserve">公設置民営保育所が、保育士業務の補助を行う保育補助者の雇上げを行うために必要となる経費を補助する
（補助上限　１人につき年額2,264千円（月額188,600円）、利用定員120人以上１人、121人以上最大2人）
</t>
    <rPh sb="0" eb="1">
      <t>コウ</t>
    </rPh>
    <rPh sb="1" eb="3">
      <t>セッチ</t>
    </rPh>
    <rPh sb="3" eb="5">
      <t>ミンエイ</t>
    </rPh>
    <rPh sb="5" eb="7">
      <t>ホイク</t>
    </rPh>
    <rPh sb="7" eb="8">
      <t>ショ</t>
    </rPh>
    <rPh sb="36" eb="38">
      <t>ヒツヨウ</t>
    </rPh>
    <rPh sb="41" eb="43">
      <t>ケイヒ</t>
    </rPh>
    <rPh sb="44" eb="46">
      <t>ホジョ</t>
    </rPh>
    <rPh sb="56" eb="57">
      <t>ヒト</t>
    </rPh>
    <rPh sb="67" eb="68">
      <t>セン</t>
    </rPh>
    <rPh sb="70" eb="72">
      <t>ゲツガク</t>
    </rPh>
    <rPh sb="79" eb="80">
      <t>エン</t>
    </rPh>
    <rPh sb="82" eb="84">
      <t>リヨウ</t>
    </rPh>
    <rPh sb="84" eb="86">
      <t>テイイン</t>
    </rPh>
    <rPh sb="89" eb="90">
      <t>ヒト</t>
    </rPh>
    <rPh sb="90" eb="92">
      <t>イジョウ</t>
    </rPh>
    <rPh sb="93" eb="94">
      <t>ヒト</t>
    </rPh>
    <rPh sb="98" eb="99">
      <t>ヒト</t>
    </rPh>
    <rPh sb="99" eb="101">
      <t>イジョウ</t>
    </rPh>
    <rPh sb="101" eb="103">
      <t>サイダイ</t>
    </rPh>
    <rPh sb="104" eb="105">
      <t>ヒト</t>
    </rPh>
    <phoneticPr fontId="17"/>
  </si>
  <si>
    <t>H30</t>
    <phoneticPr fontId="2"/>
  </si>
  <si>
    <t>大阪市立保育所保育体制強化補助金(保育体制強化事業)</t>
    <rPh sb="0" eb="4">
      <t>オオサカシリツ</t>
    </rPh>
    <rPh sb="4" eb="6">
      <t>ホイク</t>
    </rPh>
    <rPh sb="6" eb="7">
      <t>ショ</t>
    </rPh>
    <rPh sb="7" eb="9">
      <t>ホイク</t>
    </rPh>
    <rPh sb="9" eb="11">
      <t>タイセイ</t>
    </rPh>
    <rPh sb="11" eb="13">
      <t>キョウカ</t>
    </rPh>
    <rPh sb="13" eb="16">
      <t>ホジョキン</t>
    </rPh>
    <rPh sb="17" eb="19">
      <t>ホイク</t>
    </rPh>
    <rPh sb="19" eb="21">
      <t>タイセイ</t>
    </rPh>
    <rPh sb="21" eb="23">
      <t>キョウカ</t>
    </rPh>
    <rPh sb="23" eb="25">
      <t>ジギョウ</t>
    </rPh>
    <phoneticPr fontId="3"/>
  </si>
  <si>
    <t>公設置民営保育所が、清掃業務や遊具の消毒、給食に配膳、寝具の用意、片付けといった保育に係る周辺業務を行う者を配置するために必要となる経費を補助する
（補助上限　月額10万円）</t>
    <rPh sb="0" eb="1">
      <t>コウ</t>
    </rPh>
    <rPh sb="1" eb="3">
      <t>セッチ</t>
    </rPh>
    <rPh sb="3" eb="5">
      <t>ミンエイ</t>
    </rPh>
    <rPh sb="5" eb="7">
      <t>ホイク</t>
    </rPh>
    <rPh sb="7" eb="8">
      <t>ショ</t>
    </rPh>
    <rPh sb="61" eb="63">
      <t>ヒツヨウ</t>
    </rPh>
    <rPh sb="66" eb="68">
      <t>ケイヒ</t>
    </rPh>
    <rPh sb="69" eb="71">
      <t>ホジョ</t>
    </rPh>
    <phoneticPr fontId="17"/>
  </si>
  <si>
    <t>保育人材確保対策事業補助金（お散歩時の安全対策推進事業）</t>
    <rPh sb="0" eb="2">
      <t>ホイク</t>
    </rPh>
    <rPh sb="2" eb="4">
      <t>ジンザイ</t>
    </rPh>
    <rPh sb="4" eb="6">
      <t>カクホ</t>
    </rPh>
    <rPh sb="6" eb="8">
      <t>タイサク</t>
    </rPh>
    <rPh sb="8" eb="10">
      <t>ジギョウ</t>
    </rPh>
    <rPh sb="10" eb="13">
      <t>ホジョキン</t>
    </rPh>
    <rPh sb="15" eb="17">
      <t>サンポ</t>
    </rPh>
    <rPh sb="17" eb="18">
      <t>ジ</t>
    </rPh>
    <rPh sb="19" eb="21">
      <t>アンゼン</t>
    </rPh>
    <rPh sb="21" eb="23">
      <t>タイサク</t>
    </rPh>
    <rPh sb="23" eb="25">
      <t>スイシン</t>
    </rPh>
    <rPh sb="25" eb="27">
      <t>ジギョウ</t>
    </rPh>
    <phoneticPr fontId="2"/>
  </si>
  <si>
    <t>所外活動時の見守り等をする保育支援者の配置に必要な経費を補助することにより、保育所外等での活動において、子どもが集団で移動する際の安全管理を図ることを目的とする。</t>
    <rPh sb="0" eb="4">
      <t>ショガイカツドウ</t>
    </rPh>
    <rPh sb="4" eb="5">
      <t>ジ</t>
    </rPh>
    <rPh sb="6" eb="8">
      <t>ミマモ</t>
    </rPh>
    <rPh sb="9" eb="10">
      <t>ナド</t>
    </rPh>
    <rPh sb="13" eb="18">
      <t>ホイクシエンシャ</t>
    </rPh>
    <rPh sb="19" eb="21">
      <t>ハイチ</t>
    </rPh>
    <rPh sb="22" eb="24">
      <t>ヒツヨウ</t>
    </rPh>
    <rPh sb="25" eb="27">
      <t>ケイヒ</t>
    </rPh>
    <rPh sb="28" eb="30">
      <t>ホジョ</t>
    </rPh>
    <rPh sb="38" eb="41">
      <t>ホイクショ</t>
    </rPh>
    <rPh sb="41" eb="42">
      <t>ガイ</t>
    </rPh>
    <rPh sb="42" eb="43">
      <t>ナド</t>
    </rPh>
    <rPh sb="45" eb="47">
      <t>カツドウ</t>
    </rPh>
    <rPh sb="52" eb="53">
      <t>コ</t>
    </rPh>
    <rPh sb="56" eb="58">
      <t>シュウダン</t>
    </rPh>
    <rPh sb="59" eb="61">
      <t>イドウ</t>
    </rPh>
    <rPh sb="63" eb="64">
      <t>サイ</t>
    </rPh>
    <rPh sb="65" eb="67">
      <t>アンゼン</t>
    </rPh>
    <rPh sb="67" eb="69">
      <t>カンリ</t>
    </rPh>
    <rPh sb="70" eb="71">
      <t>ハカ</t>
    </rPh>
    <rPh sb="75" eb="77">
      <t>モクテキ</t>
    </rPh>
    <phoneticPr fontId="2"/>
  </si>
  <si>
    <t>公設置民営保育所が、保育所外等での活動において見守り等をする保育支援者の配置に必要な経費を補助する
（補助上限　月額5万円）</t>
    <rPh sb="0" eb="5">
      <t>コウセッチミンエイ</t>
    </rPh>
    <rPh sb="5" eb="8">
      <t>ホイクショ</t>
    </rPh>
    <rPh sb="10" eb="14">
      <t>ホイクショガイ</t>
    </rPh>
    <rPh sb="14" eb="15">
      <t>ナド</t>
    </rPh>
    <rPh sb="17" eb="19">
      <t>カツドウ</t>
    </rPh>
    <rPh sb="23" eb="25">
      <t>ミマモ</t>
    </rPh>
    <rPh sb="26" eb="27">
      <t>ナド</t>
    </rPh>
    <rPh sb="30" eb="32">
      <t>ホイク</t>
    </rPh>
    <rPh sb="32" eb="35">
      <t>シエンシャ</t>
    </rPh>
    <rPh sb="36" eb="38">
      <t>ハイチ</t>
    </rPh>
    <rPh sb="39" eb="41">
      <t>ヒツヨウ</t>
    </rPh>
    <rPh sb="42" eb="44">
      <t>ケイヒ</t>
    </rPh>
    <rPh sb="45" eb="47">
      <t>ホジョ</t>
    </rPh>
    <rPh sb="51" eb="53">
      <t>ホジョ</t>
    </rPh>
    <rPh sb="53" eb="55">
      <t>ジョウゲン</t>
    </rPh>
    <rPh sb="56" eb="58">
      <t>ゲツガク</t>
    </rPh>
    <rPh sb="59" eb="60">
      <t>マン</t>
    </rPh>
    <rPh sb="60" eb="61">
      <t>エン</t>
    </rPh>
    <phoneticPr fontId="2"/>
  </si>
  <si>
    <t>保育人材確保対策事業補助金（保育士働き方改革推進事業）</t>
    <rPh sb="0" eb="2">
      <t>ホイク</t>
    </rPh>
    <rPh sb="2" eb="4">
      <t>ジンザイ</t>
    </rPh>
    <rPh sb="4" eb="6">
      <t>カクホ</t>
    </rPh>
    <rPh sb="6" eb="8">
      <t>タイサク</t>
    </rPh>
    <rPh sb="8" eb="10">
      <t>ジギョウ</t>
    </rPh>
    <rPh sb="10" eb="13">
      <t>ホジョキン</t>
    </rPh>
    <rPh sb="14" eb="17">
      <t>ホイクシ</t>
    </rPh>
    <rPh sb="17" eb="18">
      <t>ハタラ</t>
    </rPh>
    <rPh sb="19" eb="20">
      <t>カタ</t>
    </rPh>
    <rPh sb="20" eb="22">
      <t>カイカク</t>
    </rPh>
    <rPh sb="22" eb="24">
      <t>スイシン</t>
    </rPh>
    <rPh sb="24" eb="26">
      <t>ジギョウ</t>
    </rPh>
    <phoneticPr fontId="2"/>
  </si>
  <si>
    <t>休暇の取得促進と業務量の軽減等を図る目的で配置される保育士資格を有する職員にかかる経費を補助することによって、民間保育所等における保育士の負担を軽減し、年休取得や研修参加、離職防止など保育士の働き方改革を推進する。</t>
    <rPh sb="0" eb="2">
      <t>キュウカ</t>
    </rPh>
    <rPh sb="3" eb="7">
      <t>シュトクソクシン</t>
    </rPh>
    <rPh sb="8" eb="11">
      <t>ギョウムリョウ</t>
    </rPh>
    <rPh sb="12" eb="14">
      <t>ケイゲン</t>
    </rPh>
    <rPh sb="14" eb="15">
      <t>ナド</t>
    </rPh>
    <rPh sb="16" eb="17">
      <t>ハカ</t>
    </rPh>
    <rPh sb="18" eb="20">
      <t>モクテキ</t>
    </rPh>
    <rPh sb="21" eb="23">
      <t>ハイチ</t>
    </rPh>
    <rPh sb="26" eb="29">
      <t>ホイクシ</t>
    </rPh>
    <rPh sb="29" eb="31">
      <t>シカク</t>
    </rPh>
    <rPh sb="32" eb="33">
      <t>ユウ</t>
    </rPh>
    <rPh sb="35" eb="37">
      <t>ショクイン</t>
    </rPh>
    <rPh sb="41" eb="43">
      <t>ケイヒ</t>
    </rPh>
    <rPh sb="44" eb="46">
      <t>ホジョ</t>
    </rPh>
    <rPh sb="55" eb="57">
      <t>ミンカン</t>
    </rPh>
    <rPh sb="57" eb="60">
      <t>ホイクショ</t>
    </rPh>
    <rPh sb="60" eb="61">
      <t>ナド</t>
    </rPh>
    <rPh sb="65" eb="68">
      <t>ホイクシ</t>
    </rPh>
    <rPh sb="69" eb="71">
      <t>フタン</t>
    </rPh>
    <rPh sb="72" eb="74">
      <t>ケイゲン</t>
    </rPh>
    <rPh sb="76" eb="78">
      <t>ネンキュウ</t>
    </rPh>
    <rPh sb="78" eb="80">
      <t>シュトク</t>
    </rPh>
    <rPh sb="81" eb="83">
      <t>ケンシュウ</t>
    </rPh>
    <rPh sb="83" eb="85">
      <t>サンカ</t>
    </rPh>
    <rPh sb="86" eb="88">
      <t>リショク</t>
    </rPh>
    <rPh sb="88" eb="90">
      <t>ボウシ</t>
    </rPh>
    <rPh sb="92" eb="95">
      <t>ホイクシ</t>
    </rPh>
    <rPh sb="96" eb="97">
      <t>ハタラ</t>
    </rPh>
    <rPh sb="98" eb="99">
      <t>カタ</t>
    </rPh>
    <rPh sb="99" eb="101">
      <t>カイカク</t>
    </rPh>
    <rPh sb="102" eb="104">
      <t>スイシン</t>
    </rPh>
    <phoneticPr fontId="2"/>
  </si>
  <si>
    <t xml:space="preserve">公設置民営保育所が、保育士の年休取得や、研修参加を積極的に取得できるようにするために、加配の保育士を配置した場合に、それに必要な経費を補助する
（補助上限　年額2,942,800円（月額245,200円）、利用定員上の職員数12人以上1人、13人以上最大2人）
</t>
    <rPh sb="10" eb="13">
      <t>ホイクシ</t>
    </rPh>
    <rPh sb="14" eb="16">
      <t>ネンキュウ</t>
    </rPh>
    <rPh sb="16" eb="18">
      <t>シュトク</t>
    </rPh>
    <rPh sb="20" eb="22">
      <t>ケンシュウ</t>
    </rPh>
    <rPh sb="22" eb="24">
      <t>サンカ</t>
    </rPh>
    <rPh sb="25" eb="28">
      <t>セッキョクテキ</t>
    </rPh>
    <rPh sb="29" eb="31">
      <t>シュトク</t>
    </rPh>
    <rPh sb="43" eb="45">
      <t>カハイ</t>
    </rPh>
    <rPh sb="46" eb="49">
      <t>ホイクシ</t>
    </rPh>
    <rPh sb="50" eb="52">
      <t>ハイチ</t>
    </rPh>
    <rPh sb="54" eb="56">
      <t>バアイ</t>
    </rPh>
    <rPh sb="61" eb="63">
      <t>ヒツヨウ</t>
    </rPh>
    <rPh sb="64" eb="66">
      <t>ケイヒ</t>
    </rPh>
    <rPh sb="67" eb="69">
      <t>ホジョ</t>
    </rPh>
    <rPh sb="73" eb="75">
      <t>ホジョ</t>
    </rPh>
    <rPh sb="75" eb="77">
      <t>ジョウゲン</t>
    </rPh>
    <rPh sb="78" eb="80">
      <t>ネンガク</t>
    </rPh>
    <rPh sb="89" eb="90">
      <t>エン</t>
    </rPh>
    <rPh sb="91" eb="93">
      <t>ゲツガク</t>
    </rPh>
    <rPh sb="100" eb="101">
      <t>エン</t>
    </rPh>
    <rPh sb="103" eb="105">
      <t>リヨウ</t>
    </rPh>
    <rPh sb="105" eb="107">
      <t>テイイン</t>
    </rPh>
    <rPh sb="107" eb="108">
      <t>ウエ</t>
    </rPh>
    <rPh sb="109" eb="111">
      <t>ショクイン</t>
    </rPh>
    <rPh sb="111" eb="112">
      <t>スウ</t>
    </rPh>
    <rPh sb="114" eb="115">
      <t>ヒト</t>
    </rPh>
    <rPh sb="115" eb="117">
      <t>イジョウ</t>
    </rPh>
    <rPh sb="118" eb="119">
      <t>ヒト</t>
    </rPh>
    <rPh sb="122" eb="123">
      <t>ヒト</t>
    </rPh>
    <rPh sb="123" eb="125">
      <t>イジョウ</t>
    </rPh>
    <rPh sb="125" eb="127">
      <t>サイダイ</t>
    </rPh>
    <rPh sb="128" eb="129">
      <t>ヒト</t>
    </rPh>
    <phoneticPr fontId="2"/>
  </si>
  <si>
    <t>こども青少年局
子育て支援部
管理課
（幼稚園運営企画グループ）
保育施策部
保育所運営課</t>
    <rPh sb="3" eb="7">
      <t>セイショウネンキョク</t>
    </rPh>
    <rPh sb="8" eb="10">
      <t>コソダ</t>
    </rPh>
    <rPh sb="11" eb="14">
      <t>シエンブ</t>
    </rPh>
    <rPh sb="15" eb="18">
      <t>カンリカ</t>
    </rPh>
    <rPh sb="20" eb="23">
      <t>ヨウチエン</t>
    </rPh>
    <rPh sb="23" eb="25">
      <t>ウンエイ</t>
    </rPh>
    <rPh sb="25" eb="27">
      <t>キカク</t>
    </rPh>
    <rPh sb="33" eb="35">
      <t>ホイク</t>
    </rPh>
    <rPh sb="35" eb="38">
      <t>シサクブ</t>
    </rPh>
    <rPh sb="39" eb="42">
      <t>ホイクショ</t>
    </rPh>
    <rPh sb="42" eb="45">
      <t>ウンエイカ</t>
    </rPh>
    <phoneticPr fontId="2"/>
  </si>
  <si>
    <t>認定こども園特別支援教育・保育経費補助金</t>
    <rPh sb="0" eb="2">
      <t>ニンテイ</t>
    </rPh>
    <rPh sb="5" eb="6">
      <t>エン</t>
    </rPh>
    <rPh sb="6" eb="8">
      <t>トクベツ</t>
    </rPh>
    <rPh sb="8" eb="10">
      <t>シエン</t>
    </rPh>
    <rPh sb="10" eb="12">
      <t>キョウイク</t>
    </rPh>
    <rPh sb="13" eb="15">
      <t>ホイク</t>
    </rPh>
    <rPh sb="15" eb="17">
      <t>ケイヒ</t>
    </rPh>
    <rPh sb="17" eb="20">
      <t>ホジョキン</t>
    </rPh>
    <phoneticPr fontId="2"/>
  </si>
  <si>
    <t>(学)圓光寺学園等</t>
    <rPh sb="1" eb="2">
      <t>ガク</t>
    </rPh>
    <rPh sb="3" eb="6">
      <t>エンコウジ</t>
    </rPh>
    <rPh sb="4" eb="5">
      <t>コウ</t>
    </rPh>
    <rPh sb="5" eb="6">
      <t>テラ</t>
    </rPh>
    <rPh sb="6" eb="8">
      <t>ガクエン</t>
    </rPh>
    <rPh sb="8" eb="9">
      <t>トウ</t>
    </rPh>
    <phoneticPr fontId="2"/>
  </si>
  <si>
    <t xml:space="preserve">特別な支援が必要な児童のうち大阪府私学助成(特別支援教育費補助金)及び本市特定教育・保育施設等運営補助金(特別支援保育事業)の対象とならない児童、私学助成の対象になるが本市運営補助金の対象にならない児童、医療的ケアが必要な児童の受入れを実施する認定こども園に対して、補助することにより特別な支援が必要な児童の認定こども園への就園を支援し、適切な教育・保育の機会の拡大を図る。
</t>
    <rPh sb="53" eb="55">
      <t>トクベツ</t>
    </rPh>
    <rPh sb="55" eb="57">
      <t>シエン</t>
    </rPh>
    <rPh sb="57" eb="59">
      <t>ホイク</t>
    </rPh>
    <rPh sb="59" eb="61">
      <t>ジギョウ</t>
    </rPh>
    <rPh sb="63" eb="65">
      <t>タイショウ</t>
    </rPh>
    <rPh sb="70" eb="72">
      <t>ジドウ</t>
    </rPh>
    <rPh sb="102" eb="104">
      <t>イリョウ</t>
    </rPh>
    <rPh sb="104" eb="105">
      <t>テキ</t>
    </rPh>
    <rPh sb="108" eb="110">
      <t>ヒツヨウ</t>
    </rPh>
    <rPh sb="111" eb="113">
      <t>ジドウ</t>
    </rPh>
    <phoneticPr fontId="18"/>
  </si>
  <si>
    <t xml:space="preserve">児童養護施設等における新型コロナウイルスの感染拡大防止を図る事業等補助金
</t>
    <phoneticPr fontId="2"/>
  </si>
  <si>
    <t>児童養護施設等は、適切な感染拡大防止対策を行った上での事業継続が求められているため、新型コロナウイルスの感染拡大を防止する観点から、①マスク等購入費、②児童養護施設等の消毒経費、③広報啓発経費、④個室化に要する改修費等、⑤職員が感染対策を図りながら業務を継続的に実施するために必要な経費を補助することで、継続的な事業実施に向けた環境整備を図る。</t>
  </si>
  <si>
    <t>新型コロナウイルス感染拡大防止対策のために必要となる経費を補助する。
（対象事業者）民間及び指定管理の児童養護施設、乳児院、児童心理治療施設、母子生活支援施設、自立援助ホーム、ファミリーホーム、地域小規模児童養護施設、分園型小規模グループケア、里親、一時保護委託、児童家庭支援センター、養子縁組民間あっせん機関
（補助額）１施設あたり上限8,000千円（ただし里親、一時保護委託、児童家庭支援センター、養子縁組民間あっせん機関は1,000千円）（補助率）10/10</t>
    <phoneticPr fontId="2"/>
  </si>
  <si>
    <t>民間保育所等において、新型コロナウイルスの感染拡大を防止する観点から、マスクや消毒液等の衛生用品や感染防止の備品購入等、職員が感染症対策の徹底を図りながら業務を継続的に実施していくために必要な経費を補助することで、継続的な事業実施に向けた環境整備を図る</t>
    <phoneticPr fontId="2"/>
  </si>
  <si>
    <t>民間保育所（公設置民営含む）、幼保連携型認定こども園、地域型保育事業、認可外保育施設等に、新型コロナウイルス感染拡大防止対策のために必要となる経費を補助する。（補助率：10/10）</t>
    <phoneticPr fontId="2"/>
  </si>
  <si>
    <t>保育所等における新型コロナウイルス緊急包括支援事業費補助金</t>
    <rPh sb="0" eb="4">
      <t>ホイクショトウ</t>
    </rPh>
    <rPh sb="8" eb="10">
      <t>シンガタ</t>
    </rPh>
    <rPh sb="17" eb="21">
      <t>キンキュウホウカツ</t>
    </rPh>
    <rPh sb="21" eb="26">
      <t>シエンジギョウヒ</t>
    </rPh>
    <rPh sb="26" eb="29">
      <t>ホジョキン</t>
    </rPh>
    <phoneticPr fontId="2"/>
  </si>
  <si>
    <t>新制度に移行した私立幼稚園等</t>
    <rPh sb="0" eb="3">
      <t>シンセイド</t>
    </rPh>
    <rPh sb="4" eb="6">
      <t>イコウ</t>
    </rPh>
    <rPh sb="8" eb="13">
      <t>シリツヨウチエン</t>
    </rPh>
    <rPh sb="13" eb="14">
      <t>トウ</t>
    </rPh>
    <phoneticPr fontId="2"/>
  </si>
  <si>
    <t>一時預かり事業（幼稚園型）を実施する施設における新型コロナウイルス感染症対策として、幼稚園等の消毒や感染防止の備品等の購入経費に対し、補助を実施することにより、感染拡大防止を図る</t>
    <rPh sb="70" eb="72">
      <t>ジッシ</t>
    </rPh>
    <rPh sb="87" eb="88">
      <t>ハカ</t>
    </rPh>
    <phoneticPr fontId="2"/>
  </si>
  <si>
    <t>新型コロナウイルス感染症対策として、保消毒や感染防止の備品等の購入をするために必要な経費について、500,000円を上限に補助する。</t>
    <rPh sb="42" eb="44">
      <t>ケイヒ</t>
    </rPh>
    <rPh sb="52" eb="57">
      <t>000エン</t>
    </rPh>
    <rPh sb="58" eb="60">
      <t>ジョウゲン</t>
    </rPh>
    <rPh sb="61" eb="63">
      <t>ホジョ</t>
    </rPh>
    <phoneticPr fontId="2"/>
  </si>
  <si>
    <t>こども青少年局
子育て支援部
管理課
管理課
（幼稚園運営企画グループ）
こども家庭課
保育施策部
保育企画課
保育所運営課</t>
    <rPh sb="3" eb="6">
      <t>セイショウネン</t>
    </rPh>
    <rPh sb="6" eb="7">
      <t>キョク</t>
    </rPh>
    <rPh sb="8" eb="10">
      <t>コソダ</t>
    </rPh>
    <rPh sb="11" eb="14">
      <t>シエンブ</t>
    </rPh>
    <rPh sb="15" eb="18">
      <t>カンリカ</t>
    </rPh>
    <rPh sb="56" eb="62">
      <t>ホイクショウンエイカ</t>
    </rPh>
    <phoneticPr fontId="2"/>
  </si>
  <si>
    <t>留守家庭児童の健全育成を図るため、新型コロナウイルス感染症及び少子高齢化への対応が重なる最前線の放課後児童クラブで働く放課後児童支援員や補助員に対して、賃上げ効果が継続される処遇改善を行うために必要な費用を補助し、事業の推進を図る。</t>
    <rPh sb="17" eb="19">
      <t>シンガタ</t>
    </rPh>
    <rPh sb="26" eb="29">
      <t>カンセンショウ</t>
    </rPh>
    <rPh sb="29" eb="30">
      <t>オヨ</t>
    </rPh>
    <rPh sb="31" eb="36">
      <t>ショウシコウレイカ</t>
    </rPh>
    <rPh sb="38" eb="40">
      <t>タイオウ</t>
    </rPh>
    <rPh sb="41" eb="42">
      <t>カサ</t>
    </rPh>
    <rPh sb="44" eb="47">
      <t>サイゼンセン</t>
    </rPh>
    <rPh sb="48" eb="53">
      <t>ホウカゴジドウ</t>
    </rPh>
    <rPh sb="57" eb="58">
      <t>ハタラ</t>
    </rPh>
    <rPh sb="59" eb="64">
      <t>ホウカゴジドウ</t>
    </rPh>
    <rPh sb="64" eb="67">
      <t>シエンイン</t>
    </rPh>
    <rPh sb="68" eb="71">
      <t>ホジョイン</t>
    </rPh>
    <rPh sb="72" eb="73">
      <t>タイ</t>
    </rPh>
    <rPh sb="76" eb="78">
      <t>チンア</t>
    </rPh>
    <rPh sb="79" eb="81">
      <t>コウカ</t>
    </rPh>
    <rPh sb="82" eb="84">
      <t>ケイゾク</t>
    </rPh>
    <rPh sb="87" eb="91">
      <t>ショグウカイゼン</t>
    </rPh>
    <rPh sb="92" eb="93">
      <t>オコナ</t>
    </rPh>
    <rPh sb="97" eb="99">
      <t>ヒツヨウ</t>
    </rPh>
    <rPh sb="100" eb="102">
      <t>ヒヨウ</t>
    </rPh>
    <phoneticPr fontId="2"/>
  </si>
  <si>
    <t>放課後児童支援員や補助員に、賃上げ効果が継続される処遇改善を行っている留守家庭児童対策事業を実施するものに対して、処遇改善に必要な経費を補助する。（補助上限11千円　常勤職員1人×1月あたり）</t>
    <rPh sb="68" eb="70">
      <t>ホジョ</t>
    </rPh>
    <rPh sb="74" eb="76">
      <t>ホジョ</t>
    </rPh>
    <rPh sb="76" eb="78">
      <t>ジョウゲン</t>
    </rPh>
    <rPh sb="80" eb="81">
      <t>セン</t>
    </rPh>
    <rPh sb="81" eb="82">
      <t>エン</t>
    </rPh>
    <rPh sb="83" eb="85">
      <t>ジョウキン</t>
    </rPh>
    <rPh sb="85" eb="87">
      <t>ショクイン</t>
    </rPh>
    <rPh sb="88" eb="89">
      <t>ニン</t>
    </rPh>
    <rPh sb="91" eb="92">
      <t>ツキ</t>
    </rPh>
    <phoneticPr fontId="2"/>
  </si>
  <si>
    <r>
      <t>こども青少年局
子育て支援部</t>
    </r>
    <r>
      <rPr>
        <strike/>
        <sz val="9"/>
        <rFont val="ＭＳ 明朝"/>
        <family val="1"/>
        <charset val="128"/>
      </rPr>
      <t xml:space="preserve">
</t>
    </r>
    <r>
      <rPr>
        <sz val="9"/>
        <rFont val="ＭＳ 明朝"/>
        <family val="1"/>
        <charset val="128"/>
      </rPr>
      <t>管理課
（幼稚園運営企画グループ）</t>
    </r>
    <rPh sb="3" eb="6">
      <t>セイショウネン</t>
    </rPh>
    <rPh sb="6" eb="7">
      <t>キョク</t>
    </rPh>
    <rPh sb="8" eb="10">
      <t>コソダ</t>
    </rPh>
    <rPh sb="11" eb="13">
      <t>シエン</t>
    </rPh>
    <rPh sb="13" eb="14">
      <t>ブ</t>
    </rPh>
    <rPh sb="15" eb="18">
      <t>カンリカ</t>
    </rPh>
    <rPh sb="20" eb="23">
      <t>ヨウチエン</t>
    </rPh>
    <rPh sb="23" eb="25">
      <t>ウンエイ</t>
    </rPh>
    <rPh sb="25" eb="27">
      <t>キカク</t>
    </rPh>
    <phoneticPr fontId="3"/>
  </si>
  <si>
    <t>R1</t>
    <phoneticPr fontId="16"/>
  </si>
  <si>
    <t>民間保育所等整備費補助金（公立保育所民間移管）</t>
    <rPh sb="0" eb="2">
      <t>ミンカン</t>
    </rPh>
    <rPh sb="2" eb="4">
      <t>ホイク</t>
    </rPh>
    <rPh sb="4" eb="5">
      <t>ショ</t>
    </rPh>
    <rPh sb="5" eb="6">
      <t>トウ</t>
    </rPh>
    <rPh sb="6" eb="9">
      <t>セイビヒ</t>
    </rPh>
    <rPh sb="9" eb="12">
      <t>ホジョキン</t>
    </rPh>
    <rPh sb="13" eb="15">
      <t>コウリツ</t>
    </rPh>
    <rPh sb="15" eb="17">
      <t>ホイク</t>
    </rPh>
    <rPh sb="17" eb="18">
      <t>ショ</t>
    </rPh>
    <rPh sb="18" eb="20">
      <t>ミンカン</t>
    </rPh>
    <rPh sb="20" eb="22">
      <t>イカン</t>
    </rPh>
    <phoneticPr fontId="2"/>
  </si>
  <si>
    <t>特別な支援が必要な児童のうち大阪府私学助成(特別支援教育費補助金)及び本市特定教育・保育施設等運営補助金(特別支援保育事業)の対象とならない児童、私学助成の対象になるが本市運営補助金の対象にならない児童の受入れに要する経費を補助する
(補助上限)
・教育(1号)認定児童:年額783,600円
・保育(2号)認定児童:年額3,956,400円(正規)
　　　　　　　　　　　　2,529,600円(常勤)
　　　　　　　　　　　　1,264,800円(非常勤)
・保育(3号)認定児童:年額3,956,400円(正規)
　　　　　　　　　　　　2,529,600円(常勤)
　　　　　　　　　　　　1,264,800円(非常勤)</t>
    <phoneticPr fontId="20"/>
  </si>
  <si>
    <t>保育所等におけるマスク購入等の感染拡大防止対策事業費補助金交付要綱</t>
    <rPh sb="0" eb="2">
      <t>ホイク</t>
    </rPh>
    <rPh sb="2" eb="3">
      <t>ショ</t>
    </rPh>
    <rPh sb="3" eb="4">
      <t>トウ</t>
    </rPh>
    <rPh sb="11" eb="13">
      <t>コウニュウ</t>
    </rPh>
    <rPh sb="13" eb="14">
      <t>トウ</t>
    </rPh>
    <rPh sb="15" eb="17">
      <t>カンセン</t>
    </rPh>
    <rPh sb="17" eb="19">
      <t>カクダイ</t>
    </rPh>
    <rPh sb="19" eb="21">
      <t>ボウシ</t>
    </rPh>
    <rPh sb="21" eb="23">
      <t>タイサク</t>
    </rPh>
    <rPh sb="23" eb="26">
      <t>ジギョウヒ</t>
    </rPh>
    <rPh sb="26" eb="29">
      <t>ホジョキン</t>
    </rPh>
    <rPh sb="29" eb="31">
      <t>コウフ</t>
    </rPh>
    <rPh sb="31" eb="33">
      <t>ヨウコウ</t>
    </rPh>
    <phoneticPr fontId="2"/>
  </si>
  <si>
    <t>R1</t>
    <phoneticPr fontId="2"/>
  </si>
  <si>
    <t>(社福)大阪主婦の会等</t>
    <rPh sb="1" eb="3">
      <t>シャフク</t>
    </rPh>
    <rPh sb="4" eb="6">
      <t>オオサカ</t>
    </rPh>
    <rPh sb="6" eb="8">
      <t>シュフ</t>
    </rPh>
    <rPh sb="9" eb="10">
      <t>カイ</t>
    </rPh>
    <rPh sb="10" eb="1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</si>
</sst>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7">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2"/>
      <color theme="1"/>
      <name val="ＭＳ 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sz val="6"/>
      <name val="ＭＳ Ｐゴシック"/>
      <family val="3"/>
      <charset val="128"/>
      <scheme val="minor"/>
    </font>
    <font>
      <sz val="9"/>
      <color indexed="8"/>
      <name val="ＭＳ ゴシック"/>
      <family val="3"/>
      <charset val="128"/>
    </font>
    <font>
      <b/>
      <sz val="9"/>
      <color indexed="81"/>
      <name val="MS P ゴシック"/>
      <family val="3"/>
      <charset val="128"/>
    </font>
    <font>
      <sz val="12"/>
      <name val="ＭＳ 明朝"/>
      <family val="1"/>
      <charset val="128"/>
    </font>
    <font>
      <sz val="10"/>
      <name val="ＭＳ 明朝"/>
      <family val="1"/>
      <charset val="128"/>
    </font>
    <font>
      <strike/>
      <sz val="9"/>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25">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0" fontId="12" fillId="0" borderId="0" xfId="0" applyFont="1" applyFill="1" applyAlignment="1" applyProtection="1">
      <alignment horizontal="left" vertical="center"/>
    </xf>
    <xf numFmtId="38" fontId="3" fillId="0" borderId="2" xfId="0" applyNumberFormat="1" applyFont="1" applyFill="1" applyBorder="1" applyAlignment="1" applyProtection="1">
      <alignment horizontal="right" vertical="center"/>
    </xf>
    <xf numFmtId="38" fontId="3" fillId="0" borderId="2" xfId="1" applyFont="1" applyFill="1" applyBorder="1" applyAlignment="1">
      <alignment horizontal="right" vertical="center" wrapText="1"/>
    </xf>
    <xf numFmtId="176" fontId="3" fillId="0" borderId="0" xfId="0" applyNumberFormat="1" applyFont="1" applyFill="1"/>
    <xf numFmtId="0" fontId="8" fillId="0" borderId="0" xfId="0" applyFont="1" applyFill="1"/>
    <xf numFmtId="0" fontId="3" fillId="0" borderId="2" xfId="5" applyFont="1" applyFill="1" applyBorder="1" applyAlignment="1" applyProtection="1">
      <alignment vertical="center" wrapText="1"/>
      <protection locked="0"/>
    </xf>
    <xf numFmtId="0" fontId="3" fillId="0" borderId="2" xfId="0" applyFont="1" applyFill="1" applyBorder="1" applyAlignment="1" applyProtection="1">
      <alignment vertical="top" wrapText="1"/>
      <protection locked="0"/>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0" xfId="1" applyFont="1" applyFill="1" applyAlignment="1" applyProtection="1">
      <alignment horizontal="right" vertical="center"/>
    </xf>
    <xf numFmtId="0" fontId="3" fillId="0" borderId="1" xfId="0" applyFont="1" applyFill="1" applyBorder="1" applyAlignment="1" applyProtection="1">
      <alignment horizontal="center" vertical="center" wrapText="1"/>
      <protection locked="0"/>
    </xf>
    <xf numFmtId="0" fontId="3" fillId="0" borderId="1" xfId="5" applyFont="1" applyFill="1" applyBorder="1" applyAlignment="1" applyProtection="1">
      <alignment vertical="center" wrapText="1"/>
      <protection locked="0"/>
    </xf>
    <xf numFmtId="0" fontId="3" fillId="0" borderId="1" xfId="0" applyFont="1" applyFill="1" applyBorder="1" applyAlignment="1" applyProtection="1">
      <alignment vertical="top" wrapText="1"/>
      <protection locked="0"/>
    </xf>
    <xf numFmtId="0" fontId="3" fillId="0" borderId="0" xfId="0" applyFont="1" applyFill="1" applyAlignment="1" applyProtection="1">
      <alignment vertical="center" wrapText="1"/>
    </xf>
    <xf numFmtId="0" fontId="24" fillId="0" borderId="0" xfId="0" applyFont="1" applyFill="1" applyAlignment="1">
      <alignment horizontal="left" vertical="center"/>
    </xf>
    <xf numFmtId="0" fontId="3" fillId="0" borderId="0" xfId="0" applyFont="1" applyFill="1" applyAlignment="1">
      <alignment horizontal="left" vertical="center"/>
    </xf>
    <xf numFmtId="0" fontId="8" fillId="0" borderId="0" xfId="0" applyFont="1" applyFill="1" applyAlignment="1">
      <alignment vertical="center"/>
    </xf>
    <xf numFmtId="0" fontId="0" fillId="0" borderId="0" xfId="0" applyFont="1" applyFill="1" applyBorder="1" applyAlignment="1">
      <alignment horizontal="distributed" vertical="center"/>
    </xf>
    <xf numFmtId="0" fontId="3" fillId="0" borderId="0" xfId="0" applyFont="1" applyFill="1" applyAlignment="1">
      <alignment vertical="center" wrapText="1"/>
    </xf>
    <xf numFmtId="0" fontId="3" fillId="0" borderId="0" xfId="0" applyFont="1" applyFill="1" applyAlignment="1">
      <alignment vertical="center"/>
    </xf>
    <xf numFmtId="0" fontId="12" fillId="0" borderId="0" xfId="0" applyFont="1" applyFill="1" applyAlignment="1">
      <alignment horizontal="left" vertical="center"/>
    </xf>
    <xf numFmtId="38" fontId="25" fillId="0" borderId="0" xfId="4" applyFont="1" applyFill="1" applyAlignment="1">
      <alignment horizontal="left"/>
    </xf>
    <xf numFmtId="176" fontId="3" fillId="0" borderId="0" xfId="0" applyNumberFormat="1" applyFont="1" applyFill="1" applyAlignment="1">
      <alignment vertical="center"/>
    </xf>
    <xf numFmtId="176" fontId="25" fillId="0" borderId="0" xfId="0" applyNumberFormat="1" applyFont="1" applyFill="1" applyAlignment="1">
      <alignment horizontal="right"/>
    </xf>
    <xf numFmtId="0" fontId="3" fillId="0" borderId="0" xfId="0" applyFont="1" applyFill="1" applyBorder="1" applyAlignment="1">
      <alignment vertical="center" wrapText="1"/>
    </xf>
    <xf numFmtId="0" fontId="3" fillId="0" borderId="2" xfId="0" applyFont="1" applyFill="1" applyBorder="1" applyAlignment="1">
      <alignment vertical="top" wrapText="1"/>
    </xf>
    <xf numFmtId="176" fontId="3" fillId="0" borderId="0" xfId="0" applyNumberFormat="1" applyFont="1" applyFill="1" applyAlignment="1" applyProtection="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177" fontId="3" fillId="0" borderId="2" xfId="0" applyNumberFormat="1" applyFont="1" applyFill="1" applyBorder="1" applyAlignment="1">
      <alignment horizontal="right" vertical="center" wrapText="1"/>
    </xf>
    <xf numFmtId="0" fontId="8" fillId="0" borderId="2" xfId="5" applyFont="1" applyFill="1" applyBorder="1" applyAlignment="1" applyProtection="1">
      <alignment horizontal="center" vertical="center" wrapText="1"/>
      <protection locked="0"/>
    </xf>
    <xf numFmtId="176" fontId="3" fillId="0" borderId="0" xfId="0" applyNumberFormat="1" applyFont="1" applyFill="1" applyAlignment="1">
      <alignment vertical="center" wrapText="1"/>
    </xf>
    <xf numFmtId="0" fontId="3" fillId="0" borderId="2" xfId="0" applyFont="1" applyFill="1" applyBorder="1" applyAlignment="1" applyProtection="1">
      <alignment vertical="center" wrapText="1"/>
      <protection locked="0"/>
    </xf>
    <xf numFmtId="0" fontId="3" fillId="0" borderId="0" xfId="0" applyFont="1" applyFill="1"/>
    <xf numFmtId="0" fontId="3" fillId="0" borderId="2" xfId="4" applyNumberFormat="1" applyFont="1" applyFill="1" applyBorder="1" applyAlignment="1" applyProtection="1">
      <alignment vertical="center" wrapText="1"/>
      <protection locked="0"/>
    </xf>
    <xf numFmtId="0" fontId="3" fillId="0" borderId="2" xfId="5" applyFont="1" applyFill="1" applyBorder="1" applyAlignment="1">
      <alignment horizontal="left" vertical="center" wrapText="1"/>
    </xf>
    <xf numFmtId="38" fontId="3" fillId="0" borderId="2" xfId="4"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38" fontId="3" fillId="0" borderId="1" xfId="1" applyFont="1" applyFill="1" applyBorder="1" applyAlignment="1" applyProtection="1">
      <alignment horizontal="right" vertical="center" wrapText="1"/>
      <protection locked="0"/>
    </xf>
    <xf numFmtId="0" fontId="3" fillId="0" borderId="6" xfId="0" applyFont="1" applyFill="1" applyBorder="1" applyAlignment="1" applyProtection="1">
      <alignment horizontal="center" vertical="center" wrapText="1"/>
      <protection locked="0"/>
    </xf>
    <xf numFmtId="0" fontId="3" fillId="0" borderId="6" xfId="5" applyFont="1" applyFill="1" applyBorder="1" applyAlignment="1" applyProtection="1">
      <alignment vertical="center" wrapText="1"/>
      <protection locked="0"/>
    </xf>
    <xf numFmtId="38" fontId="3" fillId="0" borderId="6" xfId="1" applyFont="1" applyFill="1" applyBorder="1" applyAlignment="1" applyProtection="1">
      <alignment horizontal="right" vertical="center" wrapText="1"/>
      <protection locked="0"/>
    </xf>
    <xf numFmtId="176" fontId="3" fillId="0" borderId="6" xfId="5" applyNumberFormat="1" applyFont="1" applyFill="1" applyBorder="1" applyAlignment="1" applyProtection="1">
      <alignment horizontal="right" vertical="center" wrapText="1"/>
      <protection locked="0"/>
    </xf>
    <xf numFmtId="0" fontId="3" fillId="0" borderId="6" xfId="0" applyFont="1" applyFill="1" applyBorder="1" applyAlignment="1" applyProtection="1">
      <alignment vertical="top" wrapText="1"/>
      <protection locked="0"/>
    </xf>
    <xf numFmtId="0" fontId="8" fillId="0" borderId="0" xfId="0" applyFont="1" applyFill="1" applyAlignment="1">
      <alignment vertical="center" wrapText="1"/>
    </xf>
    <xf numFmtId="38" fontId="8" fillId="0" borderId="2" xfId="4" applyFont="1" applyFill="1" applyBorder="1" applyAlignment="1">
      <alignment horizontal="center" vertical="center" wrapText="1"/>
    </xf>
    <xf numFmtId="176" fontId="3" fillId="0" borderId="2" xfId="0" applyNumberFormat="1" applyFont="1" applyFill="1" applyBorder="1" applyAlignment="1" applyProtection="1">
      <alignment vertical="center" wrapText="1"/>
    </xf>
    <xf numFmtId="0" fontId="8" fillId="0" borderId="2" xfId="0" applyFont="1" applyFill="1" applyBorder="1" applyAlignment="1">
      <alignment horizontal="distributed" vertical="center" wrapText="1"/>
    </xf>
    <xf numFmtId="0" fontId="3" fillId="0" borderId="2" xfId="0" applyFont="1" applyFill="1" applyBorder="1" applyAlignment="1">
      <alignment horizontal="center" vertical="center"/>
    </xf>
    <xf numFmtId="176" fontId="3" fillId="0" borderId="2" xfId="4" applyNumberFormat="1" applyFont="1" applyFill="1" applyBorder="1" applyAlignment="1" applyProtection="1">
      <alignment horizontal="center" vertical="center"/>
      <protection locked="0"/>
    </xf>
    <xf numFmtId="0" fontId="8" fillId="0" borderId="2" xfId="0" applyFont="1" applyFill="1" applyBorder="1" applyAlignment="1">
      <alignment horizontal="center" vertical="center" wrapText="1"/>
    </xf>
    <xf numFmtId="38" fontId="8" fillId="0" borderId="5" xfId="4" applyFont="1" applyFill="1" applyBorder="1" applyAlignment="1">
      <alignment horizontal="center" vertical="center" wrapText="1"/>
    </xf>
    <xf numFmtId="0" fontId="8" fillId="0" borderId="2" xfId="0" applyFont="1" applyFill="1" applyBorder="1" applyAlignment="1" applyProtection="1">
      <alignment horizontal="center" vertical="center"/>
    </xf>
    <xf numFmtId="0" fontId="8" fillId="0" borderId="46" xfId="0" applyFont="1" applyFill="1" applyBorder="1" applyAlignment="1">
      <alignment horizontal="distributed" vertical="center" wrapText="1"/>
    </xf>
    <xf numFmtId="38" fontId="3" fillId="0" borderId="4" xfId="4" applyFont="1" applyFill="1" applyBorder="1" applyAlignment="1" applyProtection="1">
      <alignment horizontal="center" vertical="center" wrapText="1"/>
      <protection locked="0"/>
    </xf>
    <xf numFmtId="0" fontId="3" fillId="0" borderId="2" xfId="5" applyFont="1" applyFill="1" applyBorder="1" applyAlignment="1">
      <alignment horizontal="center" vertical="center" wrapText="1"/>
    </xf>
    <xf numFmtId="0" fontId="3" fillId="0" borderId="1" xfId="5"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6" xfId="5" applyFont="1" applyFill="1" applyBorder="1" applyAlignment="1" applyProtection="1">
      <alignment horizontal="center" vertical="center" wrapText="1"/>
      <protection locked="0"/>
    </xf>
    <xf numFmtId="38" fontId="3" fillId="0" borderId="2" xfId="1" applyFont="1" applyFill="1" applyBorder="1" applyAlignment="1" applyProtection="1">
      <alignment horizontal="right" vertical="center"/>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3" fillId="0" borderId="0" xfId="0" applyFont="1" applyFill="1" applyBorder="1" applyAlignment="1" applyProtection="1">
      <alignment horizontal="distributed" vertical="center" wrapText="1"/>
    </xf>
    <xf numFmtId="0" fontId="3" fillId="0" borderId="0"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24" fillId="0" borderId="4" xfId="0" applyFont="1" applyFill="1" applyBorder="1" applyAlignment="1">
      <alignment horizontal="distributed" vertical="center"/>
    </xf>
    <xf numFmtId="0" fontId="0" fillId="0" borderId="5" xfId="0" applyFont="1" applyFill="1" applyBorder="1" applyAlignment="1">
      <alignment horizontal="distributed"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3" fillId="0" borderId="45"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0" fontId="3" fillId="0" borderId="0" xfId="0" applyFont="1" applyFill="1" applyAlignment="1">
      <alignment horizontal="left" vertical="center"/>
    </xf>
    <xf numFmtId="176" fontId="3"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ColWidth="9" defaultRowHeight="11"/>
  <cols>
    <col min="1" max="1" width="3" style="1" customWidth="1"/>
    <col min="2" max="2" width="6" style="1" bestFit="1" customWidth="1"/>
    <col min="3" max="3" width="5.36328125" style="1" bestFit="1" customWidth="1"/>
    <col min="4" max="4" width="10.6328125" style="1" customWidth="1"/>
    <col min="5" max="5" width="10.453125" style="1" bestFit="1" customWidth="1"/>
    <col min="6" max="6" width="12.36328125" style="1" customWidth="1"/>
    <col min="7" max="7" width="4.7265625" style="1" customWidth="1"/>
    <col min="8" max="17" width="10.6328125" style="1" customWidth="1"/>
    <col min="18" max="18" width="18.90625" style="1" customWidth="1"/>
    <col min="19" max="19" width="21.36328125" style="1" bestFit="1" customWidth="1"/>
    <col min="20" max="16384" width="9" style="1"/>
  </cols>
  <sheetData>
    <row r="1" spans="1:21" ht="16.5">
      <c r="A1" s="50" t="s">
        <v>45</v>
      </c>
      <c r="R1" s="2" t="s">
        <v>3</v>
      </c>
    </row>
    <row r="2" spans="1:21">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c r="B6" s="42"/>
      <c r="C6" s="45"/>
      <c r="D6" s="15"/>
      <c r="E6" s="15"/>
      <c r="F6" s="20" t="s">
        <v>13</v>
      </c>
      <c r="G6" s="21">
        <v>0</v>
      </c>
      <c r="H6" s="21"/>
      <c r="I6" s="21"/>
      <c r="J6" s="21"/>
      <c r="K6" s="21"/>
      <c r="L6" s="21"/>
      <c r="M6" s="21"/>
      <c r="N6" s="21"/>
      <c r="O6" s="21"/>
      <c r="P6" s="21"/>
      <c r="Q6" s="21"/>
      <c r="R6" s="22"/>
      <c r="S6" s="1" t="s">
        <v>18</v>
      </c>
    </row>
    <row r="7" spans="1:21">
      <c r="B7" s="42"/>
      <c r="C7" s="45"/>
      <c r="D7" s="15"/>
      <c r="E7" s="15"/>
      <c r="F7" s="20" t="s">
        <v>6</v>
      </c>
      <c r="G7" s="21">
        <v>0</v>
      </c>
      <c r="H7" s="21"/>
      <c r="I7" s="21"/>
      <c r="J7" s="21"/>
      <c r="K7" s="21"/>
      <c r="L7" s="21"/>
      <c r="M7" s="21"/>
      <c r="N7" s="21"/>
      <c r="O7" s="21"/>
      <c r="P7" s="21"/>
      <c r="Q7" s="21"/>
      <c r="R7" s="22"/>
    </row>
    <row r="8" spans="1:21" ht="11.5" thickBot="1">
      <c r="B8" s="42"/>
      <c r="C8" s="45"/>
      <c r="D8" s="15"/>
      <c r="E8" s="15"/>
      <c r="F8" s="23" t="s">
        <v>5</v>
      </c>
      <c r="G8" s="24">
        <v>0</v>
      </c>
      <c r="H8" s="24"/>
      <c r="I8" s="24"/>
      <c r="J8" s="24"/>
      <c r="K8" s="24"/>
      <c r="L8" s="24"/>
      <c r="M8" s="24"/>
      <c r="N8" s="24"/>
      <c r="O8" s="24"/>
      <c r="P8" s="24"/>
      <c r="Q8" s="24"/>
      <c r="R8" s="25"/>
    </row>
    <row r="9" spans="1:21" ht="11.5" thickTop="1">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1.5" thickBot="1">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1.5" thickBot="1">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c r="B15" s="42"/>
      <c r="C15" s="45"/>
      <c r="D15" s="15"/>
      <c r="E15" s="15"/>
      <c r="F15" s="20" t="s">
        <v>6</v>
      </c>
      <c r="G15" s="21">
        <v>0</v>
      </c>
      <c r="H15" s="21"/>
      <c r="I15" s="21"/>
      <c r="J15" s="21"/>
      <c r="K15" s="21"/>
      <c r="L15" s="21"/>
      <c r="M15" s="21"/>
      <c r="N15" s="21"/>
      <c r="O15" s="21"/>
      <c r="P15" s="21"/>
      <c r="Q15" s="21"/>
      <c r="R15" s="22"/>
    </row>
    <row r="16" spans="1:21" ht="11.5" thickBot="1">
      <c r="B16" s="42"/>
      <c r="C16" s="45"/>
      <c r="D16" s="15"/>
      <c r="E16" s="15"/>
      <c r="F16" s="23" t="s">
        <v>5</v>
      </c>
      <c r="G16" s="24">
        <v>0</v>
      </c>
      <c r="H16" s="24"/>
      <c r="I16" s="24"/>
      <c r="J16" s="24"/>
      <c r="K16" s="24"/>
      <c r="L16" s="24"/>
      <c r="M16" s="24"/>
      <c r="N16" s="24"/>
      <c r="O16" s="24"/>
      <c r="P16" s="24"/>
      <c r="Q16" s="24"/>
      <c r="R16" s="25"/>
    </row>
    <row r="17" spans="2:19" ht="11.5" thickTop="1">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1.5" thickBot="1">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1.5" thickBot="1">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1.5" thickBot="1">
      <c r="B24" s="42"/>
      <c r="C24" s="45"/>
      <c r="D24" s="15"/>
      <c r="E24" s="15"/>
      <c r="F24" s="23" t="s">
        <v>5</v>
      </c>
      <c r="G24" s="24">
        <v>0</v>
      </c>
      <c r="H24" s="24"/>
      <c r="I24" s="24"/>
      <c r="J24" s="24"/>
      <c r="K24" s="24"/>
      <c r="L24" s="24"/>
      <c r="M24" s="24"/>
      <c r="N24" s="24"/>
      <c r="O24" s="24"/>
      <c r="P24" s="24"/>
      <c r="Q24" s="24"/>
      <c r="R24" s="25"/>
    </row>
    <row r="25" spans="2:19" ht="11.5" thickTop="1">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1.5" thickBot="1">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1.5" thickBot="1">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c r="B29" s="42"/>
      <c r="C29" s="45"/>
      <c r="D29" s="16"/>
      <c r="E29" s="16"/>
      <c r="F29" s="20" t="s">
        <v>7</v>
      </c>
      <c r="G29" s="21">
        <v>0</v>
      </c>
      <c r="H29" s="21"/>
      <c r="I29" s="21"/>
      <c r="J29" s="21"/>
      <c r="K29" s="21"/>
      <c r="L29" s="21"/>
      <c r="M29" s="21"/>
      <c r="N29" s="21"/>
      <c r="O29" s="21"/>
      <c r="P29" s="21"/>
      <c r="Q29" s="21"/>
      <c r="R29" s="22"/>
    </row>
    <row r="30" spans="2:19">
      <c r="B30" s="42"/>
      <c r="C30" s="45"/>
      <c r="D30" s="16"/>
      <c r="E30" s="16"/>
      <c r="F30" s="20" t="s">
        <v>13</v>
      </c>
      <c r="G30" s="21">
        <v>0</v>
      </c>
      <c r="H30" s="21"/>
      <c r="I30" s="21"/>
      <c r="J30" s="21"/>
      <c r="K30" s="21"/>
      <c r="L30" s="21"/>
      <c r="M30" s="21"/>
      <c r="N30" s="21"/>
      <c r="O30" s="21"/>
      <c r="P30" s="21"/>
      <c r="Q30" s="21"/>
      <c r="R30" s="22"/>
    </row>
    <row r="31" spans="2:19">
      <c r="B31" s="42"/>
      <c r="C31" s="45"/>
      <c r="D31" s="16"/>
      <c r="E31" s="16"/>
      <c r="F31" s="20" t="s">
        <v>6</v>
      </c>
      <c r="G31" s="21">
        <v>0</v>
      </c>
      <c r="H31" s="21"/>
      <c r="I31" s="21"/>
      <c r="J31" s="21"/>
      <c r="K31" s="21"/>
      <c r="L31" s="21"/>
      <c r="M31" s="21"/>
      <c r="N31" s="21"/>
      <c r="O31" s="21"/>
      <c r="P31" s="21"/>
      <c r="Q31" s="21"/>
      <c r="R31" s="22"/>
    </row>
    <row r="32" spans="2:19" ht="11.5" thickBot="1">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1.5" thickTop="1">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1.5" thickBot="1">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1.5" thickBot="1">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c r="B39" s="42"/>
      <c r="C39" s="45"/>
      <c r="D39" s="15"/>
      <c r="E39" s="15"/>
      <c r="F39" s="20" t="s">
        <v>6</v>
      </c>
      <c r="G39" s="21">
        <v>0</v>
      </c>
      <c r="H39" s="21"/>
      <c r="I39" s="21"/>
      <c r="J39" s="21"/>
      <c r="K39" s="21"/>
      <c r="L39" s="21"/>
      <c r="M39" s="21"/>
      <c r="N39" s="21"/>
      <c r="O39" s="21"/>
      <c r="P39" s="21"/>
      <c r="Q39" s="21"/>
      <c r="R39" s="22"/>
    </row>
    <row r="40" spans="2:19" ht="11.5" thickBot="1">
      <c r="B40" s="42"/>
      <c r="C40" s="45"/>
      <c r="D40" s="15"/>
      <c r="E40" s="15"/>
      <c r="F40" s="23" t="s">
        <v>5</v>
      </c>
      <c r="G40" s="24">
        <v>0</v>
      </c>
      <c r="H40" s="24"/>
      <c r="I40" s="24"/>
      <c r="J40" s="24"/>
      <c r="K40" s="24"/>
      <c r="L40" s="24"/>
      <c r="M40" s="24"/>
      <c r="N40" s="24"/>
      <c r="O40" s="24"/>
      <c r="P40" s="24"/>
      <c r="Q40" s="24"/>
      <c r="R40" s="25"/>
    </row>
    <row r="41" spans="2:19" ht="11.5" thickTop="1">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1.5" thickBot="1">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1.5" thickBot="1">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1.5" thickBot="1">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1.5" thickTop="1">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1.5" thickBot="1">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1.5" thickBot="1">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1.5" thickBot="1">
      <c r="B56" s="42"/>
      <c r="C56" s="45"/>
      <c r="D56" s="15"/>
      <c r="E56" s="15"/>
      <c r="F56" s="23" t="s">
        <v>5</v>
      </c>
      <c r="G56" s="24">
        <v>0</v>
      </c>
      <c r="H56" s="24"/>
      <c r="I56" s="24"/>
      <c r="J56" s="24"/>
      <c r="K56" s="24"/>
      <c r="L56" s="24"/>
      <c r="M56" s="24"/>
      <c r="N56" s="24"/>
      <c r="O56" s="24"/>
      <c r="P56" s="24"/>
      <c r="Q56" s="24"/>
      <c r="R56" s="25"/>
    </row>
    <row r="57" spans="2:32" ht="11.5" thickTop="1">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1.5" thickBot="1">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1.5" thickBot="1">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1.5" thickBot="1">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1.5" thickTop="1">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1.5" thickBot="1">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1.5" thickBot="1">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c r="F69" s="51"/>
    </row>
    <row r="70" spans="2:18">
      <c r="E70" s="2" t="s">
        <v>46</v>
      </c>
      <c r="F70" s="55" t="s">
        <v>29</v>
      </c>
      <c r="G70" s="56"/>
      <c r="H70" s="57" t="s">
        <v>28</v>
      </c>
      <c r="I70" s="58"/>
      <c r="J70" s="57" t="s">
        <v>30</v>
      </c>
      <c r="K70" s="58"/>
      <c r="L70" s="57" t="s">
        <v>22</v>
      </c>
      <c r="M70" s="58"/>
      <c r="N70" s="57" t="s">
        <v>23</v>
      </c>
      <c r="O70" s="58"/>
      <c r="P70" s="57" t="s">
        <v>24</v>
      </c>
      <c r="Q70" s="58"/>
      <c r="R70" s="53" t="s">
        <v>9</v>
      </c>
    </row>
    <row r="71" spans="2:18">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1.5" thickBot="1">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1.5" thickTop="1">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cols>
    <col min="1" max="1" width="121.6328125" style="71" customWidth="1"/>
    <col min="2" max="2" width="12.453125" customWidth="1"/>
    <col min="4" max="4" width="13.26953125" customWidth="1"/>
  </cols>
  <sheetData>
    <row r="1" spans="1:1" ht="41.5">
      <c r="A1" s="108" t="s">
        <v>109</v>
      </c>
    </row>
    <row r="2" spans="1:1" ht="15" customHeight="1">
      <c r="A2" s="119"/>
    </row>
    <row r="3" spans="1:1" ht="41.5">
      <c r="A3" s="108" t="s">
        <v>107</v>
      </c>
    </row>
    <row r="4" spans="1:1" ht="21.25" customHeight="1">
      <c r="A4" s="109"/>
    </row>
    <row r="5" spans="1:1" s="71" customFormat="1" ht="41.25" customHeight="1">
      <c r="A5" s="120" t="s">
        <v>110</v>
      </c>
    </row>
    <row r="6" spans="1:1" ht="41.25" customHeight="1">
      <c r="A6" s="120" t="s">
        <v>111</v>
      </c>
    </row>
    <row r="7" spans="1:1" ht="41.25" customHeight="1">
      <c r="A7" s="120" t="s">
        <v>112</v>
      </c>
    </row>
    <row r="8" spans="1:1" ht="8.5" customHeight="1"/>
    <row r="9" spans="1:1" ht="21.75" customHeight="1"/>
    <row r="10" spans="1:1" ht="45.75" customHeight="1"/>
    <row r="11" spans="1:1" ht="45.75" customHeight="1"/>
    <row r="12" spans="1:1" ht="45.75" customHeight="1"/>
    <row r="13" spans="1:1" s="69" customFormat="1" ht="93.25" customHeight="1">
      <c r="A13" s="108" t="s">
        <v>108</v>
      </c>
    </row>
    <row r="72" spans="7:7" ht="45" customHeight="1">
      <c r="G72" s="122" t="s">
        <v>114</v>
      </c>
    </row>
    <row r="194" spans="10:11" ht="45" customHeight="1">
      <c r="J194" s="121"/>
      <c r="K194" s="121"/>
    </row>
    <row r="228" spans="10:11" ht="45" customHeight="1">
      <c r="J228" s="122" t="s">
        <v>116</v>
      </c>
      <c r="K228" s="122" t="s">
        <v>113</v>
      </c>
    </row>
    <row r="247" spans="7:7" ht="45" customHeight="1">
      <c r="G247" s="122" t="s">
        <v>115</v>
      </c>
    </row>
  </sheetData>
  <phoneticPr fontId="2"/>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3"/>
  <sheetViews>
    <sheetView tabSelected="1" view="pageBreakPreview" zoomScale="55" zoomScaleNormal="80" zoomScaleSheetLayoutView="55" workbookViewId="0">
      <pane ySplit="6" topLeftCell="A76" activePane="bottomLeft" state="frozen"/>
      <selection pane="bottomLeft" activeCell="G76" sqref="G76"/>
    </sheetView>
  </sheetViews>
  <sheetFormatPr defaultColWidth="9" defaultRowHeight="11"/>
  <cols>
    <col min="1" max="1" width="16.6328125" style="60" customWidth="1"/>
    <col min="2" max="6" width="16.6328125" style="61" customWidth="1"/>
    <col min="7" max="7" width="40.6328125" style="62" customWidth="1"/>
    <col min="8" max="8" width="40.6328125" style="63" customWidth="1"/>
    <col min="9" max="10" width="7.6328125" style="70" customWidth="1"/>
    <col min="11" max="11" width="12.6328125" style="70" customWidth="1"/>
    <col min="12" max="12" width="11.81640625" style="138" customWidth="1"/>
    <col min="13" max="13" width="10.1796875" style="60" bestFit="1" customWidth="1"/>
    <col min="14" max="16384" width="9" style="60"/>
  </cols>
  <sheetData>
    <row r="1" spans="1:19" ht="18" customHeight="1">
      <c r="O1" s="125"/>
    </row>
    <row r="2" spans="1:19" s="144" customFormat="1" ht="18" customHeight="1">
      <c r="A2" s="139" t="s">
        <v>121</v>
      </c>
      <c r="B2" s="140"/>
      <c r="C2" s="140"/>
      <c r="D2" s="140"/>
      <c r="E2" s="140"/>
      <c r="F2" s="140"/>
      <c r="G2" s="141"/>
      <c r="H2" s="141"/>
      <c r="I2" s="192" t="s">
        <v>4</v>
      </c>
      <c r="J2" s="193"/>
      <c r="K2" s="142"/>
      <c r="L2" s="143"/>
      <c r="O2" s="145"/>
    </row>
    <row r="3" spans="1:19" s="144" customFormat="1" ht="18" customHeight="1">
      <c r="A3" s="146" t="s">
        <v>104</v>
      </c>
      <c r="B3" s="141"/>
      <c r="C3" s="147"/>
      <c r="D3" s="196"/>
      <c r="E3" s="196"/>
      <c r="F3" s="197"/>
      <c r="G3" s="198"/>
      <c r="H3" s="199"/>
      <c r="J3" s="148" t="s">
        <v>119</v>
      </c>
      <c r="K3" s="148"/>
      <c r="L3" s="149"/>
      <c r="O3" s="145"/>
    </row>
    <row r="4" spans="1:19" ht="11.25" customHeight="1">
      <c r="A4" s="189" t="s">
        <v>0</v>
      </c>
      <c r="B4" s="194" t="s">
        <v>1</v>
      </c>
      <c r="C4" s="194" t="s">
        <v>2</v>
      </c>
      <c r="D4" s="201" t="s">
        <v>122</v>
      </c>
      <c r="E4" s="201" t="s">
        <v>124</v>
      </c>
      <c r="F4" s="201" t="s">
        <v>123</v>
      </c>
      <c r="G4" s="194" t="s">
        <v>105</v>
      </c>
      <c r="H4" s="194" t="s">
        <v>106</v>
      </c>
      <c r="I4" s="185" t="s">
        <v>117</v>
      </c>
      <c r="J4" s="185" t="s">
        <v>120</v>
      </c>
      <c r="K4" s="185"/>
      <c r="L4" s="187"/>
      <c r="O4" s="125"/>
    </row>
    <row r="5" spans="1:19">
      <c r="A5" s="186"/>
      <c r="B5" s="195"/>
      <c r="C5" s="195"/>
      <c r="D5" s="201"/>
      <c r="E5" s="201"/>
      <c r="F5" s="201"/>
      <c r="G5" s="200"/>
      <c r="H5" s="200"/>
      <c r="I5" s="186"/>
      <c r="J5" s="186"/>
      <c r="K5" s="186"/>
      <c r="L5" s="188"/>
      <c r="O5" s="125"/>
    </row>
    <row r="6" spans="1:19">
      <c r="A6" s="186"/>
      <c r="B6" s="195"/>
      <c r="C6" s="195"/>
      <c r="D6" s="201"/>
      <c r="E6" s="201"/>
      <c r="F6" s="201"/>
      <c r="G6" s="200"/>
      <c r="H6" s="200"/>
      <c r="I6" s="186"/>
      <c r="J6" s="186"/>
      <c r="K6" s="186"/>
      <c r="L6" s="188"/>
      <c r="O6" s="125"/>
    </row>
    <row r="7" spans="1:19" s="64" customFormat="1" ht="91" customHeight="1">
      <c r="A7" s="65" t="s">
        <v>125</v>
      </c>
      <c r="B7" s="67" t="s">
        <v>126</v>
      </c>
      <c r="C7" s="67" t="s">
        <v>127</v>
      </c>
      <c r="D7" s="123">
        <v>9485000</v>
      </c>
      <c r="E7" s="123">
        <v>9079000</v>
      </c>
      <c r="F7" s="124">
        <v>7722000</v>
      </c>
      <c r="G7" s="132" t="s">
        <v>128</v>
      </c>
      <c r="H7" s="132" t="s">
        <v>129</v>
      </c>
      <c r="I7" s="175" t="s">
        <v>130</v>
      </c>
      <c r="J7" s="176" t="s">
        <v>131</v>
      </c>
      <c r="K7" s="170"/>
      <c r="L7" s="68"/>
      <c r="M7" s="68"/>
      <c r="N7" s="68"/>
      <c r="O7" s="68"/>
      <c r="P7" s="68"/>
      <c r="Q7" s="68"/>
      <c r="R7" s="68"/>
      <c r="S7" s="68"/>
    </row>
    <row r="8" spans="1:19" s="64" customFormat="1" ht="85.5" customHeight="1">
      <c r="A8" s="65" t="s">
        <v>132</v>
      </c>
      <c r="B8" s="67" t="s">
        <v>133</v>
      </c>
      <c r="C8" s="67" t="s">
        <v>134</v>
      </c>
      <c r="D8" s="123">
        <v>795822000</v>
      </c>
      <c r="E8" s="123">
        <f>726939000-E9+45264700+34436600</f>
        <v>778383300</v>
      </c>
      <c r="F8" s="124">
        <v>831139000</v>
      </c>
      <c r="G8" s="150" t="s">
        <v>135</v>
      </c>
      <c r="H8" s="150" t="s">
        <v>136</v>
      </c>
      <c r="I8" s="155" t="s">
        <v>137</v>
      </c>
      <c r="J8" s="155" t="s">
        <v>138</v>
      </c>
      <c r="K8" s="155"/>
    </row>
    <row r="9" spans="1:19" s="64" customFormat="1" ht="74.25" customHeight="1">
      <c r="A9" s="65" t="s">
        <v>132</v>
      </c>
      <c r="B9" s="67" t="s">
        <v>139</v>
      </c>
      <c r="C9" s="67" t="s">
        <v>134</v>
      </c>
      <c r="D9" s="123">
        <v>47906000</v>
      </c>
      <c r="E9" s="123">
        <v>28257000</v>
      </c>
      <c r="F9" s="124">
        <v>24870000</v>
      </c>
      <c r="G9" s="132" t="s">
        <v>140</v>
      </c>
      <c r="H9" s="132" t="s">
        <v>141</v>
      </c>
      <c r="I9" s="175" t="s">
        <v>142</v>
      </c>
      <c r="J9" s="176" t="s">
        <v>138</v>
      </c>
      <c r="K9" s="170"/>
      <c r="L9" s="68"/>
      <c r="M9" s="68"/>
      <c r="N9" s="68"/>
      <c r="O9" s="68"/>
      <c r="P9" s="68"/>
      <c r="Q9" s="68"/>
      <c r="R9" s="68"/>
      <c r="S9" s="68"/>
    </row>
    <row r="10" spans="1:19" s="64" customFormat="1" ht="74.25" customHeight="1">
      <c r="A10" s="65" t="s">
        <v>132</v>
      </c>
      <c r="B10" s="67" t="s">
        <v>143</v>
      </c>
      <c r="C10" s="67" t="s">
        <v>134</v>
      </c>
      <c r="D10" s="123">
        <v>0</v>
      </c>
      <c r="E10" s="123">
        <v>5271200</v>
      </c>
      <c r="F10" s="124">
        <v>0</v>
      </c>
      <c r="G10" s="131" t="s">
        <v>435</v>
      </c>
      <c r="H10" s="131" t="s">
        <v>436</v>
      </c>
      <c r="I10" s="155" t="s">
        <v>144</v>
      </c>
      <c r="J10" s="177" t="s">
        <v>403</v>
      </c>
      <c r="K10" s="171"/>
      <c r="L10" s="151"/>
      <c r="M10" s="68"/>
      <c r="N10" s="68"/>
      <c r="O10" s="68"/>
      <c r="P10" s="68"/>
      <c r="Q10" s="68"/>
      <c r="R10" s="68"/>
      <c r="S10" s="68"/>
    </row>
    <row r="11" spans="1:19" s="64" customFormat="1" ht="74.25" customHeight="1">
      <c r="A11" s="65" t="s">
        <v>145</v>
      </c>
      <c r="B11" s="130" t="s">
        <v>146</v>
      </c>
      <c r="C11" s="130" t="s">
        <v>147</v>
      </c>
      <c r="D11" s="123">
        <f>299461000-27600000</f>
        <v>271861000</v>
      </c>
      <c r="E11" s="123">
        <v>161273400</v>
      </c>
      <c r="F11" s="124">
        <v>163317400</v>
      </c>
      <c r="G11" s="131" t="s">
        <v>148</v>
      </c>
      <c r="H11" s="131" t="s">
        <v>149</v>
      </c>
      <c r="I11" s="66" t="s">
        <v>150</v>
      </c>
      <c r="J11" s="66" t="s">
        <v>151</v>
      </c>
      <c r="K11" s="66"/>
      <c r="L11" s="68"/>
      <c r="M11" s="68"/>
      <c r="N11" s="68"/>
      <c r="O11" s="68"/>
      <c r="P11" s="68"/>
      <c r="Q11" s="68"/>
      <c r="R11" s="68"/>
      <c r="S11" s="68"/>
    </row>
    <row r="12" spans="1:19" s="64" customFormat="1" ht="74.25" customHeight="1">
      <c r="A12" s="65" t="s">
        <v>145</v>
      </c>
      <c r="B12" s="130" t="s">
        <v>152</v>
      </c>
      <c r="C12" s="130" t="s">
        <v>153</v>
      </c>
      <c r="D12" s="123">
        <v>27600000</v>
      </c>
      <c r="E12" s="123">
        <v>7355000</v>
      </c>
      <c r="F12" s="124">
        <v>11482000</v>
      </c>
      <c r="G12" s="131" t="s">
        <v>154</v>
      </c>
      <c r="H12" s="131" t="s">
        <v>155</v>
      </c>
      <c r="I12" s="66" t="s">
        <v>156</v>
      </c>
      <c r="J12" s="66" t="s">
        <v>151</v>
      </c>
      <c r="K12" s="66"/>
      <c r="L12" s="68"/>
      <c r="M12" s="68"/>
      <c r="N12" s="68"/>
      <c r="O12" s="68"/>
      <c r="P12" s="68"/>
      <c r="Q12" s="68"/>
      <c r="R12" s="68"/>
      <c r="S12" s="68"/>
    </row>
    <row r="13" spans="1:19" s="64" customFormat="1" ht="74.25" customHeight="1">
      <c r="A13" s="152" t="s">
        <v>157</v>
      </c>
      <c r="B13" s="153" t="s">
        <v>158</v>
      </c>
      <c r="C13" s="153" t="s">
        <v>159</v>
      </c>
      <c r="D13" s="154">
        <v>1073550000</v>
      </c>
      <c r="E13" s="123">
        <v>1231801248</v>
      </c>
      <c r="F13" s="124">
        <v>483592807</v>
      </c>
      <c r="G13" s="132" t="s">
        <v>160</v>
      </c>
      <c r="H13" s="132" t="s">
        <v>161</v>
      </c>
      <c r="I13" s="175" t="s">
        <v>162</v>
      </c>
      <c r="J13" s="178" t="s">
        <v>138</v>
      </c>
      <c r="K13" s="172"/>
      <c r="L13" s="68"/>
      <c r="M13" s="68"/>
      <c r="N13" s="68"/>
      <c r="O13" s="68"/>
      <c r="P13" s="68"/>
      <c r="Q13" s="68"/>
      <c r="R13" s="68"/>
      <c r="S13" s="68"/>
    </row>
    <row r="14" spans="1:19" s="64" customFormat="1" ht="74.25" customHeight="1">
      <c r="A14" s="152" t="s">
        <v>157</v>
      </c>
      <c r="B14" s="153" t="s">
        <v>163</v>
      </c>
      <c r="C14" s="153" t="s">
        <v>164</v>
      </c>
      <c r="D14" s="127">
        <v>10400000</v>
      </c>
      <c r="E14" s="123">
        <v>1295000</v>
      </c>
      <c r="F14" s="124">
        <v>0</v>
      </c>
      <c r="G14" s="132" t="s">
        <v>165</v>
      </c>
      <c r="H14" s="132" t="s">
        <v>166</v>
      </c>
      <c r="I14" s="175" t="s">
        <v>144</v>
      </c>
      <c r="J14" s="176" t="s">
        <v>151</v>
      </c>
      <c r="K14" s="170"/>
      <c r="L14" s="68"/>
      <c r="M14" s="68"/>
      <c r="N14" s="68"/>
      <c r="O14" s="68"/>
      <c r="P14" s="68"/>
      <c r="Q14" s="68"/>
      <c r="R14" s="68"/>
      <c r="S14" s="68"/>
    </row>
    <row r="15" spans="1:19" s="64" customFormat="1" ht="74.25" customHeight="1">
      <c r="A15" s="152" t="s">
        <v>157</v>
      </c>
      <c r="B15" s="153" t="s">
        <v>167</v>
      </c>
      <c r="C15" s="153" t="s">
        <v>168</v>
      </c>
      <c r="D15" s="127">
        <v>9200000</v>
      </c>
      <c r="E15" s="123">
        <v>0</v>
      </c>
      <c r="F15" s="124">
        <v>4600000</v>
      </c>
      <c r="G15" s="132" t="s">
        <v>169</v>
      </c>
      <c r="H15" s="132" t="s">
        <v>170</v>
      </c>
      <c r="I15" s="175" t="s">
        <v>171</v>
      </c>
      <c r="J15" s="176" t="s">
        <v>138</v>
      </c>
      <c r="K15" s="170"/>
      <c r="L15" s="68"/>
      <c r="M15" s="68"/>
      <c r="N15" s="68"/>
      <c r="O15" s="68"/>
      <c r="P15" s="68"/>
      <c r="Q15" s="68"/>
      <c r="R15" s="68"/>
      <c r="S15" s="68"/>
    </row>
    <row r="16" spans="1:19" s="64" customFormat="1" ht="74.25" customHeight="1">
      <c r="A16" s="152" t="s">
        <v>157</v>
      </c>
      <c r="B16" s="153" t="s">
        <v>172</v>
      </c>
      <c r="C16" s="153" t="s">
        <v>173</v>
      </c>
      <c r="D16" s="127">
        <v>400000</v>
      </c>
      <c r="E16" s="123">
        <v>0</v>
      </c>
      <c r="F16" s="124">
        <v>0</v>
      </c>
      <c r="G16" s="132" t="s">
        <v>174</v>
      </c>
      <c r="H16" s="132" t="s">
        <v>175</v>
      </c>
      <c r="I16" s="175" t="s">
        <v>171</v>
      </c>
      <c r="J16" s="176" t="s">
        <v>131</v>
      </c>
      <c r="K16" s="170"/>
      <c r="L16" s="68"/>
      <c r="M16" s="68"/>
      <c r="N16" s="68"/>
      <c r="O16" s="68"/>
      <c r="P16" s="68"/>
      <c r="Q16" s="68"/>
      <c r="R16" s="68"/>
      <c r="S16" s="68"/>
    </row>
    <row r="17" spans="1:19" s="64" customFormat="1" ht="74.25" customHeight="1">
      <c r="A17" s="65" t="s">
        <v>176</v>
      </c>
      <c r="B17" s="130" t="s">
        <v>177</v>
      </c>
      <c r="C17" s="130" t="s">
        <v>178</v>
      </c>
      <c r="D17" s="123">
        <v>101200000</v>
      </c>
      <c r="E17" s="123">
        <v>33392000</v>
      </c>
      <c r="F17" s="123">
        <v>22001000</v>
      </c>
      <c r="G17" s="131" t="s">
        <v>179</v>
      </c>
      <c r="H17" s="131" t="s">
        <v>180</v>
      </c>
      <c r="I17" s="66" t="s">
        <v>181</v>
      </c>
      <c r="J17" s="66" t="s">
        <v>151</v>
      </c>
      <c r="K17" s="66"/>
      <c r="L17" s="68"/>
      <c r="M17" s="68"/>
      <c r="N17" s="68"/>
      <c r="O17" s="68"/>
      <c r="P17" s="68"/>
      <c r="Q17" s="68"/>
      <c r="R17" s="68"/>
      <c r="S17" s="68"/>
    </row>
    <row r="18" spans="1:19" s="64" customFormat="1" ht="74.25" customHeight="1">
      <c r="A18" s="65" t="s">
        <v>176</v>
      </c>
      <c r="B18" s="130" t="s">
        <v>182</v>
      </c>
      <c r="C18" s="130" t="s">
        <v>183</v>
      </c>
      <c r="D18" s="123">
        <v>57600000</v>
      </c>
      <c r="E18" s="123">
        <v>50750000</v>
      </c>
      <c r="F18" s="123">
        <v>37904000</v>
      </c>
      <c r="G18" s="131" t="s">
        <v>184</v>
      </c>
      <c r="H18" s="131" t="s">
        <v>185</v>
      </c>
      <c r="I18" s="66" t="s">
        <v>186</v>
      </c>
      <c r="J18" s="66" t="s">
        <v>151</v>
      </c>
      <c r="K18" s="66"/>
      <c r="L18" s="68"/>
      <c r="M18" s="68"/>
      <c r="N18" s="68"/>
      <c r="O18" s="68"/>
      <c r="P18" s="68"/>
      <c r="Q18" s="68"/>
      <c r="R18" s="68"/>
      <c r="S18" s="68"/>
    </row>
    <row r="19" spans="1:19" s="64" customFormat="1" ht="74.25" customHeight="1">
      <c r="A19" s="152" t="s">
        <v>157</v>
      </c>
      <c r="B19" s="130" t="s">
        <v>187</v>
      </c>
      <c r="C19" s="130" t="s">
        <v>188</v>
      </c>
      <c r="D19" s="123">
        <v>0</v>
      </c>
      <c r="E19" s="123">
        <v>1073890</v>
      </c>
      <c r="F19" s="124">
        <v>1324500</v>
      </c>
      <c r="G19" s="131" t="s">
        <v>189</v>
      </c>
      <c r="H19" s="131" t="s">
        <v>190</v>
      </c>
      <c r="I19" s="155" t="s">
        <v>442</v>
      </c>
      <c r="J19" s="176" t="s">
        <v>151</v>
      </c>
      <c r="K19" s="171"/>
      <c r="L19" s="151"/>
      <c r="M19" s="68"/>
      <c r="N19" s="68"/>
      <c r="O19" s="68"/>
      <c r="P19" s="68"/>
      <c r="Q19" s="68"/>
      <c r="R19" s="68"/>
      <c r="S19" s="68"/>
    </row>
    <row r="20" spans="1:19" s="129" customFormat="1" ht="74.25" customHeight="1">
      <c r="A20" s="65" t="s">
        <v>437</v>
      </c>
      <c r="B20" s="130" t="s">
        <v>191</v>
      </c>
      <c r="C20" s="130" t="s">
        <v>192</v>
      </c>
      <c r="D20" s="123">
        <v>23600000</v>
      </c>
      <c r="E20" s="123">
        <v>21000000</v>
      </c>
      <c r="F20" s="124">
        <v>21400000</v>
      </c>
      <c r="G20" s="131" t="s">
        <v>193</v>
      </c>
      <c r="H20" s="131" t="s">
        <v>194</v>
      </c>
      <c r="I20" s="66" t="s">
        <v>195</v>
      </c>
      <c r="J20" s="173" t="s">
        <v>196</v>
      </c>
      <c r="K20" s="173"/>
      <c r="L20" s="128"/>
      <c r="M20" s="128"/>
      <c r="N20" s="128"/>
      <c r="O20" s="128"/>
      <c r="P20" s="128"/>
      <c r="Q20" s="128"/>
      <c r="R20" s="128"/>
      <c r="S20" s="128"/>
    </row>
    <row r="21" spans="1:19" s="129" customFormat="1" ht="85.5" customHeight="1">
      <c r="A21" s="65" t="s">
        <v>437</v>
      </c>
      <c r="B21" s="130" t="s">
        <v>197</v>
      </c>
      <c r="C21" s="130" t="s">
        <v>198</v>
      </c>
      <c r="D21" s="123">
        <v>3000000</v>
      </c>
      <c r="E21" s="123">
        <v>3544000</v>
      </c>
      <c r="F21" s="124">
        <v>4265000</v>
      </c>
      <c r="G21" s="131" t="s">
        <v>199</v>
      </c>
      <c r="H21" s="131" t="s">
        <v>200</v>
      </c>
      <c r="I21" s="66" t="s">
        <v>195</v>
      </c>
      <c r="J21" s="66" t="s">
        <v>151</v>
      </c>
      <c r="K21" s="66"/>
    </row>
    <row r="22" spans="1:19" s="129" customFormat="1" ht="94.5" customHeight="1">
      <c r="A22" s="65" t="s">
        <v>437</v>
      </c>
      <c r="B22" s="130" t="s">
        <v>201</v>
      </c>
      <c r="C22" s="130" t="s">
        <v>202</v>
      </c>
      <c r="D22" s="123">
        <v>106690000</v>
      </c>
      <c r="E22" s="123">
        <v>177457850</v>
      </c>
      <c r="F22" s="124">
        <v>102373177</v>
      </c>
      <c r="G22" s="131" t="s">
        <v>203</v>
      </c>
      <c r="H22" s="131" t="s">
        <v>204</v>
      </c>
      <c r="I22" s="66" t="s">
        <v>171</v>
      </c>
      <c r="J22" s="173" t="s">
        <v>196</v>
      </c>
      <c r="K22" s="173"/>
      <c r="L22" s="128"/>
      <c r="M22" s="128"/>
      <c r="N22" s="128"/>
      <c r="O22" s="128"/>
      <c r="P22" s="128"/>
      <c r="Q22" s="128"/>
      <c r="R22" s="128"/>
      <c r="S22" s="128"/>
    </row>
    <row r="23" spans="1:19" s="129" customFormat="1" ht="132" customHeight="1">
      <c r="A23" s="65" t="s">
        <v>205</v>
      </c>
      <c r="B23" s="130" t="s">
        <v>206</v>
      </c>
      <c r="C23" s="130" t="s">
        <v>207</v>
      </c>
      <c r="D23" s="123">
        <v>17592000</v>
      </c>
      <c r="E23" s="123">
        <v>4582622</v>
      </c>
      <c r="F23" s="123">
        <v>4142216</v>
      </c>
      <c r="G23" s="131" t="s">
        <v>208</v>
      </c>
      <c r="H23" s="131" t="s">
        <v>209</v>
      </c>
      <c r="I23" s="66" t="s">
        <v>210</v>
      </c>
      <c r="J23" s="173" t="s">
        <v>138</v>
      </c>
      <c r="K23" s="173"/>
      <c r="L23" s="128"/>
      <c r="M23" s="128"/>
      <c r="N23" s="128"/>
      <c r="O23" s="128"/>
      <c r="P23" s="128"/>
      <c r="Q23" s="128"/>
      <c r="R23" s="128"/>
      <c r="S23" s="128"/>
    </row>
    <row r="24" spans="1:19" s="129" customFormat="1" ht="85.5" customHeight="1">
      <c r="A24" s="65" t="s">
        <v>205</v>
      </c>
      <c r="B24" s="130" t="s">
        <v>211</v>
      </c>
      <c r="C24" s="130" t="s">
        <v>212</v>
      </c>
      <c r="D24" s="123">
        <v>3900000</v>
      </c>
      <c r="E24" s="123">
        <v>1529840</v>
      </c>
      <c r="F24" s="123">
        <v>1446280</v>
      </c>
      <c r="G24" s="131" t="s">
        <v>213</v>
      </c>
      <c r="H24" s="131" t="s">
        <v>214</v>
      </c>
      <c r="I24" s="66" t="s">
        <v>171</v>
      </c>
      <c r="J24" s="173" t="s">
        <v>403</v>
      </c>
      <c r="K24" s="152"/>
    </row>
    <row r="25" spans="1:19" s="129" customFormat="1" ht="74.25" customHeight="1">
      <c r="A25" s="65" t="s">
        <v>205</v>
      </c>
      <c r="B25" s="130" t="s">
        <v>215</v>
      </c>
      <c r="C25" s="130" t="s">
        <v>216</v>
      </c>
      <c r="D25" s="123">
        <v>4720000</v>
      </c>
      <c r="E25" s="123">
        <v>2818816</v>
      </c>
      <c r="F25" s="123">
        <v>3092432</v>
      </c>
      <c r="G25" s="131" t="s">
        <v>217</v>
      </c>
      <c r="H25" s="131" t="s">
        <v>218</v>
      </c>
      <c r="I25" s="66" t="s">
        <v>219</v>
      </c>
      <c r="J25" s="173" t="s">
        <v>403</v>
      </c>
      <c r="K25" s="152"/>
      <c r="L25" s="128"/>
      <c r="M25" s="128"/>
      <c r="N25" s="128"/>
      <c r="O25" s="128"/>
      <c r="P25" s="128"/>
      <c r="Q25" s="128"/>
      <c r="R25" s="128"/>
      <c r="S25" s="128"/>
    </row>
    <row r="26" spans="1:19" s="129" customFormat="1" ht="74.25" customHeight="1">
      <c r="A26" s="65" t="s">
        <v>205</v>
      </c>
      <c r="B26" s="130" t="s">
        <v>220</v>
      </c>
      <c r="C26" s="130" t="s">
        <v>221</v>
      </c>
      <c r="D26" s="123">
        <v>3577000</v>
      </c>
      <c r="E26" s="123">
        <v>1788551</v>
      </c>
      <c r="F26" s="123">
        <v>1757490</v>
      </c>
      <c r="G26" s="131" t="s">
        <v>222</v>
      </c>
      <c r="H26" s="132" t="s">
        <v>223</v>
      </c>
      <c r="I26" s="66" t="s">
        <v>224</v>
      </c>
      <c r="J26" s="173" t="s">
        <v>138</v>
      </c>
      <c r="K26" s="173"/>
      <c r="L26" s="128"/>
      <c r="M26" s="128"/>
      <c r="N26" s="128"/>
      <c r="O26" s="128"/>
      <c r="P26" s="128"/>
      <c r="Q26" s="128"/>
      <c r="R26" s="128"/>
      <c r="S26" s="128"/>
    </row>
    <row r="27" spans="1:19" s="129" customFormat="1" ht="115.5" customHeight="1">
      <c r="A27" s="65" t="s">
        <v>205</v>
      </c>
      <c r="B27" s="130" t="s">
        <v>225</v>
      </c>
      <c r="C27" s="130" t="s">
        <v>226</v>
      </c>
      <c r="D27" s="123">
        <v>184650000</v>
      </c>
      <c r="E27" s="123">
        <v>89255000</v>
      </c>
      <c r="F27" s="123">
        <v>277477000</v>
      </c>
      <c r="G27" s="133" t="s">
        <v>227</v>
      </c>
      <c r="H27" s="133" t="s">
        <v>228</v>
      </c>
      <c r="I27" s="66" t="s">
        <v>219</v>
      </c>
      <c r="J27" s="173" t="s">
        <v>138</v>
      </c>
      <c r="K27" s="173"/>
    </row>
    <row r="28" spans="1:19" s="129" customFormat="1" ht="110">
      <c r="A28" s="65" t="s">
        <v>205</v>
      </c>
      <c r="B28" s="130" t="s">
        <v>229</v>
      </c>
      <c r="C28" s="130" t="s">
        <v>230</v>
      </c>
      <c r="D28" s="123">
        <v>9127000</v>
      </c>
      <c r="E28" s="123">
        <v>1263000</v>
      </c>
      <c r="F28" s="123">
        <v>1844000</v>
      </c>
      <c r="G28" s="131" t="s">
        <v>231</v>
      </c>
      <c r="H28" s="131" t="s">
        <v>232</v>
      </c>
      <c r="I28" s="66" t="s">
        <v>219</v>
      </c>
      <c r="J28" s="173" t="s">
        <v>403</v>
      </c>
      <c r="K28" s="152"/>
    </row>
    <row r="29" spans="1:19" s="129" customFormat="1" ht="74.25" customHeight="1">
      <c r="A29" s="65" t="s">
        <v>233</v>
      </c>
      <c r="B29" s="130" t="s">
        <v>234</v>
      </c>
      <c r="C29" s="130" t="s">
        <v>235</v>
      </c>
      <c r="D29" s="123">
        <v>15542000</v>
      </c>
      <c r="E29" s="123">
        <v>11153810</v>
      </c>
      <c r="F29" s="123">
        <v>10327110</v>
      </c>
      <c r="G29" s="131" t="s">
        <v>236</v>
      </c>
      <c r="H29" s="131" t="s">
        <v>237</v>
      </c>
      <c r="I29" s="66" t="s">
        <v>130</v>
      </c>
      <c r="J29" s="173" t="s">
        <v>196</v>
      </c>
      <c r="K29" s="173"/>
      <c r="L29" s="128"/>
      <c r="M29" s="128"/>
      <c r="N29" s="128"/>
      <c r="O29" s="128"/>
      <c r="P29" s="128"/>
      <c r="Q29" s="128"/>
      <c r="R29" s="128"/>
      <c r="S29" s="128"/>
    </row>
    <row r="30" spans="1:19" s="129" customFormat="1" ht="85.5" customHeight="1">
      <c r="A30" s="65" t="s">
        <v>238</v>
      </c>
      <c r="B30" s="130" t="s">
        <v>239</v>
      </c>
      <c r="C30" s="130" t="s">
        <v>240</v>
      </c>
      <c r="D30" s="123">
        <v>432000</v>
      </c>
      <c r="E30" s="123">
        <v>0</v>
      </c>
      <c r="F30" s="123">
        <v>0</v>
      </c>
      <c r="G30" s="131" t="s">
        <v>241</v>
      </c>
      <c r="H30" s="131" t="s">
        <v>242</v>
      </c>
      <c r="I30" s="66" t="s">
        <v>243</v>
      </c>
      <c r="J30" s="173" t="s">
        <v>138</v>
      </c>
      <c r="K30" s="152"/>
    </row>
    <row r="31" spans="1:19" s="129" customFormat="1" ht="74.25" customHeight="1">
      <c r="A31" s="65" t="s">
        <v>238</v>
      </c>
      <c r="B31" s="130" t="s">
        <v>244</v>
      </c>
      <c r="C31" s="130" t="s">
        <v>245</v>
      </c>
      <c r="D31" s="123">
        <v>321000</v>
      </c>
      <c r="E31" s="123">
        <v>298000</v>
      </c>
      <c r="F31" s="123">
        <v>0</v>
      </c>
      <c r="G31" s="131" t="s">
        <v>246</v>
      </c>
      <c r="H31" s="131" t="s">
        <v>247</v>
      </c>
      <c r="I31" s="66" t="s">
        <v>243</v>
      </c>
      <c r="J31" s="173" t="s">
        <v>138</v>
      </c>
      <c r="K31" s="152"/>
      <c r="L31" s="128"/>
      <c r="M31" s="128"/>
      <c r="N31" s="128"/>
      <c r="O31" s="128"/>
      <c r="P31" s="128"/>
      <c r="Q31" s="128"/>
      <c r="R31" s="128"/>
      <c r="S31" s="128"/>
    </row>
    <row r="32" spans="1:19" s="129" customFormat="1" ht="94.5" customHeight="1">
      <c r="A32" s="65" t="s">
        <v>238</v>
      </c>
      <c r="B32" s="130" t="s">
        <v>248</v>
      </c>
      <c r="C32" s="130" t="s">
        <v>207</v>
      </c>
      <c r="D32" s="123">
        <v>2934000</v>
      </c>
      <c r="E32" s="123">
        <f>3663502-E33</f>
        <v>3346502</v>
      </c>
      <c r="F32" s="123">
        <v>2853577</v>
      </c>
      <c r="G32" s="131" t="s">
        <v>249</v>
      </c>
      <c r="H32" s="131" t="s">
        <v>250</v>
      </c>
      <c r="I32" s="66" t="s">
        <v>243</v>
      </c>
      <c r="J32" s="173" t="s">
        <v>138</v>
      </c>
      <c r="K32" s="173"/>
      <c r="L32" s="128"/>
      <c r="M32" s="128"/>
      <c r="N32" s="128"/>
      <c r="O32" s="128"/>
      <c r="P32" s="128"/>
      <c r="Q32" s="128"/>
      <c r="R32" s="128"/>
      <c r="S32" s="128"/>
    </row>
    <row r="33" spans="1:11" s="129" customFormat="1" ht="105.75" customHeight="1">
      <c r="A33" s="65" t="s">
        <v>238</v>
      </c>
      <c r="B33" s="130" t="s">
        <v>251</v>
      </c>
      <c r="C33" s="130" t="s">
        <v>207</v>
      </c>
      <c r="D33" s="123">
        <v>850000</v>
      </c>
      <c r="E33" s="123">
        <v>317000</v>
      </c>
      <c r="F33" s="123">
        <v>265000</v>
      </c>
      <c r="G33" s="131" t="s">
        <v>252</v>
      </c>
      <c r="H33" s="131" t="s">
        <v>253</v>
      </c>
      <c r="I33" s="66" t="s">
        <v>243</v>
      </c>
      <c r="J33" s="173" t="s">
        <v>138</v>
      </c>
      <c r="K33" s="173"/>
    </row>
    <row r="34" spans="1:11" s="129" customFormat="1" ht="169.5" customHeight="1">
      <c r="A34" s="65" t="s">
        <v>238</v>
      </c>
      <c r="B34" s="130" t="s">
        <v>254</v>
      </c>
      <c r="C34" s="130" t="s">
        <v>255</v>
      </c>
      <c r="D34" s="123">
        <v>68400000</v>
      </c>
      <c r="E34" s="123">
        <v>17932000</v>
      </c>
      <c r="F34" s="123">
        <v>5494000</v>
      </c>
      <c r="G34" s="131" t="s">
        <v>256</v>
      </c>
      <c r="H34" s="131" t="s">
        <v>257</v>
      </c>
      <c r="I34" s="66" t="s">
        <v>186</v>
      </c>
      <c r="J34" s="173" t="s">
        <v>144</v>
      </c>
      <c r="K34" s="152"/>
    </row>
    <row r="35" spans="1:11" s="129" customFormat="1" ht="85.5" customHeight="1">
      <c r="A35" s="65" t="s">
        <v>258</v>
      </c>
      <c r="B35" s="157" t="s">
        <v>259</v>
      </c>
      <c r="C35" s="130" t="s">
        <v>260</v>
      </c>
      <c r="D35" s="123">
        <v>7496000</v>
      </c>
      <c r="E35" s="123">
        <v>7094370</v>
      </c>
      <c r="F35" s="123">
        <v>5113986</v>
      </c>
      <c r="G35" s="131" t="s">
        <v>261</v>
      </c>
      <c r="H35" s="131" t="s">
        <v>262</v>
      </c>
      <c r="I35" s="65" t="s">
        <v>263</v>
      </c>
      <c r="J35" s="173" t="s">
        <v>196</v>
      </c>
      <c r="K35" s="152"/>
    </row>
    <row r="36" spans="1:11" s="129" customFormat="1" ht="85.5" customHeight="1">
      <c r="A36" s="65" t="s">
        <v>258</v>
      </c>
      <c r="B36" s="157" t="s">
        <v>264</v>
      </c>
      <c r="C36" s="130" t="s">
        <v>265</v>
      </c>
      <c r="D36" s="123">
        <v>67077000</v>
      </c>
      <c r="E36" s="123">
        <v>61762534</v>
      </c>
      <c r="F36" s="123">
        <v>59562276</v>
      </c>
      <c r="G36" s="131" t="s">
        <v>266</v>
      </c>
      <c r="H36" s="131" t="s">
        <v>267</v>
      </c>
      <c r="I36" s="65" t="s">
        <v>268</v>
      </c>
      <c r="J36" s="161" t="s">
        <v>151</v>
      </c>
      <c r="K36" s="161"/>
    </row>
    <row r="37" spans="1:11" s="129" customFormat="1" ht="85.5" customHeight="1">
      <c r="A37" s="65" t="s">
        <v>258</v>
      </c>
      <c r="B37" s="157" t="s">
        <v>269</v>
      </c>
      <c r="C37" s="130" t="s">
        <v>265</v>
      </c>
      <c r="D37" s="123">
        <v>575098000</v>
      </c>
      <c r="E37" s="123">
        <v>459916700</v>
      </c>
      <c r="F37" s="123">
        <v>465073700</v>
      </c>
      <c r="G37" s="131" t="s">
        <v>270</v>
      </c>
      <c r="H37" s="131" t="s">
        <v>271</v>
      </c>
      <c r="I37" s="65" t="s">
        <v>272</v>
      </c>
      <c r="J37" s="173" t="s">
        <v>196</v>
      </c>
      <c r="K37" s="152"/>
    </row>
    <row r="38" spans="1:11" s="129" customFormat="1" ht="85.5" customHeight="1">
      <c r="A38" s="65" t="s">
        <v>258</v>
      </c>
      <c r="B38" s="157" t="s">
        <v>273</v>
      </c>
      <c r="C38" s="130" t="s">
        <v>265</v>
      </c>
      <c r="D38" s="123">
        <v>277758000</v>
      </c>
      <c r="E38" s="123">
        <v>271774200</v>
      </c>
      <c r="F38" s="123">
        <v>307136100</v>
      </c>
      <c r="G38" s="131" t="s">
        <v>274</v>
      </c>
      <c r="H38" s="131" t="s">
        <v>275</v>
      </c>
      <c r="I38" s="65" t="s">
        <v>276</v>
      </c>
      <c r="J38" s="161" t="s">
        <v>144</v>
      </c>
      <c r="K38" s="161"/>
    </row>
    <row r="39" spans="1:11" s="158" customFormat="1" ht="78.75" customHeight="1">
      <c r="A39" s="65" t="s">
        <v>258</v>
      </c>
      <c r="B39" s="157" t="s">
        <v>277</v>
      </c>
      <c r="C39" s="130" t="s">
        <v>265</v>
      </c>
      <c r="D39" s="123">
        <v>266534000</v>
      </c>
      <c r="E39" s="123">
        <v>212974300</v>
      </c>
      <c r="F39" s="123">
        <v>189209800</v>
      </c>
      <c r="G39" s="131" t="s">
        <v>278</v>
      </c>
      <c r="H39" s="131" t="s">
        <v>279</v>
      </c>
      <c r="I39" s="65" t="s">
        <v>171</v>
      </c>
      <c r="J39" s="173" t="s">
        <v>151</v>
      </c>
      <c r="K39" s="152"/>
    </row>
    <row r="40" spans="1:11" s="158" customFormat="1" ht="66" customHeight="1">
      <c r="A40" s="65" t="s">
        <v>258</v>
      </c>
      <c r="B40" s="157" t="s">
        <v>280</v>
      </c>
      <c r="C40" s="130" t="s">
        <v>281</v>
      </c>
      <c r="D40" s="123">
        <v>933300000</v>
      </c>
      <c r="E40" s="123">
        <v>486866400</v>
      </c>
      <c r="F40" s="123">
        <v>264553300</v>
      </c>
      <c r="G40" s="131" t="s">
        <v>282</v>
      </c>
      <c r="H40" s="131" t="s">
        <v>283</v>
      </c>
      <c r="I40" s="65" t="s">
        <v>130</v>
      </c>
      <c r="J40" s="173" t="s">
        <v>196</v>
      </c>
      <c r="K40" s="173"/>
    </row>
    <row r="41" spans="1:11" s="158" customFormat="1" ht="64.5" customHeight="1">
      <c r="A41" s="65" t="s">
        <v>258</v>
      </c>
      <c r="B41" s="157" t="s">
        <v>284</v>
      </c>
      <c r="C41" s="130" t="s">
        <v>285</v>
      </c>
      <c r="D41" s="123">
        <v>377487000</v>
      </c>
      <c r="E41" s="123">
        <v>245137200</v>
      </c>
      <c r="F41" s="123">
        <v>207190000</v>
      </c>
      <c r="G41" s="131" t="s">
        <v>286</v>
      </c>
      <c r="H41" s="131" t="s">
        <v>287</v>
      </c>
      <c r="I41" s="65" t="s">
        <v>130</v>
      </c>
      <c r="J41" s="161" t="s">
        <v>138</v>
      </c>
      <c r="K41" s="161"/>
    </row>
    <row r="42" spans="1:11" s="158" customFormat="1" ht="51.75" customHeight="1">
      <c r="A42" s="65" t="s">
        <v>258</v>
      </c>
      <c r="B42" s="157" t="s">
        <v>288</v>
      </c>
      <c r="C42" s="130" t="s">
        <v>289</v>
      </c>
      <c r="D42" s="123">
        <v>272160000</v>
      </c>
      <c r="E42" s="123">
        <v>105058800</v>
      </c>
      <c r="F42" s="123">
        <v>74081000</v>
      </c>
      <c r="G42" s="131" t="s">
        <v>290</v>
      </c>
      <c r="H42" s="131" t="s">
        <v>291</v>
      </c>
      <c r="I42" s="179" t="s">
        <v>186</v>
      </c>
      <c r="J42" s="161" t="s">
        <v>196</v>
      </c>
      <c r="K42" s="161"/>
    </row>
    <row r="43" spans="1:11" s="158" customFormat="1" ht="51.75" customHeight="1">
      <c r="A43" s="65" t="s">
        <v>292</v>
      </c>
      <c r="B43" s="157" t="s">
        <v>293</v>
      </c>
      <c r="C43" s="130" t="s">
        <v>281</v>
      </c>
      <c r="D43" s="123">
        <v>1029980000</v>
      </c>
      <c r="E43" s="123">
        <v>581847400</v>
      </c>
      <c r="F43" s="123">
        <v>395546300</v>
      </c>
      <c r="G43" s="131" t="s">
        <v>294</v>
      </c>
      <c r="H43" s="131" t="s">
        <v>295</v>
      </c>
      <c r="I43" s="179" t="s">
        <v>186</v>
      </c>
      <c r="J43" s="161" t="s">
        <v>138</v>
      </c>
      <c r="K43" s="161"/>
    </row>
    <row r="44" spans="1:11" s="158" customFormat="1" ht="55">
      <c r="A44" s="65" t="s">
        <v>258</v>
      </c>
      <c r="B44" s="159" t="s">
        <v>296</v>
      </c>
      <c r="C44" s="130" t="s">
        <v>297</v>
      </c>
      <c r="D44" s="123">
        <v>4000000</v>
      </c>
      <c r="E44" s="123">
        <v>0</v>
      </c>
      <c r="F44" s="124">
        <v>0</v>
      </c>
      <c r="G44" s="131" t="s">
        <v>298</v>
      </c>
      <c r="H44" s="131" t="s">
        <v>299</v>
      </c>
      <c r="I44" s="66" t="s">
        <v>300</v>
      </c>
      <c r="J44" s="173" t="s">
        <v>144</v>
      </c>
      <c r="K44" s="152"/>
    </row>
    <row r="45" spans="1:11" s="158" customFormat="1" ht="88">
      <c r="A45" s="65" t="s">
        <v>258</v>
      </c>
      <c r="B45" s="159" t="s">
        <v>301</v>
      </c>
      <c r="C45" s="130" t="s">
        <v>302</v>
      </c>
      <c r="D45" s="123">
        <v>64125000</v>
      </c>
      <c r="E45" s="123">
        <v>41959000</v>
      </c>
      <c r="F45" s="124">
        <v>52075000</v>
      </c>
      <c r="G45" s="131" t="s">
        <v>303</v>
      </c>
      <c r="H45" s="131" t="s">
        <v>304</v>
      </c>
      <c r="I45" s="66" t="s">
        <v>305</v>
      </c>
      <c r="J45" s="173" t="s">
        <v>144</v>
      </c>
      <c r="K45" s="152"/>
    </row>
    <row r="46" spans="1:11" s="158" customFormat="1" ht="88">
      <c r="A46" s="65" t="s">
        <v>258</v>
      </c>
      <c r="B46" s="159" t="s">
        <v>306</v>
      </c>
      <c r="C46" s="130" t="s">
        <v>307</v>
      </c>
      <c r="D46" s="123">
        <v>12750000</v>
      </c>
      <c r="E46" s="123">
        <v>15000000</v>
      </c>
      <c r="F46" s="124">
        <v>7500000</v>
      </c>
      <c r="G46" s="131" t="s">
        <v>308</v>
      </c>
      <c r="H46" s="131" t="s">
        <v>309</v>
      </c>
      <c r="I46" s="66" t="s">
        <v>219</v>
      </c>
      <c r="J46" s="66" t="s">
        <v>151</v>
      </c>
      <c r="K46" s="66"/>
    </row>
    <row r="47" spans="1:11" s="158" customFormat="1" ht="58.5" customHeight="1">
      <c r="A47" s="65" t="s">
        <v>258</v>
      </c>
      <c r="B47" s="159" t="s">
        <v>310</v>
      </c>
      <c r="C47" s="130" t="s">
        <v>311</v>
      </c>
      <c r="D47" s="123">
        <v>59562000</v>
      </c>
      <c r="E47" s="123">
        <v>25253100</v>
      </c>
      <c r="F47" s="123">
        <v>26377500</v>
      </c>
      <c r="G47" s="131" t="s">
        <v>312</v>
      </c>
      <c r="H47" s="131" t="s">
        <v>313</v>
      </c>
      <c r="I47" s="66" t="s">
        <v>171</v>
      </c>
      <c r="J47" s="173" t="s">
        <v>196</v>
      </c>
      <c r="K47" s="152"/>
    </row>
    <row r="48" spans="1:11" s="158" customFormat="1" ht="99">
      <c r="A48" s="65" t="s">
        <v>258</v>
      </c>
      <c r="B48" s="157" t="s">
        <v>314</v>
      </c>
      <c r="C48" s="130" t="s">
        <v>315</v>
      </c>
      <c r="D48" s="123">
        <v>996756000</v>
      </c>
      <c r="E48" s="123">
        <v>1031291000</v>
      </c>
      <c r="F48" s="124">
        <v>882355000</v>
      </c>
      <c r="G48" s="131" t="s">
        <v>316</v>
      </c>
      <c r="H48" s="131" t="s">
        <v>317</v>
      </c>
      <c r="I48" s="65" t="s">
        <v>219</v>
      </c>
      <c r="J48" s="161" t="s">
        <v>196</v>
      </c>
      <c r="K48" s="161"/>
    </row>
    <row r="49" spans="1:11" s="158" customFormat="1" ht="110">
      <c r="A49" s="65" t="s">
        <v>258</v>
      </c>
      <c r="B49" s="159" t="s">
        <v>318</v>
      </c>
      <c r="C49" s="130" t="s">
        <v>319</v>
      </c>
      <c r="D49" s="123">
        <v>272800000</v>
      </c>
      <c r="E49" s="123">
        <v>222962000</v>
      </c>
      <c r="F49" s="124">
        <v>195221000</v>
      </c>
      <c r="G49" s="131" t="s">
        <v>320</v>
      </c>
      <c r="H49" s="131" t="s">
        <v>321</v>
      </c>
      <c r="I49" s="66" t="s">
        <v>219</v>
      </c>
      <c r="J49" s="173" t="s">
        <v>144</v>
      </c>
      <c r="K49" s="152"/>
    </row>
    <row r="50" spans="1:11" s="158" customFormat="1" ht="187">
      <c r="A50" s="65" t="s">
        <v>258</v>
      </c>
      <c r="B50" s="159" t="s">
        <v>322</v>
      </c>
      <c r="C50" s="130" t="s">
        <v>323</v>
      </c>
      <c r="D50" s="123">
        <v>6024000</v>
      </c>
      <c r="E50" s="123">
        <v>3010711</v>
      </c>
      <c r="F50" s="123">
        <v>4355070</v>
      </c>
      <c r="G50" s="131" t="s">
        <v>324</v>
      </c>
      <c r="H50" s="131" t="s">
        <v>325</v>
      </c>
      <c r="I50" s="66" t="s">
        <v>219</v>
      </c>
      <c r="J50" s="173" t="s">
        <v>144</v>
      </c>
      <c r="K50" s="152"/>
    </row>
    <row r="51" spans="1:11" s="158" customFormat="1" ht="78.75" customHeight="1">
      <c r="A51" s="65" t="s">
        <v>258</v>
      </c>
      <c r="B51" s="160" t="s">
        <v>326</v>
      </c>
      <c r="C51" s="160" t="s">
        <v>327</v>
      </c>
      <c r="D51" s="123">
        <v>17460000</v>
      </c>
      <c r="E51" s="123">
        <v>7630000</v>
      </c>
      <c r="F51" s="124">
        <v>10312000</v>
      </c>
      <c r="G51" s="131" t="s">
        <v>328</v>
      </c>
      <c r="H51" s="131" t="s">
        <v>329</v>
      </c>
      <c r="I51" s="180" t="s">
        <v>130</v>
      </c>
      <c r="J51" s="161" t="s">
        <v>196</v>
      </c>
      <c r="K51" s="161"/>
    </row>
    <row r="52" spans="1:11" s="158" customFormat="1" ht="78.75" customHeight="1">
      <c r="A52" s="161" t="s">
        <v>258</v>
      </c>
      <c r="B52" s="159" t="s">
        <v>330</v>
      </c>
      <c r="C52" s="159" t="s">
        <v>331</v>
      </c>
      <c r="D52" s="123">
        <v>7950000</v>
      </c>
      <c r="E52" s="123">
        <v>1422000</v>
      </c>
      <c r="F52" s="124">
        <v>361000</v>
      </c>
      <c r="G52" s="131" t="s">
        <v>332</v>
      </c>
      <c r="H52" s="131" t="s">
        <v>333</v>
      </c>
      <c r="I52" s="161" t="s">
        <v>130</v>
      </c>
      <c r="J52" s="173" t="s">
        <v>144</v>
      </c>
      <c r="K52" s="152"/>
    </row>
    <row r="53" spans="1:11" s="158" customFormat="1" ht="98.25" customHeight="1">
      <c r="A53" s="65" t="s">
        <v>258</v>
      </c>
      <c r="B53" s="130" t="s">
        <v>334</v>
      </c>
      <c r="C53" s="130" t="s">
        <v>335</v>
      </c>
      <c r="D53" s="123">
        <v>19180000</v>
      </c>
      <c r="E53" s="123">
        <v>12514000</v>
      </c>
      <c r="F53" s="124">
        <v>14358000</v>
      </c>
      <c r="G53" s="131" t="s">
        <v>336</v>
      </c>
      <c r="H53" s="131" t="s">
        <v>337</v>
      </c>
      <c r="I53" s="161" t="s">
        <v>438</v>
      </c>
      <c r="J53" s="173" t="s">
        <v>144</v>
      </c>
      <c r="K53" s="152"/>
    </row>
    <row r="54" spans="1:11" s="158" customFormat="1" ht="57" customHeight="1">
      <c r="A54" s="65" t="s">
        <v>258</v>
      </c>
      <c r="B54" s="157" t="s">
        <v>338</v>
      </c>
      <c r="C54" s="157" t="s">
        <v>339</v>
      </c>
      <c r="D54" s="123">
        <v>15632000</v>
      </c>
      <c r="E54" s="123">
        <v>0</v>
      </c>
      <c r="F54" s="124">
        <v>0</v>
      </c>
      <c r="G54" s="131" t="s">
        <v>340</v>
      </c>
      <c r="H54" s="131" t="s">
        <v>341</v>
      </c>
      <c r="I54" s="180" t="s">
        <v>186</v>
      </c>
      <c r="J54" s="161" t="s">
        <v>138</v>
      </c>
      <c r="K54" s="161"/>
    </row>
    <row r="55" spans="1:11" s="158" customFormat="1" ht="53.25" customHeight="1">
      <c r="A55" s="65" t="s">
        <v>258</v>
      </c>
      <c r="B55" s="157" t="s">
        <v>342</v>
      </c>
      <c r="C55" s="157" t="s">
        <v>343</v>
      </c>
      <c r="D55" s="123">
        <v>384260000</v>
      </c>
      <c r="E55" s="123">
        <v>79095000</v>
      </c>
      <c r="F55" s="124">
        <v>246491000</v>
      </c>
      <c r="G55" s="131" t="s">
        <v>344</v>
      </c>
      <c r="H55" s="131" t="s">
        <v>345</v>
      </c>
      <c r="I55" s="65" t="s">
        <v>219</v>
      </c>
      <c r="J55" s="173" t="s">
        <v>144</v>
      </c>
      <c r="K55" s="152"/>
    </row>
    <row r="56" spans="1:11" s="158" customFormat="1" ht="75.75" customHeight="1">
      <c r="A56" s="65" t="s">
        <v>258</v>
      </c>
      <c r="B56" s="157" t="s">
        <v>346</v>
      </c>
      <c r="C56" s="157" t="s">
        <v>347</v>
      </c>
      <c r="D56" s="123">
        <v>16000000</v>
      </c>
      <c r="E56" s="123">
        <v>0</v>
      </c>
      <c r="F56" s="124">
        <v>0</v>
      </c>
      <c r="G56" s="131" t="s">
        <v>348</v>
      </c>
      <c r="H56" s="131" t="s">
        <v>349</v>
      </c>
      <c r="I56" s="65" t="s">
        <v>171</v>
      </c>
      <c r="J56" s="161" t="s">
        <v>131</v>
      </c>
      <c r="K56" s="161"/>
    </row>
    <row r="57" spans="1:11" s="158" customFormat="1" ht="59.25" customHeight="1">
      <c r="A57" s="65" t="s">
        <v>258</v>
      </c>
      <c r="B57" s="159" t="s">
        <v>350</v>
      </c>
      <c r="C57" s="130" t="s">
        <v>351</v>
      </c>
      <c r="D57" s="123">
        <v>120000000</v>
      </c>
      <c r="E57" s="123">
        <v>15000000</v>
      </c>
      <c r="F57" s="124">
        <v>45000000</v>
      </c>
      <c r="G57" s="131" t="s">
        <v>352</v>
      </c>
      <c r="H57" s="131" t="s">
        <v>353</v>
      </c>
      <c r="I57" s="66" t="s">
        <v>195</v>
      </c>
      <c r="J57" s="66" t="s">
        <v>354</v>
      </c>
      <c r="K57" s="66"/>
    </row>
    <row r="58" spans="1:11" s="158" customFormat="1" ht="64.5" customHeight="1">
      <c r="A58" s="65" t="s">
        <v>258</v>
      </c>
      <c r="B58" s="153" t="s">
        <v>355</v>
      </c>
      <c r="C58" s="153" t="s">
        <v>356</v>
      </c>
      <c r="D58" s="123">
        <v>70000000</v>
      </c>
      <c r="E58" s="123">
        <v>52250000</v>
      </c>
      <c r="F58" s="124">
        <v>43162000</v>
      </c>
      <c r="G58" s="132" t="s">
        <v>357</v>
      </c>
      <c r="H58" s="132" t="s">
        <v>358</v>
      </c>
      <c r="I58" s="152" t="s">
        <v>142</v>
      </c>
      <c r="J58" s="161" t="s">
        <v>131</v>
      </c>
      <c r="K58" s="161"/>
    </row>
    <row r="59" spans="1:11" s="158" customFormat="1" ht="99">
      <c r="A59" s="65" t="s">
        <v>258</v>
      </c>
      <c r="B59" s="153" t="s">
        <v>359</v>
      </c>
      <c r="C59" s="153" t="s">
        <v>297</v>
      </c>
      <c r="D59" s="123">
        <v>2732000</v>
      </c>
      <c r="E59" s="123">
        <v>0</v>
      </c>
      <c r="F59" s="124">
        <v>0</v>
      </c>
      <c r="G59" s="132" t="s">
        <v>360</v>
      </c>
      <c r="H59" s="132" t="s">
        <v>361</v>
      </c>
      <c r="I59" s="152" t="s">
        <v>130</v>
      </c>
      <c r="J59" s="161" t="s">
        <v>131</v>
      </c>
      <c r="K59" s="161"/>
    </row>
    <row r="60" spans="1:11" s="158" customFormat="1" ht="66" customHeight="1">
      <c r="A60" s="65" t="s">
        <v>258</v>
      </c>
      <c r="B60" s="162" t="s">
        <v>362</v>
      </c>
      <c r="C60" s="162" t="s">
        <v>363</v>
      </c>
      <c r="D60" s="123">
        <v>26481000</v>
      </c>
      <c r="E60" s="123">
        <v>27201000</v>
      </c>
      <c r="F60" s="124">
        <v>9981000</v>
      </c>
      <c r="G60" s="133" t="s">
        <v>364</v>
      </c>
      <c r="H60" s="132" t="s">
        <v>365</v>
      </c>
      <c r="I60" s="152" t="s">
        <v>186</v>
      </c>
      <c r="J60" s="161" t="s">
        <v>131</v>
      </c>
      <c r="K60" s="161"/>
    </row>
    <row r="61" spans="1:11" s="158" customFormat="1" ht="51.75" customHeight="1">
      <c r="A61" s="65" t="s">
        <v>258</v>
      </c>
      <c r="B61" s="153" t="s">
        <v>366</v>
      </c>
      <c r="C61" s="153" t="s">
        <v>367</v>
      </c>
      <c r="D61" s="123">
        <v>52404000</v>
      </c>
      <c r="E61" s="123">
        <v>29851767</v>
      </c>
      <c r="F61" s="124">
        <v>21139124</v>
      </c>
      <c r="G61" s="132" t="s">
        <v>368</v>
      </c>
      <c r="H61" s="132" t="s">
        <v>369</v>
      </c>
      <c r="I61" s="152" t="s">
        <v>438</v>
      </c>
      <c r="J61" s="161" t="s">
        <v>131</v>
      </c>
      <c r="K61" s="152"/>
    </row>
    <row r="62" spans="1:11" s="158" customFormat="1" ht="55">
      <c r="A62" s="65" t="s">
        <v>292</v>
      </c>
      <c r="B62" s="130" t="s">
        <v>370</v>
      </c>
      <c r="C62" s="130" t="s">
        <v>371</v>
      </c>
      <c r="D62" s="123">
        <v>4315708000</v>
      </c>
      <c r="E62" s="123">
        <v>2545749000</v>
      </c>
      <c r="F62" s="124">
        <v>2772237000</v>
      </c>
      <c r="G62" s="131" t="s">
        <v>372</v>
      </c>
      <c r="H62" s="131" t="s">
        <v>373</v>
      </c>
      <c r="I62" s="161" t="s">
        <v>374</v>
      </c>
      <c r="J62" s="173" t="s">
        <v>151</v>
      </c>
      <c r="K62" s="152"/>
    </row>
    <row r="63" spans="1:11" s="158" customFormat="1" ht="66" customHeight="1">
      <c r="A63" s="65" t="s">
        <v>258</v>
      </c>
      <c r="B63" s="130" t="s">
        <v>375</v>
      </c>
      <c r="C63" s="130" t="s">
        <v>376</v>
      </c>
      <c r="D63" s="123">
        <v>22909000</v>
      </c>
      <c r="E63" s="123">
        <v>0</v>
      </c>
      <c r="F63" s="124">
        <v>0</v>
      </c>
      <c r="G63" s="131" t="s">
        <v>377</v>
      </c>
      <c r="H63" s="131" t="s">
        <v>378</v>
      </c>
      <c r="I63" s="174" t="s">
        <v>186</v>
      </c>
      <c r="J63" s="174" t="s">
        <v>138</v>
      </c>
      <c r="K63" s="174"/>
    </row>
    <row r="64" spans="1:11" s="158" customFormat="1" ht="69.75" customHeight="1">
      <c r="A64" s="65" t="s">
        <v>258</v>
      </c>
      <c r="B64" s="130" t="s">
        <v>379</v>
      </c>
      <c r="C64" s="130" t="s">
        <v>376</v>
      </c>
      <c r="D64" s="123">
        <v>1200000</v>
      </c>
      <c r="E64" s="123">
        <v>0</v>
      </c>
      <c r="F64" s="124">
        <v>0</v>
      </c>
      <c r="G64" s="131" t="s">
        <v>377</v>
      </c>
      <c r="H64" s="131" t="s">
        <v>380</v>
      </c>
      <c r="I64" s="174" t="s">
        <v>186</v>
      </c>
      <c r="J64" s="174" t="s">
        <v>138</v>
      </c>
      <c r="K64" s="174"/>
    </row>
    <row r="65" spans="1:19" s="129" customFormat="1" ht="92.15" customHeight="1">
      <c r="A65" s="65" t="s">
        <v>381</v>
      </c>
      <c r="B65" s="130" t="s">
        <v>382</v>
      </c>
      <c r="C65" s="130" t="s">
        <v>383</v>
      </c>
      <c r="D65" s="123">
        <v>9856000</v>
      </c>
      <c r="E65" s="123">
        <v>1760900</v>
      </c>
      <c r="F65" s="124">
        <v>23565300</v>
      </c>
      <c r="G65" s="131" t="s">
        <v>384</v>
      </c>
      <c r="H65" s="131" t="s">
        <v>385</v>
      </c>
      <c r="I65" s="66" t="s">
        <v>186</v>
      </c>
      <c r="J65" s="173" t="s">
        <v>138</v>
      </c>
      <c r="K65" s="173"/>
      <c r="L65" s="128"/>
      <c r="M65" s="128"/>
      <c r="N65" s="128"/>
      <c r="O65" s="128"/>
      <c r="P65" s="128"/>
      <c r="Q65" s="128"/>
      <c r="R65" s="128"/>
      <c r="S65" s="128"/>
    </row>
    <row r="66" spans="1:19" s="129" customFormat="1" ht="85.5" customHeight="1">
      <c r="A66" s="65" t="s">
        <v>386</v>
      </c>
      <c r="B66" s="130" t="s">
        <v>387</v>
      </c>
      <c r="C66" s="130" t="s">
        <v>388</v>
      </c>
      <c r="D66" s="123">
        <v>1557000</v>
      </c>
      <c r="E66" s="123">
        <v>14080</v>
      </c>
      <c r="F66" s="123">
        <v>60900</v>
      </c>
      <c r="G66" s="131" t="s">
        <v>389</v>
      </c>
      <c r="H66" s="131" t="s">
        <v>390</v>
      </c>
      <c r="I66" s="66" t="s">
        <v>276</v>
      </c>
      <c r="J66" s="66" t="s">
        <v>138</v>
      </c>
      <c r="K66" s="66"/>
      <c r="L66" s="156"/>
    </row>
    <row r="67" spans="1:19" s="129" customFormat="1" ht="74.25" customHeight="1">
      <c r="A67" s="65" t="s">
        <v>386</v>
      </c>
      <c r="B67" s="130" t="s">
        <v>391</v>
      </c>
      <c r="C67" s="130" t="s">
        <v>392</v>
      </c>
      <c r="D67" s="123">
        <v>1580887000</v>
      </c>
      <c r="E67" s="123">
        <v>1475733100</v>
      </c>
      <c r="F67" s="123">
        <v>1407327500</v>
      </c>
      <c r="G67" s="131" t="s">
        <v>393</v>
      </c>
      <c r="H67" s="131" t="s">
        <v>394</v>
      </c>
      <c r="I67" s="66" t="s">
        <v>395</v>
      </c>
      <c r="J67" s="161" t="s">
        <v>131</v>
      </c>
      <c r="K67" s="152"/>
      <c r="L67" s="156"/>
      <c r="M67" s="128"/>
      <c r="N67" s="128"/>
      <c r="O67" s="128"/>
      <c r="P67" s="128"/>
      <c r="Q67" s="128"/>
      <c r="R67" s="128"/>
      <c r="S67" s="128"/>
    </row>
    <row r="68" spans="1:19" s="129" customFormat="1" ht="74.25" customHeight="1">
      <c r="A68" s="65" t="s">
        <v>386</v>
      </c>
      <c r="B68" s="130" t="s">
        <v>396</v>
      </c>
      <c r="C68" s="130" t="s">
        <v>392</v>
      </c>
      <c r="D68" s="123">
        <f>140700000+10800000</f>
        <v>151500000</v>
      </c>
      <c r="E68" s="123">
        <f>103443135+12652161</f>
        <v>116095296</v>
      </c>
      <c r="F68" s="123">
        <f>81542680+10219416</f>
        <v>91762096</v>
      </c>
      <c r="G68" s="131" t="s">
        <v>397</v>
      </c>
      <c r="H68" s="131" t="s">
        <v>398</v>
      </c>
      <c r="I68" s="66" t="s">
        <v>186</v>
      </c>
      <c r="J68" s="173" t="s">
        <v>138</v>
      </c>
      <c r="K68" s="173"/>
      <c r="L68" s="156"/>
      <c r="M68" s="128"/>
      <c r="N68" s="128"/>
      <c r="O68" s="128"/>
      <c r="P68" s="128"/>
      <c r="Q68" s="128"/>
      <c r="R68" s="128"/>
      <c r="S68" s="128"/>
    </row>
    <row r="69" spans="1:19" s="129" customFormat="1" ht="90" customHeight="1">
      <c r="A69" s="65" t="s">
        <v>386</v>
      </c>
      <c r="B69" s="153" t="s">
        <v>399</v>
      </c>
      <c r="C69" s="130" t="s">
        <v>400</v>
      </c>
      <c r="D69" s="123">
        <v>54840000</v>
      </c>
      <c r="E69" s="123">
        <v>59445500</v>
      </c>
      <c r="F69" s="124">
        <v>0</v>
      </c>
      <c r="G69" s="132" t="s">
        <v>401</v>
      </c>
      <c r="H69" s="132" t="s">
        <v>402</v>
      </c>
      <c r="I69" s="152" t="s">
        <v>403</v>
      </c>
      <c r="J69" s="161" t="s">
        <v>131</v>
      </c>
      <c r="K69" s="152"/>
      <c r="L69" s="156"/>
      <c r="M69" s="128"/>
      <c r="N69" s="128"/>
      <c r="O69" s="128"/>
      <c r="P69" s="128"/>
      <c r="Q69" s="128"/>
      <c r="R69" s="128"/>
      <c r="S69" s="128"/>
    </row>
    <row r="70" spans="1:19" s="129" customFormat="1" ht="74.25" customHeight="1">
      <c r="A70" s="65" t="s">
        <v>404</v>
      </c>
      <c r="B70" s="130" t="s">
        <v>439</v>
      </c>
      <c r="C70" s="130" t="s">
        <v>405</v>
      </c>
      <c r="D70" s="123">
        <v>229694000</v>
      </c>
      <c r="E70" s="123">
        <v>166468000</v>
      </c>
      <c r="F70" s="124">
        <v>0</v>
      </c>
      <c r="G70" s="131" t="s">
        <v>406</v>
      </c>
      <c r="H70" s="131" t="s">
        <v>407</v>
      </c>
      <c r="I70" s="66" t="s">
        <v>408</v>
      </c>
      <c r="J70" s="173" t="s">
        <v>138</v>
      </c>
      <c r="K70" s="173"/>
      <c r="L70" s="147"/>
      <c r="M70" s="128"/>
      <c r="N70" s="128"/>
      <c r="O70" s="128"/>
      <c r="P70" s="128"/>
      <c r="Q70" s="128"/>
      <c r="R70" s="128"/>
      <c r="S70" s="128"/>
    </row>
    <row r="71" spans="1:19" s="129" customFormat="1" ht="74.25" customHeight="1">
      <c r="A71" s="65" t="s">
        <v>386</v>
      </c>
      <c r="B71" s="130" t="s">
        <v>409</v>
      </c>
      <c r="C71" s="130" t="s">
        <v>410</v>
      </c>
      <c r="D71" s="123">
        <v>43554000</v>
      </c>
      <c r="E71" s="123">
        <v>19647300</v>
      </c>
      <c r="F71" s="124">
        <v>12483800</v>
      </c>
      <c r="G71" s="132" t="s">
        <v>282</v>
      </c>
      <c r="H71" s="132" t="s">
        <v>411</v>
      </c>
      <c r="I71" s="66" t="s">
        <v>412</v>
      </c>
      <c r="J71" s="173" t="s">
        <v>138</v>
      </c>
      <c r="K71" s="152"/>
      <c r="L71" s="156"/>
      <c r="M71" s="128"/>
      <c r="N71" s="128"/>
      <c r="O71" s="128"/>
      <c r="P71" s="128"/>
      <c r="Q71" s="128"/>
      <c r="R71" s="128"/>
      <c r="S71" s="128"/>
    </row>
    <row r="72" spans="1:19" s="129" customFormat="1" ht="74.25" customHeight="1">
      <c r="A72" s="65" t="s">
        <v>386</v>
      </c>
      <c r="B72" s="130" t="s">
        <v>413</v>
      </c>
      <c r="C72" s="130" t="s">
        <v>410</v>
      </c>
      <c r="D72" s="123">
        <v>25575000</v>
      </c>
      <c r="E72" s="123">
        <v>19060675</v>
      </c>
      <c r="F72" s="124">
        <v>14872267</v>
      </c>
      <c r="G72" s="132" t="s">
        <v>286</v>
      </c>
      <c r="H72" s="132" t="s">
        <v>414</v>
      </c>
      <c r="I72" s="66" t="s">
        <v>412</v>
      </c>
      <c r="J72" s="173" t="s">
        <v>138</v>
      </c>
      <c r="K72" s="173"/>
      <c r="L72" s="156"/>
      <c r="M72" s="128"/>
      <c r="N72" s="128"/>
      <c r="O72" s="128"/>
      <c r="P72" s="128"/>
      <c r="Q72" s="128"/>
      <c r="R72" s="128"/>
      <c r="S72" s="128"/>
    </row>
    <row r="73" spans="1:19" s="129" customFormat="1" ht="74.25" customHeight="1">
      <c r="A73" s="65" t="s">
        <v>386</v>
      </c>
      <c r="B73" s="130" t="s">
        <v>415</v>
      </c>
      <c r="C73" s="130" t="s">
        <v>410</v>
      </c>
      <c r="D73" s="123">
        <v>11880000</v>
      </c>
      <c r="E73" s="123">
        <v>5816925</v>
      </c>
      <c r="F73" s="124">
        <v>4433333</v>
      </c>
      <c r="G73" s="132" t="s">
        <v>416</v>
      </c>
      <c r="H73" s="132" t="s">
        <v>417</v>
      </c>
      <c r="I73" s="66" t="s">
        <v>181</v>
      </c>
      <c r="J73" s="173" t="s">
        <v>138</v>
      </c>
      <c r="K73" s="152"/>
      <c r="L73" s="156"/>
      <c r="M73" s="128"/>
      <c r="N73" s="128"/>
      <c r="O73" s="128"/>
      <c r="P73" s="128"/>
      <c r="Q73" s="128"/>
      <c r="R73" s="128"/>
      <c r="S73" s="128"/>
    </row>
    <row r="74" spans="1:19" s="129" customFormat="1" ht="85.5" customHeight="1">
      <c r="A74" s="65" t="s">
        <v>386</v>
      </c>
      <c r="B74" s="130" t="s">
        <v>418</v>
      </c>
      <c r="C74" s="130" t="s">
        <v>410</v>
      </c>
      <c r="D74" s="123">
        <v>64742000</v>
      </c>
      <c r="E74" s="123">
        <v>34601900</v>
      </c>
      <c r="F74" s="124">
        <v>19708600</v>
      </c>
      <c r="G74" s="131" t="s">
        <v>419</v>
      </c>
      <c r="H74" s="131" t="s">
        <v>420</v>
      </c>
      <c r="I74" s="66" t="s">
        <v>181</v>
      </c>
      <c r="J74" s="173" t="s">
        <v>138</v>
      </c>
      <c r="K74" s="173"/>
      <c r="L74" s="156"/>
    </row>
    <row r="75" spans="1:19" s="129" customFormat="1" ht="163.5" customHeight="1">
      <c r="A75" s="65" t="s">
        <v>421</v>
      </c>
      <c r="B75" s="130" t="s">
        <v>422</v>
      </c>
      <c r="C75" s="130" t="s">
        <v>423</v>
      </c>
      <c r="D75" s="123">
        <f>32911000+21315000</f>
        <v>54226000</v>
      </c>
      <c r="E75" s="123">
        <f>33956000+15746900</f>
        <v>49702900</v>
      </c>
      <c r="F75" s="123">
        <f>26381200+11617200</f>
        <v>37998400</v>
      </c>
      <c r="G75" s="131" t="s">
        <v>424</v>
      </c>
      <c r="H75" s="131" t="s">
        <v>440</v>
      </c>
      <c r="I75" s="66" t="s">
        <v>219</v>
      </c>
      <c r="J75" s="161" t="s">
        <v>131</v>
      </c>
      <c r="K75" s="152"/>
      <c r="L75" s="156"/>
      <c r="M75" s="147"/>
      <c r="N75" s="128"/>
      <c r="O75" s="128"/>
      <c r="P75" s="128"/>
      <c r="Q75" s="128"/>
      <c r="R75" s="128"/>
      <c r="S75" s="128"/>
    </row>
    <row r="76" spans="1:19" s="129" customFormat="1" ht="147.65" customHeight="1">
      <c r="A76" s="135" t="s">
        <v>238</v>
      </c>
      <c r="B76" s="136" t="s">
        <v>425</v>
      </c>
      <c r="C76" s="136" t="s">
        <v>226</v>
      </c>
      <c r="D76" s="163">
        <v>738000000</v>
      </c>
      <c r="E76" s="163">
        <v>229978000</v>
      </c>
      <c r="F76" s="163">
        <f>263344000+123000</f>
        <v>263467000</v>
      </c>
      <c r="G76" s="137" t="s">
        <v>426</v>
      </c>
      <c r="H76" s="133" t="s">
        <v>427</v>
      </c>
      <c r="I76" s="181" t="s">
        <v>403</v>
      </c>
      <c r="J76" s="182" t="s">
        <v>144</v>
      </c>
      <c r="K76" s="173"/>
    </row>
    <row r="77" spans="1:19" s="129" customFormat="1" ht="125.5" customHeight="1">
      <c r="A77" s="65" t="s">
        <v>434</v>
      </c>
      <c r="B77" s="130" t="s">
        <v>441</v>
      </c>
      <c r="C77" s="130" t="s">
        <v>443</v>
      </c>
      <c r="D77" s="123">
        <v>742450000</v>
      </c>
      <c r="E77" s="123">
        <v>543124000</v>
      </c>
      <c r="F77" s="123">
        <v>1140124000</v>
      </c>
      <c r="G77" s="131" t="s">
        <v>428</v>
      </c>
      <c r="H77" s="131" t="s">
        <v>429</v>
      </c>
      <c r="I77" s="66" t="s">
        <v>403</v>
      </c>
      <c r="J77" s="173" t="s">
        <v>144</v>
      </c>
      <c r="K77" s="152"/>
      <c r="L77" s="147"/>
      <c r="M77" s="128"/>
      <c r="N77" s="128"/>
      <c r="O77" s="128"/>
      <c r="P77" s="128"/>
      <c r="Q77" s="128"/>
      <c r="R77" s="128"/>
      <c r="S77" s="128"/>
    </row>
    <row r="78" spans="1:19" s="129" customFormat="1" ht="85.5" customHeight="1">
      <c r="A78" s="164" t="s">
        <v>437</v>
      </c>
      <c r="B78" s="165" t="s">
        <v>430</v>
      </c>
      <c r="C78" s="165" t="s">
        <v>431</v>
      </c>
      <c r="D78" s="166">
        <v>0</v>
      </c>
      <c r="E78" s="166">
        <v>0</v>
      </c>
      <c r="F78" s="167">
        <v>13615000</v>
      </c>
      <c r="G78" s="168" t="s">
        <v>432</v>
      </c>
      <c r="H78" s="168" t="s">
        <v>433</v>
      </c>
      <c r="I78" s="183" t="s">
        <v>181</v>
      </c>
      <c r="J78" s="183" t="s">
        <v>181</v>
      </c>
      <c r="K78" s="66"/>
      <c r="L78" s="169"/>
    </row>
    <row r="79" spans="1:19" ht="40" customHeight="1">
      <c r="A79" s="189" t="s">
        <v>118</v>
      </c>
      <c r="B79" s="190"/>
      <c r="C79" s="191"/>
      <c r="D79" s="126">
        <f>SUM(D7:D78)</f>
        <v>16853943000</v>
      </c>
      <c r="E79" s="126">
        <f>SUM(E7:E78)</f>
        <v>11908287087</v>
      </c>
      <c r="F79" s="184">
        <f>SUM(F7:F78)</f>
        <v>11352499341</v>
      </c>
    </row>
    <row r="81" spans="4:6">
      <c r="D81" s="134"/>
      <c r="E81" s="134"/>
      <c r="F81" s="134"/>
    </row>
    <row r="83" spans="4:6">
      <c r="D83" s="134"/>
      <c r="E83" s="134"/>
      <c r="F83" s="134"/>
    </row>
  </sheetData>
  <mergeCells count="15">
    <mergeCell ref="K4:K6"/>
    <mergeCell ref="L4:L6"/>
    <mergeCell ref="A79:C79"/>
    <mergeCell ref="J4:J6"/>
    <mergeCell ref="I2:J2"/>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80:C1048576 C35:C43 A65:C65 C47:C49 B70 A66:A74 B66:B68 C66:C70 B71:C75 A75:C78 A1:C34 A79:A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54" pageOrder="overThenDown" orientation="landscape" r:id="rId1"/>
  <headerFooter scaleWithDoc="0">
    <evenHeader>&amp;C&amp;"ＭＳ Ｐ明朝,標準"&amp;10- &amp;P -</evenHeader>
    <firstHeader xml:space="preserve">&amp;R
&amp;"ＭＳ Ｐ明朝,標準"
&amp;"ＭＳ Ｐゴシック,標準"
</first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
  <cols>
    <col min="1" max="2" width="1.90625" style="109" customWidth="1"/>
    <col min="3" max="3" width="14.453125" style="109" customWidth="1"/>
    <col min="4" max="4" width="19" style="109" customWidth="1"/>
    <col min="5" max="6" width="15.90625" style="69" customWidth="1"/>
    <col min="7" max="7" width="10.08984375" style="69" customWidth="1"/>
    <col min="8" max="9" width="17.36328125" style="69" bestFit="1" customWidth="1"/>
    <col min="10" max="10" width="16.08984375" style="69" customWidth="1"/>
    <col min="11" max="11" width="7.90625" style="69" customWidth="1"/>
    <col min="12" max="13" width="18.90625" style="69" bestFit="1" customWidth="1"/>
    <col min="14" max="250" width="9" style="69"/>
    <col min="251" max="251" width="2.36328125" style="69" customWidth="1"/>
    <col min="252" max="252" width="14.453125" style="69" customWidth="1"/>
    <col min="253" max="254" width="15.90625" style="69" customWidth="1"/>
    <col min="255" max="256" width="15.6328125" style="69" customWidth="1"/>
    <col min="257" max="257" width="15.36328125" style="69" customWidth="1"/>
    <col min="258" max="506" width="9" style="69"/>
    <col min="507" max="507" width="2.36328125" style="69" customWidth="1"/>
    <col min="508" max="508" width="14.453125" style="69" customWidth="1"/>
    <col min="509" max="510" width="15.90625" style="69" customWidth="1"/>
    <col min="511" max="512" width="15.6328125" style="69" customWidth="1"/>
    <col min="513" max="513" width="15.36328125" style="69" customWidth="1"/>
    <col min="514" max="762" width="9" style="69"/>
    <col min="763" max="763" width="2.36328125" style="69" customWidth="1"/>
    <col min="764" max="764" width="14.453125" style="69" customWidth="1"/>
    <col min="765" max="766" width="15.90625" style="69" customWidth="1"/>
    <col min="767" max="768" width="15.6328125" style="69" customWidth="1"/>
    <col min="769" max="769" width="15.36328125" style="69" customWidth="1"/>
    <col min="770" max="1018" width="9" style="69"/>
    <col min="1019" max="1019" width="2.36328125" style="69" customWidth="1"/>
    <col min="1020" max="1020" width="14.453125" style="69" customWidth="1"/>
    <col min="1021" max="1022" width="15.90625" style="69" customWidth="1"/>
    <col min="1023" max="1024" width="15.6328125" style="69" customWidth="1"/>
    <col min="1025" max="1025" width="15.36328125" style="69" customWidth="1"/>
    <col min="1026" max="1274" width="9" style="69"/>
    <col min="1275" max="1275" width="2.36328125" style="69" customWidth="1"/>
    <col min="1276" max="1276" width="14.453125" style="69" customWidth="1"/>
    <col min="1277" max="1278" width="15.90625" style="69" customWidth="1"/>
    <col min="1279" max="1280" width="15.6328125" style="69" customWidth="1"/>
    <col min="1281" max="1281" width="15.36328125" style="69" customWidth="1"/>
    <col min="1282" max="1530" width="9" style="69"/>
    <col min="1531" max="1531" width="2.36328125" style="69" customWidth="1"/>
    <col min="1532" max="1532" width="14.453125" style="69" customWidth="1"/>
    <col min="1533" max="1534" width="15.90625" style="69" customWidth="1"/>
    <col min="1535" max="1536" width="15.6328125" style="69" customWidth="1"/>
    <col min="1537" max="1537" width="15.36328125" style="69" customWidth="1"/>
    <col min="1538" max="1786" width="9" style="69"/>
    <col min="1787" max="1787" width="2.36328125" style="69" customWidth="1"/>
    <col min="1788" max="1788" width="14.453125" style="69" customWidth="1"/>
    <col min="1789" max="1790" width="15.90625" style="69" customWidth="1"/>
    <col min="1791" max="1792" width="15.6328125" style="69" customWidth="1"/>
    <col min="1793" max="1793" width="15.36328125" style="69" customWidth="1"/>
    <col min="1794" max="2042" width="9" style="69"/>
    <col min="2043" max="2043" width="2.36328125" style="69" customWidth="1"/>
    <col min="2044" max="2044" width="14.453125" style="69" customWidth="1"/>
    <col min="2045" max="2046" width="15.90625" style="69" customWidth="1"/>
    <col min="2047" max="2048" width="15.6328125" style="69" customWidth="1"/>
    <col min="2049" max="2049" width="15.36328125" style="69" customWidth="1"/>
    <col min="2050" max="2298" width="9" style="69"/>
    <col min="2299" max="2299" width="2.36328125" style="69" customWidth="1"/>
    <col min="2300" max="2300" width="14.453125" style="69" customWidth="1"/>
    <col min="2301" max="2302" width="15.90625" style="69" customWidth="1"/>
    <col min="2303" max="2304" width="15.6328125" style="69" customWidth="1"/>
    <col min="2305" max="2305" width="15.36328125" style="69" customWidth="1"/>
    <col min="2306" max="2554" width="9" style="69"/>
    <col min="2555" max="2555" width="2.36328125" style="69" customWidth="1"/>
    <col min="2556" max="2556" width="14.453125" style="69" customWidth="1"/>
    <col min="2557" max="2558" width="15.90625" style="69" customWidth="1"/>
    <col min="2559" max="2560" width="15.6328125" style="69" customWidth="1"/>
    <col min="2561" max="2561" width="15.36328125" style="69" customWidth="1"/>
    <col min="2562" max="2810" width="9" style="69"/>
    <col min="2811" max="2811" width="2.36328125" style="69" customWidth="1"/>
    <col min="2812" max="2812" width="14.453125" style="69" customWidth="1"/>
    <col min="2813" max="2814" width="15.90625" style="69" customWidth="1"/>
    <col min="2815" max="2816" width="15.6328125" style="69" customWidth="1"/>
    <col min="2817" max="2817" width="15.36328125" style="69" customWidth="1"/>
    <col min="2818" max="3066" width="9" style="69"/>
    <col min="3067" max="3067" width="2.36328125" style="69" customWidth="1"/>
    <col min="3068" max="3068" width="14.453125" style="69" customWidth="1"/>
    <col min="3069" max="3070" width="15.90625" style="69" customWidth="1"/>
    <col min="3071" max="3072" width="15.6328125" style="69" customWidth="1"/>
    <col min="3073" max="3073" width="15.36328125" style="69" customWidth="1"/>
    <col min="3074" max="3322" width="9" style="69"/>
    <col min="3323" max="3323" width="2.36328125" style="69" customWidth="1"/>
    <col min="3324" max="3324" width="14.453125" style="69" customWidth="1"/>
    <col min="3325" max="3326" width="15.90625" style="69" customWidth="1"/>
    <col min="3327" max="3328" width="15.6328125" style="69" customWidth="1"/>
    <col min="3329" max="3329" width="15.36328125" style="69" customWidth="1"/>
    <col min="3330" max="3578" width="9" style="69"/>
    <col min="3579" max="3579" width="2.36328125" style="69" customWidth="1"/>
    <col min="3580" max="3580" width="14.453125" style="69" customWidth="1"/>
    <col min="3581" max="3582" width="15.90625" style="69" customWidth="1"/>
    <col min="3583" max="3584" width="15.6328125" style="69" customWidth="1"/>
    <col min="3585" max="3585" width="15.36328125" style="69" customWidth="1"/>
    <col min="3586" max="3834" width="9" style="69"/>
    <col min="3835" max="3835" width="2.36328125" style="69" customWidth="1"/>
    <col min="3836" max="3836" width="14.453125" style="69" customWidth="1"/>
    <col min="3837" max="3838" width="15.90625" style="69" customWidth="1"/>
    <col min="3839" max="3840" width="15.6328125" style="69" customWidth="1"/>
    <col min="3841" max="3841" width="15.36328125" style="69" customWidth="1"/>
    <col min="3842" max="4090" width="9" style="69"/>
    <col min="4091" max="4091" width="2.36328125" style="69" customWidth="1"/>
    <col min="4092" max="4092" width="14.453125" style="69" customWidth="1"/>
    <col min="4093" max="4094" width="15.90625" style="69" customWidth="1"/>
    <col min="4095" max="4096" width="15.6328125" style="69" customWidth="1"/>
    <col min="4097" max="4097" width="15.36328125" style="69" customWidth="1"/>
    <col min="4098" max="4346" width="9" style="69"/>
    <col min="4347" max="4347" width="2.36328125" style="69" customWidth="1"/>
    <col min="4348" max="4348" width="14.453125" style="69" customWidth="1"/>
    <col min="4349" max="4350" width="15.90625" style="69" customWidth="1"/>
    <col min="4351" max="4352" width="15.6328125" style="69" customWidth="1"/>
    <col min="4353" max="4353" width="15.36328125" style="69" customWidth="1"/>
    <col min="4354" max="4602" width="9" style="69"/>
    <col min="4603" max="4603" width="2.36328125" style="69" customWidth="1"/>
    <col min="4604" max="4604" width="14.453125" style="69" customWidth="1"/>
    <col min="4605" max="4606" width="15.90625" style="69" customWidth="1"/>
    <col min="4607" max="4608" width="15.6328125" style="69" customWidth="1"/>
    <col min="4609" max="4609" width="15.36328125" style="69" customWidth="1"/>
    <col min="4610" max="4858" width="9" style="69"/>
    <col min="4859" max="4859" width="2.36328125" style="69" customWidth="1"/>
    <col min="4860" max="4860" width="14.453125" style="69" customWidth="1"/>
    <col min="4861" max="4862" width="15.90625" style="69" customWidth="1"/>
    <col min="4863" max="4864" width="15.6328125" style="69" customWidth="1"/>
    <col min="4865" max="4865" width="15.36328125" style="69" customWidth="1"/>
    <col min="4866" max="5114" width="9" style="69"/>
    <col min="5115" max="5115" width="2.36328125" style="69" customWidth="1"/>
    <col min="5116" max="5116" width="14.453125" style="69" customWidth="1"/>
    <col min="5117" max="5118" width="15.90625" style="69" customWidth="1"/>
    <col min="5119" max="5120" width="15.6328125" style="69" customWidth="1"/>
    <col min="5121" max="5121" width="15.36328125" style="69" customWidth="1"/>
    <col min="5122" max="5370" width="9" style="69"/>
    <col min="5371" max="5371" width="2.36328125" style="69" customWidth="1"/>
    <col min="5372" max="5372" width="14.453125" style="69" customWidth="1"/>
    <col min="5373" max="5374" width="15.90625" style="69" customWidth="1"/>
    <col min="5375" max="5376" width="15.6328125" style="69" customWidth="1"/>
    <col min="5377" max="5377" width="15.36328125" style="69" customWidth="1"/>
    <col min="5378" max="5626" width="9" style="69"/>
    <col min="5627" max="5627" width="2.36328125" style="69" customWidth="1"/>
    <col min="5628" max="5628" width="14.453125" style="69" customWidth="1"/>
    <col min="5629" max="5630" width="15.90625" style="69" customWidth="1"/>
    <col min="5631" max="5632" width="15.6328125" style="69" customWidth="1"/>
    <col min="5633" max="5633" width="15.36328125" style="69" customWidth="1"/>
    <col min="5634" max="5882" width="9" style="69"/>
    <col min="5883" max="5883" width="2.36328125" style="69" customWidth="1"/>
    <col min="5884" max="5884" width="14.453125" style="69" customWidth="1"/>
    <col min="5885" max="5886" width="15.90625" style="69" customWidth="1"/>
    <col min="5887" max="5888" width="15.6328125" style="69" customWidth="1"/>
    <col min="5889" max="5889" width="15.36328125" style="69" customWidth="1"/>
    <col min="5890" max="6138" width="9" style="69"/>
    <col min="6139" max="6139" width="2.36328125" style="69" customWidth="1"/>
    <col min="6140" max="6140" width="14.453125" style="69" customWidth="1"/>
    <col min="6141" max="6142" width="15.90625" style="69" customWidth="1"/>
    <col min="6143" max="6144" width="15.6328125" style="69" customWidth="1"/>
    <col min="6145" max="6145" width="15.36328125" style="69" customWidth="1"/>
    <col min="6146" max="6394" width="9" style="69"/>
    <col min="6395" max="6395" width="2.36328125" style="69" customWidth="1"/>
    <col min="6396" max="6396" width="14.453125" style="69" customWidth="1"/>
    <col min="6397" max="6398" width="15.90625" style="69" customWidth="1"/>
    <col min="6399" max="6400" width="15.6328125" style="69" customWidth="1"/>
    <col min="6401" max="6401" width="15.36328125" style="69" customWidth="1"/>
    <col min="6402" max="6650" width="9" style="69"/>
    <col min="6651" max="6651" width="2.36328125" style="69" customWidth="1"/>
    <col min="6652" max="6652" width="14.453125" style="69" customWidth="1"/>
    <col min="6653" max="6654" width="15.90625" style="69" customWidth="1"/>
    <col min="6655" max="6656" width="15.6328125" style="69" customWidth="1"/>
    <col min="6657" max="6657" width="15.36328125" style="69" customWidth="1"/>
    <col min="6658" max="6906" width="9" style="69"/>
    <col min="6907" max="6907" width="2.36328125" style="69" customWidth="1"/>
    <col min="6908" max="6908" width="14.453125" style="69" customWidth="1"/>
    <col min="6909" max="6910" width="15.90625" style="69" customWidth="1"/>
    <col min="6911" max="6912" width="15.6328125" style="69" customWidth="1"/>
    <col min="6913" max="6913" width="15.36328125" style="69" customWidth="1"/>
    <col min="6914" max="7162" width="9" style="69"/>
    <col min="7163" max="7163" width="2.36328125" style="69" customWidth="1"/>
    <col min="7164" max="7164" width="14.453125" style="69" customWidth="1"/>
    <col min="7165" max="7166" width="15.90625" style="69" customWidth="1"/>
    <col min="7167" max="7168" width="15.6328125" style="69" customWidth="1"/>
    <col min="7169" max="7169" width="15.36328125" style="69" customWidth="1"/>
    <col min="7170" max="7418" width="9" style="69"/>
    <col min="7419" max="7419" width="2.36328125" style="69" customWidth="1"/>
    <col min="7420" max="7420" width="14.453125" style="69" customWidth="1"/>
    <col min="7421" max="7422" width="15.90625" style="69" customWidth="1"/>
    <col min="7423" max="7424" width="15.6328125" style="69" customWidth="1"/>
    <col min="7425" max="7425" width="15.36328125" style="69" customWidth="1"/>
    <col min="7426" max="7674" width="9" style="69"/>
    <col min="7675" max="7675" width="2.36328125" style="69" customWidth="1"/>
    <col min="7676" max="7676" width="14.453125" style="69" customWidth="1"/>
    <col min="7677" max="7678" width="15.90625" style="69" customWidth="1"/>
    <col min="7679" max="7680" width="15.6328125" style="69" customWidth="1"/>
    <col min="7681" max="7681" width="15.36328125" style="69" customWidth="1"/>
    <col min="7682" max="7930" width="9" style="69"/>
    <col min="7931" max="7931" width="2.36328125" style="69" customWidth="1"/>
    <col min="7932" max="7932" width="14.453125" style="69" customWidth="1"/>
    <col min="7933" max="7934" width="15.90625" style="69" customWidth="1"/>
    <col min="7935" max="7936" width="15.6328125" style="69" customWidth="1"/>
    <col min="7937" max="7937" width="15.36328125" style="69" customWidth="1"/>
    <col min="7938" max="8186" width="9" style="69"/>
    <col min="8187" max="8187" width="2.36328125" style="69" customWidth="1"/>
    <col min="8188" max="8188" width="14.453125" style="69" customWidth="1"/>
    <col min="8189" max="8190" width="15.90625" style="69" customWidth="1"/>
    <col min="8191" max="8192" width="15.6328125" style="69" customWidth="1"/>
    <col min="8193" max="8193" width="15.36328125" style="69" customWidth="1"/>
    <col min="8194" max="8442" width="9" style="69"/>
    <col min="8443" max="8443" width="2.36328125" style="69" customWidth="1"/>
    <col min="8444" max="8444" width="14.453125" style="69" customWidth="1"/>
    <col min="8445" max="8446" width="15.90625" style="69" customWidth="1"/>
    <col min="8447" max="8448" width="15.6328125" style="69" customWidth="1"/>
    <col min="8449" max="8449" width="15.36328125" style="69" customWidth="1"/>
    <col min="8450" max="8698" width="9" style="69"/>
    <col min="8699" max="8699" width="2.36328125" style="69" customWidth="1"/>
    <col min="8700" max="8700" width="14.453125" style="69" customWidth="1"/>
    <col min="8701" max="8702" width="15.90625" style="69" customWidth="1"/>
    <col min="8703" max="8704" width="15.6328125" style="69" customWidth="1"/>
    <col min="8705" max="8705" width="15.36328125" style="69" customWidth="1"/>
    <col min="8706" max="8954" width="9" style="69"/>
    <col min="8955" max="8955" width="2.36328125" style="69" customWidth="1"/>
    <col min="8956" max="8956" width="14.453125" style="69" customWidth="1"/>
    <col min="8957" max="8958" width="15.90625" style="69" customWidth="1"/>
    <col min="8959" max="8960" width="15.6328125" style="69" customWidth="1"/>
    <col min="8961" max="8961" width="15.36328125" style="69" customWidth="1"/>
    <col min="8962" max="9210" width="9" style="69"/>
    <col min="9211" max="9211" width="2.36328125" style="69" customWidth="1"/>
    <col min="9212" max="9212" width="14.453125" style="69" customWidth="1"/>
    <col min="9213" max="9214" width="15.90625" style="69" customWidth="1"/>
    <col min="9215" max="9216" width="15.6328125" style="69" customWidth="1"/>
    <col min="9217" max="9217" width="15.36328125" style="69" customWidth="1"/>
    <col min="9218" max="9466" width="9" style="69"/>
    <col min="9467" max="9467" width="2.36328125" style="69" customWidth="1"/>
    <col min="9468" max="9468" width="14.453125" style="69" customWidth="1"/>
    <col min="9469" max="9470" width="15.90625" style="69" customWidth="1"/>
    <col min="9471" max="9472" width="15.6328125" style="69" customWidth="1"/>
    <col min="9473" max="9473" width="15.36328125" style="69" customWidth="1"/>
    <col min="9474" max="9722" width="9" style="69"/>
    <col min="9723" max="9723" width="2.36328125" style="69" customWidth="1"/>
    <col min="9724" max="9724" width="14.453125" style="69" customWidth="1"/>
    <col min="9725" max="9726" width="15.90625" style="69" customWidth="1"/>
    <col min="9727" max="9728" width="15.6328125" style="69" customWidth="1"/>
    <col min="9729" max="9729" width="15.36328125" style="69" customWidth="1"/>
    <col min="9730" max="9978" width="9" style="69"/>
    <col min="9979" max="9979" width="2.36328125" style="69" customWidth="1"/>
    <col min="9980" max="9980" width="14.453125" style="69" customWidth="1"/>
    <col min="9981" max="9982" width="15.90625" style="69" customWidth="1"/>
    <col min="9983" max="9984" width="15.6328125" style="69" customWidth="1"/>
    <col min="9985" max="9985" width="15.36328125" style="69" customWidth="1"/>
    <col min="9986" max="10234" width="9" style="69"/>
    <col min="10235" max="10235" width="2.36328125" style="69" customWidth="1"/>
    <col min="10236" max="10236" width="14.453125" style="69" customWidth="1"/>
    <col min="10237" max="10238" width="15.90625" style="69" customWidth="1"/>
    <col min="10239" max="10240" width="15.6328125" style="69" customWidth="1"/>
    <col min="10241" max="10241" width="15.36328125" style="69" customWidth="1"/>
    <col min="10242" max="10490" width="9" style="69"/>
    <col min="10491" max="10491" width="2.36328125" style="69" customWidth="1"/>
    <col min="10492" max="10492" width="14.453125" style="69" customWidth="1"/>
    <col min="10493" max="10494" width="15.90625" style="69" customWidth="1"/>
    <col min="10495" max="10496" width="15.6328125" style="69" customWidth="1"/>
    <col min="10497" max="10497" width="15.36328125" style="69" customWidth="1"/>
    <col min="10498" max="10746" width="9" style="69"/>
    <col min="10747" max="10747" width="2.36328125" style="69" customWidth="1"/>
    <col min="10748" max="10748" width="14.453125" style="69" customWidth="1"/>
    <col min="10749" max="10750" width="15.90625" style="69" customWidth="1"/>
    <col min="10751" max="10752" width="15.6328125" style="69" customWidth="1"/>
    <col min="10753" max="10753" width="15.36328125" style="69" customWidth="1"/>
    <col min="10754" max="11002" width="9" style="69"/>
    <col min="11003" max="11003" width="2.36328125" style="69" customWidth="1"/>
    <col min="11004" max="11004" width="14.453125" style="69" customWidth="1"/>
    <col min="11005" max="11006" width="15.90625" style="69" customWidth="1"/>
    <col min="11007" max="11008" width="15.6328125" style="69" customWidth="1"/>
    <col min="11009" max="11009" width="15.36328125" style="69" customWidth="1"/>
    <col min="11010" max="11258" width="9" style="69"/>
    <col min="11259" max="11259" width="2.36328125" style="69" customWidth="1"/>
    <col min="11260" max="11260" width="14.453125" style="69" customWidth="1"/>
    <col min="11261" max="11262" width="15.90625" style="69" customWidth="1"/>
    <col min="11263" max="11264" width="15.6328125" style="69" customWidth="1"/>
    <col min="11265" max="11265" width="15.36328125" style="69" customWidth="1"/>
    <col min="11266" max="11514" width="9" style="69"/>
    <col min="11515" max="11515" width="2.36328125" style="69" customWidth="1"/>
    <col min="11516" max="11516" width="14.453125" style="69" customWidth="1"/>
    <col min="11517" max="11518" width="15.90625" style="69" customWidth="1"/>
    <col min="11519" max="11520" width="15.6328125" style="69" customWidth="1"/>
    <col min="11521" max="11521" width="15.36328125" style="69" customWidth="1"/>
    <col min="11522" max="11770" width="9" style="69"/>
    <col min="11771" max="11771" width="2.36328125" style="69" customWidth="1"/>
    <col min="11772" max="11772" width="14.453125" style="69" customWidth="1"/>
    <col min="11773" max="11774" width="15.90625" style="69" customWidth="1"/>
    <col min="11775" max="11776" width="15.6328125" style="69" customWidth="1"/>
    <col min="11777" max="11777" width="15.36328125" style="69" customWidth="1"/>
    <col min="11778" max="12026" width="9" style="69"/>
    <col min="12027" max="12027" width="2.36328125" style="69" customWidth="1"/>
    <col min="12028" max="12028" width="14.453125" style="69" customWidth="1"/>
    <col min="12029" max="12030" width="15.90625" style="69" customWidth="1"/>
    <col min="12031" max="12032" width="15.6328125" style="69" customWidth="1"/>
    <col min="12033" max="12033" width="15.36328125" style="69" customWidth="1"/>
    <col min="12034" max="12282" width="9" style="69"/>
    <col min="12283" max="12283" width="2.36328125" style="69" customWidth="1"/>
    <col min="12284" max="12284" width="14.453125" style="69" customWidth="1"/>
    <col min="12285" max="12286" width="15.90625" style="69" customWidth="1"/>
    <col min="12287" max="12288" width="15.6328125" style="69" customWidth="1"/>
    <col min="12289" max="12289" width="15.36328125" style="69" customWidth="1"/>
    <col min="12290" max="12538" width="9" style="69"/>
    <col min="12539" max="12539" width="2.36328125" style="69" customWidth="1"/>
    <col min="12540" max="12540" width="14.453125" style="69" customWidth="1"/>
    <col min="12541" max="12542" width="15.90625" style="69" customWidth="1"/>
    <col min="12543" max="12544" width="15.6328125" style="69" customWidth="1"/>
    <col min="12545" max="12545" width="15.36328125" style="69" customWidth="1"/>
    <col min="12546" max="12794" width="9" style="69"/>
    <col min="12795" max="12795" width="2.36328125" style="69" customWidth="1"/>
    <col min="12796" max="12796" width="14.453125" style="69" customWidth="1"/>
    <col min="12797" max="12798" width="15.90625" style="69" customWidth="1"/>
    <col min="12799" max="12800" width="15.6328125" style="69" customWidth="1"/>
    <col min="12801" max="12801" width="15.36328125" style="69" customWidth="1"/>
    <col min="12802" max="13050" width="9" style="69"/>
    <col min="13051" max="13051" width="2.36328125" style="69" customWidth="1"/>
    <col min="13052" max="13052" width="14.453125" style="69" customWidth="1"/>
    <col min="13053" max="13054" width="15.90625" style="69" customWidth="1"/>
    <col min="13055" max="13056" width="15.6328125" style="69" customWidth="1"/>
    <col min="13057" max="13057" width="15.36328125" style="69" customWidth="1"/>
    <col min="13058" max="13306" width="9" style="69"/>
    <col min="13307" max="13307" width="2.36328125" style="69" customWidth="1"/>
    <col min="13308" max="13308" width="14.453125" style="69" customWidth="1"/>
    <col min="13309" max="13310" width="15.90625" style="69" customWidth="1"/>
    <col min="13311" max="13312" width="15.6328125" style="69" customWidth="1"/>
    <col min="13313" max="13313" width="15.36328125" style="69" customWidth="1"/>
    <col min="13314" max="13562" width="9" style="69"/>
    <col min="13563" max="13563" width="2.36328125" style="69" customWidth="1"/>
    <col min="13564" max="13564" width="14.453125" style="69" customWidth="1"/>
    <col min="13565" max="13566" width="15.90625" style="69" customWidth="1"/>
    <col min="13567" max="13568" width="15.6328125" style="69" customWidth="1"/>
    <col min="13569" max="13569" width="15.36328125" style="69" customWidth="1"/>
    <col min="13570" max="13818" width="9" style="69"/>
    <col min="13819" max="13819" width="2.36328125" style="69" customWidth="1"/>
    <col min="13820" max="13820" width="14.453125" style="69" customWidth="1"/>
    <col min="13821" max="13822" width="15.90625" style="69" customWidth="1"/>
    <col min="13823" max="13824" width="15.6328125" style="69" customWidth="1"/>
    <col min="13825" max="13825" width="15.36328125" style="69" customWidth="1"/>
    <col min="13826" max="14074" width="9" style="69"/>
    <col min="14075" max="14075" width="2.36328125" style="69" customWidth="1"/>
    <col min="14076" max="14076" width="14.453125" style="69" customWidth="1"/>
    <col min="14077" max="14078" width="15.90625" style="69" customWidth="1"/>
    <col min="14079" max="14080" width="15.6328125" style="69" customWidth="1"/>
    <col min="14081" max="14081" width="15.36328125" style="69" customWidth="1"/>
    <col min="14082" max="14330" width="9" style="69"/>
    <col min="14331" max="14331" width="2.36328125" style="69" customWidth="1"/>
    <col min="14332" max="14332" width="14.453125" style="69" customWidth="1"/>
    <col min="14333" max="14334" width="15.90625" style="69" customWidth="1"/>
    <col min="14335" max="14336" width="15.6328125" style="69" customWidth="1"/>
    <col min="14337" max="14337" width="15.36328125" style="69" customWidth="1"/>
    <col min="14338" max="14586" width="9" style="69"/>
    <col min="14587" max="14587" width="2.36328125" style="69" customWidth="1"/>
    <col min="14588" max="14588" width="14.453125" style="69" customWidth="1"/>
    <col min="14589" max="14590" width="15.90625" style="69" customWidth="1"/>
    <col min="14591" max="14592" width="15.6328125" style="69" customWidth="1"/>
    <col min="14593" max="14593" width="15.36328125" style="69" customWidth="1"/>
    <col min="14594" max="14842" width="9" style="69"/>
    <col min="14843" max="14843" width="2.36328125" style="69" customWidth="1"/>
    <col min="14844" max="14844" width="14.453125" style="69" customWidth="1"/>
    <col min="14845" max="14846" width="15.90625" style="69" customWidth="1"/>
    <col min="14847" max="14848" width="15.6328125" style="69" customWidth="1"/>
    <col min="14849" max="14849" width="15.36328125" style="69" customWidth="1"/>
    <col min="14850" max="15098" width="9" style="69"/>
    <col min="15099" max="15099" width="2.36328125" style="69" customWidth="1"/>
    <col min="15100" max="15100" width="14.453125" style="69" customWidth="1"/>
    <col min="15101" max="15102" width="15.90625" style="69" customWidth="1"/>
    <col min="15103" max="15104" width="15.6328125" style="69" customWidth="1"/>
    <col min="15105" max="15105" width="15.36328125" style="69" customWidth="1"/>
    <col min="15106" max="15354" width="9" style="69"/>
    <col min="15355" max="15355" width="2.36328125" style="69" customWidth="1"/>
    <col min="15356" max="15356" width="14.453125" style="69" customWidth="1"/>
    <col min="15357" max="15358" width="15.90625" style="69" customWidth="1"/>
    <col min="15359" max="15360" width="15.6328125" style="69" customWidth="1"/>
    <col min="15361" max="15361" width="15.36328125" style="69" customWidth="1"/>
    <col min="15362" max="15610" width="9" style="69"/>
    <col min="15611" max="15611" width="2.36328125" style="69" customWidth="1"/>
    <col min="15612" max="15612" width="14.453125" style="69" customWidth="1"/>
    <col min="15613" max="15614" width="15.90625" style="69" customWidth="1"/>
    <col min="15615" max="15616" width="15.6328125" style="69" customWidth="1"/>
    <col min="15617" max="15617" width="15.36328125" style="69" customWidth="1"/>
    <col min="15618" max="15866" width="9" style="69"/>
    <col min="15867" max="15867" width="2.36328125" style="69" customWidth="1"/>
    <col min="15868" max="15868" width="14.453125" style="69" customWidth="1"/>
    <col min="15869" max="15870" width="15.90625" style="69" customWidth="1"/>
    <col min="15871" max="15872" width="15.6328125" style="69" customWidth="1"/>
    <col min="15873" max="15873" width="15.36328125" style="69" customWidth="1"/>
    <col min="15874" max="16122" width="9" style="69"/>
    <col min="16123" max="16123" width="2.36328125" style="69" customWidth="1"/>
    <col min="16124" max="16124" width="14.453125" style="69" customWidth="1"/>
    <col min="16125" max="16126" width="15.90625" style="69" customWidth="1"/>
    <col min="16127" max="16128" width="15.6328125" style="69" customWidth="1"/>
    <col min="16129" max="16129" width="15.36328125" style="69" customWidth="1"/>
    <col min="16130" max="16384" width="9" style="69"/>
  </cols>
  <sheetData>
    <row r="1" spans="1:13">
      <c r="A1" s="216" t="s">
        <v>89</v>
      </c>
      <c r="B1" s="216"/>
      <c r="C1" s="216"/>
      <c r="D1" s="216"/>
      <c r="E1" s="216"/>
      <c r="F1" s="216"/>
      <c r="G1" s="216"/>
      <c r="H1" s="216"/>
      <c r="I1" s="216"/>
      <c r="J1" s="216"/>
      <c r="K1" s="216"/>
      <c r="L1" s="216"/>
      <c r="M1" s="216"/>
    </row>
    <row r="2" spans="1:13" ht="13.5" thickBot="1">
      <c r="E2" s="110"/>
      <c r="F2" s="111"/>
      <c r="G2" s="110"/>
      <c r="H2" s="110"/>
      <c r="I2" s="110"/>
      <c r="J2" s="110"/>
      <c r="K2" s="110"/>
      <c r="L2" s="111"/>
      <c r="M2" s="111"/>
    </row>
    <row r="3" spans="1:13" ht="13.5" thickBot="1">
      <c r="A3" s="217"/>
      <c r="B3" s="218"/>
      <c r="C3" s="219"/>
      <c r="D3" s="72" t="s">
        <v>99</v>
      </c>
      <c r="E3" s="73" t="s">
        <v>100</v>
      </c>
      <c r="F3" s="74" t="s">
        <v>90</v>
      </c>
      <c r="G3" s="75" t="s">
        <v>91</v>
      </c>
      <c r="H3" s="72" t="s">
        <v>101</v>
      </c>
      <c r="I3" s="73" t="s">
        <v>101</v>
      </c>
      <c r="J3" s="74" t="s">
        <v>90</v>
      </c>
      <c r="K3" s="75" t="s">
        <v>91</v>
      </c>
      <c r="L3" s="74" t="s">
        <v>102</v>
      </c>
      <c r="M3" s="74" t="s">
        <v>103</v>
      </c>
    </row>
    <row r="4" spans="1:13">
      <c r="A4" s="220" t="s">
        <v>4</v>
      </c>
      <c r="B4" s="221"/>
      <c r="C4" s="222"/>
      <c r="D4" s="76" t="e">
        <f t="shared" ref="D4:G4" si="0">SUM(D5:D10,D35:D42)</f>
        <v>#REF!</v>
      </c>
      <c r="E4" s="77" t="e">
        <f t="shared" si="0"/>
        <v>#REF!</v>
      </c>
      <c r="F4" s="78">
        <f t="shared" si="0"/>
        <v>30857929</v>
      </c>
      <c r="G4" s="79" t="e">
        <f t="shared" si="0"/>
        <v>#REF!</v>
      </c>
      <c r="H4" s="76" t="e">
        <f t="shared" ref="H4:I4" si="1">SUM(H5:H10,H35:H42)</f>
        <v>#REF!</v>
      </c>
      <c r="I4" s="77" t="e">
        <f t="shared" si="1"/>
        <v>#REF!</v>
      </c>
      <c r="J4" s="79">
        <f>L4+M4</f>
        <v>33727476</v>
      </c>
      <c r="K4" s="79" t="e">
        <f t="shared" ref="K4" si="2">SUM(K5:K10,K35:K42)</f>
        <v>#REF!</v>
      </c>
      <c r="L4" s="78">
        <f t="shared" ref="L4:M4" si="3">SUM(L5:L10,L35:L42)</f>
        <v>2970154</v>
      </c>
      <c r="M4" s="78">
        <f t="shared" si="3"/>
        <v>30757322</v>
      </c>
    </row>
    <row r="5" spans="1:13">
      <c r="A5" s="112"/>
      <c r="B5" s="223" t="s">
        <v>51</v>
      </c>
      <c r="C5" s="224"/>
      <c r="D5" s="80" t="e">
        <f>SUMIF(補助金支出一覧!#REF!,$B5,補助金支出一覧!#REF!)</f>
        <v>#REF!</v>
      </c>
      <c r="E5" s="81" t="e">
        <f>ROUND(D5/1000,1)</f>
        <v>#REF!</v>
      </c>
      <c r="F5" s="82">
        <v>2446626</v>
      </c>
      <c r="G5" s="83" t="e">
        <f>E5-F5</f>
        <v>#REF!</v>
      </c>
      <c r="H5" s="80" t="e">
        <f>SUMIF(補助金支出一覧!#REF!,$B5,補助金支出一覧!#REF!)</f>
        <v>#REF!</v>
      </c>
      <c r="I5" s="81" t="e">
        <f>ROUND(H5/1000,1)</f>
        <v>#REF!</v>
      </c>
      <c r="J5" s="83">
        <f>L5+M5+15000</f>
        <v>2380447</v>
      </c>
      <c r="K5" s="83" t="e">
        <f>I5-J5</f>
        <v>#REF!</v>
      </c>
      <c r="L5" s="82">
        <v>4000</v>
      </c>
      <c r="M5" s="82">
        <v>2361447</v>
      </c>
    </row>
    <row r="6" spans="1:13">
      <c r="A6" s="113"/>
      <c r="B6" s="208" t="s">
        <v>53</v>
      </c>
      <c r="C6" s="202"/>
      <c r="D6" s="80" t="e">
        <f>SUMIF(補助金支出一覧!#REF!,$B6,補助金支出一覧!#REF!)</f>
        <v>#REF!</v>
      </c>
      <c r="E6" s="84" t="e">
        <f t="shared" ref="E6:E8" si="4">ROUND(D6/1000,1)</f>
        <v>#REF!</v>
      </c>
      <c r="F6" s="82">
        <v>740</v>
      </c>
      <c r="G6" s="83" t="e">
        <f t="shared" ref="G6:G8" si="5">E6-F6</f>
        <v>#REF!</v>
      </c>
      <c r="H6" s="80" t="e">
        <f>SUMIF(補助金支出一覧!#REF!,$B6,補助金支出一覧!#REF!)</f>
        <v>#REF!</v>
      </c>
      <c r="I6" s="84" t="e">
        <f t="shared" ref="I6:I9" si="6">ROUND(H6/1000,1)</f>
        <v>#REF!</v>
      </c>
      <c r="J6" s="83">
        <f>L6+M6</f>
        <v>180</v>
      </c>
      <c r="K6" s="83" t="e">
        <f t="shared" ref="K6:K9" si="7">I6-J6</f>
        <v>#REF!</v>
      </c>
      <c r="L6" s="82">
        <v>0</v>
      </c>
      <c r="M6" s="82">
        <v>180</v>
      </c>
    </row>
    <row r="7" spans="1:13">
      <c r="A7" s="113"/>
      <c r="B7" s="208" t="s">
        <v>54</v>
      </c>
      <c r="C7" s="202"/>
      <c r="D7" s="80" t="e">
        <f>SUMIF(補助金支出一覧!#REF!,$B7,補助金支出一覧!#REF!)</f>
        <v>#REF!</v>
      </c>
      <c r="E7" s="84" t="e">
        <f t="shared" si="4"/>
        <v>#REF!</v>
      </c>
      <c r="F7" s="82">
        <v>18502</v>
      </c>
      <c r="G7" s="83" t="e">
        <f t="shared" si="5"/>
        <v>#REF!</v>
      </c>
      <c r="H7" s="80" t="e">
        <f>SUMIF(補助金支出一覧!#REF!,$B7,補助金支出一覧!#REF!)</f>
        <v>#REF!</v>
      </c>
      <c r="I7" s="84" t="e">
        <f t="shared" si="6"/>
        <v>#REF!</v>
      </c>
      <c r="J7" s="83">
        <f>L7+M7</f>
        <v>187236</v>
      </c>
      <c r="K7" s="83" t="e">
        <f t="shared" si="7"/>
        <v>#REF!</v>
      </c>
      <c r="L7" s="82">
        <v>0</v>
      </c>
      <c r="M7" s="82">
        <v>187236</v>
      </c>
    </row>
    <row r="8" spans="1:13">
      <c r="A8" s="209"/>
      <c r="B8" s="208" t="s">
        <v>55</v>
      </c>
      <c r="C8" s="202"/>
      <c r="D8" s="80" t="e">
        <f>SUMIF(補助金支出一覧!#REF!,$B8,補助金支出一覧!#REF!)</f>
        <v>#REF!</v>
      </c>
      <c r="E8" s="84" t="e">
        <f t="shared" si="4"/>
        <v>#REF!</v>
      </c>
      <c r="F8" s="82">
        <v>1563024</v>
      </c>
      <c r="G8" s="83" t="e">
        <f t="shared" si="5"/>
        <v>#REF!</v>
      </c>
      <c r="H8" s="80" t="e">
        <f>SUMIF(補助金支出一覧!#REF!,$B8,補助金支出一覧!#REF!)</f>
        <v>#REF!</v>
      </c>
      <c r="I8" s="84" t="e">
        <f t="shared" si="6"/>
        <v>#REF!</v>
      </c>
      <c r="J8" s="83">
        <f>L8+M8-15000</f>
        <v>1779022</v>
      </c>
      <c r="K8" s="83" t="e">
        <f t="shared" si="7"/>
        <v>#REF!</v>
      </c>
      <c r="L8" s="82">
        <v>13000</v>
      </c>
      <c r="M8" s="82">
        <v>1781022</v>
      </c>
    </row>
    <row r="9" spans="1:13" ht="13.5" thickBot="1">
      <c r="A9" s="209"/>
      <c r="B9" s="208" t="s">
        <v>50</v>
      </c>
      <c r="C9" s="202"/>
      <c r="D9" s="80" t="e">
        <f>SUMIF(補助金支出一覧!#REF!,$B9,補助金支出一覧!#REF!)</f>
        <v>#REF!</v>
      </c>
      <c r="E9" s="84" t="e">
        <f t="shared" ref="E9" si="8">ROUND(D9/1000,1)</f>
        <v>#REF!</v>
      </c>
      <c r="F9" s="82">
        <v>10000</v>
      </c>
      <c r="G9" s="83" t="e">
        <f t="shared" ref="G9" si="9">E9-F9</f>
        <v>#REF!</v>
      </c>
      <c r="H9" s="80" t="e">
        <f>SUMIF(補助金支出一覧!#REF!,$B9,補助金支出一覧!#REF!)</f>
        <v>#REF!</v>
      </c>
      <c r="I9" s="84" t="e">
        <f t="shared" si="6"/>
        <v>#REF!</v>
      </c>
      <c r="J9" s="83">
        <f>L9+M9</f>
        <v>0</v>
      </c>
      <c r="K9" s="83" t="e">
        <f t="shared" si="7"/>
        <v>#REF!</v>
      </c>
      <c r="L9" s="82">
        <v>0</v>
      </c>
      <c r="M9" s="82">
        <v>0</v>
      </c>
    </row>
    <row r="10" spans="1:13">
      <c r="A10" s="210"/>
      <c r="B10" s="202" t="s">
        <v>62</v>
      </c>
      <c r="C10" s="203"/>
      <c r="D10" s="85" t="e">
        <f t="shared" ref="D10:J10" si="10">SUM(D11:D34)</f>
        <v>#REF!</v>
      </c>
      <c r="E10" s="86" t="e">
        <f t="shared" si="10"/>
        <v>#REF!</v>
      </c>
      <c r="F10" s="87">
        <f t="shared" si="10"/>
        <v>1063777</v>
      </c>
      <c r="G10" s="87" t="e">
        <f t="shared" si="10"/>
        <v>#REF!</v>
      </c>
      <c r="H10" s="76" t="e">
        <f t="shared" si="10"/>
        <v>#REF!</v>
      </c>
      <c r="I10" s="86" t="e">
        <f t="shared" si="10"/>
        <v>#REF!</v>
      </c>
      <c r="J10" s="87">
        <f t="shared" si="10"/>
        <v>963654</v>
      </c>
      <c r="K10" s="87" t="e">
        <f t="shared" ref="K10" si="11">SUM(K11:K34)</f>
        <v>#REF!</v>
      </c>
      <c r="L10" s="87">
        <f t="shared" ref="L10" si="12">SUM(L11:L34)</f>
        <v>149319</v>
      </c>
      <c r="M10" s="87">
        <f t="shared" ref="M10" si="13">SUM(M11:M34)</f>
        <v>814335</v>
      </c>
    </row>
    <row r="11" spans="1:13">
      <c r="A11" s="210"/>
      <c r="B11" s="213"/>
      <c r="C11" s="114" t="s">
        <v>63</v>
      </c>
      <c r="D11" s="80" t="e">
        <f>SUMIF(補助金支出一覧!#REF!,$C11,補助金支出一覧!#REF!)</f>
        <v>#REF!</v>
      </c>
      <c r="E11" s="81" t="e">
        <f t="shared" ref="E11:E42" si="14">ROUND(D11/1000,1)</f>
        <v>#REF!</v>
      </c>
      <c r="F11" s="82">
        <v>184006</v>
      </c>
      <c r="G11" s="83" t="e">
        <f t="shared" ref="G11:G42" si="15">E11-F11</f>
        <v>#REF!</v>
      </c>
      <c r="H11" s="80" t="e">
        <f>SUMIF(補助金支出一覧!#REF!,$C11,補助金支出一覧!#REF!)</f>
        <v>#REF!</v>
      </c>
      <c r="I11" s="84" t="e">
        <f t="shared" ref="I11" si="16">ROUND(H11/1000,1)</f>
        <v>#REF!</v>
      </c>
      <c r="J11" s="83">
        <f t="shared" ref="J11:J42" si="17">L11+M11</f>
        <v>54659</v>
      </c>
      <c r="K11" s="83" t="e">
        <f t="shared" ref="K11:K42" si="18">I11-J11</f>
        <v>#REF!</v>
      </c>
      <c r="L11" s="82">
        <v>10600</v>
      </c>
      <c r="M11" s="82">
        <v>44059</v>
      </c>
    </row>
    <row r="12" spans="1:13">
      <c r="A12" s="210"/>
      <c r="B12" s="214"/>
      <c r="C12" s="114" t="s">
        <v>73</v>
      </c>
      <c r="D12" s="80" t="e">
        <f>SUMIF(補助金支出一覧!#REF!,$C12,補助金支出一覧!#REF!)</f>
        <v>#REF!</v>
      </c>
      <c r="E12" s="84" t="e">
        <f t="shared" si="14"/>
        <v>#REF!</v>
      </c>
      <c r="F12" s="82">
        <v>23063</v>
      </c>
      <c r="G12" s="83" t="e">
        <f t="shared" si="15"/>
        <v>#REF!</v>
      </c>
      <c r="H12" s="80" t="e">
        <f>SUMIF(補助金支出一覧!#REF!,$C12,補助金支出一覧!#REF!)</f>
        <v>#REF!</v>
      </c>
      <c r="I12" s="84" t="e">
        <f t="shared" ref="I12:I34" si="19">ROUND(H12/1000,1)</f>
        <v>#REF!</v>
      </c>
      <c r="J12" s="83">
        <f t="shared" si="17"/>
        <v>35413</v>
      </c>
      <c r="K12" s="83" t="e">
        <f t="shared" si="18"/>
        <v>#REF!</v>
      </c>
      <c r="L12" s="82">
        <v>10600</v>
      </c>
      <c r="M12" s="82">
        <v>24813</v>
      </c>
    </row>
    <row r="13" spans="1:13">
      <c r="A13" s="210"/>
      <c r="B13" s="214"/>
      <c r="C13" s="114" t="s">
        <v>64</v>
      </c>
      <c r="D13" s="80" t="e">
        <f>SUMIF(補助金支出一覧!#REF!,$C13,補助金支出一覧!#REF!)</f>
        <v>#REF!</v>
      </c>
      <c r="E13" s="84" t="e">
        <f t="shared" si="14"/>
        <v>#REF!</v>
      </c>
      <c r="F13" s="82">
        <v>20938</v>
      </c>
      <c r="G13" s="83" t="e">
        <f t="shared" si="15"/>
        <v>#REF!</v>
      </c>
      <c r="H13" s="80" t="e">
        <f>SUMIF(補助金支出一覧!#REF!,$C13,補助金支出一覧!#REF!)</f>
        <v>#REF!</v>
      </c>
      <c r="I13" s="84" t="e">
        <f t="shared" si="19"/>
        <v>#REF!</v>
      </c>
      <c r="J13" s="83">
        <f t="shared" si="17"/>
        <v>21654</v>
      </c>
      <c r="K13" s="83" t="e">
        <f t="shared" si="18"/>
        <v>#REF!</v>
      </c>
      <c r="L13" s="82">
        <v>5300</v>
      </c>
      <c r="M13" s="82">
        <v>16354</v>
      </c>
    </row>
    <row r="14" spans="1:13">
      <c r="A14" s="210"/>
      <c r="B14" s="214"/>
      <c r="C14" s="114" t="s">
        <v>65</v>
      </c>
      <c r="D14" s="80" t="e">
        <f>SUMIF(補助金支出一覧!#REF!,$C14,補助金支出一覧!#REF!)</f>
        <v>#REF!</v>
      </c>
      <c r="E14" s="84" t="e">
        <f t="shared" si="14"/>
        <v>#REF!</v>
      </c>
      <c r="F14" s="82">
        <v>22974</v>
      </c>
      <c r="G14" s="83" t="e">
        <f t="shared" si="15"/>
        <v>#REF!</v>
      </c>
      <c r="H14" s="80" t="e">
        <f>SUMIF(補助金支出一覧!#REF!,$C14,補助金支出一覧!#REF!)</f>
        <v>#REF!</v>
      </c>
      <c r="I14" s="84" t="e">
        <f t="shared" si="19"/>
        <v>#REF!</v>
      </c>
      <c r="J14" s="83">
        <f t="shared" si="17"/>
        <v>22219</v>
      </c>
      <c r="K14" s="83" t="e">
        <f t="shared" si="18"/>
        <v>#REF!</v>
      </c>
      <c r="L14" s="82">
        <v>6890</v>
      </c>
      <c r="M14" s="82">
        <v>15329</v>
      </c>
    </row>
    <row r="15" spans="1:13">
      <c r="A15" s="210"/>
      <c r="B15" s="214"/>
      <c r="C15" s="114" t="s">
        <v>74</v>
      </c>
      <c r="D15" s="80" t="e">
        <f>SUMIF(補助金支出一覧!#REF!,$C15,補助金支出一覧!#REF!)</f>
        <v>#REF!</v>
      </c>
      <c r="E15" s="84" t="e">
        <f t="shared" si="14"/>
        <v>#REF!</v>
      </c>
      <c r="F15" s="82">
        <v>59938</v>
      </c>
      <c r="G15" s="83" t="e">
        <f t="shared" si="15"/>
        <v>#REF!</v>
      </c>
      <c r="H15" s="80" t="e">
        <f>SUMIF(補助金支出一覧!#REF!,$C15,補助金支出一覧!#REF!)</f>
        <v>#REF!</v>
      </c>
      <c r="I15" s="84" t="e">
        <f t="shared" si="19"/>
        <v>#REF!</v>
      </c>
      <c r="J15" s="83">
        <f t="shared" si="17"/>
        <v>61084</v>
      </c>
      <c r="K15" s="83" t="e">
        <f t="shared" si="18"/>
        <v>#REF!</v>
      </c>
      <c r="L15" s="82">
        <v>2230</v>
      </c>
      <c r="M15" s="82">
        <v>58854</v>
      </c>
    </row>
    <row r="16" spans="1:13">
      <c r="A16" s="210"/>
      <c r="B16" s="214"/>
      <c r="C16" s="114" t="s">
        <v>66</v>
      </c>
      <c r="D16" s="80" t="e">
        <f>SUMIF(補助金支出一覧!#REF!,$C16,補助金支出一覧!#REF!)</f>
        <v>#REF!</v>
      </c>
      <c r="E16" s="84" t="e">
        <f t="shared" si="14"/>
        <v>#REF!</v>
      </c>
      <c r="F16" s="82">
        <v>24388</v>
      </c>
      <c r="G16" s="83" t="e">
        <f t="shared" si="15"/>
        <v>#REF!</v>
      </c>
      <c r="H16" s="80" t="e">
        <f>SUMIF(補助金支出一覧!#REF!,$C16,補助金支出一覧!#REF!)</f>
        <v>#REF!</v>
      </c>
      <c r="I16" s="84" t="e">
        <f t="shared" si="19"/>
        <v>#REF!</v>
      </c>
      <c r="J16" s="83">
        <f t="shared" si="17"/>
        <v>24268</v>
      </c>
      <c r="K16" s="83" t="e">
        <f t="shared" si="18"/>
        <v>#REF!</v>
      </c>
      <c r="L16" s="82">
        <v>0</v>
      </c>
      <c r="M16" s="82">
        <v>24268</v>
      </c>
    </row>
    <row r="17" spans="1:13">
      <c r="A17" s="210"/>
      <c r="B17" s="214"/>
      <c r="C17" s="114" t="s">
        <v>67</v>
      </c>
      <c r="D17" s="80" t="e">
        <f>SUMIF(補助金支出一覧!#REF!,$C17,補助金支出一覧!#REF!)</f>
        <v>#REF!</v>
      </c>
      <c r="E17" s="84" t="e">
        <f t="shared" si="14"/>
        <v>#REF!</v>
      </c>
      <c r="F17" s="82">
        <v>32203</v>
      </c>
      <c r="G17" s="83" t="e">
        <f t="shared" si="15"/>
        <v>#REF!</v>
      </c>
      <c r="H17" s="80" t="e">
        <f>SUMIF(補助金支出一覧!#REF!,$C17,補助金支出一覧!#REF!)</f>
        <v>#REF!</v>
      </c>
      <c r="I17" s="84" t="e">
        <f t="shared" si="19"/>
        <v>#REF!</v>
      </c>
      <c r="J17" s="83">
        <f t="shared" si="17"/>
        <v>37648</v>
      </c>
      <c r="K17" s="83" t="e">
        <f t="shared" si="18"/>
        <v>#REF!</v>
      </c>
      <c r="L17" s="82">
        <v>8520</v>
      </c>
      <c r="M17" s="82">
        <v>29128</v>
      </c>
    </row>
    <row r="18" spans="1:13">
      <c r="A18" s="210"/>
      <c r="B18" s="214"/>
      <c r="C18" s="114" t="s">
        <v>92</v>
      </c>
      <c r="D18" s="80" t="e">
        <f>SUMIF(補助金支出一覧!#REF!,$C18,補助金支出一覧!#REF!)</f>
        <v>#REF!</v>
      </c>
      <c r="E18" s="84" t="e">
        <f t="shared" si="14"/>
        <v>#REF!</v>
      </c>
      <c r="F18" s="82">
        <v>113</v>
      </c>
      <c r="G18" s="83" t="e">
        <f t="shared" si="15"/>
        <v>#REF!</v>
      </c>
      <c r="H18" s="80" t="e">
        <f>SUMIF(補助金支出一覧!#REF!,$C18,補助金支出一覧!#REF!)</f>
        <v>#REF!</v>
      </c>
      <c r="I18" s="84" t="e">
        <f t="shared" si="19"/>
        <v>#REF!</v>
      </c>
      <c r="J18" s="83">
        <f t="shared" si="17"/>
        <v>3835</v>
      </c>
      <c r="K18" s="83" t="e">
        <f t="shared" si="18"/>
        <v>#REF!</v>
      </c>
      <c r="L18" s="82">
        <v>3835</v>
      </c>
      <c r="M18" s="82">
        <v>0</v>
      </c>
    </row>
    <row r="19" spans="1:13">
      <c r="A19" s="210"/>
      <c r="B19" s="214"/>
      <c r="C19" s="114" t="s">
        <v>75</v>
      </c>
      <c r="D19" s="80" t="e">
        <f>SUMIF(補助金支出一覧!#REF!,$C19,補助金支出一覧!#REF!)</f>
        <v>#REF!</v>
      </c>
      <c r="E19" s="84" t="e">
        <f t="shared" si="14"/>
        <v>#REF!</v>
      </c>
      <c r="F19" s="82">
        <v>19832</v>
      </c>
      <c r="G19" s="83" t="e">
        <f t="shared" si="15"/>
        <v>#REF!</v>
      </c>
      <c r="H19" s="80" t="e">
        <f>SUMIF(補助金支出一覧!#REF!,$C19,補助金支出一覧!#REF!)</f>
        <v>#REF!</v>
      </c>
      <c r="I19" s="84" t="e">
        <f t="shared" si="19"/>
        <v>#REF!</v>
      </c>
      <c r="J19" s="83">
        <f t="shared" si="17"/>
        <v>15696</v>
      </c>
      <c r="K19" s="83" t="e">
        <f t="shared" si="18"/>
        <v>#REF!</v>
      </c>
      <c r="L19" s="82">
        <v>0</v>
      </c>
      <c r="M19" s="82">
        <v>15696</v>
      </c>
    </row>
    <row r="20" spans="1:13">
      <c r="A20" s="210"/>
      <c r="B20" s="214"/>
      <c r="C20" s="114" t="s">
        <v>76</v>
      </c>
      <c r="D20" s="80" t="e">
        <f>SUMIF(補助金支出一覧!#REF!,$C20,補助金支出一覧!#REF!)</f>
        <v>#REF!</v>
      </c>
      <c r="E20" s="84" t="e">
        <f t="shared" si="14"/>
        <v>#REF!</v>
      </c>
      <c r="F20" s="82">
        <v>20242</v>
      </c>
      <c r="G20" s="83" t="e">
        <f t="shared" si="15"/>
        <v>#REF!</v>
      </c>
      <c r="H20" s="80" t="e">
        <f>SUMIF(補助金支出一覧!#REF!,$C20,補助金支出一覧!#REF!)</f>
        <v>#REF!</v>
      </c>
      <c r="I20" s="84" t="e">
        <f t="shared" si="19"/>
        <v>#REF!</v>
      </c>
      <c r="J20" s="83">
        <f t="shared" si="17"/>
        <v>18833</v>
      </c>
      <c r="K20" s="83" t="e">
        <f t="shared" si="18"/>
        <v>#REF!</v>
      </c>
      <c r="L20" s="82">
        <v>0</v>
      </c>
      <c r="M20" s="82">
        <v>18833</v>
      </c>
    </row>
    <row r="21" spans="1:13">
      <c r="A21" s="210"/>
      <c r="B21" s="214"/>
      <c r="C21" s="114" t="s">
        <v>77</v>
      </c>
      <c r="D21" s="80" t="e">
        <f>SUMIF(補助金支出一覧!#REF!,$C21,補助金支出一覧!#REF!)</f>
        <v>#REF!</v>
      </c>
      <c r="E21" s="84" t="e">
        <f t="shared" si="14"/>
        <v>#REF!</v>
      </c>
      <c r="F21" s="82">
        <v>36691</v>
      </c>
      <c r="G21" s="83" t="e">
        <f t="shared" si="15"/>
        <v>#REF!</v>
      </c>
      <c r="H21" s="80" t="e">
        <f>SUMIF(補助金支出一覧!#REF!,$C21,補助金支出一覧!#REF!)</f>
        <v>#REF!</v>
      </c>
      <c r="I21" s="84" t="e">
        <f t="shared" si="19"/>
        <v>#REF!</v>
      </c>
      <c r="J21" s="83">
        <f t="shared" si="17"/>
        <v>47273</v>
      </c>
      <c r="K21" s="83" t="e">
        <f t="shared" si="18"/>
        <v>#REF!</v>
      </c>
      <c r="L21" s="82">
        <v>9540</v>
      </c>
      <c r="M21" s="82">
        <v>37733</v>
      </c>
    </row>
    <row r="22" spans="1:13">
      <c r="A22" s="210"/>
      <c r="B22" s="214"/>
      <c r="C22" s="114" t="s">
        <v>78</v>
      </c>
      <c r="D22" s="80" t="e">
        <f>SUMIF(補助金支出一覧!#REF!,$C22,補助金支出一覧!#REF!)</f>
        <v>#REF!</v>
      </c>
      <c r="E22" s="84" t="e">
        <f t="shared" si="14"/>
        <v>#REF!</v>
      </c>
      <c r="F22" s="82">
        <v>58812</v>
      </c>
      <c r="G22" s="83" t="e">
        <f t="shared" si="15"/>
        <v>#REF!</v>
      </c>
      <c r="H22" s="80" t="e">
        <f>SUMIF(補助金支出一覧!#REF!,$C22,補助金支出一覧!#REF!)</f>
        <v>#REF!</v>
      </c>
      <c r="I22" s="84" t="e">
        <f t="shared" si="19"/>
        <v>#REF!</v>
      </c>
      <c r="J22" s="83">
        <f t="shared" si="17"/>
        <v>60855</v>
      </c>
      <c r="K22" s="83" t="e">
        <f t="shared" si="18"/>
        <v>#REF!</v>
      </c>
      <c r="L22" s="82">
        <v>15900</v>
      </c>
      <c r="M22" s="82">
        <v>44955</v>
      </c>
    </row>
    <row r="23" spans="1:13">
      <c r="A23" s="210"/>
      <c r="B23" s="214"/>
      <c r="C23" s="114" t="s">
        <v>83</v>
      </c>
      <c r="D23" s="80" t="e">
        <f>SUMIF(補助金支出一覧!#REF!,$C23,補助金支出一覧!#REF!)</f>
        <v>#REF!</v>
      </c>
      <c r="E23" s="84" t="e">
        <f t="shared" si="14"/>
        <v>#REF!</v>
      </c>
      <c r="F23" s="82">
        <v>91621</v>
      </c>
      <c r="G23" s="83" t="e">
        <f t="shared" si="15"/>
        <v>#REF!</v>
      </c>
      <c r="H23" s="80" t="e">
        <f>SUMIF(補助金支出一覧!#REF!,$C23,補助金支出一覧!#REF!)</f>
        <v>#REF!</v>
      </c>
      <c r="I23" s="84" t="e">
        <f t="shared" si="19"/>
        <v>#REF!</v>
      </c>
      <c r="J23" s="83">
        <f t="shared" si="17"/>
        <v>97971</v>
      </c>
      <c r="K23" s="83" t="e">
        <f t="shared" si="18"/>
        <v>#REF!</v>
      </c>
      <c r="L23" s="82">
        <v>21200</v>
      </c>
      <c r="M23" s="82">
        <v>76771</v>
      </c>
    </row>
    <row r="24" spans="1:13">
      <c r="A24" s="210"/>
      <c r="B24" s="214"/>
      <c r="C24" s="114" t="s">
        <v>79</v>
      </c>
      <c r="D24" s="80" t="e">
        <f>SUMIF(補助金支出一覧!#REF!,$C24,補助金支出一覧!#REF!)</f>
        <v>#REF!</v>
      </c>
      <c r="E24" s="84" t="e">
        <f t="shared" si="14"/>
        <v>#REF!</v>
      </c>
      <c r="F24" s="82">
        <v>28800</v>
      </c>
      <c r="G24" s="83" t="e">
        <f t="shared" si="15"/>
        <v>#REF!</v>
      </c>
      <c r="H24" s="80" t="e">
        <f>SUMIF(補助金支出一覧!#REF!,$C24,補助金支出一覧!#REF!)</f>
        <v>#REF!</v>
      </c>
      <c r="I24" s="84" t="e">
        <f t="shared" si="19"/>
        <v>#REF!</v>
      </c>
      <c r="J24" s="83">
        <f t="shared" si="17"/>
        <v>18400</v>
      </c>
      <c r="K24" s="83" t="e">
        <f t="shared" si="18"/>
        <v>#REF!</v>
      </c>
      <c r="L24" s="82">
        <v>0</v>
      </c>
      <c r="M24" s="82">
        <v>18400</v>
      </c>
    </row>
    <row r="25" spans="1:13">
      <c r="A25" s="210"/>
      <c r="B25" s="214"/>
      <c r="C25" s="114" t="s">
        <v>68</v>
      </c>
      <c r="D25" s="80" t="e">
        <f>SUMIF(補助金支出一覧!#REF!,$C25,補助金支出一覧!#REF!)</f>
        <v>#REF!</v>
      </c>
      <c r="E25" s="84" t="e">
        <f t="shared" si="14"/>
        <v>#REF!</v>
      </c>
      <c r="F25" s="82">
        <v>43764</v>
      </c>
      <c r="G25" s="83" t="e">
        <f t="shared" si="15"/>
        <v>#REF!</v>
      </c>
      <c r="H25" s="80" t="e">
        <f>SUMIF(補助金支出一覧!#REF!,$C25,補助金支出一覧!#REF!)</f>
        <v>#REF!</v>
      </c>
      <c r="I25" s="84" t="e">
        <f t="shared" si="19"/>
        <v>#REF!</v>
      </c>
      <c r="J25" s="83">
        <f t="shared" si="17"/>
        <v>40763</v>
      </c>
      <c r="K25" s="83" t="e">
        <f t="shared" si="18"/>
        <v>#REF!</v>
      </c>
      <c r="L25" s="82">
        <v>5300</v>
      </c>
      <c r="M25" s="82">
        <v>35463</v>
      </c>
    </row>
    <row r="26" spans="1:13">
      <c r="A26" s="210"/>
      <c r="B26" s="214"/>
      <c r="C26" s="114" t="s">
        <v>69</v>
      </c>
      <c r="D26" s="80" t="e">
        <f>SUMIF(補助金支出一覧!#REF!,$C26,補助金支出一覧!#REF!)</f>
        <v>#REF!</v>
      </c>
      <c r="E26" s="84" t="e">
        <f t="shared" si="14"/>
        <v>#REF!</v>
      </c>
      <c r="F26" s="82">
        <v>27439</v>
      </c>
      <c r="G26" s="83" t="e">
        <f t="shared" si="15"/>
        <v>#REF!</v>
      </c>
      <c r="H26" s="80" t="e">
        <f>SUMIF(補助金支出一覧!#REF!,$C26,補助金支出一覧!#REF!)</f>
        <v>#REF!</v>
      </c>
      <c r="I26" s="84" t="e">
        <f t="shared" si="19"/>
        <v>#REF!</v>
      </c>
      <c r="J26" s="83">
        <f t="shared" si="17"/>
        <v>26317</v>
      </c>
      <c r="K26" s="83" t="e">
        <f t="shared" si="18"/>
        <v>#REF!</v>
      </c>
      <c r="L26" s="82">
        <v>2120</v>
      </c>
      <c r="M26" s="82">
        <v>24197</v>
      </c>
    </row>
    <row r="27" spans="1:13">
      <c r="A27" s="210"/>
      <c r="B27" s="214"/>
      <c r="C27" s="114" t="s">
        <v>80</v>
      </c>
      <c r="D27" s="80" t="e">
        <f>SUMIF(補助金支出一覧!#REF!,$C27,補助金支出一覧!#REF!)</f>
        <v>#REF!</v>
      </c>
      <c r="E27" s="84" t="e">
        <f t="shared" si="14"/>
        <v>#REF!</v>
      </c>
      <c r="F27" s="82">
        <v>49440</v>
      </c>
      <c r="G27" s="83" t="e">
        <f t="shared" si="15"/>
        <v>#REF!</v>
      </c>
      <c r="H27" s="80" t="e">
        <f>SUMIF(補助金支出一覧!#REF!,$C27,補助金支出一覧!#REF!)</f>
        <v>#REF!</v>
      </c>
      <c r="I27" s="84" t="e">
        <f t="shared" si="19"/>
        <v>#REF!</v>
      </c>
      <c r="J27" s="83">
        <f t="shared" si="17"/>
        <v>46598</v>
      </c>
      <c r="K27" s="83" t="e">
        <f t="shared" si="18"/>
        <v>#REF!</v>
      </c>
      <c r="L27" s="82">
        <v>1802</v>
      </c>
      <c r="M27" s="82">
        <v>44796</v>
      </c>
    </row>
    <row r="28" spans="1:13">
      <c r="A28" s="210"/>
      <c r="B28" s="214"/>
      <c r="C28" s="114" t="s">
        <v>81</v>
      </c>
      <c r="D28" s="80" t="e">
        <f>SUMIF(補助金支出一覧!#REF!,$C28,補助金支出一覧!#REF!)</f>
        <v>#REF!</v>
      </c>
      <c r="E28" s="84" t="e">
        <f t="shared" si="14"/>
        <v>#REF!</v>
      </c>
      <c r="F28" s="82">
        <v>31350</v>
      </c>
      <c r="G28" s="83" t="e">
        <f t="shared" si="15"/>
        <v>#REF!</v>
      </c>
      <c r="H28" s="80" t="e">
        <f>SUMIF(補助金支出一覧!#REF!,$C28,補助金支出一覧!#REF!)</f>
        <v>#REF!</v>
      </c>
      <c r="I28" s="84" t="e">
        <f t="shared" si="19"/>
        <v>#REF!</v>
      </c>
      <c r="J28" s="83">
        <f t="shared" si="17"/>
        <v>38599</v>
      </c>
      <c r="K28" s="83" t="e">
        <f t="shared" si="18"/>
        <v>#REF!</v>
      </c>
      <c r="L28" s="82">
        <v>5300</v>
      </c>
      <c r="M28" s="82">
        <v>33299</v>
      </c>
    </row>
    <row r="29" spans="1:13">
      <c r="A29" s="210"/>
      <c r="B29" s="214"/>
      <c r="C29" s="114" t="s">
        <v>70</v>
      </c>
      <c r="D29" s="80" t="e">
        <f>SUMIF(補助金支出一覧!#REF!,$C29,補助金支出一覧!#REF!)</f>
        <v>#REF!</v>
      </c>
      <c r="E29" s="84" t="e">
        <f t="shared" si="14"/>
        <v>#REF!</v>
      </c>
      <c r="F29" s="82">
        <v>25966</v>
      </c>
      <c r="G29" s="83" t="e">
        <f t="shared" si="15"/>
        <v>#REF!</v>
      </c>
      <c r="H29" s="80" t="e">
        <f>SUMIF(補助金支出一覧!#REF!,$C29,補助金支出一覧!#REF!)</f>
        <v>#REF!</v>
      </c>
      <c r="I29" s="84" t="e">
        <f t="shared" si="19"/>
        <v>#REF!</v>
      </c>
      <c r="J29" s="83">
        <f t="shared" si="17"/>
        <v>23000</v>
      </c>
      <c r="K29" s="83" t="e">
        <f t="shared" si="18"/>
        <v>#REF!</v>
      </c>
      <c r="L29" s="82">
        <v>0</v>
      </c>
      <c r="M29" s="82">
        <v>23000</v>
      </c>
    </row>
    <row r="30" spans="1:13">
      <c r="A30" s="210"/>
      <c r="B30" s="214"/>
      <c r="C30" s="114" t="s">
        <v>71</v>
      </c>
      <c r="D30" s="80" t="e">
        <f>SUMIF(補助金支出一覧!#REF!,$C30,補助金支出一覧!#REF!)</f>
        <v>#REF!</v>
      </c>
      <c r="E30" s="84" t="e">
        <f t="shared" si="14"/>
        <v>#REF!</v>
      </c>
      <c r="F30" s="82">
        <v>40162</v>
      </c>
      <c r="G30" s="83" t="e">
        <f t="shared" si="15"/>
        <v>#REF!</v>
      </c>
      <c r="H30" s="80" t="e">
        <f>SUMIF(補助金支出一覧!#REF!,$C30,補助金支出一覧!#REF!)</f>
        <v>#REF!</v>
      </c>
      <c r="I30" s="84" t="e">
        <f t="shared" si="19"/>
        <v>#REF!</v>
      </c>
      <c r="J30" s="83">
        <f t="shared" si="17"/>
        <v>50797</v>
      </c>
      <c r="K30" s="83" t="e">
        <f t="shared" si="18"/>
        <v>#REF!</v>
      </c>
      <c r="L30" s="82">
        <v>10600</v>
      </c>
      <c r="M30" s="82">
        <v>40197</v>
      </c>
    </row>
    <row r="31" spans="1:13">
      <c r="A31" s="210"/>
      <c r="B31" s="214"/>
      <c r="C31" s="114" t="s">
        <v>87</v>
      </c>
      <c r="D31" s="80" t="e">
        <f>SUMIF(補助金支出一覧!#REF!,$C31,補助金支出一覧!#REF!)</f>
        <v>#REF!</v>
      </c>
      <c r="E31" s="88" t="e">
        <f t="shared" si="14"/>
        <v>#REF!</v>
      </c>
      <c r="F31" s="89">
        <v>42470</v>
      </c>
      <c r="G31" s="83" t="e">
        <f t="shared" si="15"/>
        <v>#REF!</v>
      </c>
      <c r="H31" s="80" t="e">
        <f>SUMIF(補助金支出一覧!#REF!,$C31,補助金支出一覧!#REF!)</f>
        <v>#REF!</v>
      </c>
      <c r="I31" s="84" t="e">
        <f t="shared" si="19"/>
        <v>#REF!</v>
      </c>
      <c r="J31" s="83">
        <f t="shared" si="17"/>
        <v>47584</v>
      </c>
      <c r="K31" s="83" t="e">
        <f t="shared" si="18"/>
        <v>#REF!</v>
      </c>
      <c r="L31" s="89">
        <v>7300</v>
      </c>
      <c r="M31" s="82">
        <v>40284</v>
      </c>
    </row>
    <row r="32" spans="1:13">
      <c r="A32" s="210"/>
      <c r="B32" s="214"/>
      <c r="C32" s="114" t="s">
        <v>88</v>
      </c>
      <c r="D32" s="80" t="e">
        <f>SUMIF(補助金支出一覧!#REF!,$C32,補助金支出一覧!#REF!)</f>
        <v>#REF!</v>
      </c>
      <c r="E32" s="84" t="e">
        <f t="shared" si="14"/>
        <v>#REF!</v>
      </c>
      <c r="F32" s="82">
        <v>45766</v>
      </c>
      <c r="G32" s="83" t="e">
        <f t="shared" si="15"/>
        <v>#REF!</v>
      </c>
      <c r="H32" s="80" t="e">
        <f>SUMIF(補助金支出一覧!#REF!,$C32,補助金支出一覧!#REF!)</f>
        <v>#REF!</v>
      </c>
      <c r="I32" s="84" t="e">
        <f t="shared" si="19"/>
        <v>#REF!</v>
      </c>
      <c r="J32" s="83">
        <f t="shared" si="17"/>
        <v>45222</v>
      </c>
      <c r="K32" s="83" t="e">
        <f t="shared" si="18"/>
        <v>#REF!</v>
      </c>
      <c r="L32" s="82">
        <v>0</v>
      </c>
      <c r="M32" s="82">
        <v>45222</v>
      </c>
    </row>
    <row r="33" spans="1:13">
      <c r="A33" s="210"/>
      <c r="B33" s="214"/>
      <c r="C33" s="114" t="s">
        <v>72</v>
      </c>
      <c r="D33" s="80" t="e">
        <f>SUMIF(補助金支出一覧!#REF!,$C33,補助金支出一覧!#REF!)</f>
        <v>#REF!</v>
      </c>
      <c r="E33" s="84" t="e">
        <f t="shared" si="14"/>
        <v>#REF!</v>
      </c>
      <c r="F33" s="82">
        <v>52402</v>
      </c>
      <c r="G33" s="83" t="e">
        <f t="shared" si="15"/>
        <v>#REF!</v>
      </c>
      <c r="H33" s="80" t="e">
        <f>SUMIF(補助金支出一覧!#REF!,$C33,補助金支出一覧!#REF!)</f>
        <v>#REF!</v>
      </c>
      <c r="I33" s="84" t="e">
        <f t="shared" si="19"/>
        <v>#REF!</v>
      </c>
      <c r="J33" s="83">
        <f t="shared" si="17"/>
        <v>63782</v>
      </c>
      <c r="K33" s="83" t="e">
        <f t="shared" si="18"/>
        <v>#REF!</v>
      </c>
      <c r="L33" s="82">
        <v>11682</v>
      </c>
      <c r="M33" s="82">
        <v>52100</v>
      </c>
    </row>
    <row r="34" spans="1:13">
      <c r="A34" s="210"/>
      <c r="B34" s="215"/>
      <c r="C34" s="114" t="s">
        <v>82</v>
      </c>
      <c r="D34" s="80" t="e">
        <f>SUMIF(補助金支出一覧!#REF!,$C34,補助金支出一覧!#REF!)</f>
        <v>#REF!</v>
      </c>
      <c r="E34" s="84" t="e">
        <f t="shared" si="14"/>
        <v>#REF!</v>
      </c>
      <c r="F34" s="82">
        <v>81397</v>
      </c>
      <c r="G34" s="83" t="e">
        <f t="shared" si="15"/>
        <v>#REF!</v>
      </c>
      <c r="H34" s="80" t="e">
        <f>SUMIF(補助金支出一覧!#REF!,$C34,補助金支出一覧!#REF!)</f>
        <v>#REF!</v>
      </c>
      <c r="I34" s="84" t="e">
        <f t="shared" si="19"/>
        <v>#REF!</v>
      </c>
      <c r="J34" s="83">
        <f t="shared" si="17"/>
        <v>61184</v>
      </c>
      <c r="K34" s="83" t="e">
        <f t="shared" si="18"/>
        <v>#REF!</v>
      </c>
      <c r="L34" s="82">
        <v>10600</v>
      </c>
      <c r="M34" s="82">
        <v>50584</v>
      </c>
    </row>
    <row r="35" spans="1:13">
      <c r="A35" s="210"/>
      <c r="B35" s="202" t="s">
        <v>56</v>
      </c>
      <c r="C35" s="203"/>
      <c r="D35" s="80" t="e">
        <f>SUMIF(補助金支出一覧!#REF!,$B35,補助金支出一覧!#REF!)</f>
        <v>#REF!</v>
      </c>
      <c r="E35" s="84" t="e">
        <f t="shared" si="14"/>
        <v>#REF!</v>
      </c>
      <c r="F35" s="82">
        <v>8071923</v>
      </c>
      <c r="G35" s="83" t="e">
        <f t="shared" si="15"/>
        <v>#REF!</v>
      </c>
      <c r="H35" s="80" t="e">
        <f>SUMIF(補助金支出一覧!#REF!,$B35,補助金支出一覧!#REF!)</f>
        <v>#REF!</v>
      </c>
      <c r="I35" s="84" t="e">
        <f t="shared" ref="I35:I37" si="20">ROUND(H35/1000,1)</f>
        <v>#REF!</v>
      </c>
      <c r="J35" s="83">
        <f t="shared" si="17"/>
        <v>8111302</v>
      </c>
      <c r="K35" s="83" t="e">
        <f t="shared" si="18"/>
        <v>#REF!</v>
      </c>
      <c r="L35" s="82">
        <v>2361443</v>
      </c>
      <c r="M35" s="82">
        <v>5749859</v>
      </c>
    </row>
    <row r="36" spans="1:13">
      <c r="A36" s="210"/>
      <c r="B36" s="202" t="s">
        <v>57</v>
      </c>
      <c r="C36" s="203"/>
      <c r="D36" s="80" t="e">
        <f>SUMIF(補助金支出一覧!#REF!,$B36,補助金支出一覧!#REF!)</f>
        <v>#REF!</v>
      </c>
      <c r="E36" s="84" t="e">
        <f t="shared" si="14"/>
        <v>#REF!</v>
      </c>
      <c r="F36" s="82">
        <v>133245</v>
      </c>
      <c r="G36" s="83" t="e">
        <f t="shared" si="15"/>
        <v>#REF!</v>
      </c>
      <c r="H36" s="80" t="e">
        <f>SUMIF(補助金支出一覧!#REF!,$B36,補助金支出一覧!#REF!)</f>
        <v>#REF!</v>
      </c>
      <c r="I36" s="84" t="e">
        <f t="shared" si="20"/>
        <v>#REF!</v>
      </c>
      <c r="J36" s="83">
        <f t="shared" si="17"/>
        <v>351810</v>
      </c>
      <c r="K36" s="83" t="e">
        <f t="shared" si="18"/>
        <v>#REF!</v>
      </c>
      <c r="L36" s="82">
        <v>0</v>
      </c>
      <c r="M36" s="82">
        <v>351810</v>
      </c>
    </row>
    <row r="37" spans="1:13">
      <c r="A37" s="210"/>
      <c r="B37" s="202" t="s">
        <v>93</v>
      </c>
      <c r="C37" s="203"/>
      <c r="D37" s="80" t="e">
        <f>SUMIF(補助金支出一覧!#REF!,$B37,補助金支出一覧!#REF!)</f>
        <v>#REF!</v>
      </c>
      <c r="E37" s="84" t="e">
        <f t="shared" si="14"/>
        <v>#REF!</v>
      </c>
      <c r="F37" s="82">
        <v>9949507</v>
      </c>
      <c r="G37" s="83" t="e">
        <f t="shared" si="15"/>
        <v>#REF!</v>
      </c>
      <c r="H37" s="80" t="e">
        <f>SUMIF(補助金支出一覧!#REF!,$B37,補助金支出一覧!#REF!)</f>
        <v>#REF!</v>
      </c>
      <c r="I37" s="84" t="e">
        <f t="shared" si="20"/>
        <v>#REF!</v>
      </c>
      <c r="J37" s="83">
        <f t="shared" si="17"/>
        <v>10834634</v>
      </c>
      <c r="K37" s="83" t="e">
        <f t="shared" si="18"/>
        <v>#REF!</v>
      </c>
      <c r="L37" s="82">
        <v>53388</v>
      </c>
      <c r="M37" s="82">
        <v>10781246</v>
      </c>
    </row>
    <row r="38" spans="1:13">
      <c r="A38" s="210"/>
      <c r="B38" s="202" t="s">
        <v>58</v>
      </c>
      <c r="C38" s="203"/>
      <c r="D38" s="80" t="e">
        <f>SUMIF(補助金支出一覧!#REF!,$B38,補助金支出一覧!#REF!)</f>
        <v>#REF!</v>
      </c>
      <c r="E38" s="84" t="e">
        <f t="shared" si="14"/>
        <v>#REF!</v>
      </c>
      <c r="F38" s="82">
        <v>21290</v>
      </c>
      <c r="G38" s="83" t="e">
        <f t="shared" si="15"/>
        <v>#REF!</v>
      </c>
      <c r="H38" s="80" t="e">
        <f>SUMIF(補助金支出一覧!#REF!,$B38,補助金支出一覧!#REF!)</f>
        <v>#REF!</v>
      </c>
      <c r="I38" s="84" t="e">
        <f t="shared" ref="I38:I42" si="21">ROUND(H38/1000,1)</f>
        <v>#REF!</v>
      </c>
      <c r="J38" s="83">
        <f t="shared" si="17"/>
        <v>159924</v>
      </c>
      <c r="K38" s="83" t="e">
        <f t="shared" si="18"/>
        <v>#REF!</v>
      </c>
      <c r="L38" s="82">
        <v>0</v>
      </c>
      <c r="M38" s="82">
        <v>159924</v>
      </c>
    </row>
    <row r="39" spans="1:13">
      <c r="A39" s="210"/>
      <c r="B39" s="202" t="s">
        <v>94</v>
      </c>
      <c r="C39" s="203"/>
      <c r="D39" s="80" t="e">
        <f>SUMIF(補助金支出一覧!#REF!,$B39,補助金支出一覧!#REF!)</f>
        <v>#REF!</v>
      </c>
      <c r="E39" s="84" t="e">
        <f t="shared" si="14"/>
        <v>#REF!</v>
      </c>
      <c r="F39" s="82">
        <v>4577283</v>
      </c>
      <c r="G39" s="83" t="e">
        <f t="shared" si="15"/>
        <v>#REF!</v>
      </c>
      <c r="H39" s="80" t="e">
        <f>SUMIF(補助金支出一覧!#REF!,$B39,補助金支出一覧!#REF!)</f>
        <v>#REF!</v>
      </c>
      <c r="I39" s="84" t="e">
        <f t="shared" si="21"/>
        <v>#REF!</v>
      </c>
      <c r="J39" s="83">
        <f t="shared" si="17"/>
        <v>5729410</v>
      </c>
      <c r="K39" s="83" t="e">
        <f t="shared" si="18"/>
        <v>#REF!</v>
      </c>
      <c r="L39" s="82">
        <v>253666</v>
      </c>
      <c r="M39" s="82">
        <v>5475744</v>
      </c>
    </row>
    <row r="40" spans="1:13">
      <c r="A40" s="210"/>
      <c r="B40" s="202" t="s">
        <v>59</v>
      </c>
      <c r="C40" s="203"/>
      <c r="D40" s="80" t="e">
        <f>SUMIF(補助金支出一覧!#REF!,$B40,補助金支出一覧!#REF!)</f>
        <v>#REF!</v>
      </c>
      <c r="E40" s="84" t="e">
        <f t="shared" si="14"/>
        <v>#REF!</v>
      </c>
      <c r="F40" s="82">
        <v>16908</v>
      </c>
      <c r="G40" s="83" t="e">
        <f t="shared" si="15"/>
        <v>#REF!</v>
      </c>
      <c r="H40" s="80" t="e">
        <f>SUMIF(補助金支出一覧!#REF!,$B40,補助金支出一覧!#REF!)</f>
        <v>#REF!</v>
      </c>
      <c r="I40" s="84" t="e">
        <f t="shared" si="21"/>
        <v>#REF!</v>
      </c>
      <c r="J40" s="83">
        <f t="shared" si="17"/>
        <v>11133</v>
      </c>
      <c r="K40" s="83" t="e">
        <f t="shared" si="18"/>
        <v>#REF!</v>
      </c>
      <c r="L40" s="82">
        <v>0</v>
      </c>
      <c r="M40" s="82">
        <v>11133</v>
      </c>
    </row>
    <row r="41" spans="1:13">
      <c r="A41" s="211"/>
      <c r="B41" s="202" t="s">
        <v>60</v>
      </c>
      <c r="C41" s="203"/>
      <c r="D41" s="80" t="e">
        <f>SUMIF(補助金支出一覧!#REF!,$B41,補助金支出一覧!#REF!)</f>
        <v>#REF!</v>
      </c>
      <c r="E41" s="84" t="e">
        <f t="shared" si="14"/>
        <v>#REF!</v>
      </c>
      <c r="F41" s="82">
        <v>0</v>
      </c>
      <c r="G41" s="83" t="e">
        <f t="shared" si="15"/>
        <v>#REF!</v>
      </c>
      <c r="H41" s="80" t="e">
        <f>SUMIF(補助金支出一覧!#REF!,$B41,補助金支出一覧!#REF!)</f>
        <v>#REF!</v>
      </c>
      <c r="I41" s="84" t="e">
        <f t="shared" si="21"/>
        <v>#REF!</v>
      </c>
      <c r="J41" s="83">
        <f t="shared" si="17"/>
        <v>0</v>
      </c>
      <c r="K41" s="83" t="e">
        <f t="shared" si="18"/>
        <v>#REF!</v>
      </c>
      <c r="L41" s="82">
        <v>0</v>
      </c>
      <c r="M41" s="82"/>
    </row>
    <row r="42" spans="1:13" ht="13.5" thickBot="1">
      <c r="A42" s="212"/>
      <c r="B42" s="204" t="s">
        <v>61</v>
      </c>
      <c r="C42" s="205"/>
      <c r="D42" s="80" t="e">
        <f>SUMIF(補助金支出一覧!#REF!,$B42,補助金支出一覧!#REF!)</f>
        <v>#REF!</v>
      </c>
      <c r="E42" s="81" t="e">
        <f t="shared" si="14"/>
        <v>#REF!</v>
      </c>
      <c r="F42" s="90">
        <v>2985104</v>
      </c>
      <c r="G42" s="83" t="e">
        <f t="shared" si="15"/>
        <v>#REF!</v>
      </c>
      <c r="H42" s="80" t="e">
        <f>SUMIF(補助金支出一覧!#REF!,$B42,補助金支出一覧!#REF!)</f>
        <v>#REF!</v>
      </c>
      <c r="I42" s="84" t="e">
        <f t="shared" si="21"/>
        <v>#REF!</v>
      </c>
      <c r="J42" s="83">
        <f t="shared" si="17"/>
        <v>3218724</v>
      </c>
      <c r="K42" s="83" t="e">
        <f t="shared" si="18"/>
        <v>#REF!</v>
      </c>
      <c r="L42" s="90">
        <v>135338</v>
      </c>
      <c r="M42" s="90">
        <v>3083386</v>
      </c>
    </row>
    <row r="43" spans="1:13" ht="13.5" thickBot="1">
      <c r="A43" s="206" t="s">
        <v>95</v>
      </c>
      <c r="B43" s="207"/>
      <c r="C43" s="207"/>
      <c r="D43" s="91"/>
      <c r="E43" s="92"/>
      <c r="F43" s="93"/>
      <c r="G43" s="94"/>
      <c r="H43" s="107"/>
      <c r="I43" s="107"/>
      <c r="J43" s="107"/>
      <c r="K43" s="107"/>
      <c r="L43" s="93"/>
      <c r="M43" s="93"/>
    </row>
    <row r="44" spans="1:13">
      <c r="D44" s="109" t="s">
        <v>96</v>
      </c>
      <c r="E44" s="115" t="e">
        <f>補助金支出一覧!#REF!/1000</f>
        <v>#REF!</v>
      </c>
      <c r="H44" s="109" t="s">
        <v>96</v>
      </c>
      <c r="I44" s="115" t="e">
        <f>補助金支出一覧!#REF!/1000</f>
        <v>#REF!</v>
      </c>
    </row>
    <row r="45" spans="1:13">
      <c r="D45" s="109" t="s">
        <v>97</v>
      </c>
      <c r="E45" s="115" t="e">
        <f>E44-E4</f>
        <v>#REF!</v>
      </c>
      <c r="F45" s="116"/>
      <c r="H45" s="109" t="s">
        <v>97</v>
      </c>
      <c r="I45" s="115" t="e">
        <f>I44-I4</f>
        <v>#REF!</v>
      </c>
      <c r="L45" s="116"/>
      <c r="M45" s="116"/>
    </row>
    <row r="46" spans="1:13">
      <c r="H46" s="109"/>
    </row>
    <row r="47" spans="1:13">
      <c r="H47" s="109"/>
    </row>
    <row r="48" spans="1:13">
      <c r="H48" s="109"/>
    </row>
    <row r="49" spans="8:8">
      <c r="H49" s="109"/>
    </row>
    <row r="458" spans="1:27" s="118" customFormat="1" ht="75.25" customHeight="1">
      <c r="A458" s="95" t="s">
        <v>70</v>
      </c>
      <c r="B458" s="96"/>
      <c r="C458" s="97" t="s">
        <v>84</v>
      </c>
      <c r="D458" s="96">
        <v>450</v>
      </c>
      <c r="E458" s="98" t="s">
        <v>85</v>
      </c>
      <c r="F458" s="99" t="s">
        <v>86</v>
      </c>
      <c r="G458" s="100" t="e">
        <f>#REF!+#REF!</f>
        <v>#REF!</v>
      </c>
      <c r="H458" s="100"/>
      <c r="I458" s="100"/>
      <c r="J458" s="100"/>
      <c r="K458" s="100"/>
      <c r="L458" s="99" t="s">
        <v>86</v>
      </c>
      <c r="M458" s="101">
        <v>0</v>
      </c>
      <c r="N458" s="102">
        <v>0</v>
      </c>
      <c r="O458" s="102">
        <v>0</v>
      </c>
      <c r="P458" s="102">
        <v>0</v>
      </c>
      <c r="Q458" s="102">
        <v>0</v>
      </c>
      <c r="R458" s="103">
        <v>0</v>
      </c>
      <c r="S458" s="69"/>
      <c r="T458" s="69"/>
      <c r="U458" s="104">
        <f t="shared" ref="U458:V458" si="22">Q458+S458</f>
        <v>0</v>
      </c>
      <c r="V458" s="105">
        <f t="shared" si="22"/>
        <v>0</v>
      </c>
      <c r="W458" s="97"/>
      <c r="X458" s="98"/>
      <c r="Y458" s="117" t="str">
        <f t="shared" ref="Y458" si="23">IF(Q458&lt;O458,"効果額下がってる！","○")</f>
        <v>○</v>
      </c>
      <c r="Z458" s="95" t="s">
        <v>52</v>
      </c>
      <c r="AA458" s="106" t="s">
        <v>98</v>
      </c>
    </row>
  </sheetData>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2022-10-20T05:45:42Z</dcterms:created>
  <dcterms:modified xsi:type="dcterms:W3CDTF">2022-10-20T05:45:51Z</dcterms:modified>
</cp:coreProperties>
</file>