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2.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drawings/drawing3.xml" ContentType="application/vnd.openxmlformats-officedocument.drawing+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drawings/drawing4.xml" ContentType="application/vnd.openxmlformats-officedocument.drawing+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drawings/drawing5.xml" ContentType="application/vnd.openxmlformats-officedocument.drawing+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xr:revisionPtr revIDLastSave="0" documentId="13_ncr:1_{DDBB4B75-2C6C-45E2-AA0D-37BAC89F7B4E}" xr6:coauthVersionLast="47" xr6:coauthVersionMax="47" xr10:uidLastSave="{00000000-0000-0000-0000-000000000000}"/>
  <bookViews>
    <workbookView xWindow="-120" yWindow="-120" windowWidth="20730" windowHeight="11160" xr2:uid="{71AE9B7A-AB42-4FA0-8700-DD31153CEFF1}"/>
  </bookViews>
  <sheets>
    <sheet name="様式5-1号" sheetId="131" r:id="rId1"/>
    <sheet name="様式5-2号 " sheetId="132" r:id="rId2"/>
    <sheet name="様式6号 " sheetId="98" r:id="rId3"/>
    <sheet name="様式6号別紙１" sheetId="99" r:id="rId4"/>
    <sheet name="様式6号別紙２" sheetId="100" r:id="rId5"/>
    <sheet name="様式7号（収入）" sheetId="147" r:id="rId6"/>
    <sheet name="様式7号（支出）" sheetId="148" r:id="rId7"/>
    <sheet name="様式7-２号（収入　法人用）" sheetId="151" r:id="rId8"/>
    <sheet name="様式7-2号（支出　法人用）" sheetId="150" r:id="rId9"/>
    <sheet name="様式8号" sheetId="127" r:id="rId10"/>
    <sheet name="様式８号別紙１" sheetId="128" r:id="rId11"/>
    <sheet name="様式8号別紙２" sheetId="129" r:id="rId12"/>
    <sheet name="様式９号" sheetId="113" r:id="rId13"/>
    <sheet name="様式10号" sheetId="14" r:id="rId14"/>
    <sheet name="様式4０号" sheetId="123" r:id="rId15"/>
    <sheet name="様式4０号別添" sheetId="124" r:id="rId16"/>
    <sheet name="様式4２号 " sheetId="125" r:id="rId17"/>
  </sheets>
  <definedNames>
    <definedName name="aaaa" localSheetId="16">#REF!</definedName>
    <definedName name="aaaa" localSheetId="9">#REF!</definedName>
    <definedName name="aaaa" localSheetId="10">#REF!</definedName>
    <definedName name="aaaa" localSheetId="11">#REF!</definedName>
    <definedName name="aaaa">#REF!</definedName>
    <definedName name="bbbb" localSheetId="16">#REF!</definedName>
    <definedName name="bbbb" localSheetId="9">#REF!</definedName>
    <definedName name="bbbb" localSheetId="10">#REF!</definedName>
    <definedName name="bbbb" localSheetId="11">#REF!</definedName>
    <definedName name="bbbb">#REF!</definedName>
    <definedName name="_xlnm.Print_Area" localSheetId="13">様式10号!$A$1:$W$34</definedName>
    <definedName name="_xlnm.Print_Area" localSheetId="14">様式4０号!$A$1:$AJ$69</definedName>
    <definedName name="_xlnm.Print_Area" localSheetId="15">様式4０号別添!$A$1:$S$69</definedName>
    <definedName name="_xlnm.Print_Area" localSheetId="16">'様式4２号 '!$A$1:$AC$31</definedName>
    <definedName name="_xlnm.Print_Area" localSheetId="0">'様式5-1号'!$A$1:$X$47</definedName>
    <definedName name="_xlnm.Print_Area" localSheetId="1">'様式5-2号 '!$A$1:$X$45</definedName>
    <definedName name="_xlnm.Print_Area" localSheetId="2">'様式6号 '!$A$1:$BC$113</definedName>
    <definedName name="_xlnm.Print_Area" localSheetId="3">様式6号別紙１!$A$1:$AD$28</definedName>
    <definedName name="_xlnm.Print_Area" localSheetId="4">様式6号別紙２!$A$1:$AC$57</definedName>
    <definedName name="_xlnm.Print_Area" localSheetId="8">'様式7-2号（支出　法人用）'!$A$1:$W$53</definedName>
    <definedName name="_xlnm.Print_Area" localSheetId="7">'様式7-２号（収入　法人用）'!$A$1:$W$58</definedName>
    <definedName name="_xlnm.Print_Area" localSheetId="6">'様式7号（支出）'!$A$1:$W$67</definedName>
    <definedName name="_xlnm.Print_Area" localSheetId="5">'様式7号（収入）'!$A$1:$W$59</definedName>
    <definedName name="_xlnm.Print_Area" localSheetId="9">様式8号!$A$1:$X$181</definedName>
    <definedName name="_xlnm.Print_Area" localSheetId="11">様式8号別紙２!$A$1:$R$64</definedName>
    <definedName name="_xlnm.Print_Area" localSheetId="12">様式９号!$A$1:$BM$43</definedName>
    <definedName name="_xlnm.Print_Titles" localSheetId="15">様式4０号別添!$1:$4</definedName>
    <definedName name="_xlnm.Print_Titles" localSheetId="9">様式8号!$20:$21</definedName>
    <definedName name="ss" localSheetId="16">#REF!</definedName>
    <definedName name="ss" localSheetId="9">#REF!</definedName>
    <definedName name="ss" localSheetId="10">#REF!</definedName>
    <definedName name="ss" localSheetId="11">#REF!</definedName>
    <definedName name="ss">#REF!</definedName>
    <definedName name="区名">#REF!</definedName>
    <definedName name="小学校区">#REF!</definedName>
    <definedName name="電話番号">#REF!</definedName>
    <definedName name="保育所別民改費担当者一覧" localSheetId="16">#REF!</definedName>
    <definedName name="保育所別民改費担当者一覧" localSheetId="9">#REF!</definedName>
    <definedName name="保育所別民改費担当者一覧" localSheetId="10">#REF!</definedName>
    <definedName name="保育所別民改費担当者一覧" localSheetId="11">#REF!</definedName>
    <definedName name="保育所別民改費担当者一覧">#REF!</definedName>
    <definedName name="留守補助金エクセル">#REF!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L18" i="127" l="1"/>
  <c r="AJ18" i="127"/>
  <c r="AH18" i="127"/>
  <c r="AG18" i="127"/>
  <c r="AO18" i="127" s="1"/>
  <c r="AE18" i="127"/>
  <c r="AC18" i="127"/>
  <c r="N18" i="127"/>
  <c r="L18" i="127"/>
  <c r="J18" i="127"/>
  <c r="I18" i="127"/>
  <c r="G18" i="127"/>
  <c r="Q18" i="127" s="1"/>
  <c r="E18" i="127"/>
  <c r="D18" i="127"/>
  <c r="AL17" i="127"/>
  <c r="AJ17" i="127"/>
  <c r="AH17" i="127"/>
  <c r="AG17" i="127"/>
  <c r="AE17" i="127"/>
  <c r="AO17" i="127" s="1"/>
  <c r="W16" i="127" s="1"/>
  <c r="AC17" i="127"/>
  <c r="AH16" i="127"/>
  <c r="AG16" i="127"/>
  <c r="AE16" i="127"/>
  <c r="AC16" i="127"/>
  <c r="AO16" i="127" s="1"/>
  <c r="W15" i="127" s="1"/>
  <c r="N16" i="127"/>
  <c r="L16" i="127"/>
  <c r="J16" i="127"/>
  <c r="I16" i="127"/>
  <c r="Q16" i="127" s="1"/>
  <c r="G16" i="127"/>
  <c r="E16" i="127"/>
  <c r="AL15" i="127"/>
  <c r="AJ15" i="127"/>
  <c r="AH15" i="127"/>
  <c r="AG15" i="127"/>
  <c r="AE15" i="127"/>
  <c r="AB15" i="127" s="1"/>
  <c r="AC15" i="127"/>
  <c r="N15" i="127"/>
  <c r="L15" i="127"/>
  <c r="J15" i="127"/>
  <c r="I15" i="127"/>
  <c r="D15" i="127" s="1"/>
  <c r="G15" i="127"/>
  <c r="E15" i="127"/>
  <c r="AU55" i="98"/>
  <c r="AB27" i="131" s="1"/>
  <c r="AH27" i="131"/>
  <c r="BI18" i="98"/>
  <c r="BH19" i="98"/>
  <c r="BG19" i="98"/>
  <c r="BG18" i="98"/>
  <c r="K11" i="98"/>
  <c r="BI13" i="98"/>
  <c r="BH13" i="98"/>
  <c r="BG13" i="98"/>
  <c r="S22" i="98"/>
  <c r="AW22" i="98" s="1"/>
  <c r="S27" i="98"/>
  <c r="R7" i="125"/>
  <c r="R9" i="125"/>
  <c r="AE9" i="125" s="1"/>
  <c r="Q15" i="127" l="1"/>
  <c r="AO15" i="127"/>
  <c r="AC27" i="131"/>
  <c r="AB28" i="131"/>
  <c r="P38" i="124"/>
  <c r="P37" i="124"/>
  <c r="F39" i="124"/>
  <c r="F40" i="124"/>
  <c r="F41" i="124"/>
  <c r="F42" i="124"/>
  <c r="T26" i="113"/>
  <c r="AY3" i="113" l="1"/>
  <c r="Q11" i="14"/>
  <c r="M7" i="14"/>
  <c r="M8" i="14" l="1"/>
  <c r="AL5" i="128"/>
  <c r="R64" i="123" l="1"/>
  <c r="W6" i="123"/>
  <c r="AF53" i="123" s="1"/>
  <c r="W5" i="123"/>
  <c r="M13" i="132"/>
  <c r="O14" i="132"/>
  <c r="E19" i="124"/>
  <c r="X34" i="123"/>
  <c r="AF57" i="123" l="1"/>
  <c r="D60" i="124" l="1"/>
  <c r="D59" i="124"/>
  <c r="F48" i="124"/>
  <c r="F47" i="124"/>
  <c r="F46" i="124"/>
  <c r="F45" i="124"/>
  <c r="F44" i="124"/>
  <c r="F43" i="124"/>
  <c r="B39" i="124"/>
  <c r="R23" i="131"/>
  <c r="R23" i="132"/>
  <c r="AC26" i="132"/>
  <c r="BE23" i="113"/>
  <c r="BP14" i="113" s="1"/>
  <c r="BE36" i="113"/>
  <c r="BP32" i="113" s="1"/>
  <c r="T25" i="113" s="1" a="1"/>
  <c r="T25" i="113" s="1"/>
  <c r="AO25" i="113" s="1"/>
  <c r="AC27" i="132" s="1"/>
  <c r="G16" i="14"/>
  <c r="AD68" i="123"/>
  <c r="Y68" i="123"/>
  <c r="V66" i="123"/>
  <c r="N39" i="124" l="1"/>
  <c r="P39" i="124" s="1"/>
  <c r="AD26" i="132"/>
  <c r="AC24" i="132"/>
  <c r="AD24" i="132" s="1"/>
  <c r="AJ11" i="113"/>
  <c r="S53" i="127"/>
  <c r="S181" i="127"/>
  <c r="S179" i="127"/>
  <c r="S177" i="127"/>
  <c r="S175" i="127"/>
  <c r="S173" i="127"/>
  <c r="S171" i="127"/>
  <c r="S169" i="127"/>
  <c r="S167" i="127"/>
  <c r="S165" i="127"/>
  <c r="S163" i="127"/>
  <c r="S161" i="127"/>
  <c r="S159" i="127"/>
  <c r="S157" i="127"/>
  <c r="S155" i="127"/>
  <c r="S153" i="127"/>
  <c r="S151" i="127"/>
  <c r="S149" i="127"/>
  <c r="S147" i="127"/>
  <c r="S145" i="127"/>
  <c r="S143" i="127"/>
  <c r="S141" i="127"/>
  <c r="S139" i="127"/>
  <c r="S137" i="127"/>
  <c r="S135" i="127"/>
  <c r="S133" i="127"/>
  <c r="S131" i="127"/>
  <c r="S129" i="127"/>
  <c r="S127" i="127"/>
  <c r="S125" i="127"/>
  <c r="S123" i="127"/>
  <c r="S121" i="127"/>
  <c r="S119" i="127"/>
  <c r="S117" i="127"/>
  <c r="S115" i="127"/>
  <c r="S113" i="127"/>
  <c r="S111" i="127"/>
  <c r="S109" i="127"/>
  <c r="S107" i="127"/>
  <c r="S105" i="127"/>
  <c r="S103" i="127"/>
  <c r="S101" i="127"/>
  <c r="S99" i="127"/>
  <c r="S97" i="127"/>
  <c r="S95" i="127"/>
  <c r="S93" i="127"/>
  <c r="S91" i="127"/>
  <c r="S89" i="127"/>
  <c r="S87" i="127"/>
  <c r="S85" i="127"/>
  <c r="S83" i="127"/>
  <c r="S81" i="127"/>
  <c r="S79" i="127"/>
  <c r="S77" i="127"/>
  <c r="S75" i="127"/>
  <c r="S73" i="127"/>
  <c r="S71" i="127"/>
  <c r="S69" i="127"/>
  <c r="S67" i="127"/>
  <c r="S65" i="127"/>
  <c r="S63" i="127"/>
  <c r="S61" i="127"/>
  <c r="S59" i="127"/>
  <c r="S57" i="127"/>
  <c r="S55" i="127"/>
  <c r="S51" i="127"/>
  <c r="S49" i="127"/>
  <c r="S47" i="127"/>
  <c r="S45" i="127"/>
  <c r="S43" i="127"/>
  <c r="S41" i="127"/>
  <c r="S39" i="127"/>
  <c r="S37" i="127"/>
  <c r="S35" i="127"/>
  <c r="S33" i="127"/>
  <c r="S31" i="127"/>
  <c r="S29" i="127"/>
  <c r="S27" i="127"/>
  <c r="S25" i="127"/>
  <c r="S23" i="127"/>
  <c r="AW37" i="98"/>
  <c r="AQ22" i="98"/>
  <c r="AA33" i="147"/>
  <c r="AB33" i="147" s="1" a="1"/>
  <c r="AB33" i="147" s="1"/>
  <c r="AB24" i="131"/>
  <c r="AB25" i="131" s="1"/>
  <c r="AC25" i="131" s="1"/>
  <c r="AC28" i="131"/>
  <c r="AB29" i="131"/>
  <c r="AC29" i="131" s="1"/>
  <c r="AG28" i="132"/>
  <c r="AG27" i="132"/>
  <c r="AG25" i="132"/>
  <c r="AF28" i="132"/>
  <c r="AF27" i="132"/>
  <c r="AF25" i="132"/>
  <c r="AF27" i="131"/>
  <c r="AF28" i="131"/>
  <c r="AF29" i="131"/>
  <c r="AF25" i="131"/>
  <c r="AF26" i="131"/>
  <c r="AF24" i="131"/>
  <c r="AH45" i="98"/>
  <c r="AE29" i="131"/>
  <c r="AE28" i="131"/>
  <c r="AE27" i="131"/>
  <c r="AE26" i="131"/>
  <c r="AE25" i="131"/>
  <c r="AE24" i="131"/>
  <c r="AY6" i="113"/>
  <c r="AY5" i="113"/>
  <c r="AH24" i="131"/>
  <c r="Z54" i="151"/>
  <c r="Z53" i="151"/>
  <c r="Z52" i="151"/>
  <c r="Z51" i="151"/>
  <c r="AA51" i="151" s="1"/>
  <c r="AB51" i="151" s="1" a="1"/>
  <c r="AB51" i="151" s="1"/>
  <c r="Z47" i="151"/>
  <c r="Z46" i="151"/>
  <c r="AA46" i="151" s="1"/>
  <c r="AB46" i="151" s="1" a="1"/>
  <c r="AB46" i="151" s="1"/>
  <c r="AA44" i="151"/>
  <c r="AB44" i="151" s="1" a="1"/>
  <c r="AB44" i="151" s="1"/>
  <c r="AA42" i="151"/>
  <c r="AB42" i="151" s="1" a="1"/>
  <c r="AB42" i="151" s="1"/>
  <c r="AA40" i="151"/>
  <c r="AB40" i="151" s="1" a="1"/>
  <c r="AB40" i="151" s="1"/>
  <c r="AA38" i="151"/>
  <c r="AB38" i="151" s="1" a="1"/>
  <c r="AB38" i="151" s="1"/>
  <c r="AA35" i="151"/>
  <c r="AB35" i="151" s="1" a="1"/>
  <c r="AB35" i="151" s="1"/>
  <c r="AA33" i="151"/>
  <c r="AB33" i="151" s="1" a="1"/>
  <c r="AB33" i="151" s="1"/>
  <c r="H26" i="151"/>
  <c r="H56" i="151" s="1"/>
  <c r="S22" i="151"/>
  <c r="S21" i="151"/>
  <c r="S20" i="151"/>
  <c r="P8" i="151"/>
  <c r="P7" i="151"/>
  <c r="P8" i="147"/>
  <c r="P7" i="147"/>
  <c r="H26" i="147"/>
  <c r="H57" i="147" s="1"/>
  <c r="H45" i="150"/>
  <c r="H33" i="150"/>
  <c r="H15" i="150"/>
  <c r="H8" i="150"/>
  <c r="H64" i="148"/>
  <c r="Y62" i="148"/>
  <c r="Y61" i="148"/>
  <c r="Y60" i="148"/>
  <c r="Y59" i="148"/>
  <c r="Y57" i="148"/>
  <c r="Y56" i="148"/>
  <c r="Y54" i="148"/>
  <c r="Y52" i="148"/>
  <c r="Y50" i="148"/>
  <c r="Y48" i="148"/>
  <c r="Y46" i="148"/>
  <c r="Y44" i="148"/>
  <c r="Y42" i="148"/>
  <c r="Y40" i="148"/>
  <c r="Y38" i="148"/>
  <c r="Y36" i="148"/>
  <c r="Y34" i="148"/>
  <c r="Y32" i="148"/>
  <c r="Y31" i="148"/>
  <c r="Y29" i="148"/>
  <c r="AA27" i="148" a="1"/>
  <c r="AA27" i="148" s="1"/>
  <c r="Y27" i="148"/>
  <c r="Y25" i="148"/>
  <c r="Y24" i="148"/>
  <c r="Y23" i="148"/>
  <c r="Z23" i="148" s="1"/>
  <c r="AA23" i="148" s="1" a="1"/>
  <c r="AA23" i="148" s="1"/>
  <c r="Y21" i="148"/>
  <c r="Y20" i="148"/>
  <c r="Y19" i="148"/>
  <c r="Z19" i="148" s="1"/>
  <c r="AA19" i="148" s="1" a="1"/>
  <c r="AA19" i="148" s="1"/>
  <c r="Y17" i="148"/>
  <c r="Z14" i="148" s="1"/>
  <c r="AA14" i="148" s="1" a="1"/>
  <c r="AA14" i="148" s="1"/>
  <c r="Y16" i="148"/>
  <c r="Y15" i="148"/>
  <c r="Y14" i="148"/>
  <c r="Y12" i="148"/>
  <c r="Y11" i="148"/>
  <c r="Y10" i="148"/>
  <c r="Y9" i="148"/>
  <c r="Y8" i="148"/>
  <c r="L4" i="148"/>
  <c r="Z55" i="147"/>
  <c r="Z54" i="147"/>
  <c r="Z53" i="147"/>
  <c r="Z52" i="147"/>
  <c r="Z49" i="147"/>
  <c r="Z48" i="147"/>
  <c r="AA44" i="147"/>
  <c r="AB44" i="147" s="1" a="1"/>
  <c r="AB44" i="147" s="1"/>
  <c r="AA42" i="147"/>
  <c r="AB42" i="147" s="1" a="1"/>
  <c r="AB42" i="147" s="1"/>
  <c r="AA40" i="147"/>
  <c r="AB40" i="147" s="1" a="1"/>
  <c r="AB40" i="147" s="1"/>
  <c r="AA38" i="147"/>
  <c r="AB38" i="147" s="1" a="1"/>
  <c r="AB38" i="147" s="1"/>
  <c r="AA35" i="147"/>
  <c r="AB35" i="147" s="1" a="1"/>
  <c r="AB35" i="147" s="1"/>
  <c r="S22" i="147"/>
  <c r="S21" i="147"/>
  <c r="S20" i="147"/>
  <c r="Z59" i="148" l="1"/>
  <c r="AA59" i="148" s="1" a="1"/>
  <c r="AA59" i="148" s="1"/>
  <c r="H51" i="150"/>
  <c r="Z8" i="148"/>
  <c r="AA8" i="148" s="1" a="1"/>
  <c r="AA8" i="148" s="1"/>
  <c r="AA52" i="147"/>
  <c r="AB52" i="147" s="1" a="1"/>
  <c r="AB52" i="147" s="1"/>
  <c r="AD27" i="132"/>
  <c r="AC24" i="131"/>
  <c r="AB22" i="131"/>
  <c r="AC22" i="131" s="1"/>
  <c r="AA48" i="147"/>
  <c r="AB48" i="147" s="1" a="1"/>
  <c r="AB48" i="147" s="1"/>
  <c r="I5" i="125" l="1"/>
  <c r="O6" i="127"/>
  <c r="AI7" i="98"/>
  <c r="I4" i="125"/>
  <c r="D6" i="127"/>
  <c r="AI6" i="98"/>
  <c r="T16" i="132"/>
  <c r="P16" i="132"/>
  <c r="L16" i="132"/>
  <c r="M15" i="132"/>
  <c r="U11" i="132"/>
  <c r="Q11" i="132"/>
  <c r="M11" i="132"/>
  <c r="S10" i="132"/>
  <c r="O10" i="132"/>
  <c r="M9" i="132"/>
  <c r="M8" i="132"/>
  <c r="BH42" i="98"/>
  <c r="BG53" i="98" s="1"/>
  <c r="BK53" i="98"/>
  <c r="BK51" i="98"/>
  <c r="BK49" i="98"/>
  <c r="BK47" i="98"/>
  <c r="BK45" i="98"/>
  <c r="BH53" i="98"/>
  <c r="BJ53" i="98" s="1"/>
  <c r="BH51" i="98"/>
  <c r="BJ51" i="98" s="1"/>
  <c r="BH49" i="98"/>
  <c r="BJ49" i="98" s="1"/>
  <c r="BH47" i="98"/>
  <c r="BJ47" i="98" s="1"/>
  <c r="BH45" i="98"/>
  <c r="BJ45" i="98" s="1"/>
  <c r="BN13" i="98"/>
  <c r="BM13" i="98"/>
  <c r="BL13" i="98"/>
  <c r="BK13" i="98"/>
  <c r="BJ13" i="98"/>
  <c r="BI53" i="98" l="1"/>
  <c r="BL45" i="98"/>
  <c r="BI47" i="98"/>
  <c r="BL49" i="98"/>
  <c r="BI49" i="98"/>
  <c r="BI51" i="98"/>
  <c r="BI45" i="98"/>
  <c r="BZ49" i="98"/>
  <c r="BZ45" i="98"/>
  <c r="BH15" i="98"/>
  <c r="BG15" i="98" l="1"/>
  <c r="BP30" i="113"/>
  <c r="BP12" i="113"/>
  <c r="BP13" i="113" s="1" a="1"/>
  <c r="BP13" i="113" s="1"/>
  <c r="T7" i="113" s="1" a="1"/>
  <c r="T7" i="113" s="1"/>
  <c r="D68" i="124"/>
  <c r="D67" i="124"/>
  <c r="D66" i="124"/>
  <c r="D65" i="124"/>
  <c r="D64" i="124"/>
  <c r="D63" i="124"/>
  <c r="D62" i="124"/>
  <c r="D61" i="124"/>
  <c r="D56" i="124"/>
  <c r="B48" i="124"/>
  <c r="B47" i="124"/>
  <c r="B46" i="124"/>
  <c r="B45" i="124"/>
  <c r="B44" i="124"/>
  <c r="B43" i="124"/>
  <c r="B42" i="124"/>
  <c r="B41" i="124"/>
  <c r="B40" i="124"/>
  <c r="N40" i="124" s="1"/>
  <c r="P40" i="124" s="1"/>
  <c r="AA39" i="124"/>
  <c r="AB38" i="124"/>
  <c r="W38" i="124"/>
  <c r="V38" i="124"/>
  <c r="B31" i="124"/>
  <c r="E28" i="124"/>
  <c r="E27" i="124"/>
  <c r="E26" i="124"/>
  <c r="E25" i="124"/>
  <c r="E24" i="124"/>
  <c r="E23" i="124"/>
  <c r="E22" i="124"/>
  <c r="E21" i="124"/>
  <c r="E20" i="124"/>
  <c r="AC13" i="123"/>
  <c r="E60" i="124" l="1"/>
  <c r="F60" i="124" s="1"/>
  <c r="AC25" i="132"/>
  <c r="AD25" i="132" s="1"/>
  <c r="B62" i="124"/>
  <c r="M62" i="124"/>
  <c r="B63" i="124"/>
  <c r="M63" i="124"/>
  <c r="B67" i="124"/>
  <c r="M67" i="124"/>
  <c r="E67" i="124"/>
  <c r="F67" i="124" s="1"/>
  <c r="B60" i="124"/>
  <c r="M60" i="124"/>
  <c r="B64" i="124"/>
  <c r="M64" i="124"/>
  <c r="E64" i="124"/>
  <c r="F64" i="124" s="1"/>
  <c r="B68" i="124"/>
  <c r="M68" i="124"/>
  <c r="E68" i="124"/>
  <c r="F68" i="124" s="1"/>
  <c r="B66" i="124"/>
  <c r="E66" i="124"/>
  <c r="F66" i="124" s="1"/>
  <c r="M66" i="124"/>
  <c r="B61" i="124"/>
  <c r="M61" i="124"/>
  <c r="B65" i="124"/>
  <c r="M65" i="124"/>
  <c r="E65" i="124"/>
  <c r="F65" i="124" s="1"/>
  <c r="N43" i="124"/>
  <c r="P43" i="124" s="1"/>
  <c r="B59" i="124"/>
  <c r="M59" i="124"/>
  <c r="N41" i="124"/>
  <c r="P41" i="124" s="1"/>
  <c r="N47" i="124"/>
  <c r="P47" i="124" s="1"/>
  <c r="B37" i="124"/>
  <c r="Z38" i="124"/>
  <c r="AA38" i="124" s="1"/>
  <c r="N45" i="124"/>
  <c r="P45" i="124" s="1"/>
  <c r="E59" i="124"/>
  <c r="F59" i="124" s="1"/>
  <c r="E61" i="124"/>
  <c r="F61" i="124" s="1"/>
  <c r="E62" i="124"/>
  <c r="F62" i="124" s="1"/>
  <c r="E63" i="124"/>
  <c r="F63" i="124" s="1"/>
  <c r="J63" i="124" s="1"/>
  <c r="N42" i="124"/>
  <c r="P42" i="124" s="1"/>
  <c r="N44" i="124"/>
  <c r="P44" i="124" s="1"/>
  <c r="N46" i="124"/>
  <c r="P46" i="124" s="1"/>
  <c r="N48" i="124"/>
  <c r="P48" i="124" s="1"/>
  <c r="D37" i="124" l="1"/>
  <c r="H37" i="124"/>
  <c r="X32" i="123" s="1"/>
  <c r="F38" i="124"/>
  <c r="J38" i="124"/>
  <c r="F37" i="124"/>
  <c r="J37" i="124"/>
  <c r="D38" i="124"/>
  <c r="H38" i="124"/>
  <c r="J62" i="124"/>
  <c r="X30" i="123"/>
  <c r="X36" i="123" s="1"/>
  <c r="J60" i="124"/>
  <c r="J67" i="124"/>
  <c r="J59" i="124"/>
  <c r="J61" i="124"/>
  <c r="J66" i="124"/>
  <c r="J68" i="124"/>
  <c r="J65" i="124"/>
  <c r="N38" i="124"/>
  <c r="N37" i="124"/>
  <c r="B57" i="124"/>
  <c r="F57" i="124" s="1"/>
  <c r="R25" i="123" s="1"/>
  <c r="J64" i="124"/>
  <c r="AF45" i="123" l="1"/>
  <c r="AF49" i="123"/>
  <c r="F58" i="124"/>
  <c r="J58" i="124"/>
  <c r="D57" i="124"/>
  <c r="J57" i="124"/>
  <c r="AM60" i="123" l="1"/>
  <c r="AC28" i="132"/>
  <c r="AD28" i="132" s="1"/>
  <c r="AQ34" i="113"/>
  <c r="AJ34" i="113"/>
  <c r="AA34" i="113"/>
  <c r="AQ32" i="113"/>
  <c r="AJ32" i="113"/>
  <c r="AA32" i="113"/>
  <c r="AQ30" i="113"/>
  <c r="AJ30" i="113"/>
  <c r="AA30" i="113"/>
  <c r="AQ21" i="113"/>
  <c r="AJ21" i="113"/>
  <c r="AA21" i="113"/>
  <c r="AQ19" i="113"/>
  <c r="AJ19" i="113"/>
  <c r="AA19" i="113"/>
  <c r="AQ17" i="113"/>
  <c r="AJ17" i="113"/>
  <c r="AA17" i="113"/>
  <c r="AQ15" i="113"/>
  <c r="AJ15" i="113"/>
  <c r="AA15" i="113"/>
  <c r="AQ13" i="113"/>
  <c r="AJ13" i="113"/>
  <c r="AA13" i="113"/>
  <c r="AQ11" i="113"/>
  <c r="AC22" i="132" l="1"/>
  <c r="AD22" i="132" s="1"/>
  <c r="AQ36" i="98"/>
  <c r="AQ35" i="98"/>
  <c r="AQ34" i="98"/>
  <c r="AQ33" i="98"/>
  <c r="AQ32" i="98"/>
  <c r="S32" i="98" s="1"/>
  <c r="AW32" i="98" s="1"/>
  <c r="BG26" i="98" s="1"/>
  <c r="AH53" i="98"/>
  <c r="CI53" i="98" s="1"/>
  <c r="CQ53" i="98" s="1"/>
  <c r="AH51" i="98"/>
  <c r="CI51" i="98" s="1"/>
  <c r="CQ51" i="98" s="1"/>
  <c r="AH49" i="98"/>
  <c r="CI49" i="98" s="1"/>
  <c r="CQ49" i="98" s="1"/>
  <c r="AH47" i="98"/>
  <c r="CI47" i="98" s="1"/>
  <c r="CQ47" i="98" s="1"/>
  <c r="CI45" i="98"/>
  <c r="CQ45" i="98" s="1"/>
  <c r="CQ55" i="98" s="1"/>
  <c r="AQ41" i="98"/>
  <c r="AQ40" i="98"/>
  <c r="AQ39" i="98"/>
  <c r="AQ38" i="98"/>
  <c r="AQ37" i="98"/>
  <c r="AQ31" i="98"/>
  <c r="AQ30" i="98"/>
  <c r="AQ29" i="98"/>
  <c r="AQ28" i="98"/>
  <c r="AQ27" i="98"/>
  <c r="AQ26" i="98"/>
  <c r="AQ25" i="98"/>
  <c r="AQ24" i="98"/>
  <c r="AQ23" i="98"/>
  <c r="AW27" i="98" l="1"/>
  <c r="BG24" i="98" s="1"/>
  <c r="BG22" i="98"/>
  <c r="S37" i="98"/>
  <c r="BG28" i="98" s="1"/>
  <c r="G32" i="14"/>
  <c r="G30" i="14"/>
  <c r="G28" i="14"/>
  <c r="G26" i="14"/>
  <c r="G24" i="14"/>
  <c r="G22" i="14"/>
  <c r="G20" i="14"/>
  <c r="G18" i="14"/>
  <c r="J32" i="14"/>
  <c r="J30" i="14"/>
  <c r="J28" i="14"/>
  <c r="J26" i="14"/>
  <c r="J24" i="14"/>
  <c r="J22" i="14"/>
  <c r="J20" i="14"/>
  <c r="J18" i="14"/>
  <c r="J16" i="14"/>
  <c r="Q17" i="98" l="1"/>
  <c r="BH18" i="98" l="1"/>
  <c r="AI17" i="98"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<sst xmlns="http://schemas.openxmlformats.org/spreadsheetml/2006/main" count="2333" uniqueCount="697">
  <si>
    <t>※支援の単位ごとに提出してください。</t>
    <rPh sb="1" eb="3">
      <t>シエン</t>
    </rPh>
    <rPh sb="4" eb="6">
      <t>タンイ</t>
    </rPh>
    <rPh sb="9" eb="11">
      <t>テイシュツ</t>
    </rPh>
    <phoneticPr fontId="1"/>
  </si>
  <si>
    <t>年</t>
    <rPh sb="0" eb="1">
      <t>ネン</t>
    </rPh>
    <phoneticPr fontId="1"/>
  </si>
  <si>
    <t>月</t>
    <rPh sb="0" eb="1">
      <t>ガツ</t>
    </rPh>
    <phoneticPr fontId="1"/>
  </si>
  <si>
    <t>日</t>
    <rPh sb="0" eb="1">
      <t>ニチ</t>
    </rPh>
    <phoneticPr fontId="1"/>
  </si>
  <si>
    <t>大阪市長 様</t>
    <rPh sb="0" eb="4">
      <t>オオサカシチョウ</t>
    </rPh>
    <rPh sb="5" eb="6">
      <t>サマ</t>
    </rPh>
    <phoneticPr fontId="1"/>
  </si>
  <si>
    <t>所在地</t>
    <rPh sb="0" eb="3">
      <t>ショザイチ</t>
    </rPh>
    <phoneticPr fontId="1"/>
  </si>
  <si>
    <t>放課後児童クラブ名</t>
    <rPh sb="0" eb="3">
      <t>ホウカゴ</t>
    </rPh>
    <rPh sb="3" eb="5">
      <t>ジドウ</t>
    </rPh>
    <rPh sb="8" eb="9">
      <t>メイ</t>
    </rPh>
    <phoneticPr fontId="1"/>
  </si>
  <si>
    <t>電話（</t>
    <rPh sb="0" eb="2">
      <t>デンワ</t>
    </rPh>
    <phoneticPr fontId="1"/>
  </si>
  <si>
    <t>－</t>
    <phoneticPr fontId="1"/>
  </si>
  <si>
    <t>)</t>
    <phoneticPr fontId="1"/>
  </si>
  <si>
    <t xml:space="preserve">住所 </t>
    <rPh sb="0" eb="1">
      <t>スミ</t>
    </rPh>
    <rPh sb="1" eb="2">
      <t>ショ</t>
    </rPh>
    <phoneticPr fontId="1"/>
  </si>
  <si>
    <t>団体名</t>
    <rPh sb="0" eb="2">
      <t>ダンタイ</t>
    </rPh>
    <rPh sb="2" eb="3">
      <t>メイ</t>
    </rPh>
    <phoneticPr fontId="1"/>
  </si>
  <si>
    <t>代表者</t>
    <rPh sb="0" eb="3">
      <t>ダイヒョウシャ</t>
    </rPh>
    <phoneticPr fontId="1"/>
  </si>
  <si>
    <t>令和</t>
    <rPh sb="0" eb="2">
      <t>レイワ</t>
    </rPh>
    <phoneticPr fontId="1"/>
  </si>
  <si>
    <t>　標題の補助金について交付を受けたいので、大阪市留守家庭児童対策事業補助金要綱第８条の規定により、次のとおり申請します。</t>
    <rPh sb="1" eb="3">
      <t>ヒョウダイ</t>
    </rPh>
    <rPh sb="4" eb="7">
      <t>ホジョキン</t>
    </rPh>
    <rPh sb="11" eb="13">
      <t>コウフ</t>
    </rPh>
    <rPh sb="14" eb="15">
      <t>ウ</t>
    </rPh>
    <rPh sb="21" eb="24">
      <t>オオサカシ</t>
    </rPh>
    <rPh sb="24" eb="26">
      <t>ルス</t>
    </rPh>
    <rPh sb="26" eb="28">
      <t>カテイ</t>
    </rPh>
    <rPh sb="28" eb="30">
      <t>ジドウ</t>
    </rPh>
    <rPh sb="30" eb="32">
      <t>タイサク</t>
    </rPh>
    <rPh sb="32" eb="34">
      <t>ジギョウ</t>
    </rPh>
    <rPh sb="34" eb="37">
      <t>ホジョキン</t>
    </rPh>
    <rPh sb="37" eb="39">
      <t>ヨウコウ</t>
    </rPh>
    <rPh sb="39" eb="40">
      <t>ダイ</t>
    </rPh>
    <rPh sb="41" eb="42">
      <t>ジョウ</t>
    </rPh>
    <rPh sb="43" eb="45">
      <t>キテイ</t>
    </rPh>
    <rPh sb="49" eb="50">
      <t>ツギ</t>
    </rPh>
    <rPh sb="54" eb="56">
      <t>シンセイ</t>
    </rPh>
    <phoneticPr fontId="1"/>
  </si>
  <si>
    <t>１</t>
    <phoneticPr fontId="1"/>
  </si>
  <si>
    <t>補助金申請額</t>
    <phoneticPr fontId="1"/>
  </si>
  <si>
    <t>金</t>
    <rPh sb="0" eb="1">
      <t>キン</t>
    </rPh>
    <phoneticPr fontId="1"/>
  </si>
  <si>
    <t>円</t>
    <rPh sb="0" eb="1">
      <t>エン</t>
    </rPh>
    <phoneticPr fontId="1"/>
  </si>
  <si>
    <t>（内　訳）</t>
    <rPh sb="1" eb="2">
      <t>ウチ</t>
    </rPh>
    <rPh sb="3" eb="4">
      <t>ヤク</t>
    </rPh>
    <phoneticPr fontId="1"/>
  </si>
  <si>
    <t>運営費補助</t>
    <rPh sb="0" eb="3">
      <t>ウンエイヒ</t>
    </rPh>
    <rPh sb="3" eb="5">
      <t>ホジョ</t>
    </rPh>
    <phoneticPr fontId="1"/>
  </si>
  <si>
    <t>（ 平均登録児童数</t>
    <phoneticPr fontId="1"/>
  </si>
  <si>
    <t>名）</t>
    <rPh sb="0" eb="1">
      <t>メイ</t>
    </rPh>
    <phoneticPr fontId="1"/>
  </si>
  <si>
    <t>障がい児受入推進加算</t>
    <rPh sb="0" eb="1">
      <t>ショウ</t>
    </rPh>
    <rPh sb="3" eb="4">
      <t>ジ</t>
    </rPh>
    <rPh sb="4" eb="6">
      <t>ウケイレ</t>
    </rPh>
    <rPh sb="6" eb="8">
      <t>スイシン</t>
    </rPh>
    <rPh sb="8" eb="10">
      <t>カサン</t>
    </rPh>
    <phoneticPr fontId="1"/>
  </si>
  <si>
    <t>対応職員</t>
    <rPh sb="0" eb="4">
      <t>タイオウショクイン</t>
    </rPh>
    <phoneticPr fontId="1"/>
  </si>
  <si>
    <t>名</t>
    <rPh sb="0" eb="1">
      <t>メイ</t>
    </rPh>
    <phoneticPr fontId="1"/>
  </si>
  <si>
    <t>医療的ケア児受入推進加算</t>
    <rPh sb="0" eb="3">
      <t>イリョウテキ</t>
    </rPh>
    <rPh sb="5" eb="6">
      <t>ジ</t>
    </rPh>
    <rPh sb="6" eb="8">
      <t>ウケイレ</t>
    </rPh>
    <rPh sb="8" eb="12">
      <t>スイシンカサン</t>
    </rPh>
    <phoneticPr fontId="1"/>
  </si>
  <si>
    <t>看護職員</t>
    <rPh sb="0" eb="4">
      <t>カンゴショクイン</t>
    </rPh>
    <phoneticPr fontId="1"/>
  </si>
  <si>
    <t>障がい児環境整備加算</t>
    <rPh sb="0" eb="1">
      <t>ショウ</t>
    </rPh>
    <rPh sb="3" eb="4">
      <t>ジ</t>
    </rPh>
    <rPh sb="4" eb="6">
      <t>カンキョウ</t>
    </rPh>
    <rPh sb="6" eb="8">
      <t>セイビ</t>
    </rPh>
    <rPh sb="8" eb="10">
      <t>カサン</t>
    </rPh>
    <phoneticPr fontId="1"/>
  </si>
  <si>
    <t>時間延長加算</t>
    <rPh sb="0" eb="2">
      <t>ジカン</t>
    </rPh>
    <rPh sb="2" eb="4">
      <t>エンチョウ</t>
    </rPh>
    <rPh sb="4" eb="6">
      <t>カサン</t>
    </rPh>
    <phoneticPr fontId="1"/>
  </si>
  <si>
    <t>開校日</t>
    <rPh sb="0" eb="3">
      <t>カイコウビ</t>
    </rPh>
    <phoneticPr fontId="1"/>
  </si>
  <si>
    <t>開設日数加算</t>
    <rPh sb="0" eb="2">
      <t>カイセツ</t>
    </rPh>
    <rPh sb="2" eb="4">
      <t>ニッスウ</t>
    </rPh>
    <rPh sb="4" eb="6">
      <t>カサン</t>
    </rPh>
    <phoneticPr fontId="1"/>
  </si>
  <si>
    <t>対象日数</t>
    <rPh sb="0" eb="4">
      <t>タイショウニッスウ</t>
    </rPh>
    <phoneticPr fontId="1"/>
  </si>
  <si>
    <t>放課後児童支援員等処遇改善事業補助金</t>
    <phoneticPr fontId="1"/>
  </si>
  <si>
    <t>２</t>
    <phoneticPr fontId="1"/>
  </si>
  <si>
    <t>補助事業等の目的及び内容</t>
    <phoneticPr fontId="1"/>
  </si>
  <si>
    <t>（１）</t>
    <phoneticPr fontId="1"/>
  </si>
  <si>
    <t>目的</t>
    <rPh sb="0" eb="2">
      <t>モクテキ</t>
    </rPh>
    <phoneticPr fontId="1"/>
  </si>
  <si>
    <t>（２）</t>
  </si>
  <si>
    <t>内容</t>
    <rPh sb="0" eb="2">
      <t>ナイヨウ</t>
    </rPh>
    <phoneticPr fontId="1"/>
  </si>
  <si>
    <t>３　補助事業等の開始日及び完了予定日</t>
    <rPh sb="2" eb="4">
      <t>ホジョ</t>
    </rPh>
    <rPh sb="4" eb="6">
      <t>ジギョウ</t>
    </rPh>
    <rPh sb="6" eb="7">
      <t>トウ</t>
    </rPh>
    <rPh sb="8" eb="11">
      <t>カイシビ</t>
    </rPh>
    <rPh sb="11" eb="12">
      <t>オヨ</t>
    </rPh>
    <rPh sb="13" eb="15">
      <t>カンリョウ</t>
    </rPh>
    <rPh sb="15" eb="17">
      <t>ヨテイ</t>
    </rPh>
    <rPh sb="17" eb="18">
      <t>ビ</t>
    </rPh>
    <phoneticPr fontId="1"/>
  </si>
  <si>
    <t>～</t>
    <phoneticPr fontId="1"/>
  </si>
  <si>
    <t>４　添付資料</t>
    <rPh sb="2" eb="4">
      <t>テンプ</t>
    </rPh>
    <rPh sb="4" eb="6">
      <t>シリョウ</t>
    </rPh>
    <phoneticPr fontId="1"/>
  </si>
  <si>
    <t>大阪市留守家庭児童対策事業実施内容計画書</t>
    <rPh sb="0" eb="3">
      <t>オオサカシ</t>
    </rPh>
    <rPh sb="3" eb="5">
      <t>ルス</t>
    </rPh>
    <rPh sb="5" eb="7">
      <t>カテイ</t>
    </rPh>
    <rPh sb="7" eb="9">
      <t>ジドウ</t>
    </rPh>
    <rPh sb="9" eb="11">
      <t>タイサク</t>
    </rPh>
    <rPh sb="11" eb="13">
      <t>ジギョウ</t>
    </rPh>
    <rPh sb="13" eb="15">
      <t>ジッシ</t>
    </rPh>
    <rPh sb="15" eb="17">
      <t>ナイヨウ</t>
    </rPh>
    <rPh sb="17" eb="20">
      <t>ケイカクショ</t>
    </rPh>
    <phoneticPr fontId="1"/>
  </si>
  <si>
    <t>別紙</t>
    <rPh sb="0" eb="2">
      <t>ベッシ</t>
    </rPh>
    <phoneticPr fontId="1"/>
  </si>
  <si>
    <t>（様式６号）のとおり</t>
    <rPh sb="1" eb="3">
      <t>ヨウシキ</t>
    </rPh>
    <rPh sb="4" eb="5">
      <t>ゴウ</t>
    </rPh>
    <phoneticPr fontId="1"/>
  </si>
  <si>
    <t>収支予算書</t>
    <rPh sb="0" eb="2">
      <t>シュウシ</t>
    </rPh>
    <rPh sb="2" eb="5">
      <t>ヨサンショ</t>
    </rPh>
    <phoneticPr fontId="1"/>
  </si>
  <si>
    <t>（様式７号）のとおり</t>
    <rPh sb="1" eb="3">
      <t>ヨウシキ</t>
    </rPh>
    <rPh sb="4" eb="5">
      <t>ゴウ</t>
    </rPh>
    <phoneticPr fontId="1"/>
  </si>
  <si>
    <t>（３）</t>
  </si>
  <si>
    <t>利用登録児童一覧表</t>
    <rPh sb="0" eb="2">
      <t>リヨウ</t>
    </rPh>
    <rPh sb="2" eb="4">
      <t>トウロク</t>
    </rPh>
    <rPh sb="4" eb="6">
      <t>ジドウ</t>
    </rPh>
    <rPh sb="6" eb="8">
      <t>イチラン</t>
    </rPh>
    <rPh sb="8" eb="9">
      <t>ヒョウ</t>
    </rPh>
    <phoneticPr fontId="1"/>
  </si>
  <si>
    <t>（様式８号）のとおり</t>
    <rPh sb="1" eb="3">
      <t>ヨウシキ</t>
    </rPh>
    <rPh sb="4" eb="5">
      <t>ゴウ</t>
    </rPh>
    <phoneticPr fontId="1"/>
  </si>
  <si>
    <t>（４）</t>
  </si>
  <si>
    <t>その他</t>
    <rPh sb="2" eb="3">
      <t>タ</t>
    </rPh>
    <phoneticPr fontId="1"/>
  </si>
  <si>
    <t>○</t>
    <phoneticPr fontId="1"/>
  </si>
  <si>
    <t>事業実施での補助金加算事業に関する書類一式</t>
    <rPh sb="0" eb="2">
      <t>ジギョウ</t>
    </rPh>
    <rPh sb="2" eb="4">
      <t>ジッシ</t>
    </rPh>
    <rPh sb="6" eb="9">
      <t>ホジョキン</t>
    </rPh>
    <rPh sb="9" eb="11">
      <t>カサン</t>
    </rPh>
    <rPh sb="11" eb="13">
      <t>ジギョウ</t>
    </rPh>
    <rPh sb="14" eb="15">
      <t>カン</t>
    </rPh>
    <rPh sb="17" eb="19">
      <t>ショルイ</t>
    </rPh>
    <rPh sb="19" eb="21">
      <t>イッシキ</t>
    </rPh>
    <phoneticPr fontId="1"/>
  </si>
  <si>
    <t>補助事業代表者の確認（証明）ができる書類</t>
    <rPh sb="0" eb="2">
      <t>ホジョ</t>
    </rPh>
    <rPh sb="2" eb="4">
      <t>ジギョウ</t>
    </rPh>
    <rPh sb="4" eb="6">
      <t>ダイヒョウ</t>
    </rPh>
    <rPh sb="6" eb="7">
      <t>シャ</t>
    </rPh>
    <rPh sb="8" eb="10">
      <t>カクニン</t>
    </rPh>
    <rPh sb="11" eb="13">
      <t>ショウメイ</t>
    </rPh>
    <rPh sb="18" eb="20">
      <t>ショルイ</t>
    </rPh>
    <phoneticPr fontId="1"/>
  </si>
  <si>
    <t>（役員名簿等）</t>
    <rPh sb="1" eb="3">
      <t>ヤクイン</t>
    </rPh>
    <rPh sb="3" eb="5">
      <t>メイボ</t>
    </rPh>
    <rPh sb="5" eb="6">
      <t>ナド</t>
    </rPh>
    <phoneticPr fontId="1"/>
  </si>
  <si>
    <t>〇</t>
    <phoneticPr fontId="1"/>
  </si>
  <si>
    <t>（様式５-1号）</t>
    <rPh sb="1" eb="3">
      <t>ヨウシキ</t>
    </rPh>
    <rPh sb="6" eb="7">
      <t>ゴウ</t>
    </rPh>
    <phoneticPr fontId="1"/>
  </si>
  <si>
    <t>≪申請者≫</t>
    <rPh sb="1" eb="4">
      <t>シンセイシャ</t>
    </rPh>
    <rPh sb="4" eb="5">
      <t>ギョウシャ</t>
    </rPh>
    <phoneticPr fontId="1"/>
  </si>
  <si>
    <t>(役職・氏名)</t>
    <rPh sb="4" eb="6">
      <t>シメイ</t>
    </rPh>
    <phoneticPr fontId="1"/>
  </si>
  <si>
    <t>事業所番号</t>
    <rPh sb="0" eb="5">
      <t>ジギョウショバンゴウ</t>
    </rPh>
    <phoneticPr fontId="1"/>
  </si>
  <si>
    <t>令和６年度 大阪市留守家庭児童対策事業補助金交付申請書</t>
    <rPh sb="0" eb="2">
      <t>レイワ</t>
    </rPh>
    <phoneticPr fontId="1"/>
  </si>
  <si>
    <t>判定</t>
    <rPh sb="0" eb="2">
      <t>ハンテイ</t>
    </rPh>
    <phoneticPr fontId="1"/>
  </si>
  <si>
    <t>補助金申請額</t>
    <rPh sb="0" eb="6">
      <t>ホジョキンシンセイガク</t>
    </rPh>
    <phoneticPr fontId="1"/>
  </si>
  <si>
    <t>平均登録児童数</t>
    <rPh sb="0" eb="7">
      <t>ヘイキントウロクジドウスウ</t>
    </rPh>
    <phoneticPr fontId="1"/>
  </si>
  <si>
    <t>代表者の確認（証明）ができる書類</t>
    <rPh sb="0" eb="2">
      <t>ダイヒョウ</t>
    </rPh>
    <rPh sb="2" eb="3">
      <t>シャ</t>
    </rPh>
    <rPh sb="4" eb="6">
      <t>カクニン</t>
    </rPh>
    <rPh sb="7" eb="9">
      <t>ショウメイ</t>
    </rPh>
    <rPh sb="14" eb="16">
      <t>ショルイ</t>
    </rPh>
    <phoneticPr fontId="1"/>
  </si>
  <si>
    <t>（様式５-2号）</t>
    <rPh sb="1" eb="3">
      <t>ヨウシキ</t>
    </rPh>
    <rPh sb="6" eb="7">
      <t>ゴウ</t>
    </rPh>
    <phoneticPr fontId="1"/>
  </si>
  <si>
    <t>※支援の単位ごとに提出してください</t>
    <phoneticPr fontId="1"/>
  </si>
  <si>
    <t>（様式６号）</t>
    <phoneticPr fontId="1"/>
  </si>
  <si>
    <t>令和６年度大阪市留守家庭児童対策事業実施内容計画書</t>
    <rPh sb="0" eb="2">
      <t>レイワ</t>
    </rPh>
    <phoneticPr fontId="1"/>
  </si>
  <si>
    <t>事業所番号</t>
  </si>
  <si>
    <t>実施内容計画書（別紙のとおり）</t>
    <phoneticPr fontId="1"/>
  </si>
  <si>
    <t>登録児童数</t>
    <phoneticPr fontId="1"/>
  </si>
  <si>
    <t>人　（内、障がい児</t>
    <rPh sb="0" eb="1">
      <t>ニン</t>
    </rPh>
    <phoneticPr fontId="1"/>
  </si>
  <si>
    <t>人、医ケア児</t>
    <rPh sb="2" eb="3">
      <t>イ</t>
    </rPh>
    <rPh sb="5" eb="6">
      <t>ジ</t>
    </rPh>
    <phoneticPr fontId="1"/>
  </si>
  <si>
    <t>人）</t>
    <phoneticPr fontId="1"/>
  </si>
  <si>
    <t>登録児童</t>
    <rPh sb="0" eb="2">
      <t>トウロク</t>
    </rPh>
    <rPh sb="2" eb="4">
      <t>ジドウ</t>
    </rPh>
    <phoneticPr fontId="1"/>
  </si>
  <si>
    <t>平均登録児童数</t>
    <rPh sb="0" eb="2">
      <t>ヘイキン</t>
    </rPh>
    <rPh sb="2" eb="7">
      <t>トウロクジドウスウ</t>
    </rPh>
    <phoneticPr fontId="1"/>
  </si>
  <si>
    <t>6日</t>
    <rPh sb="1" eb="2">
      <t>ニチ</t>
    </rPh>
    <phoneticPr fontId="1"/>
  </si>
  <si>
    <t>5日</t>
    <rPh sb="1" eb="2">
      <t>ニチ</t>
    </rPh>
    <phoneticPr fontId="1"/>
  </si>
  <si>
    <t>4日</t>
    <rPh sb="1" eb="2">
      <t>ニチ</t>
    </rPh>
    <phoneticPr fontId="1"/>
  </si>
  <si>
    <t>3日</t>
    <rPh sb="1" eb="2">
      <t>ニチ</t>
    </rPh>
    <phoneticPr fontId="1"/>
  </si>
  <si>
    <t>2日</t>
    <rPh sb="1" eb="2">
      <t>ニチ</t>
    </rPh>
    <phoneticPr fontId="1"/>
  </si>
  <si>
    <t>1日</t>
    <rPh sb="1" eb="2">
      <t>ニチ</t>
    </rPh>
    <phoneticPr fontId="1"/>
  </si>
  <si>
    <t>３</t>
    <phoneticPr fontId="1"/>
  </si>
  <si>
    <t>年間平均登録児童数</t>
    <phoneticPr fontId="1"/>
  </si>
  <si>
    <t>人(</t>
    <rPh sb="0" eb="1">
      <t>ニン</t>
    </rPh>
    <phoneticPr fontId="1"/>
  </si>
  <si>
    <t>6/6</t>
    <phoneticPr fontId="1"/>
  </si>
  <si>
    <t>人、</t>
    <rPh sb="0" eb="1">
      <t>ニン</t>
    </rPh>
    <phoneticPr fontId="1"/>
  </si>
  <si>
    <t>5/6</t>
    <phoneticPr fontId="1"/>
  </si>
  <si>
    <t>4/6</t>
    <phoneticPr fontId="1"/>
  </si>
  <si>
    <t>人）</t>
    <rPh sb="0" eb="1">
      <t>ニン</t>
    </rPh>
    <phoneticPr fontId="1"/>
  </si>
  <si>
    <t>※障がい児</t>
    <rPh sb="1" eb="2">
      <t>ショウ</t>
    </rPh>
    <rPh sb="4" eb="5">
      <t>ジ</t>
    </rPh>
    <phoneticPr fontId="1"/>
  </si>
  <si>
    <t>(</t>
    <phoneticPr fontId="1"/>
  </si>
  <si>
    <t>3/6</t>
    <phoneticPr fontId="1"/>
  </si>
  <si>
    <t>※医ケア児</t>
    <rPh sb="1" eb="2">
      <t>イ</t>
    </rPh>
    <rPh sb="4" eb="5">
      <t>ジ</t>
    </rPh>
    <phoneticPr fontId="1"/>
  </si>
  <si>
    <t>2/6</t>
    <phoneticPr fontId="1"/>
  </si>
  <si>
    <t>1/6</t>
    <phoneticPr fontId="1"/>
  </si>
  <si>
    <t xml:space="preserve">４ </t>
    <phoneticPr fontId="1"/>
  </si>
  <si>
    <t>対象面積（専用面積）</t>
    <phoneticPr fontId="1"/>
  </si>
  <si>
    <t>㎡</t>
    <phoneticPr fontId="1"/>
  </si>
  <si>
    <t>（面積定員</t>
    <rPh sb="1" eb="3">
      <t>メンセキ</t>
    </rPh>
    <phoneticPr fontId="1"/>
  </si>
  <si>
    <t>専用面積</t>
    <rPh sb="0" eb="4">
      <t>センヨウメンセキ</t>
    </rPh>
    <phoneticPr fontId="1"/>
  </si>
  <si>
    <t>面積定員</t>
    <rPh sb="0" eb="4">
      <t>メンセキテイイン</t>
    </rPh>
    <phoneticPr fontId="1"/>
  </si>
  <si>
    <t>定員</t>
    <rPh sb="0" eb="2">
      <t>テイイン</t>
    </rPh>
    <phoneticPr fontId="1"/>
  </si>
  <si>
    <t>使用する部屋の状況を記載してください。</t>
    <rPh sb="9" eb="11">
      <t>キサイ</t>
    </rPh>
    <phoneticPr fontId="1"/>
  </si>
  <si>
    <t>※</t>
    <phoneticPr fontId="1"/>
  </si>
  <si>
    <t>施設平面図を必ず添付し、保育専用面積に該当する部屋の状況を記載してください。</t>
    <phoneticPr fontId="1"/>
  </si>
  <si>
    <t>室　名</t>
    <phoneticPr fontId="1"/>
  </si>
  <si>
    <t>建物面積</t>
    <rPh sb="0" eb="1">
      <t>タテモノ</t>
    </rPh>
    <phoneticPr fontId="1"/>
  </si>
  <si>
    <t>設置物面積計</t>
    <rPh sb="0" eb="5">
      <t>セッチブツメンセキ</t>
    </rPh>
    <rPh sb="5" eb="6">
      <t>ケイ</t>
    </rPh>
    <phoneticPr fontId="1"/>
  </si>
  <si>
    <t>設置物名</t>
    <rPh sb="0" eb="4">
      <t>セッチブツメイ</t>
    </rPh>
    <phoneticPr fontId="1"/>
  </si>
  <si>
    <t>サイズ（ｍ）</t>
    <phoneticPr fontId="1"/>
  </si>
  <si>
    <t xml:space="preserve">設置物面積
</t>
    <rPh sb="0" eb="3">
      <t>セッチブツ</t>
    </rPh>
    <rPh sb="3" eb="5">
      <t>メンセキ</t>
    </rPh>
    <phoneticPr fontId="1"/>
  </si>
  <si>
    <t>※図面に記載している名称</t>
    <rPh sb="0" eb="2">
      <t>ズメン</t>
    </rPh>
    <rPh sb="3" eb="5">
      <t>キサイ</t>
    </rPh>
    <rPh sb="9" eb="11">
      <t>メイショウ</t>
    </rPh>
    <phoneticPr fontId="1"/>
  </si>
  <si>
    <t>(㎡)</t>
    <phoneticPr fontId="1"/>
  </si>
  <si>
    <t>幅</t>
    <rPh sb="0" eb="1">
      <t>ハバ</t>
    </rPh>
    <phoneticPr fontId="1"/>
  </si>
  <si>
    <t>×</t>
    <phoneticPr fontId="1"/>
  </si>
  <si>
    <t>奥行</t>
    <rPh sb="0" eb="2">
      <t>オクユキ</t>
    </rPh>
    <phoneticPr fontId="1"/>
  </si>
  <si>
    <t>開設日数</t>
    <rPh sb="0" eb="4">
      <t>カイセツニッスウ</t>
    </rPh>
    <phoneticPr fontId="1"/>
  </si>
  <si>
    <t>５</t>
    <phoneticPr fontId="1"/>
  </si>
  <si>
    <t>開設時間及び日数</t>
    <phoneticPr fontId="1"/>
  </si>
  <si>
    <t>事　 項</t>
    <rPh sb="2" eb="3">
      <t>コウ</t>
    </rPh>
    <phoneticPr fontId="1"/>
  </si>
  <si>
    <t>開設日</t>
    <rPh sb="0" eb="1">
      <t>カイセツ</t>
    </rPh>
    <rPh sb="1" eb="2">
      <t>ビ</t>
    </rPh>
    <phoneticPr fontId="1"/>
  </si>
  <si>
    <t>開設日</t>
    <rPh sb="0" eb="3">
      <t>カイセツビ</t>
    </rPh>
    <phoneticPr fontId="1"/>
  </si>
  <si>
    <t>開設時間</t>
    <rPh sb="0" eb="4">
      <t>カイセツジカン</t>
    </rPh>
    <phoneticPr fontId="1"/>
  </si>
  <si>
    <t>3H判定</t>
    <rPh sb="2" eb="4">
      <t>ハンテイ</t>
    </rPh>
    <phoneticPr fontId="1"/>
  </si>
  <si>
    <t>6H超判定</t>
    <rPh sb="2" eb="3">
      <t>チョウ</t>
    </rPh>
    <rPh sb="3" eb="5">
      <t>ハンテイ</t>
    </rPh>
    <phoneticPr fontId="1"/>
  </si>
  <si>
    <t>時間延長</t>
    <rPh sb="0" eb="4">
      <t>ジカンエンチョウ</t>
    </rPh>
    <phoneticPr fontId="1"/>
  </si>
  <si>
    <t>延長加算</t>
    <rPh sb="0" eb="2">
      <t>エンチョウ</t>
    </rPh>
    <rPh sb="2" eb="4">
      <t>カサン</t>
    </rPh>
    <phoneticPr fontId="1"/>
  </si>
  <si>
    <t>加算申請</t>
    <rPh sb="0" eb="4">
      <t>カサンシンセイ</t>
    </rPh>
    <phoneticPr fontId="1"/>
  </si>
  <si>
    <t>年間開設時間</t>
    <rPh sb="0" eb="6">
      <t>ネンカンカイセツジカン</t>
    </rPh>
    <phoneticPr fontId="1"/>
  </si>
  <si>
    <t>学　校
開校日</t>
    <rPh sb="0" eb="1">
      <t>ガク</t>
    </rPh>
    <rPh sb="2" eb="3">
      <t>コウ</t>
    </rPh>
    <rPh sb="4" eb="7">
      <t>カイコウビ</t>
    </rPh>
    <phoneticPr fontId="1"/>
  </si>
  <si>
    <t>月～金曜日</t>
    <rPh sb="0" eb="1">
      <t>ゲツ</t>
    </rPh>
    <rPh sb="2" eb="5">
      <t>キンヨウビ</t>
    </rPh>
    <phoneticPr fontId="8"/>
  </si>
  <si>
    <t>：</t>
    <phoneticPr fontId="1"/>
  </si>
  <si>
    <t>日</t>
    <rPh sb="0" eb="1">
      <t>ヒ</t>
    </rPh>
    <phoneticPr fontId="8"/>
  </si>
  <si>
    <t>月～金</t>
    <rPh sb="0" eb="1">
      <t>ゲツ</t>
    </rPh>
    <rPh sb="2" eb="3">
      <t>キン</t>
    </rPh>
    <phoneticPr fontId="1"/>
  </si>
  <si>
    <t>土曜日</t>
    <rPh sb="0" eb="3">
      <t>ドヨウビ</t>
    </rPh>
    <phoneticPr fontId="1"/>
  </si>
  <si>
    <t>土曜開校</t>
    <rPh sb="0" eb="2">
      <t>ドヨウ</t>
    </rPh>
    <rPh sb="2" eb="4">
      <t>カイコウ</t>
    </rPh>
    <phoneticPr fontId="1"/>
  </si>
  <si>
    <t>学　校
閉校日</t>
    <rPh sb="0" eb="1">
      <t>ガク</t>
    </rPh>
    <rPh sb="2" eb="3">
      <t>コウ</t>
    </rPh>
    <rPh sb="4" eb="6">
      <t>ヘイコウ</t>
    </rPh>
    <rPh sb="6" eb="7">
      <t>ビ</t>
    </rPh>
    <phoneticPr fontId="1"/>
  </si>
  <si>
    <t>長期休暇期間</t>
    <phoneticPr fontId="1"/>
  </si>
  <si>
    <t>長期休暇</t>
    <rPh sb="0" eb="2">
      <t>チョウキ</t>
    </rPh>
    <rPh sb="2" eb="4">
      <t>キュウカ</t>
    </rPh>
    <phoneticPr fontId="1"/>
  </si>
  <si>
    <t>土曜日</t>
    <phoneticPr fontId="1"/>
  </si>
  <si>
    <t>土曜閉校</t>
    <rPh sb="0" eb="2">
      <t>ドヨウ</t>
    </rPh>
    <rPh sb="2" eb="4">
      <t>ヘイコウ</t>
    </rPh>
    <phoneticPr fontId="1"/>
  </si>
  <si>
    <t>日曜日・祝日</t>
    <phoneticPr fontId="1"/>
  </si>
  <si>
    <t>(注) 開設時間は、児童の預かり等の対応を行う時間を記入する。</t>
    <phoneticPr fontId="1"/>
  </si>
  <si>
    <t>合計</t>
    <rPh sb="0" eb="2">
      <t>ゴウケイ</t>
    </rPh>
    <phoneticPr fontId="1"/>
  </si>
  <si>
    <t>（裏面に続く）</t>
    <rPh sb="0" eb="2">
      <t>リメン</t>
    </rPh>
    <rPh sb="3" eb="4">
      <t>ツヅ</t>
    </rPh>
    <phoneticPr fontId="1"/>
  </si>
  <si>
    <t>６</t>
    <phoneticPr fontId="1"/>
  </si>
  <si>
    <t>実施場所</t>
    <phoneticPr fontId="1"/>
  </si>
  <si>
    <t>　その他の場合は（ ）に施設種別を記載してください。</t>
    <phoneticPr fontId="1"/>
  </si>
  <si>
    <t>民家・マンション</t>
  </si>
  <si>
    <t>空き店舗</t>
    <rPh sb="0" eb="1">
      <t>ア</t>
    </rPh>
    <rPh sb="2" eb="4">
      <t>テンポ</t>
    </rPh>
    <phoneticPr fontId="1"/>
  </si>
  <si>
    <t>保育所</t>
    <rPh sb="0" eb="2">
      <t>ホイク</t>
    </rPh>
    <rPh sb="2" eb="3">
      <t>ショ</t>
    </rPh>
    <phoneticPr fontId="1"/>
  </si>
  <si>
    <t>幼稚園</t>
    <rPh sb="0" eb="3">
      <t>ヨウチエン</t>
    </rPh>
    <phoneticPr fontId="1"/>
  </si>
  <si>
    <t>児童館</t>
    <rPh sb="0" eb="3">
      <t>ジドウカン</t>
    </rPh>
    <phoneticPr fontId="1"/>
  </si>
  <si>
    <t>団地集会所</t>
    <rPh sb="0" eb="2">
      <t>ダンチ</t>
    </rPh>
    <rPh sb="2" eb="5">
      <t>シュウカイショ</t>
    </rPh>
    <phoneticPr fontId="1"/>
  </si>
  <si>
    <t>民有地専用施設</t>
    <rPh sb="0" eb="3">
      <t>ミンユウチ</t>
    </rPh>
    <rPh sb="3" eb="5">
      <t>センヨウ</t>
    </rPh>
    <rPh sb="5" eb="7">
      <t>シセツ</t>
    </rPh>
    <phoneticPr fontId="1"/>
  </si>
  <si>
    <t>（</t>
    <phoneticPr fontId="1"/>
  </si>
  <si>
    <t>）</t>
    <phoneticPr fontId="1"/>
  </si>
  <si>
    <t>７</t>
    <phoneticPr fontId="1"/>
  </si>
  <si>
    <t>職員</t>
    <phoneticPr fontId="1"/>
  </si>
  <si>
    <r>
      <t xml:space="preserve">下記項目で該当がある場合は □ に </t>
    </r>
    <r>
      <rPr>
        <b/>
        <sz val="10.5"/>
        <color theme="1"/>
        <rFont val="BIZ UDPゴシック"/>
        <family val="3"/>
        <charset val="128"/>
      </rPr>
      <t>”</t>
    </r>
    <r>
      <rPr>
        <b/>
        <sz val="10.5"/>
        <color theme="1"/>
        <rFont val="HGS創英角ｺﾞｼｯｸUB"/>
        <family val="3"/>
        <charset val="128"/>
      </rPr>
      <t>✓</t>
    </r>
    <r>
      <rPr>
        <b/>
        <sz val="10.5"/>
        <color theme="1"/>
        <rFont val="BIZ UDPゴシック"/>
        <family val="3"/>
        <charset val="128"/>
      </rPr>
      <t xml:space="preserve">” </t>
    </r>
    <r>
      <rPr>
        <b/>
        <sz val="10.5"/>
        <color theme="1"/>
        <rFont val="ＭＳ 明朝"/>
        <family val="1"/>
        <charset val="128"/>
      </rPr>
      <t>を入れてください。</t>
    </r>
    <phoneticPr fontId="1"/>
  </si>
  <si>
    <t>また、雇用契約のある職員を下記一覧に記載してください。</t>
    <rPh sb="13" eb="15">
      <t>カキ</t>
    </rPh>
    <phoneticPr fontId="1"/>
  </si>
  <si>
    <t>放課後児童支援員が２名以上職員雇用登録されている。</t>
    <rPh sb="0" eb="5">
      <t>ホウカゴジドウ</t>
    </rPh>
    <rPh sb="5" eb="8">
      <t>シエンイン</t>
    </rPh>
    <rPh sb="10" eb="13">
      <t>メイイジョウ</t>
    </rPh>
    <rPh sb="13" eb="15">
      <t>ショクイン</t>
    </rPh>
    <rPh sb="15" eb="17">
      <t>コヨウ</t>
    </rPh>
    <rPh sb="17" eb="19">
      <t>トウロク</t>
    </rPh>
    <phoneticPr fontId="1"/>
  </si>
  <si>
    <t>放課後児童支援員以外の職員が１名以上職員が雇用登録されている。</t>
    <rPh sb="0" eb="5">
      <t>ホウカゴジドウ</t>
    </rPh>
    <rPh sb="5" eb="8">
      <t>シエンイン</t>
    </rPh>
    <rPh sb="8" eb="10">
      <t>イガイ</t>
    </rPh>
    <rPh sb="11" eb="13">
      <t>ショクイン</t>
    </rPh>
    <rPh sb="15" eb="18">
      <t>メイイジョウ</t>
    </rPh>
    <rPh sb="18" eb="20">
      <t>ショクイン</t>
    </rPh>
    <rPh sb="21" eb="23">
      <t>コヨウ</t>
    </rPh>
    <rPh sb="23" eb="25">
      <t>トウロク</t>
    </rPh>
    <phoneticPr fontId="1"/>
  </si>
  <si>
    <t>障がい児を受け入れるために必要な専門的知識等を有する指導員を配置している。</t>
    <phoneticPr fontId="1"/>
  </si>
  <si>
    <t>ほかの放課後児童クラブと兼務して働いている放課後児童支援員がいる。</t>
    <rPh sb="3" eb="8">
      <t>ホウカゴジドウ</t>
    </rPh>
    <rPh sb="12" eb="14">
      <t>ケンム</t>
    </rPh>
    <rPh sb="16" eb="17">
      <t>ハタラ</t>
    </rPh>
    <rPh sb="21" eb="29">
      <t>ホウカゴジドウシエンイン</t>
    </rPh>
    <phoneticPr fontId="1"/>
  </si>
  <si>
    <t>ほかの放課後児童クラブと兼務して働いている補助員がいる。</t>
    <rPh sb="3" eb="8">
      <t>ホウカゴジドウ</t>
    </rPh>
    <rPh sb="12" eb="14">
      <t>ケンム</t>
    </rPh>
    <rPh sb="16" eb="17">
      <t>ハタラ</t>
    </rPh>
    <rPh sb="21" eb="23">
      <t>ホジョ</t>
    </rPh>
    <rPh sb="23" eb="24">
      <t>イン</t>
    </rPh>
    <phoneticPr fontId="1"/>
  </si>
  <si>
    <t>職員就業規程を定めている。</t>
    <rPh sb="0" eb="6">
      <t>ショクインシュウギョウキテイ</t>
    </rPh>
    <rPh sb="7" eb="8">
      <t>サダ</t>
    </rPh>
    <phoneticPr fontId="1"/>
  </si>
  <si>
    <t>職員給与規則を定めている。</t>
    <rPh sb="0" eb="2">
      <t>ショクイン</t>
    </rPh>
    <rPh sb="2" eb="4">
      <t>キュウヨ</t>
    </rPh>
    <rPh sb="4" eb="6">
      <t>キソク</t>
    </rPh>
    <rPh sb="7" eb="8">
      <t>サダ</t>
    </rPh>
    <phoneticPr fontId="1"/>
  </si>
  <si>
    <t>雇用職員状況を記載してください。</t>
    <rPh sb="0" eb="2">
      <t>コヨウ</t>
    </rPh>
    <rPh sb="2" eb="4">
      <t>ショクイン</t>
    </rPh>
    <rPh sb="4" eb="6">
      <t>ジョウキョウ</t>
    </rPh>
    <rPh sb="7" eb="9">
      <t>キサイ</t>
    </rPh>
    <phoneticPr fontId="1"/>
  </si>
  <si>
    <t>※職種名、勤務形態、雇用形態、兼務の有無、採用年月日を記載してください。</t>
    <rPh sb="1" eb="3">
      <t>ショクシュ</t>
    </rPh>
    <rPh sb="5" eb="9">
      <t>キンムケイタイ</t>
    </rPh>
    <rPh sb="10" eb="14">
      <t>コヨウケイタイ</t>
    </rPh>
    <rPh sb="21" eb="26">
      <t>サイヨウネンガッピ</t>
    </rPh>
    <rPh sb="27" eb="29">
      <t>キサイ</t>
    </rPh>
    <phoneticPr fontId="1"/>
  </si>
  <si>
    <t>※ボランティアは記載しないでください。</t>
    <rPh sb="8" eb="10">
      <t>キサイ</t>
    </rPh>
    <phoneticPr fontId="1"/>
  </si>
  <si>
    <t>氏　　名</t>
  </si>
  <si>
    <t>職種名</t>
    <rPh sb="1" eb="2">
      <t>シュ</t>
    </rPh>
    <phoneticPr fontId="1"/>
  </si>
  <si>
    <t>雇用形態</t>
    <rPh sb="0" eb="4">
      <t>コヨウケイタイ</t>
    </rPh>
    <phoneticPr fontId="1"/>
  </si>
  <si>
    <t>兼務</t>
    <rPh sb="0" eb="2">
      <t>ケンム</t>
    </rPh>
    <phoneticPr fontId="1"/>
  </si>
  <si>
    <t>採用年月日</t>
    <rPh sb="0" eb="4">
      <t>サイヨウネンガッピ</t>
    </rPh>
    <phoneticPr fontId="1"/>
  </si>
  <si>
    <t>.</t>
    <phoneticPr fontId="1"/>
  </si>
  <si>
    <t>他の放課後児童クラブと兼務している職員を記載してください。</t>
    <rPh sb="0" eb="1">
      <t>タ</t>
    </rPh>
    <rPh sb="2" eb="5">
      <t>ホウカゴ</t>
    </rPh>
    <rPh sb="5" eb="7">
      <t>ジドウ</t>
    </rPh>
    <rPh sb="11" eb="13">
      <t>ケンム</t>
    </rPh>
    <rPh sb="17" eb="19">
      <t>ショクイン</t>
    </rPh>
    <rPh sb="20" eb="22">
      <t>キサイ</t>
    </rPh>
    <phoneticPr fontId="1"/>
  </si>
  <si>
    <t>職員名</t>
    <rPh sb="0" eb="3">
      <t>ショクインメイ</t>
    </rPh>
    <phoneticPr fontId="1"/>
  </si>
  <si>
    <t>兼務している放課後児童クラブ名称</t>
    <rPh sb="0" eb="2">
      <t>ケンム</t>
    </rPh>
    <rPh sb="6" eb="9">
      <t>ホウカゴ</t>
    </rPh>
    <rPh sb="9" eb="11">
      <t>ジドウ</t>
    </rPh>
    <rPh sb="14" eb="16">
      <t>メイショウ</t>
    </rPh>
    <phoneticPr fontId="1"/>
  </si>
  <si>
    <t>兼務先の職名</t>
    <rPh sb="0" eb="3">
      <t>ケンムサキ</t>
    </rPh>
    <phoneticPr fontId="1"/>
  </si>
  <si>
    <t>兼務先の勤務曜日</t>
    <rPh sb="0" eb="3">
      <t>ケンムサキ</t>
    </rPh>
    <rPh sb="4" eb="8">
      <t>キンムヨウビ</t>
    </rPh>
    <phoneticPr fontId="1"/>
  </si>
  <si>
    <t>施設長</t>
    <rPh sb="0" eb="3">
      <t>シセツチョウ</t>
    </rPh>
    <phoneticPr fontId="1"/>
  </si>
  <si>
    <t>常勤</t>
    <rPh sb="0" eb="2">
      <t>ジョウキン</t>
    </rPh>
    <phoneticPr fontId="1"/>
  </si>
  <si>
    <t>正規</t>
    <rPh sb="0" eb="2">
      <t>セイキ</t>
    </rPh>
    <phoneticPr fontId="1"/>
  </si>
  <si>
    <t>Ｒ</t>
    <phoneticPr fontId="1"/>
  </si>
  <si>
    <t>有</t>
    <rPh sb="0" eb="1">
      <t>ア</t>
    </rPh>
    <phoneticPr fontId="1"/>
  </si>
  <si>
    <t>✓</t>
    <phoneticPr fontId="1"/>
  </si>
  <si>
    <t>施設長兼放課後児童支援員</t>
    <rPh sb="0" eb="3">
      <t>シセツチョウ</t>
    </rPh>
    <rPh sb="3" eb="4">
      <t>ケン</t>
    </rPh>
    <rPh sb="4" eb="9">
      <t>ホウカゴジドウ</t>
    </rPh>
    <rPh sb="9" eb="12">
      <t>シエンイン</t>
    </rPh>
    <phoneticPr fontId="1"/>
  </si>
  <si>
    <t>非常勤</t>
    <rPh sb="0" eb="3">
      <t>ヒジョウキン</t>
    </rPh>
    <phoneticPr fontId="1"/>
  </si>
  <si>
    <t>正規（変形労働制）</t>
    <rPh sb="0" eb="2">
      <t>セイキ</t>
    </rPh>
    <rPh sb="3" eb="8">
      <t>ヘンケイロウドウセイ</t>
    </rPh>
    <phoneticPr fontId="1"/>
  </si>
  <si>
    <t>Ｈ</t>
    <phoneticPr fontId="1"/>
  </si>
  <si>
    <t>無</t>
    <rPh sb="0" eb="1">
      <t>ム</t>
    </rPh>
    <phoneticPr fontId="1"/>
  </si>
  <si>
    <t>(主任)放課後児童支援員</t>
    <rPh sb="1" eb="3">
      <t>シュニン</t>
    </rPh>
    <rPh sb="4" eb="12">
      <t>ホウカゴジドウシエンイン</t>
    </rPh>
    <phoneticPr fontId="1"/>
  </si>
  <si>
    <t>パート</t>
    <phoneticPr fontId="1"/>
  </si>
  <si>
    <t>Ｓ</t>
    <phoneticPr fontId="1"/>
  </si>
  <si>
    <t>放課後児童支援員</t>
    <rPh sb="0" eb="8">
      <t>ホウカゴジドウシエンイン</t>
    </rPh>
    <phoneticPr fontId="1"/>
  </si>
  <si>
    <t>アルバイト</t>
    <phoneticPr fontId="1"/>
  </si>
  <si>
    <t>Ｔ</t>
    <phoneticPr fontId="1"/>
  </si>
  <si>
    <t>補助員</t>
    <rPh sb="0" eb="3">
      <t>ホジョイン</t>
    </rPh>
    <phoneticPr fontId="1"/>
  </si>
  <si>
    <t>施設長,施設長兼放課後児童支援員,(主任)放課後児童支援員,放課後児童支援員,看護職員,補助員</t>
    <rPh sb="0" eb="3">
      <t>シセツチョウ</t>
    </rPh>
    <phoneticPr fontId="1"/>
  </si>
  <si>
    <t>（様式６号別紙１）</t>
    <rPh sb="1" eb="3">
      <t>ヨウシキ</t>
    </rPh>
    <rPh sb="4" eb="5">
      <t>ゴウ</t>
    </rPh>
    <rPh sb="5" eb="7">
      <t>ベッシ</t>
    </rPh>
    <phoneticPr fontId="1"/>
  </si>
  <si>
    <t>１．週間実施内容計画書</t>
    <rPh sb="2" eb="4">
      <t>シュウカン</t>
    </rPh>
    <phoneticPr fontId="1"/>
  </si>
  <si>
    <t>児童の利用開始時間から帰宅するまでの保育内容を記載してください。</t>
    <rPh sb="0" eb="2">
      <t>ジドウ</t>
    </rPh>
    <rPh sb="3" eb="9">
      <t>リヨウカイシジカン</t>
    </rPh>
    <rPh sb="11" eb="13">
      <t>キタク</t>
    </rPh>
    <rPh sb="18" eb="20">
      <t>ホイク</t>
    </rPh>
    <rPh sb="20" eb="22">
      <t>ナイヨウ</t>
    </rPh>
    <rPh sb="23" eb="25">
      <t>キサイ</t>
    </rPh>
    <phoneticPr fontId="1"/>
  </si>
  <si>
    <t>①　開校日の各曜日ごとの保育カリキュラムを記載してください。</t>
    <rPh sb="2" eb="5">
      <t>カイコウビ</t>
    </rPh>
    <rPh sb="6" eb="7">
      <t>カク</t>
    </rPh>
    <rPh sb="7" eb="9">
      <t>ヨウビ</t>
    </rPh>
    <rPh sb="12" eb="14">
      <t>ホイク</t>
    </rPh>
    <rPh sb="21" eb="23">
      <t>キサイ</t>
    </rPh>
    <phoneticPr fontId="1"/>
  </si>
  <si>
    <t>月</t>
  </si>
  <si>
    <t>火</t>
  </si>
  <si>
    <t>水</t>
  </si>
  <si>
    <t>木</t>
  </si>
  <si>
    <t>金</t>
  </si>
  <si>
    <t>土</t>
  </si>
  <si>
    <t>➁ 閉校日の保育カリキュラムを記載してください。</t>
    <phoneticPr fontId="1"/>
  </si>
  <si>
    <t>午前</t>
    <rPh sb="0" eb="2">
      <t>ゴゼン</t>
    </rPh>
    <phoneticPr fontId="1"/>
  </si>
  <si>
    <t>午後</t>
    <rPh sb="0" eb="2">
      <t>ゴゴ</t>
    </rPh>
    <phoneticPr fontId="1"/>
  </si>
  <si>
    <t>（様式６号別紙２）</t>
    <rPh sb="1" eb="3">
      <t>ヨウシキ</t>
    </rPh>
    <rPh sb="4" eb="5">
      <t>ゴウ</t>
    </rPh>
    <rPh sb="5" eb="7">
      <t>ベッシ</t>
    </rPh>
    <phoneticPr fontId="1"/>
  </si>
  <si>
    <t>２　年間実施内容計画書</t>
    <rPh sb="2" eb="4">
      <t>ネンカン</t>
    </rPh>
    <rPh sb="4" eb="6">
      <t>ジッシ</t>
    </rPh>
    <phoneticPr fontId="1"/>
  </si>
  <si>
    <t>行　事　名　称　・　参　加　対　象　者　等</t>
    <phoneticPr fontId="1"/>
  </si>
  <si>
    <t>開催時期・日</t>
    <rPh sb="0" eb="4">
      <t>カイサイジキ</t>
    </rPh>
    <rPh sb="5" eb="6">
      <t>ヒ</t>
    </rPh>
    <phoneticPr fontId="1"/>
  </si>
  <si>
    <t>行事名</t>
    <rPh sb="0" eb="3">
      <t>ギョウジメイ</t>
    </rPh>
    <phoneticPr fontId="1"/>
  </si>
  <si>
    <t>参加対象</t>
    <rPh sb="0" eb="4">
      <t>サンカタイショウ</t>
    </rPh>
    <phoneticPr fontId="1"/>
  </si>
  <si>
    <t>4月</t>
    <rPh sb="1" eb="2">
      <t>ガツ</t>
    </rPh>
    <phoneticPr fontId="1"/>
  </si>
  <si>
    <t>5月</t>
  </si>
  <si>
    <t>6月</t>
  </si>
  <si>
    <t>7月</t>
  </si>
  <si>
    <t>8月</t>
  </si>
  <si>
    <t>9月</t>
  </si>
  <si>
    <t>10月</t>
  </si>
  <si>
    <t>11月</t>
  </si>
  <si>
    <t>12月</t>
  </si>
  <si>
    <t>1月</t>
  </si>
  <si>
    <t>2月</t>
  </si>
  <si>
    <t>3月</t>
  </si>
  <si>
    <t>(注) 行事内容と対象者を記載する。
(ハイキング＝親子、入所式＝新規登録児童と継続児童など)</t>
    <phoneticPr fontId="1"/>
  </si>
  <si>
    <t>※支援の単位ごとに提出してください</t>
    <phoneticPr fontId="8"/>
  </si>
  <si>
    <t>収支</t>
    <rPh sb="0" eb="2">
      <t>シュウシ</t>
    </rPh>
    <phoneticPr fontId="8"/>
  </si>
  <si>
    <t>事業所番号</t>
    <rPh sb="0" eb="5">
      <t>ジギョウショバンゴウ</t>
    </rPh>
    <phoneticPr fontId="8"/>
  </si>
  <si>
    <t>放課後児童クラブ名</t>
    <rPh sb="0" eb="3">
      <t>ホウカゴ</t>
    </rPh>
    <rPh sb="3" eb="5">
      <t>ジドウ</t>
    </rPh>
    <rPh sb="8" eb="9">
      <t>メイ</t>
    </rPh>
    <phoneticPr fontId="8"/>
  </si>
  <si>
    <t>項目</t>
    <rPh sb="0" eb="2">
      <t>コウモク</t>
    </rPh>
    <phoneticPr fontId="8"/>
  </si>
  <si>
    <t>金額</t>
    <rPh sb="0" eb="2">
      <t>キンガク</t>
    </rPh>
    <phoneticPr fontId="8"/>
  </si>
  <si>
    <t>積　算　内　訳</t>
    <rPh sb="0" eb="1">
      <t>セキ</t>
    </rPh>
    <rPh sb="2" eb="3">
      <t>サン</t>
    </rPh>
    <rPh sb="4" eb="5">
      <t>ウチ</t>
    </rPh>
    <rPh sb="6" eb="7">
      <t>ヤク</t>
    </rPh>
    <phoneticPr fontId="8"/>
  </si>
  <si>
    <t>留守家庭児童対策補助金</t>
    <rPh sb="0" eb="4">
      <t>ルスカテイ</t>
    </rPh>
    <rPh sb="4" eb="10">
      <t>ジドウタイサクホジョ</t>
    </rPh>
    <rPh sb="10" eb="11">
      <t>キン</t>
    </rPh>
    <phoneticPr fontId="1"/>
  </si>
  <si>
    <t>運営費</t>
    <rPh sb="0" eb="2">
      <t>ウンエイ</t>
    </rPh>
    <rPh sb="2" eb="3">
      <t>ヒ</t>
    </rPh>
    <phoneticPr fontId="8"/>
  </si>
  <si>
    <t>円</t>
    <rPh sb="0" eb="1">
      <t>エン</t>
    </rPh>
    <phoneticPr fontId="8"/>
  </si>
  <si>
    <t>平均登録児童数</t>
    <rPh sb="0" eb="2">
      <t>ヘイキン</t>
    </rPh>
    <rPh sb="2" eb="4">
      <t>トウロク</t>
    </rPh>
    <rPh sb="4" eb="7">
      <t>ジドウスウ</t>
    </rPh>
    <phoneticPr fontId="1"/>
  </si>
  <si>
    <t>人</t>
    <rPh sb="0" eb="1">
      <t>ニン</t>
    </rPh>
    <phoneticPr fontId="1"/>
  </si>
  <si>
    <t>時間延長加算</t>
    <rPh sb="0" eb="2">
      <t>ジカン</t>
    </rPh>
    <rPh sb="2" eb="4">
      <t>エンチョウ</t>
    </rPh>
    <rPh sb="4" eb="6">
      <t>カサン</t>
    </rPh>
    <phoneticPr fontId="8"/>
  </si>
  <si>
    <t>＠</t>
    <phoneticPr fontId="1"/>
  </si>
  <si>
    <t>円</t>
    <phoneticPr fontId="1"/>
  </si>
  <si>
    <t>(平　日)</t>
    <rPh sb="1" eb="2">
      <t>ヘイジツ</t>
    </rPh>
    <phoneticPr fontId="1"/>
  </si>
  <si>
    <t>(休業日)</t>
    <rPh sb="1" eb="3">
      <t>キュウギョウビ</t>
    </rPh>
    <phoneticPr fontId="1"/>
  </si>
  <si>
    <t>開設日数加算</t>
    <rPh sb="0" eb="3">
      <t>カイセツビ</t>
    </rPh>
    <rPh sb="3" eb="4">
      <t>カズ</t>
    </rPh>
    <rPh sb="4" eb="6">
      <t>カサン</t>
    </rPh>
    <phoneticPr fontId="8"/>
  </si>
  <si>
    <t>円×</t>
    <rPh sb="0" eb="1">
      <t>エン</t>
    </rPh>
    <phoneticPr fontId="1"/>
  </si>
  <si>
    <t>障がい児受入推進加算</t>
    <rPh sb="0" eb="1">
      <t>ショウ</t>
    </rPh>
    <rPh sb="3" eb="4">
      <t>ジ</t>
    </rPh>
    <rPh sb="4" eb="8">
      <t>ウケイレスイシン</t>
    </rPh>
    <rPh sb="8" eb="10">
      <t>カサン</t>
    </rPh>
    <phoneticPr fontId="8"/>
  </si>
  <si>
    <t>医ケア児受入推進加算</t>
    <rPh sb="0" eb="1">
      <t>イ</t>
    </rPh>
    <rPh sb="3" eb="4">
      <t>ジ</t>
    </rPh>
    <rPh sb="4" eb="6">
      <t>ウケイレ</t>
    </rPh>
    <rPh sb="6" eb="8">
      <t>スイシン</t>
    </rPh>
    <rPh sb="8" eb="10">
      <t>カサン</t>
    </rPh>
    <phoneticPr fontId="8"/>
  </si>
  <si>
    <t>放課後児童支援員キャリアアップ処遇改善補助金</t>
    <rPh sb="0" eb="5">
      <t>ホウカゴジドウ</t>
    </rPh>
    <rPh sb="5" eb="8">
      <t>シエンイン</t>
    </rPh>
    <rPh sb="15" eb="19">
      <t>ショグウカイゼン</t>
    </rPh>
    <rPh sb="19" eb="22">
      <t>ホジョキン</t>
    </rPh>
    <phoneticPr fontId="1"/>
  </si>
  <si>
    <t>円　×</t>
    <rPh sb="0" eb="1">
      <t>エン</t>
    </rPh>
    <phoneticPr fontId="1"/>
  </si>
  <si>
    <t>人＝</t>
    <rPh sb="0" eb="1">
      <t>ニン</t>
    </rPh>
    <phoneticPr fontId="1"/>
  </si>
  <si>
    <t>小計</t>
    <rPh sb="0" eb="2">
      <t>ショウケイ</t>
    </rPh>
    <phoneticPr fontId="8"/>
  </si>
  <si>
    <t>利用料</t>
    <rPh sb="0" eb="2">
      <t>リヨウ</t>
    </rPh>
    <rPh sb="2" eb="3">
      <t>リョウ</t>
    </rPh>
    <phoneticPr fontId="8"/>
  </si>
  <si>
    <t>＠</t>
    <phoneticPr fontId="8"/>
  </si>
  <si>
    <t>人×</t>
    <rPh sb="0" eb="1">
      <t>ニン</t>
    </rPh>
    <phoneticPr fontId="1"/>
  </si>
  <si>
    <t>月</t>
    <rPh sb="0" eb="1">
      <t>ツキ</t>
    </rPh>
    <phoneticPr fontId="1"/>
  </si>
  <si>
    <t>入所金</t>
    <rPh sb="0" eb="2">
      <t>ニュウショ</t>
    </rPh>
    <rPh sb="2" eb="3">
      <t>キン</t>
    </rPh>
    <phoneticPr fontId="8"/>
  </si>
  <si>
    <t>寄付金</t>
    <rPh sb="0" eb="3">
      <t>キフキン</t>
    </rPh>
    <phoneticPr fontId="8"/>
  </si>
  <si>
    <t>事業収入</t>
    <rPh sb="0" eb="2">
      <t>ジギョウ</t>
    </rPh>
    <rPh sb="2" eb="4">
      <t>シュウニュウ</t>
    </rPh>
    <phoneticPr fontId="8"/>
  </si>
  <si>
    <t>間食費</t>
    <rPh sb="0" eb="2">
      <t>カンショク</t>
    </rPh>
    <rPh sb="2" eb="3">
      <t>ショクヒ</t>
    </rPh>
    <phoneticPr fontId="8"/>
  </si>
  <si>
    <t>給食費</t>
    <rPh sb="0" eb="2">
      <t>キュウショク</t>
    </rPh>
    <rPh sb="2" eb="3">
      <t>ヒ</t>
    </rPh>
    <phoneticPr fontId="8"/>
  </si>
  <si>
    <t>教材費</t>
    <rPh sb="0" eb="3">
      <t>キョウザイヒ</t>
    </rPh>
    <phoneticPr fontId="8"/>
  </si>
  <si>
    <t>延長保育料</t>
    <rPh sb="0" eb="2">
      <t>エンチョウ</t>
    </rPh>
    <rPh sb="2" eb="4">
      <t>ホイク</t>
    </rPh>
    <rPh sb="4" eb="5">
      <t>リョウ</t>
    </rPh>
    <phoneticPr fontId="8"/>
  </si>
  <si>
    <t>各種行事等参加費</t>
    <rPh sb="0" eb="2">
      <t>カクシュ</t>
    </rPh>
    <rPh sb="2" eb="5">
      <t>ギョウジトウ</t>
    </rPh>
    <rPh sb="5" eb="7">
      <t>サンカ</t>
    </rPh>
    <rPh sb="7" eb="8">
      <t>ヒ</t>
    </rPh>
    <phoneticPr fontId="8"/>
  </si>
  <si>
    <t>回</t>
    <rPh sb="0" eb="1">
      <t>カイ</t>
    </rPh>
    <phoneticPr fontId="1"/>
  </si>
  <si>
    <t>預金利子</t>
    <rPh sb="0" eb="2">
      <t>ヨキン</t>
    </rPh>
    <rPh sb="2" eb="4">
      <t>リシ</t>
    </rPh>
    <phoneticPr fontId="8"/>
  </si>
  <si>
    <t>積立金（繰入）</t>
    <rPh sb="0" eb="2">
      <t>ツミタテ</t>
    </rPh>
    <rPh sb="2" eb="3">
      <t>キン</t>
    </rPh>
    <rPh sb="4" eb="6">
      <t>クリイレ</t>
    </rPh>
    <phoneticPr fontId="8"/>
  </si>
  <si>
    <t>引越し積立金</t>
    <rPh sb="0" eb="2">
      <t>ヒッコ</t>
    </rPh>
    <rPh sb="3" eb="5">
      <t>ツミタテ</t>
    </rPh>
    <rPh sb="5" eb="6">
      <t>キン</t>
    </rPh>
    <phoneticPr fontId="1"/>
  </si>
  <si>
    <t>物品建物修繕積立金</t>
    <rPh sb="0" eb="2">
      <t>ブッピン</t>
    </rPh>
    <rPh sb="2" eb="4">
      <t>タテモノ</t>
    </rPh>
    <rPh sb="4" eb="6">
      <t>シュウゼン</t>
    </rPh>
    <rPh sb="6" eb="8">
      <t>ツミタテ</t>
    </rPh>
    <rPh sb="8" eb="9">
      <t>キン</t>
    </rPh>
    <phoneticPr fontId="1"/>
  </si>
  <si>
    <t>退職者積立金</t>
    <rPh sb="0" eb="2">
      <t>タイショク</t>
    </rPh>
    <rPh sb="2" eb="3">
      <t>シャ</t>
    </rPh>
    <rPh sb="3" eb="5">
      <t>ツミタテ</t>
    </rPh>
    <rPh sb="5" eb="6">
      <t>キン</t>
    </rPh>
    <phoneticPr fontId="1"/>
  </si>
  <si>
    <t>次年度運営費（4～6月分）</t>
    <rPh sb="0" eb="3">
      <t>ジネンド</t>
    </rPh>
    <rPh sb="3" eb="6">
      <t>ウンエイヒ</t>
    </rPh>
    <rPh sb="10" eb="11">
      <t>ガツ</t>
    </rPh>
    <rPh sb="11" eb="12">
      <t>ブン</t>
    </rPh>
    <phoneticPr fontId="1"/>
  </si>
  <si>
    <t>前年度からの繰入金</t>
    <rPh sb="0" eb="3">
      <t>ゼンネンド</t>
    </rPh>
    <rPh sb="6" eb="8">
      <t>クリイレ</t>
    </rPh>
    <rPh sb="8" eb="9">
      <t>キン</t>
    </rPh>
    <phoneticPr fontId="1"/>
  </si>
  <si>
    <t>合計</t>
    <rPh sb="0" eb="2">
      <t>ゴウケイ</t>
    </rPh>
    <phoneticPr fontId="8"/>
  </si>
  <si>
    <t>―</t>
    <phoneticPr fontId="1"/>
  </si>
  <si>
    <t>※１　積算内訳については、できるだけ詳しく記入してください（別紙添付可）</t>
    <rPh sb="3" eb="5">
      <t>セキサン</t>
    </rPh>
    <rPh sb="5" eb="7">
      <t>ウチワケ</t>
    </rPh>
    <rPh sb="18" eb="19">
      <t>クワ</t>
    </rPh>
    <rPh sb="21" eb="23">
      <t>キニュウ</t>
    </rPh>
    <rPh sb="30" eb="32">
      <t>ベッシ</t>
    </rPh>
    <rPh sb="32" eb="34">
      <t>テンプ</t>
    </rPh>
    <rPh sb="34" eb="35">
      <t>カ</t>
    </rPh>
    <phoneticPr fontId="8"/>
  </si>
  <si>
    <t>支出</t>
    <rPh sb="0" eb="2">
      <t>シシュツ</t>
    </rPh>
    <phoneticPr fontId="8"/>
  </si>
  <si>
    <t>人件費</t>
    <rPh sb="0" eb="2">
      <t>ジンケン</t>
    </rPh>
    <rPh sb="2" eb="3">
      <t>ヒ</t>
    </rPh>
    <phoneticPr fontId="8"/>
  </si>
  <si>
    <t>福利厚生費</t>
    <rPh sb="0" eb="5">
      <t>フクリコウセイヒ</t>
    </rPh>
    <phoneticPr fontId="8"/>
  </si>
  <si>
    <t>間食費</t>
    <rPh sb="0" eb="2">
      <t>カンショク</t>
    </rPh>
    <rPh sb="2" eb="3">
      <t>ヒ</t>
    </rPh>
    <phoneticPr fontId="8"/>
  </si>
  <si>
    <t>給食費</t>
    <rPh sb="0" eb="3">
      <t>キュウショクヒ</t>
    </rPh>
    <phoneticPr fontId="8"/>
  </si>
  <si>
    <t>消耗品費</t>
    <rPh sb="0" eb="2">
      <t>ショウモウ</t>
    </rPh>
    <rPh sb="2" eb="3">
      <t>ヒン</t>
    </rPh>
    <rPh sb="3" eb="4">
      <t>ヒ</t>
    </rPh>
    <phoneticPr fontId="8"/>
  </si>
  <si>
    <t>光熱水費</t>
    <rPh sb="0" eb="2">
      <t>コウネツ</t>
    </rPh>
    <rPh sb="2" eb="3">
      <t>スイ</t>
    </rPh>
    <rPh sb="3" eb="4">
      <t>ヒ</t>
    </rPh>
    <phoneticPr fontId="8"/>
  </si>
  <si>
    <t>通信運搬費</t>
    <rPh sb="0" eb="2">
      <t>ツウシン</t>
    </rPh>
    <rPh sb="2" eb="4">
      <t>ウンパン</t>
    </rPh>
    <rPh sb="4" eb="5">
      <t>ヒ</t>
    </rPh>
    <phoneticPr fontId="8"/>
  </si>
  <si>
    <t>設備費</t>
    <rPh sb="0" eb="3">
      <t>セツビヒ</t>
    </rPh>
    <phoneticPr fontId="8"/>
  </si>
  <si>
    <t>修繕費</t>
    <rPh sb="0" eb="3">
      <t>シュウゼンヒ</t>
    </rPh>
    <phoneticPr fontId="8"/>
  </si>
  <si>
    <t>土地建物貸借料</t>
    <rPh sb="0" eb="7">
      <t>トチタテモノタイシャクリョウ</t>
    </rPh>
    <phoneticPr fontId="8"/>
  </si>
  <si>
    <t>交通費</t>
    <rPh sb="0" eb="3">
      <t>コウツウヒ</t>
    </rPh>
    <phoneticPr fontId="8"/>
  </si>
  <si>
    <t>委託料</t>
    <rPh sb="0" eb="3">
      <t>イタクリョウ</t>
    </rPh>
    <phoneticPr fontId="8"/>
  </si>
  <si>
    <t>各種行事等参加費</t>
    <rPh sb="0" eb="2">
      <t>カクシュ</t>
    </rPh>
    <rPh sb="2" eb="5">
      <t>ギョウジトウ</t>
    </rPh>
    <rPh sb="5" eb="8">
      <t>サンカヒ</t>
    </rPh>
    <phoneticPr fontId="8"/>
  </si>
  <si>
    <t>使用料・手数料</t>
    <rPh sb="0" eb="2">
      <t>シヨウ</t>
    </rPh>
    <rPh sb="2" eb="3">
      <t>リョウ</t>
    </rPh>
    <rPh sb="4" eb="7">
      <t>テスウリョウ</t>
    </rPh>
    <phoneticPr fontId="8"/>
  </si>
  <si>
    <t>保険代</t>
    <rPh sb="0" eb="2">
      <t>ホケン</t>
    </rPh>
    <rPh sb="2" eb="3">
      <t>ダイ</t>
    </rPh>
    <phoneticPr fontId="8"/>
  </si>
  <si>
    <t>各種行事費</t>
    <rPh sb="0" eb="2">
      <t>カクシュ</t>
    </rPh>
    <rPh sb="2" eb="4">
      <t>ギョウジ</t>
    </rPh>
    <rPh sb="4" eb="5">
      <t>ヒ</t>
    </rPh>
    <phoneticPr fontId="8"/>
  </si>
  <si>
    <t>退職金（共済金）</t>
    <phoneticPr fontId="1"/>
  </si>
  <si>
    <t>※3</t>
    <phoneticPr fontId="8"/>
  </si>
  <si>
    <t>積立金（繰越）</t>
    <rPh sb="0" eb="3">
      <t>ツミタテキン</t>
    </rPh>
    <rPh sb="4" eb="6">
      <t>クリコシ</t>
    </rPh>
    <phoneticPr fontId="1"/>
  </si>
  <si>
    <t>次年度繰越金</t>
    <rPh sb="0" eb="3">
      <t>ジネンド</t>
    </rPh>
    <rPh sb="3" eb="5">
      <t>クリコシ</t>
    </rPh>
    <rPh sb="5" eb="6">
      <t>キン</t>
    </rPh>
    <phoneticPr fontId="8"/>
  </si>
  <si>
    <t>収支</t>
    <phoneticPr fontId="1"/>
  </si>
  <si>
    <t>積　　　　算</t>
    <rPh sb="0" eb="1">
      <t>セキ</t>
    </rPh>
    <rPh sb="5" eb="6">
      <t>サン</t>
    </rPh>
    <phoneticPr fontId="8"/>
  </si>
  <si>
    <t>人件費支出①</t>
    <rPh sb="0" eb="2">
      <t>ジンケン</t>
    </rPh>
    <rPh sb="2" eb="3">
      <t>ヒ</t>
    </rPh>
    <rPh sb="3" eb="5">
      <t>シシュツ</t>
    </rPh>
    <phoneticPr fontId="8"/>
  </si>
  <si>
    <t>職員俸給</t>
    <rPh sb="0" eb="2">
      <t>ショクイン</t>
    </rPh>
    <rPh sb="2" eb="4">
      <t>ホウキュウ</t>
    </rPh>
    <phoneticPr fontId="8"/>
  </si>
  <si>
    <t>職員諸手当</t>
    <rPh sb="0" eb="2">
      <t>ショクイン</t>
    </rPh>
    <rPh sb="2" eb="5">
      <t>ショテアテ</t>
    </rPh>
    <phoneticPr fontId="8"/>
  </si>
  <si>
    <t>非常勤職員給与</t>
    <rPh sb="0" eb="3">
      <t>ヒジョウキン</t>
    </rPh>
    <rPh sb="3" eb="5">
      <t>ショクイン</t>
    </rPh>
    <rPh sb="5" eb="7">
      <t>キュウヨ</t>
    </rPh>
    <phoneticPr fontId="8"/>
  </si>
  <si>
    <t>退職共済掛金</t>
    <rPh sb="0" eb="2">
      <t>タイショク</t>
    </rPh>
    <rPh sb="2" eb="4">
      <t>キョウサイ</t>
    </rPh>
    <rPh sb="4" eb="6">
      <t>カケガネ</t>
    </rPh>
    <phoneticPr fontId="8"/>
  </si>
  <si>
    <t>法定福利費</t>
    <rPh sb="0" eb="2">
      <t>ホウテイ</t>
    </rPh>
    <rPh sb="2" eb="4">
      <t>フクリ</t>
    </rPh>
    <rPh sb="4" eb="5">
      <t>ヒ</t>
    </rPh>
    <phoneticPr fontId="8"/>
  </si>
  <si>
    <t>事務費支出②</t>
    <rPh sb="0" eb="6">
      <t>ジムヒシシュツ２</t>
    </rPh>
    <phoneticPr fontId="8"/>
  </si>
  <si>
    <t>福利厚生費</t>
    <rPh sb="0" eb="2">
      <t>フクリ</t>
    </rPh>
    <rPh sb="2" eb="5">
      <t>コウセイヒ</t>
    </rPh>
    <phoneticPr fontId="8"/>
  </si>
  <si>
    <t>旅費交通費</t>
    <rPh sb="0" eb="2">
      <t>リョヒ</t>
    </rPh>
    <rPh sb="2" eb="5">
      <t>コウツウヒ</t>
    </rPh>
    <phoneticPr fontId="8"/>
  </si>
  <si>
    <t>研修費</t>
    <rPh sb="0" eb="3">
      <t>ケンシュウヒ</t>
    </rPh>
    <phoneticPr fontId="8"/>
  </si>
  <si>
    <t>消耗品費</t>
    <rPh sb="0" eb="4">
      <t>ショウモウヒンヒ</t>
    </rPh>
    <phoneticPr fontId="8"/>
  </si>
  <si>
    <t>設備費（器機什器費）</t>
    <rPh sb="0" eb="3">
      <t>セツビヒ</t>
    </rPh>
    <rPh sb="4" eb="8">
      <t>キキジュウキ</t>
    </rPh>
    <rPh sb="8" eb="9">
      <t>ヒ</t>
    </rPh>
    <phoneticPr fontId="8"/>
  </si>
  <si>
    <t>印刷製本費</t>
    <rPh sb="0" eb="2">
      <t>インサツ</t>
    </rPh>
    <rPh sb="2" eb="4">
      <t>セイホン</t>
    </rPh>
    <rPh sb="4" eb="5">
      <t>ヒ</t>
    </rPh>
    <phoneticPr fontId="8"/>
  </si>
  <si>
    <t>光熱水費</t>
    <rPh sb="0" eb="4">
      <t>コウネツスイヒ</t>
    </rPh>
    <phoneticPr fontId="8"/>
  </si>
  <si>
    <t>委託料</t>
    <rPh sb="0" eb="2">
      <t>イタク</t>
    </rPh>
    <rPh sb="2" eb="3">
      <t>リョウ</t>
    </rPh>
    <phoneticPr fontId="8"/>
  </si>
  <si>
    <t>使用料・手数料</t>
    <rPh sb="0" eb="3">
      <t>シヨウリョウ</t>
    </rPh>
    <rPh sb="4" eb="7">
      <t>テスウリョウ</t>
    </rPh>
    <phoneticPr fontId="8"/>
  </si>
  <si>
    <t>保険料</t>
    <rPh sb="0" eb="2">
      <t>ホケン</t>
    </rPh>
    <rPh sb="2" eb="3">
      <t>リョウ</t>
    </rPh>
    <phoneticPr fontId="8"/>
  </si>
  <si>
    <t>土地建物賃借料</t>
    <rPh sb="0" eb="2">
      <t>トチ</t>
    </rPh>
    <rPh sb="2" eb="4">
      <t>タテモノ</t>
    </rPh>
    <rPh sb="4" eb="7">
      <t>チンシャクリョウ</t>
    </rPh>
    <phoneticPr fontId="8"/>
  </si>
  <si>
    <t>広報費</t>
    <rPh sb="0" eb="2">
      <t>コウホウ</t>
    </rPh>
    <rPh sb="2" eb="3">
      <t>ヒ</t>
    </rPh>
    <phoneticPr fontId="8"/>
  </si>
  <si>
    <t>租税公課</t>
    <rPh sb="0" eb="2">
      <t>ソゼイ</t>
    </rPh>
    <rPh sb="2" eb="4">
      <t>コウカ</t>
    </rPh>
    <phoneticPr fontId="8"/>
  </si>
  <si>
    <t>雑費</t>
    <rPh sb="0" eb="1">
      <t>ザツ</t>
    </rPh>
    <rPh sb="1" eb="2">
      <t>ヒ</t>
    </rPh>
    <phoneticPr fontId="8"/>
  </si>
  <si>
    <t>事業費支出③</t>
    <rPh sb="0" eb="2">
      <t>ジギョウ</t>
    </rPh>
    <rPh sb="2" eb="3">
      <t>ヒ</t>
    </rPh>
    <rPh sb="3" eb="5">
      <t>シシュツ</t>
    </rPh>
    <phoneticPr fontId="8"/>
  </si>
  <si>
    <t>教材費</t>
    <rPh sb="0" eb="2">
      <t>キョウザイ</t>
    </rPh>
    <rPh sb="2" eb="3">
      <t>ヒ</t>
    </rPh>
    <phoneticPr fontId="8"/>
  </si>
  <si>
    <t>賃借料</t>
    <rPh sb="0" eb="3">
      <t>チンシャクリョウ</t>
    </rPh>
    <phoneticPr fontId="8"/>
  </si>
  <si>
    <t>日用品費</t>
    <rPh sb="0" eb="3">
      <t>ニチヨウヒン</t>
    </rPh>
    <rPh sb="3" eb="4">
      <t>ヒ</t>
    </rPh>
    <phoneticPr fontId="8"/>
  </si>
  <si>
    <t>保険衛生費</t>
    <rPh sb="0" eb="2">
      <t>ホケン</t>
    </rPh>
    <rPh sb="2" eb="5">
      <t>エイセイヒ</t>
    </rPh>
    <phoneticPr fontId="8"/>
  </si>
  <si>
    <t>各種行事等参加費</t>
    <rPh sb="0" eb="2">
      <t>カクシュ</t>
    </rPh>
    <rPh sb="2" eb="5">
      <t>ギョウジナド</t>
    </rPh>
    <rPh sb="5" eb="8">
      <t>サンカヒ</t>
    </rPh>
    <phoneticPr fontId="8"/>
  </si>
  <si>
    <t>教養娯楽費</t>
    <rPh sb="0" eb="2">
      <t>キョウヨウ</t>
    </rPh>
    <rPh sb="2" eb="5">
      <t>ゴラクヒ</t>
    </rPh>
    <phoneticPr fontId="8"/>
  </si>
  <si>
    <t>被服費</t>
    <rPh sb="0" eb="3">
      <t>ヒフクヒ</t>
    </rPh>
    <phoneticPr fontId="8"/>
  </si>
  <si>
    <t>次年度繰越積立金④</t>
    <rPh sb="0" eb="3">
      <t>ジネンド</t>
    </rPh>
    <rPh sb="3" eb="5">
      <t>クリコシ</t>
    </rPh>
    <rPh sb="5" eb="7">
      <t>ツミタテ</t>
    </rPh>
    <rPh sb="7" eb="8">
      <t>キン</t>
    </rPh>
    <phoneticPr fontId="1"/>
  </si>
  <si>
    <t>建物修繕積立金</t>
    <rPh sb="0" eb="2">
      <t>タテモノ</t>
    </rPh>
    <rPh sb="2" eb="4">
      <t>シュウゼン</t>
    </rPh>
    <rPh sb="4" eb="6">
      <t>ツミタテ</t>
    </rPh>
    <rPh sb="6" eb="7">
      <t>キン</t>
    </rPh>
    <phoneticPr fontId="1"/>
  </si>
  <si>
    <t>次年度繰越金⑤</t>
    <rPh sb="0" eb="3">
      <t>ジネンド</t>
    </rPh>
    <rPh sb="3" eb="5">
      <t>クリコシ</t>
    </rPh>
    <rPh sb="5" eb="6">
      <t>キン</t>
    </rPh>
    <phoneticPr fontId="8"/>
  </si>
  <si>
    <t>合計①+②+③+④＋⑤</t>
    <rPh sb="0" eb="2">
      <t>ゴウケイ</t>
    </rPh>
    <phoneticPr fontId="8"/>
  </si>
  <si>
    <t>※支援の単位ごとに提出してください</t>
    <rPh sb="1" eb="3">
      <t>シエン</t>
    </rPh>
    <rPh sb="4" eb="6">
      <t>タンイ</t>
    </rPh>
    <rPh sb="9" eb="11">
      <t>テイシュツ</t>
    </rPh>
    <phoneticPr fontId="8"/>
  </si>
  <si>
    <t>（様式８号）</t>
    <rPh sb="1" eb="3">
      <t>ヨウシキ</t>
    </rPh>
    <rPh sb="4" eb="5">
      <t>ゴウ</t>
    </rPh>
    <phoneticPr fontId="1"/>
  </si>
  <si>
    <t>利用登録児童一覧表（令和６年度大阪市留守家庭児童対策事業）</t>
    <phoneticPr fontId="1"/>
  </si>
  <si>
    <t>放課後児童クラブ名</t>
    <phoneticPr fontId="1"/>
  </si>
  <si>
    <t>※『申込み理由』欄には、次の選択肢から対象の番号を記載してください。
　３を選択した場合は、理由を（　）に記載してください。</t>
    <rPh sb="2" eb="3">
      <t>モウ</t>
    </rPh>
    <rPh sb="3" eb="4">
      <t>コ</t>
    </rPh>
    <rPh sb="5" eb="7">
      <t>リユウ</t>
    </rPh>
    <rPh sb="8" eb="9">
      <t>ラン</t>
    </rPh>
    <rPh sb="12" eb="13">
      <t>ツギ</t>
    </rPh>
    <rPh sb="14" eb="17">
      <t>センタクシ</t>
    </rPh>
    <rPh sb="19" eb="21">
      <t>タイショウ</t>
    </rPh>
    <rPh sb="22" eb="24">
      <t>バンゴウ</t>
    </rPh>
    <rPh sb="25" eb="27">
      <t>キサイ</t>
    </rPh>
    <rPh sb="38" eb="40">
      <t>センタク</t>
    </rPh>
    <rPh sb="42" eb="44">
      <t>バアイ</t>
    </rPh>
    <rPh sb="46" eb="48">
      <t>リユウ</t>
    </rPh>
    <rPh sb="53" eb="55">
      <t>キサイ</t>
    </rPh>
    <phoneticPr fontId="8"/>
  </si>
  <si>
    <r>
      <rPr>
        <b/>
        <u/>
        <sz val="9.5"/>
        <color theme="1"/>
        <rFont val="ＭＳ 明朝"/>
        <family val="1"/>
        <charset val="128"/>
      </rPr>
      <t>１．両親共働きのため</t>
    </r>
    <r>
      <rPr>
        <b/>
        <sz val="9.5"/>
        <color theme="1"/>
        <rFont val="ＭＳ 明朝"/>
        <family val="1"/>
        <charset val="128"/>
      </rPr>
      <t>　　</t>
    </r>
    <r>
      <rPr>
        <b/>
        <u/>
        <sz val="9.5"/>
        <color theme="1"/>
        <rFont val="ＭＳ 明朝"/>
        <family val="1"/>
        <charset val="128"/>
      </rPr>
      <t>２．ひとり親世帯で就労しているため</t>
    </r>
    <r>
      <rPr>
        <b/>
        <sz val="9.5"/>
        <color theme="1"/>
        <rFont val="ＭＳ 明朝"/>
        <family val="1"/>
        <charset val="128"/>
      </rPr>
      <t>　　</t>
    </r>
    <r>
      <rPr>
        <b/>
        <u/>
        <sz val="9.5"/>
        <color theme="1"/>
        <rFont val="ＭＳ 明朝"/>
        <family val="1"/>
        <charset val="128"/>
      </rPr>
      <t>3．その他</t>
    </r>
    <rPh sb="35" eb="36">
      <t>タ</t>
    </rPh>
    <phoneticPr fontId="8"/>
  </si>
  <si>
    <t>※登録利用日数欄には、週の利用日数を記入してください。
※障がい児・医ケア児を受け入れする場合は、様式8号別紙１も作成してください。また、医ケア児を受け入れする場合は、保護者から様式8号別紙２の提出を求め、その写しを添付してください。</t>
    <rPh sb="7" eb="8">
      <t>ラン</t>
    </rPh>
    <rPh sb="29" eb="30">
      <t>ショウ</t>
    </rPh>
    <rPh sb="32" eb="33">
      <t>ジ</t>
    </rPh>
    <rPh sb="34" eb="35">
      <t>イ</t>
    </rPh>
    <rPh sb="37" eb="38">
      <t>ジ</t>
    </rPh>
    <rPh sb="39" eb="40">
      <t>ウ</t>
    </rPh>
    <rPh sb="41" eb="42">
      <t>イ</t>
    </rPh>
    <rPh sb="45" eb="47">
      <t>バアイ</t>
    </rPh>
    <rPh sb="49" eb="51">
      <t>ヨウシキ</t>
    </rPh>
    <rPh sb="52" eb="53">
      <t>ゴウ</t>
    </rPh>
    <rPh sb="53" eb="55">
      <t>ベッシ</t>
    </rPh>
    <rPh sb="57" eb="59">
      <t>サクセイ</t>
    </rPh>
    <rPh sb="69" eb="70">
      <t>イ</t>
    </rPh>
    <rPh sb="72" eb="73">
      <t>ジ</t>
    </rPh>
    <rPh sb="74" eb="75">
      <t>ウ</t>
    </rPh>
    <rPh sb="76" eb="77">
      <t>イ</t>
    </rPh>
    <rPh sb="80" eb="82">
      <t>バアイ</t>
    </rPh>
    <rPh sb="84" eb="87">
      <t>ホゴシャ</t>
    </rPh>
    <rPh sb="89" eb="91">
      <t>ヨウシキ</t>
    </rPh>
    <rPh sb="92" eb="95">
      <t>ゴウベッシ</t>
    </rPh>
    <rPh sb="97" eb="99">
      <t>テイシュツ</t>
    </rPh>
    <rPh sb="100" eb="101">
      <t>モト</t>
    </rPh>
    <rPh sb="105" eb="106">
      <t>ウツ</t>
    </rPh>
    <rPh sb="108" eb="110">
      <t>テンプ</t>
    </rPh>
    <phoneticPr fontId="8"/>
  </si>
  <si>
    <t>平均登録児童数</t>
    <rPh sb="0" eb="6">
      <t>ヘイキントウロクジドウ</t>
    </rPh>
    <rPh sb="6" eb="7">
      <t>スウ</t>
    </rPh>
    <phoneticPr fontId="1"/>
  </si>
  <si>
    <t>受入人数</t>
    <rPh sb="0" eb="4">
      <t>ウケイレニンズウ</t>
    </rPh>
    <phoneticPr fontId="1"/>
  </si>
  <si>
    <t xml:space="preserve"> 登録児童数</t>
    <rPh sb="1" eb="6">
      <t>トウロクジドウスウ</t>
    </rPh>
    <phoneticPr fontId="1"/>
  </si>
  <si>
    <t>障がい児</t>
    <rPh sb="0" eb="1">
      <t>ショウ</t>
    </rPh>
    <rPh sb="3" eb="4">
      <t>ジ</t>
    </rPh>
    <phoneticPr fontId="1"/>
  </si>
  <si>
    <t>（内）時間延長利用</t>
    <rPh sb="1" eb="2">
      <t>ウチ</t>
    </rPh>
    <rPh sb="3" eb="7">
      <t>ジカンエンチョウ</t>
    </rPh>
    <rPh sb="7" eb="9">
      <t>リヨウ</t>
    </rPh>
    <phoneticPr fontId="1"/>
  </si>
  <si>
    <t>医ケア児</t>
    <rPh sb="0" eb="1">
      <t>イ</t>
    </rPh>
    <rPh sb="3" eb="4">
      <t>ジ</t>
    </rPh>
    <phoneticPr fontId="1"/>
  </si>
  <si>
    <t xml:space="preserve"> （内）障がい児受入数</t>
    <rPh sb="2" eb="3">
      <t>ウチ</t>
    </rPh>
    <rPh sb="4" eb="5">
      <t>ショウ</t>
    </rPh>
    <rPh sb="7" eb="8">
      <t>ジ</t>
    </rPh>
    <rPh sb="8" eb="10">
      <t>ウケイレ</t>
    </rPh>
    <rPh sb="10" eb="11">
      <t>スウ</t>
    </rPh>
    <phoneticPr fontId="1"/>
  </si>
  <si>
    <t>中学生以上</t>
    <rPh sb="0" eb="5">
      <t>チュウガクセイイジョウ</t>
    </rPh>
    <phoneticPr fontId="1"/>
  </si>
  <si>
    <t>（内） 医ケア児受入数</t>
    <rPh sb="1" eb="2">
      <t>ウチ</t>
    </rPh>
    <rPh sb="4" eb="5">
      <t>イ</t>
    </rPh>
    <rPh sb="7" eb="8">
      <t>ジ</t>
    </rPh>
    <rPh sb="8" eb="10">
      <t>ウケイレ</t>
    </rPh>
    <rPh sb="10" eb="11">
      <t>スウ</t>
    </rPh>
    <phoneticPr fontId="1"/>
  </si>
  <si>
    <t>学年別児童数</t>
    <rPh sb="0" eb="2">
      <t>ガクネン</t>
    </rPh>
    <rPh sb="2" eb="3">
      <t>ベツ</t>
    </rPh>
    <rPh sb="3" eb="6">
      <t>ジドウスウ</t>
    </rPh>
    <phoneticPr fontId="1"/>
  </si>
  <si>
    <t>№</t>
    <phoneticPr fontId="8"/>
  </si>
  <si>
    <t>フリガナ</t>
    <phoneticPr fontId="8"/>
  </si>
  <si>
    <t>在籍校</t>
    <rPh sb="0" eb="2">
      <t>ザイセキ</t>
    </rPh>
    <rPh sb="2" eb="3">
      <t>コウ</t>
    </rPh>
    <phoneticPr fontId="8"/>
  </si>
  <si>
    <t>学年</t>
  </si>
  <si>
    <t>申込み理由</t>
    <rPh sb="0" eb="2">
      <t>モウシコミ</t>
    </rPh>
    <phoneticPr fontId="8"/>
  </si>
  <si>
    <t>入所日</t>
    <rPh sb="0" eb="2">
      <t>ニュウショ</t>
    </rPh>
    <rPh sb="2" eb="3">
      <t>ビ</t>
    </rPh>
    <phoneticPr fontId="8"/>
  </si>
  <si>
    <t>障がい
医ケア</t>
    <rPh sb="0" eb="1">
      <t>ショウ</t>
    </rPh>
    <rPh sb="4" eb="5">
      <t>イ</t>
    </rPh>
    <phoneticPr fontId="8"/>
  </si>
  <si>
    <t>登 録
利 用
日 数</t>
    <rPh sb="0" eb="1">
      <t>ノボル</t>
    </rPh>
    <rPh sb="2" eb="3">
      <t>ト</t>
    </rPh>
    <rPh sb="4" eb="5">
      <t>トシ</t>
    </rPh>
    <rPh sb="6" eb="7">
      <t>ヨウ</t>
    </rPh>
    <rPh sb="8" eb="9">
      <t>ニチ</t>
    </rPh>
    <rPh sb="10" eb="11">
      <t>カズ</t>
    </rPh>
    <phoneticPr fontId="8"/>
  </si>
  <si>
    <t>時 間 延 長
利用の有無
(延長時間）</t>
    <rPh sb="0" eb="1">
      <t>トキ</t>
    </rPh>
    <rPh sb="2" eb="3">
      <t>アイダ</t>
    </rPh>
    <rPh sb="4" eb="5">
      <t>ノベ</t>
    </rPh>
    <rPh sb="6" eb="7">
      <t>チョウ</t>
    </rPh>
    <rPh sb="8" eb="10">
      <t>リヨウ</t>
    </rPh>
    <rPh sb="11" eb="13">
      <t>ウム</t>
    </rPh>
    <phoneticPr fontId="1"/>
  </si>
  <si>
    <t>氏　　名</t>
    <rPh sb="0" eb="1">
      <t>シ</t>
    </rPh>
    <rPh sb="3" eb="4">
      <t>メイ</t>
    </rPh>
    <phoneticPr fontId="8"/>
  </si>
  <si>
    <t>学校名</t>
    <rPh sb="0" eb="3">
      <t>ガッコウメイ</t>
    </rPh>
    <phoneticPr fontId="1"/>
  </si>
  <si>
    <t>小・中・高
・支援学校</t>
    <rPh sb="0" eb="1">
      <t>ショウ</t>
    </rPh>
    <rPh sb="2" eb="3">
      <t>チュウ</t>
    </rPh>
    <rPh sb="4" eb="5">
      <t>コウ</t>
    </rPh>
    <rPh sb="7" eb="9">
      <t>シエン</t>
    </rPh>
    <rPh sb="9" eb="11">
      <t>ガッコウ</t>
    </rPh>
    <phoneticPr fontId="1"/>
  </si>
  <si>
    <t>対応の
種　別</t>
    <rPh sb="0" eb="1">
      <t>タイ</t>
    </rPh>
    <rPh sb="1" eb="2">
      <t>オウ</t>
    </rPh>
    <rPh sb="4" eb="5">
      <t>タネ</t>
    </rPh>
    <rPh sb="6" eb="7">
      <t>ベツ</t>
    </rPh>
    <phoneticPr fontId="8"/>
  </si>
  <si>
    <t>R　.   .</t>
    <phoneticPr fontId="8"/>
  </si>
  <si>
    <t>週</t>
    <rPh sb="0" eb="1">
      <t>シュウ</t>
    </rPh>
    <phoneticPr fontId="8"/>
  </si>
  <si>
    <t>日</t>
    <rPh sb="0" eb="1">
      <t>ヒ</t>
    </rPh>
    <phoneticPr fontId="1"/>
  </si>
  <si>
    <t>(</t>
    <phoneticPr fontId="8"/>
  </si>
  <si>
    <t>)</t>
    <phoneticPr fontId="8"/>
  </si>
  <si>
    <t>（様式８号別紙１）</t>
    <rPh sb="1" eb="3">
      <t>ヨウシキ</t>
    </rPh>
    <rPh sb="4" eb="5">
      <t>ゴウ</t>
    </rPh>
    <rPh sb="5" eb="7">
      <t>ベッシ</t>
    </rPh>
    <phoneticPr fontId="1"/>
  </si>
  <si>
    <t>障がい児童一覧表</t>
    <rPh sb="0" eb="1">
      <t>ショウ</t>
    </rPh>
    <rPh sb="3" eb="7">
      <t>ジドウイチラン</t>
    </rPh>
    <rPh sb="7" eb="8">
      <t>ヒョウ</t>
    </rPh>
    <phoneticPr fontId="1"/>
  </si>
  <si>
    <t>現在）</t>
    <rPh sb="0" eb="2">
      <t>ゲンザイ</t>
    </rPh>
    <phoneticPr fontId="1"/>
  </si>
  <si>
    <t>フリガナ</t>
    <phoneticPr fontId="1"/>
  </si>
  <si>
    <t>学年</t>
    <rPh sb="0" eb="2">
      <t>ガクネン</t>
    </rPh>
    <phoneticPr fontId="1"/>
  </si>
  <si>
    <t>利用日数</t>
    <rPh sb="0" eb="2">
      <t>リヨウ</t>
    </rPh>
    <rPh sb="2" eb="4">
      <t>ニッスウ</t>
    </rPh>
    <phoneticPr fontId="1"/>
  </si>
  <si>
    <t>手帳の有無</t>
    <rPh sb="0" eb="2">
      <t>テチョウ</t>
    </rPh>
    <rPh sb="3" eb="5">
      <t>ウム</t>
    </rPh>
    <phoneticPr fontId="1"/>
  </si>
  <si>
    <t>その他
証明書類</t>
    <rPh sb="2" eb="3">
      <t>タ</t>
    </rPh>
    <rPh sb="4" eb="8">
      <t>ショウメイショルイ</t>
    </rPh>
    <phoneticPr fontId="1"/>
  </si>
  <si>
    <t>障がい名</t>
    <rPh sb="0" eb="1">
      <t>ショウ</t>
    </rPh>
    <rPh sb="3" eb="4">
      <t>メイ</t>
    </rPh>
    <phoneticPr fontId="1"/>
  </si>
  <si>
    <t>氏名</t>
    <rPh sb="0" eb="2">
      <t>シメイ</t>
    </rPh>
    <phoneticPr fontId="1"/>
  </si>
  <si>
    <t>手帳の種別</t>
    <rPh sb="0" eb="2">
      <t>テチョウ</t>
    </rPh>
    <rPh sb="3" eb="5">
      <t>シュベツ</t>
    </rPh>
    <phoneticPr fontId="1"/>
  </si>
  <si>
    <t>利用曜日</t>
    <rPh sb="0" eb="4">
      <t>リヨウヨウビ</t>
    </rPh>
    <phoneticPr fontId="1"/>
  </si>
  <si>
    <t>等級・程度</t>
    <rPh sb="0" eb="2">
      <t>トウキュウ</t>
    </rPh>
    <rPh sb="3" eb="5">
      <t>テイド</t>
    </rPh>
    <phoneticPr fontId="1"/>
  </si>
  <si>
    <t>週</t>
    <rPh sb="0" eb="1">
      <t>シュウ</t>
    </rPh>
    <phoneticPr fontId="1"/>
  </si>
  <si>
    <t>有</t>
    <rPh sb="0" eb="1">
      <t>ユウ</t>
    </rPh>
    <phoneticPr fontId="1"/>
  </si>
  <si>
    <t>小学</t>
    <rPh sb="0" eb="2">
      <t>ショウガク</t>
    </rPh>
    <phoneticPr fontId="1"/>
  </si>
  <si>
    <t>身体障がい者手帳</t>
    <rPh sb="0" eb="2">
      <t>シンタイ</t>
    </rPh>
    <rPh sb="2" eb="3">
      <t>ショウ</t>
    </rPh>
    <rPh sb="5" eb="6">
      <t>シャ</t>
    </rPh>
    <rPh sb="6" eb="8">
      <t>テチョウ</t>
    </rPh>
    <phoneticPr fontId="1"/>
  </si>
  <si>
    <t>A</t>
    <phoneticPr fontId="1"/>
  </si>
  <si>
    <t>月</t>
    <rPh sb="0" eb="1">
      <t>ゲツ</t>
    </rPh>
    <phoneticPr fontId="1"/>
  </si>
  <si>
    <t>中学</t>
    <rPh sb="0" eb="2">
      <t>チュウガク</t>
    </rPh>
    <phoneticPr fontId="1"/>
  </si>
  <si>
    <t>療育手帳</t>
    <rPh sb="0" eb="4">
      <t>リョウイクテチョウ</t>
    </rPh>
    <phoneticPr fontId="1"/>
  </si>
  <si>
    <t>B1</t>
    <phoneticPr fontId="1"/>
  </si>
  <si>
    <t>火</t>
    <rPh sb="0" eb="1">
      <t>カ</t>
    </rPh>
    <phoneticPr fontId="1"/>
  </si>
  <si>
    <t>高校</t>
    <rPh sb="0" eb="2">
      <t>コウコウ</t>
    </rPh>
    <phoneticPr fontId="1"/>
  </si>
  <si>
    <t>精神障がい者保健福祉手帳</t>
    <rPh sb="0" eb="3">
      <t>セイシンショウ</t>
    </rPh>
    <rPh sb="5" eb="6">
      <t>シャ</t>
    </rPh>
    <rPh sb="6" eb="12">
      <t>ホケンフクシテチョウ</t>
    </rPh>
    <phoneticPr fontId="1"/>
  </si>
  <si>
    <t>B2</t>
    <phoneticPr fontId="1"/>
  </si>
  <si>
    <t>水</t>
    <rPh sb="0" eb="1">
      <t>スイ</t>
    </rPh>
    <phoneticPr fontId="1"/>
  </si>
  <si>
    <t>診断書</t>
    <rPh sb="0" eb="3">
      <t>シンダンショ</t>
    </rPh>
    <phoneticPr fontId="1"/>
  </si>
  <si>
    <t>1級</t>
    <rPh sb="1" eb="2">
      <t>キュウ</t>
    </rPh>
    <phoneticPr fontId="1"/>
  </si>
  <si>
    <t>木</t>
    <rPh sb="0" eb="1">
      <t>モク</t>
    </rPh>
    <phoneticPr fontId="1"/>
  </si>
  <si>
    <t>在籍証明書</t>
    <rPh sb="0" eb="2">
      <t>ザイセキ</t>
    </rPh>
    <rPh sb="2" eb="5">
      <t>ショウメイショ</t>
    </rPh>
    <phoneticPr fontId="1"/>
  </si>
  <si>
    <t>2級</t>
    <rPh sb="1" eb="2">
      <t>キュウ</t>
    </rPh>
    <phoneticPr fontId="1"/>
  </si>
  <si>
    <t>医ケア申請書類一式</t>
    <rPh sb="0" eb="1">
      <t>イ</t>
    </rPh>
    <rPh sb="3" eb="7">
      <t>シンセイショルイ</t>
    </rPh>
    <rPh sb="7" eb="9">
      <t>イッシキ</t>
    </rPh>
    <phoneticPr fontId="1"/>
  </si>
  <si>
    <t>3級</t>
    <rPh sb="1" eb="2">
      <t>キュウ</t>
    </rPh>
    <phoneticPr fontId="1"/>
  </si>
  <si>
    <t>土</t>
    <rPh sb="0" eb="1">
      <t>ド</t>
    </rPh>
    <phoneticPr fontId="1"/>
  </si>
  <si>
    <t>4級</t>
    <rPh sb="1" eb="2">
      <t>キュウ</t>
    </rPh>
    <phoneticPr fontId="1"/>
  </si>
  <si>
    <t>5級</t>
    <rPh sb="1" eb="2">
      <t>キュウ</t>
    </rPh>
    <phoneticPr fontId="1"/>
  </si>
  <si>
    <t>6級</t>
    <rPh sb="1" eb="2">
      <t>キュウ</t>
    </rPh>
    <phoneticPr fontId="1"/>
  </si>
  <si>
    <t>7級</t>
    <rPh sb="1" eb="2">
      <t>キュウ</t>
    </rPh>
    <phoneticPr fontId="1"/>
  </si>
  <si>
    <t>（様式8号別紙２）</t>
    <rPh sb="1" eb="3">
      <t>ヨウシキ</t>
    </rPh>
    <rPh sb="4" eb="5">
      <t>ゴウ</t>
    </rPh>
    <rPh sb="5" eb="7">
      <t>ベッシ</t>
    </rPh>
    <phoneticPr fontId="1"/>
  </si>
  <si>
    <t>医療的ケア利用についての保護者申込書</t>
    <rPh sb="0" eb="3">
      <t>イリョウテキ</t>
    </rPh>
    <rPh sb="5" eb="7">
      <t>リヨウ</t>
    </rPh>
    <rPh sb="12" eb="15">
      <t>ホゴシャ</t>
    </rPh>
    <rPh sb="15" eb="17">
      <t>モウシコミ</t>
    </rPh>
    <phoneticPr fontId="1"/>
  </si>
  <si>
    <t>（放課後児童クラブ名）</t>
    <rPh sb="1" eb="6">
      <t>ホウカゴジドウ</t>
    </rPh>
    <rPh sb="9" eb="10">
      <t>メイ</t>
    </rPh>
    <phoneticPr fontId="1"/>
  </si>
  <si>
    <t>実施事業者　　様</t>
    <rPh sb="0" eb="2">
      <t>ジッシ</t>
    </rPh>
    <rPh sb="2" eb="5">
      <t>ジギョウシャ</t>
    </rPh>
    <rPh sb="7" eb="8">
      <t>サマ</t>
    </rPh>
    <phoneticPr fontId="1"/>
  </si>
  <si>
    <t>利用児童名</t>
    <rPh sb="0" eb="2">
      <t>リヨウ</t>
    </rPh>
    <rPh sb="2" eb="4">
      <t>ジドウ</t>
    </rPh>
    <rPh sb="4" eb="5">
      <t>メイ</t>
    </rPh>
    <phoneticPr fontId="1"/>
  </si>
  <si>
    <t>生年月日</t>
    <rPh sb="0" eb="2">
      <t>セイネン</t>
    </rPh>
    <rPh sb="2" eb="4">
      <t>ガッピ</t>
    </rPh>
    <phoneticPr fontId="1"/>
  </si>
  <si>
    <t>性別</t>
    <rPh sb="0" eb="2">
      <t>セイベツ</t>
    </rPh>
    <phoneticPr fontId="1"/>
  </si>
  <si>
    <t>平成</t>
    <rPh sb="0" eb="2">
      <t>ヘイセイ</t>
    </rPh>
    <phoneticPr fontId="1"/>
  </si>
  <si>
    <t>男</t>
    <rPh sb="0" eb="1">
      <t>オトコ</t>
    </rPh>
    <phoneticPr fontId="1"/>
  </si>
  <si>
    <t>・</t>
    <phoneticPr fontId="1"/>
  </si>
  <si>
    <t>女</t>
    <phoneticPr fontId="1"/>
  </si>
  <si>
    <t>学校名称</t>
    <rPh sb="0" eb="2">
      <t>ガッコウ</t>
    </rPh>
    <rPh sb="2" eb="4">
      <t>メイショウ</t>
    </rPh>
    <phoneticPr fontId="1"/>
  </si>
  <si>
    <t>緊急時連絡先</t>
    <rPh sb="0" eb="6">
      <t>キンキュウジレンラクサキ</t>
    </rPh>
    <phoneticPr fontId="1"/>
  </si>
  <si>
    <t>父 ・ 母 ・ その他
（　　　　 　　　）</t>
    <rPh sb="0" eb="1">
      <t>チチ</t>
    </rPh>
    <rPh sb="4" eb="5">
      <t>ハハ</t>
    </rPh>
    <rPh sb="10" eb="11">
      <t>タ</t>
    </rPh>
    <phoneticPr fontId="1"/>
  </si>
  <si>
    <t>緊急時等対応
医療機関</t>
    <rPh sb="0" eb="3">
      <t>キンキュウジ</t>
    </rPh>
    <rPh sb="3" eb="4">
      <t>トウ</t>
    </rPh>
    <rPh sb="4" eb="6">
      <t>タイオウ</t>
    </rPh>
    <rPh sb="7" eb="9">
      <t>イリョウ</t>
    </rPh>
    <rPh sb="9" eb="11">
      <t>キカン</t>
    </rPh>
    <phoneticPr fontId="1"/>
  </si>
  <si>
    <t>１　「放課後児童クラブ」で必要となる医療的ケアの内容について、項目に☑をつけ、該当するケアに○または記入をしてください。</t>
    <rPh sb="3" eb="8">
      <t>ホウカゴジドウ</t>
    </rPh>
    <rPh sb="13" eb="15">
      <t>ヒツヨウ</t>
    </rPh>
    <rPh sb="18" eb="21">
      <t>イリョウテキ</t>
    </rPh>
    <rPh sb="24" eb="26">
      <t>ナイヨウ</t>
    </rPh>
    <phoneticPr fontId="1"/>
  </si>
  <si>
    <t>経管栄養（ 鼻注 ・ 胃ろう ・ 腸ろう ・ 口腔ネラトン法 ）</t>
    <rPh sb="0" eb="2">
      <t>ケイカン</t>
    </rPh>
    <rPh sb="2" eb="4">
      <t>エイヨウ</t>
    </rPh>
    <rPh sb="6" eb="8">
      <t>ビチュウ</t>
    </rPh>
    <rPh sb="11" eb="12">
      <t>イ</t>
    </rPh>
    <rPh sb="17" eb="18">
      <t>チョウ</t>
    </rPh>
    <rPh sb="23" eb="25">
      <t>コウクウ</t>
    </rPh>
    <rPh sb="29" eb="30">
      <t>ホウ</t>
    </rPh>
    <phoneticPr fontId="1"/>
  </si>
  <si>
    <t>IVH中心静脈栄養</t>
    <rPh sb="3" eb="5">
      <t>チュウシン</t>
    </rPh>
    <rPh sb="5" eb="7">
      <t>ジョウミャク</t>
    </rPh>
    <rPh sb="7" eb="9">
      <t>エイヨウ</t>
    </rPh>
    <phoneticPr fontId="1"/>
  </si>
  <si>
    <t>口腔・鼻腔内吸引</t>
    <rPh sb="0" eb="2">
      <t>コウコウ</t>
    </rPh>
    <rPh sb="3" eb="5">
      <t>ビクウ</t>
    </rPh>
    <rPh sb="5" eb="6">
      <t>ナイ</t>
    </rPh>
    <rPh sb="6" eb="8">
      <t>キュウイン</t>
    </rPh>
    <phoneticPr fontId="1"/>
  </si>
  <si>
    <t>気管切開部（気管カニューレ）からの吸引</t>
    <rPh sb="0" eb="2">
      <t>キカン</t>
    </rPh>
    <rPh sb="2" eb="4">
      <t>セッカイ</t>
    </rPh>
    <rPh sb="4" eb="5">
      <t>ブ</t>
    </rPh>
    <rPh sb="6" eb="8">
      <t>キカン</t>
    </rPh>
    <rPh sb="17" eb="19">
      <t>キュウイン</t>
    </rPh>
    <phoneticPr fontId="1"/>
  </si>
  <si>
    <t>経鼻咽頭エアウェイ内吸引</t>
    <rPh sb="0" eb="2">
      <t>ケイビ</t>
    </rPh>
    <rPh sb="2" eb="4">
      <t>イントウ</t>
    </rPh>
    <rPh sb="9" eb="10">
      <t>ナイ</t>
    </rPh>
    <rPh sb="10" eb="12">
      <t>キュウイン</t>
    </rPh>
    <phoneticPr fontId="1"/>
  </si>
  <si>
    <t>酸素療法</t>
    <rPh sb="0" eb="2">
      <t>サンソ</t>
    </rPh>
    <rPh sb="2" eb="4">
      <t>リョウホウ</t>
    </rPh>
    <phoneticPr fontId="1"/>
  </si>
  <si>
    <t>導尿（　自己導尿　・　一部要介助　・　全面介助　）</t>
    <rPh sb="0" eb="2">
      <t>ドウニョウ</t>
    </rPh>
    <rPh sb="4" eb="6">
      <t>ジコ</t>
    </rPh>
    <rPh sb="6" eb="8">
      <t>ドウニョウ</t>
    </rPh>
    <rPh sb="11" eb="13">
      <t>イチブ</t>
    </rPh>
    <rPh sb="13" eb="14">
      <t>ヨウ</t>
    </rPh>
    <rPh sb="14" eb="16">
      <t>カイジョ</t>
    </rPh>
    <rPh sb="19" eb="21">
      <t>ゼンメン</t>
    </rPh>
    <rPh sb="21" eb="23">
      <t>カイジョ</t>
    </rPh>
    <phoneticPr fontId="1"/>
  </si>
  <si>
    <t>その他（</t>
    <rPh sb="2" eb="3">
      <t>タ</t>
    </rPh>
    <phoneticPr fontId="1"/>
  </si>
  <si>
    <t>２　お子様の様子について詳しく教えてください</t>
    <rPh sb="3" eb="5">
      <t>コサマ</t>
    </rPh>
    <rPh sb="6" eb="8">
      <t>ヨウス</t>
    </rPh>
    <rPh sb="12" eb="13">
      <t>クワ</t>
    </rPh>
    <rPh sb="15" eb="16">
      <t>オシ</t>
    </rPh>
    <phoneticPr fontId="1"/>
  </si>
  <si>
    <t>①　病名・疾患名・障がい名をご記入ください。</t>
    <rPh sb="2" eb="4">
      <t>ビョウメイ</t>
    </rPh>
    <rPh sb="5" eb="8">
      <t>シッカンメイ</t>
    </rPh>
    <rPh sb="9" eb="10">
      <t>ショウ</t>
    </rPh>
    <rPh sb="12" eb="13">
      <t>メイ</t>
    </rPh>
    <rPh sb="15" eb="17">
      <t>キニュウ</t>
    </rPh>
    <phoneticPr fontId="1"/>
  </si>
  <si>
    <t>②　予想される状態や症状について具体的にご記入ください。</t>
    <rPh sb="10" eb="12">
      <t>ショウジョウ</t>
    </rPh>
    <rPh sb="16" eb="19">
      <t>グタイテキ</t>
    </rPh>
    <rPh sb="21" eb="23">
      <t>キニュウ</t>
    </rPh>
    <phoneticPr fontId="1"/>
  </si>
  <si>
    <t>同意書</t>
    <rPh sb="0" eb="3">
      <t>ドウイショ</t>
    </rPh>
    <phoneticPr fontId="1"/>
  </si>
  <si>
    <t>　提出書類について、児童の医療的ケア利用の検討を行う際に書類の複写及び情報共有
が行われることに同意します。</t>
    <rPh sb="1" eb="3">
      <t>テイシュツ</t>
    </rPh>
    <rPh sb="3" eb="5">
      <t>ショルイ</t>
    </rPh>
    <rPh sb="10" eb="12">
      <t>ジドウ</t>
    </rPh>
    <rPh sb="13" eb="16">
      <t>イリョウテキ</t>
    </rPh>
    <rPh sb="18" eb="20">
      <t>リヨウ</t>
    </rPh>
    <rPh sb="28" eb="30">
      <t>ショルイ</t>
    </rPh>
    <rPh sb="31" eb="33">
      <t>フクシャ</t>
    </rPh>
    <rPh sb="33" eb="34">
      <t>オヨ</t>
    </rPh>
    <rPh sb="35" eb="39">
      <t>ジョウホウキョウユウ</t>
    </rPh>
    <phoneticPr fontId="1"/>
  </si>
  <si>
    <t>記入日：</t>
    <rPh sb="0" eb="1">
      <t>キ</t>
    </rPh>
    <rPh sb="1" eb="2">
      <t>ニュウ</t>
    </rPh>
    <rPh sb="2" eb="3">
      <t>ビ</t>
    </rPh>
    <phoneticPr fontId="1"/>
  </si>
  <si>
    <t>令和</t>
  </si>
  <si>
    <t>保護者名：</t>
    <rPh sb="0" eb="1">
      <t>ホ</t>
    </rPh>
    <rPh sb="1" eb="2">
      <t>マモル</t>
    </rPh>
    <rPh sb="2" eb="3">
      <t>シャ</t>
    </rPh>
    <rPh sb="3" eb="4">
      <t>メイ</t>
    </rPh>
    <phoneticPr fontId="1"/>
  </si>
  <si>
    <t>放課後児童クラブにおいて、上記のとおり対応が必要となるため、医療的ケアの利用について申し込みを希望します。</t>
    <rPh sb="0" eb="3">
      <t>ホウカゴ</t>
    </rPh>
    <rPh sb="3" eb="5">
      <t>ジドウ</t>
    </rPh>
    <rPh sb="13" eb="15">
      <t>ジョウキ</t>
    </rPh>
    <rPh sb="19" eb="21">
      <t>タイオウ</t>
    </rPh>
    <rPh sb="22" eb="24">
      <t>ヒツヨウ</t>
    </rPh>
    <rPh sb="30" eb="33">
      <t>イリョウテキ</t>
    </rPh>
    <rPh sb="36" eb="38">
      <t>リヨウ</t>
    </rPh>
    <rPh sb="42" eb="43">
      <t>モウ</t>
    </rPh>
    <rPh sb="44" eb="45">
      <t>コ</t>
    </rPh>
    <rPh sb="47" eb="49">
      <t>キボウ</t>
    </rPh>
    <phoneticPr fontId="1"/>
  </si>
  <si>
    <t>✓</t>
  </si>
  <si>
    <t>障がい児 ・ 医療的ケア児受入推進加算補助金計画書</t>
    <rPh sb="0" eb="1">
      <t>ショウ</t>
    </rPh>
    <rPh sb="3" eb="4">
      <t>ジ</t>
    </rPh>
    <rPh sb="7" eb="9">
      <t>イリョウ</t>
    </rPh>
    <rPh sb="9" eb="10">
      <t>テキ</t>
    </rPh>
    <rPh sb="12" eb="13">
      <t>ジ</t>
    </rPh>
    <rPh sb="13" eb="15">
      <t>ウケイレ</t>
    </rPh>
    <rPh sb="15" eb="17">
      <t>スイシン</t>
    </rPh>
    <rPh sb="17" eb="19">
      <t>カサン</t>
    </rPh>
    <rPh sb="19" eb="22">
      <t>ホジョキン</t>
    </rPh>
    <rPh sb="22" eb="25">
      <t>ケイカクショ</t>
    </rPh>
    <phoneticPr fontId="1"/>
  </si>
  <si>
    <t>（様式９号）</t>
    <rPh sb="1" eb="3">
      <t>ヨウシキ</t>
    </rPh>
    <rPh sb="4" eb="5">
      <t>ゴウ</t>
    </rPh>
    <phoneticPr fontId="1"/>
  </si>
  <si>
    <t>時点）</t>
    <rPh sb="0" eb="2">
      <t>ジテン</t>
    </rPh>
    <phoneticPr fontId="1"/>
  </si>
  <si>
    <t>障がい児受入推進加算申請額</t>
    <rPh sb="0" eb="1">
      <t>ショウ</t>
    </rPh>
    <rPh sb="3" eb="10">
      <t>ジウケイレスイシンカサン</t>
    </rPh>
    <rPh sb="10" eb="13">
      <t>シンセイガク</t>
    </rPh>
    <phoneticPr fontId="1"/>
  </si>
  <si>
    <t>資格</t>
    <rPh sb="0" eb="2">
      <t>シカク</t>
    </rPh>
    <phoneticPr fontId="1"/>
  </si>
  <si>
    <t>勤務形態</t>
    <rPh sb="0" eb="4">
      <t>キンムケイタイ</t>
    </rPh>
    <phoneticPr fontId="1"/>
  </si>
  <si>
    <t>勤務日数</t>
    <rPh sb="0" eb="4">
      <t>キンムニッスウ</t>
    </rPh>
    <phoneticPr fontId="1"/>
  </si>
  <si>
    <t>出勤
曜日</t>
    <rPh sb="0" eb="2">
      <t>シュッキン</t>
    </rPh>
    <rPh sb="3" eb="5">
      <t>ヨウビ</t>
    </rPh>
    <phoneticPr fontId="1"/>
  </si>
  <si>
    <t>勤務時間（1日）</t>
    <rPh sb="0" eb="4">
      <t>キンムジカン</t>
    </rPh>
    <rPh sb="6" eb="7">
      <t>ニチ</t>
    </rPh>
    <phoneticPr fontId="1"/>
  </si>
  <si>
    <t>年間給与支給予定額
及び法定福利費合計額</t>
    <rPh sb="0" eb="2">
      <t>ネンカン</t>
    </rPh>
    <rPh sb="2" eb="4">
      <t>キュウヨ</t>
    </rPh>
    <rPh sb="4" eb="6">
      <t>シキュウ</t>
    </rPh>
    <rPh sb="6" eb="8">
      <t>ヨテイ</t>
    </rPh>
    <rPh sb="8" eb="9">
      <t>ガク</t>
    </rPh>
    <rPh sb="10" eb="11">
      <t>オヨ</t>
    </rPh>
    <rPh sb="12" eb="14">
      <t>ホウテイ</t>
    </rPh>
    <rPh sb="14" eb="16">
      <t>フクリ</t>
    </rPh>
    <rPh sb="16" eb="17">
      <t>ヒ</t>
    </rPh>
    <rPh sb="17" eb="19">
      <t>ゴウケイ</t>
    </rPh>
    <rPh sb="19" eb="20">
      <t>ガク</t>
    </rPh>
    <phoneticPr fontId="1"/>
  </si>
  <si>
    <t>職員氏名</t>
    <phoneticPr fontId="1"/>
  </si>
  <si>
    <t>休校日</t>
    <rPh sb="0" eb="3">
      <t>キュウコウビ</t>
    </rPh>
    <phoneticPr fontId="1"/>
  </si>
  <si>
    <t>時間</t>
    <rPh sb="0" eb="2">
      <t>ジカン</t>
    </rPh>
    <phoneticPr fontId="1"/>
  </si>
  <si>
    <t>開始</t>
    <rPh sb="0" eb="2">
      <t>カイシ</t>
    </rPh>
    <phoneticPr fontId="1"/>
  </si>
  <si>
    <t>時給</t>
    <rPh sb="0" eb="2">
      <t>ジキュウ</t>
    </rPh>
    <phoneticPr fontId="1"/>
  </si>
  <si>
    <t>:</t>
    <phoneticPr fontId="1"/>
  </si>
  <si>
    <t>-</t>
    <phoneticPr fontId="1"/>
  </si>
  <si>
    <t>終了</t>
    <rPh sb="0" eb="2">
      <t>シュウリョウ</t>
    </rPh>
    <phoneticPr fontId="1"/>
  </si>
  <si>
    <t>※ 前年度対象児童であったが、在学証明書や支援学級在籍証明が間に合わない場合は、対象児童としますので、担当児童名欄に記載してください。なお、その場合は、4月末までに証明書とともに証明書計画書の写しを一緒に提出してください。</t>
    <rPh sb="15" eb="17">
      <t>ザイガク</t>
    </rPh>
    <rPh sb="17" eb="19">
      <t>ショウメイ</t>
    </rPh>
    <rPh sb="19" eb="20">
      <t>ショ</t>
    </rPh>
    <rPh sb="21" eb="25">
      <t>シエンガッキュウ</t>
    </rPh>
    <rPh sb="25" eb="27">
      <t>ザイセキ</t>
    </rPh>
    <rPh sb="30" eb="31">
      <t>マ</t>
    </rPh>
    <rPh sb="32" eb="33">
      <t>ア</t>
    </rPh>
    <rPh sb="36" eb="38">
      <t>バアイ</t>
    </rPh>
    <rPh sb="40" eb="44">
      <t>タイショウジドウ</t>
    </rPh>
    <rPh sb="58" eb="60">
      <t>キサイ</t>
    </rPh>
    <rPh sb="82" eb="85">
      <t>ショウメイショ</t>
    </rPh>
    <rPh sb="89" eb="92">
      <t>ショウメイショ</t>
    </rPh>
    <rPh sb="92" eb="95">
      <t>ケイカクショ</t>
    </rPh>
    <rPh sb="96" eb="97">
      <t>ウツ</t>
    </rPh>
    <rPh sb="99" eb="101">
      <t>イッショ</t>
    </rPh>
    <rPh sb="102" eb="104">
      <t>テイシュツ</t>
    </rPh>
    <phoneticPr fontId="1"/>
  </si>
  <si>
    <t>保健師</t>
    <rPh sb="0" eb="3">
      <t>ホケンシ</t>
    </rPh>
    <phoneticPr fontId="1"/>
  </si>
  <si>
    <t>助産師</t>
    <rPh sb="0" eb="3">
      <t>ジョサンシ</t>
    </rPh>
    <phoneticPr fontId="1"/>
  </si>
  <si>
    <t>看護師</t>
    <rPh sb="0" eb="3">
      <t>カンゴシ</t>
    </rPh>
    <phoneticPr fontId="1"/>
  </si>
  <si>
    <t>准看護師</t>
    <rPh sb="0" eb="4">
      <t>ジュンカンゴシ</t>
    </rPh>
    <phoneticPr fontId="1"/>
  </si>
  <si>
    <t>日</t>
  </si>
  <si>
    <t>（様式１０号）</t>
    <rPh sb="1" eb="3">
      <t>ヨウシキ</t>
    </rPh>
    <rPh sb="5" eb="6">
      <t>ゴウ</t>
    </rPh>
    <phoneticPr fontId="8"/>
  </si>
  <si>
    <t>開設日数加算対象日一覧表（令和６年度大阪市留守家庭児童対策事業 ）</t>
    <rPh sb="0" eb="3">
      <t>カイセツビ</t>
    </rPh>
    <rPh sb="3" eb="4">
      <t>カズ</t>
    </rPh>
    <rPh sb="4" eb="6">
      <t>カサン</t>
    </rPh>
    <rPh sb="6" eb="8">
      <t>タイショウ</t>
    </rPh>
    <rPh sb="8" eb="9">
      <t>ビ</t>
    </rPh>
    <rPh sb="9" eb="11">
      <t>イチラン</t>
    </rPh>
    <rPh sb="11" eb="12">
      <t>ヒョウ</t>
    </rPh>
    <rPh sb="13" eb="15">
      <t>レイワ</t>
    </rPh>
    <phoneticPr fontId="8"/>
  </si>
  <si>
    <t>(最大９日)</t>
    <rPh sb="1" eb="3">
      <t>サイダイ</t>
    </rPh>
    <rPh sb="4" eb="5">
      <t>ニチ</t>
    </rPh>
    <phoneticPr fontId="1"/>
  </si>
  <si>
    <t>開設日数</t>
    <rPh sb="0" eb="2">
      <t>カイセツ</t>
    </rPh>
    <rPh sb="2" eb="4">
      <t>ニッスウ</t>
    </rPh>
    <rPh sb="3" eb="4">
      <t>カズ</t>
    </rPh>
    <phoneticPr fontId="8"/>
  </si>
  <si>
    <t>実施月日</t>
    <rPh sb="0" eb="1">
      <t>ジツ</t>
    </rPh>
    <rPh sb="1" eb="2">
      <t>シ</t>
    </rPh>
    <rPh sb="2" eb="3">
      <t>ガツ</t>
    </rPh>
    <rPh sb="3" eb="4">
      <t>ニチ</t>
    </rPh>
    <phoneticPr fontId="8"/>
  </si>
  <si>
    <t>事業実施時間帯</t>
    <rPh sb="0" eb="2">
      <t>ジギョウ</t>
    </rPh>
    <rPh sb="2" eb="4">
      <t>ジッシ</t>
    </rPh>
    <rPh sb="4" eb="6">
      <t>ジカン</t>
    </rPh>
    <rPh sb="6" eb="7">
      <t>タイ</t>
    </rPh>
    <phoneticPr fontId="8"/>
  </si>
  <si>
    <t>実 施 内 容</t>
    <rPh sb="0" eb="1">
      <t>ジツ</t>
    </rPh>
    <rPh sb="2" eb="3">
      <t>シ</t>
    </rPh>
    <rPh sb="4" eb="5">
      <t>ナイ</t>
    </rPh>
    <rPh sb="6" eb="7">
      <t>カタチ</t>
    </rPh>
    <phoneticPr fontId="8"/>
  </si>
  <si>
    <t>参加予定
児 童 数</t>
    <rPh sb="0" eb="2">
      <t>サンカ</t>
    </rPh>
    <rPh sb="2" eb="4">
      <t>ヨテイ</t>
    </rPh>
    <rPh sb="5" eb="6">
      <t>ジ</t>
    </rPh>
    <rPh sb="7" eb="8">
      <t>ワラベ</t>
    </rPh>
    <rPh sb="9" eb="10">
      <t>スウ</t>
    </rPh>
    <phoneticPr fontId="8"/>
  </si>
  <si>
    <t>（曜日）</t>
    <phoneticPr fontId="1"/>
  </si>
  <si>
    <t>（ 開設時間 ）</t>
    <phoneticPr fontId="1"/>
  </si>
  <si>
    <t>（ 実施場所 ）</t>
    <phoneticPr fontId="1"/>
  </si>
  <si>
    <t>292日目</t>
    <rPh sb="3" eb="4">
      <t>ニチ</t>
    </rPh>
    <rPh sb="4" eb="5">
      <t>メ</t>
    </rPh>
    <phoneticPr fontId="1"/>
  </si>
  <si>
    <t>月　日</t>
    <rPh sb="0" eb="1">
      <t>ガツ</t>
    </rPh>
    <rPh sb="2" eb="3">
      <t>ヒ</t>
    </rPh>
    <phoneticPr fontId="8"/>
  </si>
  <si>
    <t>時間）</t>
    <rPh sb="0" eb="2">
      <t>ジカン</t>
    </rPh>
    <phoneticPr fontId="1"/>
  </si>
  <si>
    <t>293日目</t>
    <rPh sb="3" eb="4">
      <t>ニチ</t>
    </rPh>
    <rPh sb="4" eb="5">
      <t>メ</t>
    </rPh>
    <phoneticPr fontId="1"/>
  </si>
  <si>
    <t>294日目</t>
    <rPh sb="3" eb="4">
      <t>ニチ</t>
    </rPh>
    <rPh sb="4" eb="5">
      <t>メ</t>
    </rPh>
    <phoneticPr fontId="1"/>
  </si>
  <si>
    <t>295日目</t>
    <rPh sb="3" eb="4">
      <t>ニチ</t>
    </rPh>
    <rPh sb="4" eb="5">
      <t>メ</t>
    </rPh>
    <phoneticPr fontId="1"/>
  </si>
  <si>
    <t>296日目</t>
    <rPh sb="3" eb="4">
      <t>ニチ</t>
    </rPh>
    <rPh sb="4" eb="5">
      <t>メ</t>
    </rPh>
    <phoneticPr fontId="1"/>
  </si>
  <si>
    <t>297日目</t>
    <rPh sb="3" eb="4">
      <t>ニチ</t>
    </rPh>
    <rPh sb="4" eb="5">
      <t>メ</t>
    </rPh>
    <phoneticPr fontId="1"/>
  </si>
  <si>
    <t>298日目</t>
    <rPh sb="3" eb="4">
      <t>ニチ</t>
    </rPh>
    <rPh sb="4" eb="5">
      <t>メ</t>
    </rPh>
    <phoneticPr fontId="1"/>
  </si>
  <si>
    <t>299日目</t>
    <rPh sb="3" eb="4">
      <t>ニチ</t>
    </rPh>
    <rPh sb="4" eb="5">
      <t>メ</t>
    </rPh>
    <phoneticPr fontId="1"/>
  </si>
  <si>
    <t>300日目</t>
    <rPh sb="3" eb="4">
      <t>ニチ</t>
    </rPh>
    <rPh sb="4" eb="5">
      <t>メ</t>
    </rPh>
    <phoneticPr fontId="1"/>
  </si>
  <si>
    <t>※根拠書類として、必ず、活動日誌を作成すること。</t>
    <rPh sb="1" eb="3">
      <t>コンキョ</t>
    </rPh>
    <rPh sb="3" eb="5">
      <t>ショルイ</t>
    </rPh>
    <rPh sb="9" eb="10">
      <t>カナラ</t>
    </rPh>
    <rPh sb="12" eb="14">
      <t>カツドウ</t>
    </rPh>
    <rPh sb="14" eb="16">
      <t>ニッシ</t>
    </rPh>
    <rPh sb="17" eb="19">
      <t>サクセイ</t>
    </rPh>
    <phoneticPr fontId="8"/>
  </si>
  <si>
    <t>日誌には、実施年月日、活動時間帯、活動場所、活動内容、児童参加人数、支援員人数、作成者名など支援の状況が分かるように記載すること。</t>
    <rPh sb="0" eb="2">
      <t>ニッシ</t>
    </rPh>
    <rPh sb="37" eb="39">
      <t>ニンズウ</t>
    </rPh>
    <rPh sb="40" eb="42">
      <t>サクセイ</t>
    </rPh>
    <rPh sb="42" eb="43">
      <t>シャ</t>
    </rPh>
    <rPh sb="43" eb="44">
      <t>メイ</t>
    </rPh>
    <rPh sb="46" eb="48">
      <t>シエン</t>
    </rPh>
    <rPh sb="49" eb="51">
      <t>ジョウキョウ</t>
    </rPh>
    <rPh sb="52" eb="53">
      <t>ワ</t>
    </rPh>
    <rPh sb="58" eb="60">
      <t>キサイ</t>
    </rPh>
    <phoneticPr fontId="1"/>
  </si>
  <si>
    <t>年度大阪市留守家庭児童対策事業）</t>
    <phoneticPr fontId="1"/>
  </si>
  <si>
    <t>様式４０号</t>
    <rPh sb="0" eb="2">
      <t>ヨウシキ</t>
    </rPh>
    <rPh sb="4" eb="5">
      <t>ゴウ</t>
    </rPh>
    <phoneticPr fontId="1"/>
  </si>
  <si>
    <t>放課後児童支援員等処遇改善事業賃金改善計画書</t>
    <rPh sb="0" eb="3">
      <t>ホウカゴ</t>
    </rPh>
    <rPh sb="3" eb="5">
      <t>ジドウ</t>
    </rPh>
    <rPh sb="5" eb="8">
      <t>シエンイン</t>
    </rPh>
    <rPh sb="8" eb="9">
      <t>トウ</t>
    </rPh>
    <rPh sb="9" eb="11">
      <t>ショグウ</t>
    </rPh>
    <rPh sb="11" eb="13">
      <t>カイゼン</t>
    </rPh>
    <rPh sb="13" eb="15">
      <t>ジギョウ</t>
    </rPh>
    <rPh sb="15" eb="17">
      <t>チンギン</t>
    </rPh>
    <rPh sb="17" eb="19">
      <t>カイゼン</t>
    </rPh>
    <rPh sb="19" eb="22">
      <t>ケイカクショ</t>
    </rPh>
    <phoneticPr fontId="1"/>
  </si>
  <si>
    <r>
      <rPr>
        <b/>
        <sz val="12"/>
        <color theme="1"/>
        <rFont val="HGｺﾞｼｯｸM"/>
        <family val="3"/>
        <charset val="128"/>
      </rPr>
      <t>１．給与支払いの仕組み</t>
    </r>
    <rPh sb="2" eb="4">
      <t>キュウヨ</t>
    </rPh>
    <rPh sb="4" eb="6">
      <t>シハラ</t>
    </rPh>
    <rPh sb="8" eb="10">
      <t>シク</t>
    </rPh>
    <phoneticPr fontId="1"/>
  </si>
  <si>
    <t>①</t>
    <phoneticPr fontId="1"/>
  </si>
  <si>
    <t>常勤職員の給与</t>
    <rPh sb="0" eb="4">
      <t>ジョウキンショクイン</t>
    </rPh>
    <rPh sb="5" eb="7">
      <t>キュウヨ</t>
    </rPh>
    <phoneticPr fontId="1"/>
  </si>
  <si>
    <t>基本給：</t>
    <rPh sb="0" eb="3">
      <t>キホンキュウ</t>
    </rPh>
    <phoneticPr fontId="1"/>
  </si>
  <si>
    <t>当月</t>
    <rPh sb="0" eb="2">
      <t>トウゲツ</t>
    </rPh>
    <phoneticPr fontId="1"/>
  </si>
  <si>
    <t>日締め</t>
    <rPh sb="0" eb="1">
      <t>ニチ</t>
    </rPh>
    <rPh sb="1" eb="2">
      <t>シ</t>
    </rPh>
    <phoneticPr fontId="1"/>
  </si>
  <si>
    <t>の</t>
    <phoneticPr fontId="1"/>
  </si>
  <si>
    <t>日払い</t>
    <rPh sb="0" eb="2">
      <t>ニチバラ</t>
    </rPh>
    <phoneticPr fontId="1"/>
  </si>
  <si>
    <t>≪基本給の算定式≫</t>
    <rPh sb="1" eb="4">
      <t>キホンキュウ</t>
    </rPh>
    <rPh sb="5" eb="8">
      <t>サンテイシキ</t>
    </rPh>
    <phoneticPr fontId="1"/>
  </si>
  <si>
    <t>就業規則に定める正規職員の就労時間</t>
    <rPh sb="0" eb="4">
      <t>シュウギョウキソク</t>
    </rPh>
    <rPh sb="5" eb="6">
      <t>サダ</t>
    </rPh>
    <rPh sb="8" eb="10">
      <t>セイキ</t>
    </rPh>
    <rPh sb="10" eb="12">
      <t>ショクイン</t>
    </rPh>
    <rPh sb="13" eb="17">
      <t>シュウロウジカン</t>
    </rPh>
    <phoneticPr fontId="1"/>
  </si>
  <si>
    <t>手　当：</t>
    <rPh sb="0" eb="1">
      <t>テ</t>
    </rPh>
    <rPh sb="2" eb="3">
      <t>トウ</t>
    </rPh>
    <phoneticPr fontId="1"/>
  </si>
  <si>
    <t>②</t>
    <phoneticPr fontId="1"/>
  </si>
  <si>
    <t>非常勤職員の給与</t>
    <rPh sb="0" eb="1">
      <t>ヒ</t>
    </rPh>
    <rPh sb="1" eb="5">
      <t>ジョウキンショクイン</t>
    </rPh>
    <rPh sb="6" eb="8">
      <t>キュウヨ</t>
    </rPh>
    <phoneticPr fontId="1"/>
  </si>
  <si>
    <r>
      <rPr>
        <b/>
        <sz val="12"/>
        <color theme="1"/>
        <rFont val="HGｺﾞｼｯｸM"/>
        <family val="3"/>
        <charset val="128"/>
      </rPr>
      <t>２．補助額</t>
    </r>
    <rPh sb="2" eb="4">
      <t>ホジョ</t>
    </rPh>
    <rPh sb="4" eb="5">
      <t>ガク</t>
    </rPh>
    <phoneticPr fontId="1"/>
  </si>
  <si>
    <t>③</t>
    <phoneticPr fontId="1"/>
  </si>
  <si>
    <t>事業実施期間（給与支払期間）</t>
    <phoneticPr fontId="1"/>
  </si>
  <si>
    <t>④</t>
    <phoneticPr fontId="1"/>
  </si>
  <si>
    <r>
      <rPr>
        <b/>
        <sz val="12"/>
        <color theme="1"/>
        <rFont val="HGｺﾞｼｯｸM"/>
        <family val="3"/>
        <charset val="128"/>
      </rPr>
      <t>３．補助額</t>
    </r>
    <r>
      <rPr>
        <sz val="11"/>
        <color theme="1"/>
        <rFont val="游ゴシック"/>
        <family val="2"/>
        <charset val="128"/>
        <scheme val="minor"/>
      </rPr>
      <t/>
    </r>
    <rPh sb="2" eb="4">
      <t>ホジョ</t>
    </rPh>
    <rPh sb="4" eb="5">
      <t>ガク</t>
    </rPh>
    <phoneticPr fontId="1"/>
  </si>
  <si>
    <r>
      <rPr>
        <sz val="12"/>
        <color theme="1"/>
        <rFont val="HGｺﾞｼｯｸM"/>
        <family val="3"/>
        <charset val="128"/>
      </rPr>
      <t>．</t>
    </r>
    <phoneticPr fontId="1"/>
  </si>
  <si>
    <r>
      <rPr>
        <b/>
        <sz val="12"/>
        <color theme="1"/>
        <rFont val="HGｺﾞｼｯｸM"/>
        <family val="3"/>
        <charset val="128"/>
      </rPr>
      <t>賃金改善額</t>
    </r>
    <phoneticPr fontId="1"/>
  </si>
  <si>
    <t>⑤</t>
    <phoneticPr fontId="1"/>
  </si>
  <si>
    <t>処遇改善事業にかかる賃金改善により増加する法定福利費の事業主負担額年間合計額</t>
    <rPh sb="0" eb="2">
      <t>ショグウ</t>
    </rPh>
    <rPh sb="2" eb="4">
      <t>カイゼン</t>
    </rPh>
    <rPh sb="4" eb="6">
      <t>ジギョウ</t>
    </rPh>
    <rPh sb="10" eb="12">
      <t>チンギン</t>
    </rPh>
    <rPh sb="32" eb="33">
      <t>ガク</t>
    </rPh>
    <rPh sb="33" eb="35">
      <t>ネンカン</t>
    </rPh>
    <rPh sb="35" eb="37">
      <t>ゴウケイ</t>
    </rPh>
    <rPh sb="37" eb="38">
      <t>ガク</t>
    </rPh>
    <phoneticPr fontId="1"/>
  </si>
  <si>
    <t>その他確認事項</t>
    <rPh sb="2" eb="3">
      <t>タ</t>
    </rPh>
    <rPh sb="3" eb="7">
      <t>カクニンジコウ</t>
    </rPh>
    <phoneticPr fontId="1"/>
  </si>
  <si>
    <t>賃金改善に係る計画の具体的内容を職員に周知している</t>
    <phoneticPr fontId="1"/>
  </si>
  <si>
    <t>総合判定</t>
    <rPh sb="0" eb="4">
      <t>ソウゴウハンテイ</t>
    </rPh>
    <phoneticPr fontId="1"/>
  </si>
  <si>
    <t>上記の内容について、全ての職員に対し周知をした上で、提出していることを証明いたします。</t>
    <rPh sb="0" eb="2">
      <t>ジョウキ</t>
    </rPh>
    <rPh sb="3" eb="5">
      <t>ナイヨウ</t>
    </rPh>
    <rPh sb="10" eb="11">
      <t>スベ</t>
    </rPh>
    <rPh sb="13" eb="15">
      <t>ショクイン</t>
    </rPh>
    <rPh sb="16" eb="17">
      <t>タイ</t>
    </rPh>
    <rPh sb="18" eb="20">
      <t>シュウチ</t>
    </rPh>
    <rPh sb="23" eb="24">
      <t>ウエ</t>
    </rPh>
    <rPh sb="26" eb="28">
      <t>テイシュツ</t>
    </rPh>
    <rPh sb="35" eb="37">
      <t>ショウメイ</t>
    </rPh>
    <phoneticPr fontId="1"/>
  </si>
  <si>
    <t>実施事業者名</t>
    <rPh sb="0" eb="2">
      <t>ジッシ</t>
    </rPh>
    <rPh sb="2" eb="5">
      <t>ジギョウシャ</t>
    </rPh>
    <rPh sb="5" eb="6">
      <t>メイ</t>
    </rPh>
    <phoneticPr fontId="1"/>
  </si>
  <si>
    <t>代表者　役職 氏名</t>
    <rPh sb="0" eb="3">
      <t>ダイヒョウシャ</t>
    </rPh>
    <rPh sb="4" eb="6">
      <t>ヤクショク</t>
    </rPh>
    <rPh sb="7" eb="9">
      <t>シメイ</t>
    </rPh>
    <rPh sb="8" eb="9">
      <t>メイ</t>
    </rPh>
    <phoneticPr fontId="1"/>
  </si>
  <si>
    <t>（様式４０号別添）</t>
    <rPh sb="1" eb="3">
      <t>ヨウシキ</t>
    </rPh>
    <rPh sb="5" eb="6">
      <t>ゴウ</t>
    </rPh>
    <rPh sb="6" eb="8">
      <t>ベッテン</t>
    </rPh>
    <phoneticPr fontId="1"/>
  </si>
  <si>
    <t>年度</t>
    <rPh sb="0" eb="2">
      <t>ネンド</t>
    </rPh>
    <phoneticPr fontId="1"/>
  </si>
  <si>
    <t>賃金改善内訳（職員別内訳計画書）</t>
    <rPh sb="0" eb="2">
      <t>チンギン</t>
    </rPh>
    <rPh sb="2" eb="4">
      <t>カイゼン</t>
    </rPh>
    <rPh sb="4" eb="6">
      <t>ウチワケ</t>
    </rPh>
    <rPh sb="7" eb="9">
      <t>ショクイン</t>
    </rPh>
    <rPh sb="9" eb="10">
      <t>ベツ</t>
    </rPh>
    <rPh sb="10" eb="12">
      <t>ウチワケ</t>
    </rPh>
    <rPh sb="12" eb="15">
      <t>ケイカクショ</t>
    </rPh>
    <phoneticPr fontId="1"/>
  </si>
  <si>
    <t>※黄色のセルについて記入を行ってください。</t>
    <rPh sb="1" eb="3">
      <t>キイロ</t>
    </rPh>
    <rPh sb="10" eb="12">
      <t>キニュウ</t>
    </rPh>
    <rPh sb="13" eb="14">
      <t>オコナ</t>
    </rPh>
    <phoneticPr fontId="1"/>
  </si>
  <si>
    <t>※放課後児童クラブで勤務する職員のうち、賃金改善を行う者（職種問わず、非常勤を含み、経営に携わる法人の役員を除く。）を記載
　してください。</t>
    <rPh sb="1" eb="4">
      <t>ホウカゴ</t>
    </rPh>
    <rPh sb="4" eb="6">
      <t>ジドウ</t>
    </rPh>
    <rPh sb="10" eb="12">
      <t>キンム</t>
    </rPh>
    <rPh sb="14" eb="16">
      <t>ショクイン</t>
    </rPh>
    <rPh sb="20" eb="22">
      <t>チンギン</t>
    </rPh>
    <rPh sb="22" eb="24">
      <t>カイゼン</t>
    </rPh>
    <rPh sb="25" eb="26">
      <t>オコナ</t>
    </rPh>
    <rPh sb="27" eb="28">
      <t>シャ</t>
    </rPh>
    <rPh sb="29" eb="31">
      <t>ショクシュ</t>
    </rPh>
    <rPh sb="31" eb="32">
      <t>ト</t>
    </rPh>
    <rPh sb="35" eb="38">
      <t>ヒジョウキン</t>
    </rPh>
    <rPh sb="39" eb="40">
      <t>フク</t>
    </rPh>
    <rPh sb="42" eb="44">
      <t>ケイエイ</t>
    </rPh>
    <rPh sb="45" eb="46">
      <t>タズサ</t>
    </rPh>
    <rPh sb="48" eb="50">
      <t>ホウジン</t>
    </rPh>
    <rPh sb="51" eb="53">
      <t>ヤクイン</t>
    </rPh>
    <rPh sb="54" eb="55">
      <t>ノゾ</t>
    </rPh>
    <rPh sb="59" eb="61">
      <t>キサイ</t>
    </rPh>
    <phoneticPr fontId="1"/>
  </si>
  <si>
    <t>※他の放課後児童クラブと兼務している職員の申請を行う場合は、兼務先の事業者に確認を行い、法定労働時間を超過しない範囲で申請を
　行ってください。法定労働時間を超過している場合、いずれの申請も受理することはできません。</t>
    <rPh sb="1" eb="2">
      <t>ホカ</t>
    </rPh>
    <rPh sb="3" eb="6">
      <t>ホウカゴ</t>
    </rPh>
    <rPh sb="6" eb="8">
      <t>ジドウ</t>
    </rPh>
    <rPh sb="12" eb="14">
      <t>ケンム</t>
    </rPh>
    <rPh sb="18" eb="20">
      <t>ショクイン</t>
    </rPh>
    <rPh sb="21" eb="23">
      <t>シンセイ</t>
    </rPh>
    <rPh sb="24" eb="25">
      <t>オコナ</t>
    </rPh>
    <rPh sb="26" eb="28">
      <t>バアイ</t>
    </rPh>
    <rPh sb="30" eb="32">
      <t>ケンム</t>
    </rPh>
    <rPh sb="32" eb="33">
      <t>サキ</t>
    </rPh>
    <rPh sb="34" eb="37">
      <t>ジギョウシャ</t>
    </rPh>
    <rPh sb="38" eb="40">
      <t>カクニン</t>
    </rPh>
    <rPh sb="41" eb="42">
      <t>オコナ</t>
    </rPh>
    <rPh sb="48" eb="50">
      <t>ジカン</t>
    </rPh>
    <rPh sb="51" eb="53">
      <t>チョウカ</t>
    </rPh>
    <rPh sb="56" eb="58">
      <t>ハンイ</t>
    </rPh>
    <rPh sb="59" eb="61">
      <t>シンセイ</t>
    </rPh>
    <rPh sb="64" eb="65">
      <t>オコナ</t>
    </rPh>
    <rPh sb="72" eb="78">
      <t>ホウテイロウドウジカン</t>
    </rPh>
    <rPh sb="79" eb="81">
      <t>チョウカ</t>
    </rPh>
    <rPh sb="85" eb="87">
      <t>バアイ</t>
    </rPh>
    <rPh sb="92" eb="94">
      <t>シンセイ</t>
    </rPh>
    <rPh sb="95" eb="97">
      <t>ジュリ</t>
    </rPh>
    <phoneticPr fontId="1"/>
  </si>
  <si>
    <t>１．</t>
    <phoneticPr fontId="1"/>
  </si>
  <si>
    <t>勤務情報</t>
    <rPh sb="0" eb="2">
      <t>キンム</t>
    </rPh>
    <rPh sb="2" eb="4">
      <t>ジョウホウ</t>
    </rPh>
    <phoneticPr fontId="1"/>
  </si>
  <si>
    <t>NO.</t>
    <phoneticPr fontId="1"/>
  </si>
  <si>
    <t>(1)</t>
  </si>
  <si>
    <t>職員名</t>
    <rPh sb="0" eb="2">
      <t>ショクイン</t>
    </rPh>
    <rPh sb="2" eb="3">
      <t>メイ</t>
    </rPh>
    <phoneticPr fontId="1"/>
  </si>
  <si>
    <t>(2)</t>
    <phoneticPr fontId="1"/>
  </si>
  <si>
    <t>職種</t>
    <rPh sb="0" eb="2">
      <t>ショクシュ</t>
    </rPh>
    <phoneticPr fontId="1"/>
  </si>
  <si>
    <t>(3)</t>
    <phoneticPr fontId="1"/>
  </si>
  <si>
    <t>(4)</t>
    <phoneticPr fontId="1"/>
  </si>
  <si>
    <t>１ヶ月あたりの勤務時間数</t>
    <rPh sb="2" eb="3">
      <t>ゲツ</t>
    </rPh>
    <rPh sb="7" eb="9">
      <t>キンム</t>
    </rPh>
    <rPh sb="9" eb="12">
      <t>ジカンスウ</t>
    </rPh>
    <phoneticPr fontId="1"/>
  </si>
  <si>
    <t>(5)</t>
    <phoneticPr fontId="1"/>
  </si>
  <si>
    <t>他の放課後児童クラブとの兼務状況</t>
    <rPh sb="0" eb="1">
      <t>タ</t>
    </rPh>
    <rPh sb="2" eb="7">
      <t>ホウカゴジドウ</t>
    </rPh>
    <rPh sb="12" eb="16">
      <t>ケンムジョウキョウ</t>
    </rPh>
    <phoneticPr fontId="1"/>
  </si>
  <si>
    <t>放課後児童支援員</t>
    <rPh sb="0" eb="5">
      <t>ホウカゴジドウ</t>
    </rPh>
    <rPh sb="5" eb="8">
      <t>シエンイン</t>
    </rPh>
    <phoneticPr fontId="1"/>
  </si>
  <si>
    <t>常勤職員</t>
    <rPh sb="0" eb="4">
      <t>ジョウキンショクイン</t>
    </rPh>
    <phoneticPr fontId="1"/>
  </si>
  <si>
    <t>他の放課後児童クラブとの兼務職員の有無</t>
    <rPh sb="0" eb="1">
      <t>タ</t>
    </rPh>
    <rPh sb="2" eb="7">
      <t>ホウカゴジドウ</t>
    </rPh>
    <rPh sb="12" eb="14">
      <t>ケンム</t>
    </rPh>
    <rPh sb="14" eb="16">
      <t>ショクイン</t>
    </rPh>
    <rPh sb="17" eb="19">
      <t>ウム</t>
    </rPh>
    <phoneticPr fontId="1"/>
  </si>
  <si>
    <t>看護師等</t>
    <rPh sb="0" eb="4">
      <t>カンゴシトウ</t>
    </rPh>
    <phoneticPr fontId="1"/>
  </si>
  <si>
    <t>非常勤職員</t>
    <rPh sb="0" eb="5">
      <t>ヒジョウキンショクイン</t>
    </rPh>
    <phoneticPr fontId="1"/>
  </si>
  <si>
    <t>備考欄</t>
    <rPh sb="0" eb="2">
      <t>ビコウ</t>
    </rPh>
    <rPh sb="2" eb="3">
      <t>ラン</t>
    </rPh>
    <phoneticPr fontId="1"/>
  </si>
  <si>
    <t>兼務している施設数</t>
    <rPh sb="0" eb="2">
      <t>ケンム</t>
    </rPh>
    <rPh sb="6" eb="8">
      <t>シセツ</t>
    </rPh>
    <rPh sb="8" eb="9">
      <t>スウ</t>
    </rPh>
    <phoneticPr fontId="1"/>
  </si>
  <si>
    <t>兼務先放課後
児童クラブ名①</t>
    <rPh sb="0" eb="3">
      <t>ケンムサキ</t>
    </rPh>
    <rPh sb="3" eb="6">
      <t>ホウカゴ</t>
    </rPh>
    <rPh sb="7" eb="9">
      <t>ジドウ</t>
    </rPh>
    <rPh sb="12" eb="13">
      <t>メイ</t>
    </rPh>
    <phoneticPr fontId="1"/>
  </si>
  <si>
    <t>兼務先放課後
児童クラブ名②</t>
    <rPh sb="0" eb="3">
      <t>ケンムサキ</t>
    </rPh>
    <rPh sb="3" eb="6">
      <t>ホウカゴ</t>
    </rPh>
    <rPh sb="7" eb="9">
      <t>ジドウ</t>
    </rPh>
    <rPh sb="12" eb="13">
      <t>メイ</t>
    </rPh>
    <phoneticPr fontId="1"/>
  </si>
  <si>
    <t>その他兼務先
勤務予定時間号計</t>
    <rPh sb="2" eb="3">
      <t>タ</t>
    </rPh>
    <rPh sb="3" eb="6">
      <t>ケンムサキ</t>
    </rPh>
    <rPh sb="7" eb="9">
      <t>キンム</t>
    </rPh>
    <rPh sb="9" eb="13">
      <t>ヨテイジカン</t>
    </rPh>
    <rPh sb="13" eb="14">
      <t>ゴウ</t>
    </rPh>
    <rPh sb="14" eb="15">
      <t>ケイ</t>
    </rPh>
    <phoneticPr fontId="1"/>
  </si>
  <si>
    <t>※備考欄に職種を記載</t>
    <rPh sb="1" eb="4">
      <t>ビコウラン</t>
    </rPh>
    <rPh sb="5" eb="7">
      <t>ショクシュ</t>
    </rPh>
    <rPh sb="8" eb="10">
      <t>キサイ</t>
    </rPh>
    <phoneticPr fontId="1"/>
  </si>
  <si>
    <t>（申請施設数除く）</t>
    <phoneticPr fontId="1"/>
  </si>
  <si>
    <t>２．</t>
    <phoneticPr fontId="1"/>
  </si>
  <si>
    <t>賃金改善状況</t>
    <rPh sb="0" eb="2">
      <t>チンギン</t>
    </rPh>
    <rPh sb="2" eb="4">
      <t>カイゼン</t>
    </rPh>
    <rPh sb="4" eb="6">
      <t>ジョウキョウ</t>
    </rPh>
    <phoneticPr fontId="1"/>
  </si>
  <si>
    <t>賃金改善
実施月数</t>
    <rPh sb="0" eb="2">
      <t>チンギン</t>
    </rPh>
    <rPh sb="2" eb="4">
      <t>カイゼン</t>
    </rPh>
    <rPh sb="5" eb="7">
      <t>ジッシ</t>
    </rPh>
    <rPh sb="7" eb="9">
      <t>ツキスウ</t>
    </rPh>
    <phoneticPr fontId="1"/>
  </si>
  <si>
    <t>賃金改善に伴う法定福利費等の事業主負担分の増分</t>
    <phoneticPr fontId="1"/>
  </si>
  <si>
    <t>他の加算・補助の申請状況</t>
    <rPh sb="0" eb="1">
      <t>タ</t>
    </rPh>
    <rPh sb="2" eb="4">
      <t>カサン</t>
    </rPh>
    <rPh sb="5" eb="7">
      <t>ホジョ</t>
    </rPh>
    <rPh sb="8" eb="12">
      <t>シンセイジョウキョウ</t>
    </rPh>
    <phoneticPr fontId="1"/>
  </si>
  <si>
    <t>障がい児・医ケア児受入推進加算を申請</t>
    <rPh sb="0" eb="1">
      <t>ショウ</t>
    </rPh>
    <rPh sb="3" eb="4">
      <t>ジ</t>
    </rPh>
    <rPh sb="5" eb="6">
      <t>イ</t>
    </rPh>
    <rPh sb="8" eb="9">
      <t>ジ</t>
    </rPh>
    <rPh sb="9" eb="15">
      <t>ウケイレスイシンカサン</t>
    </rPh>
    <rPh sb="16" eb="18">
      <t>シンセイ</t>
    </rPh>
    <phoneticPr fontId="1"/>
  </si>
  <si>
    <t>キャリアアップ処遇改善事業補助を申請</t>
    <rPh sb="11" eb="13">
      <t>ジギョウ</t>
    </rPh>
    <rPh sb="16" eb="18">
      <t>シンセイ</t>
    </rPh>
    <phoneticPr fontId="1"/>
  </si>
  <si>
    <t>①と②を申請</t>
    <rPh sb="4" eb="6">
      <t>シンセイ</t>
    </rPh>
    <phoneticPr fontId="1"/>
  </si>
  <si>
    <t>他の加算・補助・他事業申請なし</t>
    <rPh sb="0" eb="1">
      <t>タ</t>
    </rPh>
    <rPh sb="2" eb="4">
      <t>カサン</t>
    </rPh>
    <rPh sb="5" eb="7">
      <t>ホジョ</t>
    </rPh>
    <rPh sb="8" eb="9">
      <t>タ</t>
    </rPh>
    <rPh sb="9" eb="11">
      <t>ジギョウ</t>
    </rPh>
    <rPh sb="11" eb="13">
      <t>シンセイ</t>
    </rPh>
    <phoneticPr fontId="1"/>
  </si>
  <si>
    <t>平均</t>
    <rPh sb="0" eb="2">
      <t>ヘイキン</t>
    </rPh>
    <phoneticPr fontId="1"/>
  </si>
  <si>
    <r>
      <rPr>
        <sz val="10"/>
        <color theme="1"/>
        <rFont val="ＭＳ 明朝"/>
        <family val="1"/>
        <charset val="128"/>
      </rPr>
      <t>－</t>
    </r>
    <phoneticPr fontId="1"/>
  </si>
  <si>
    <t>３．</t>
    <phoneticPr fontId="1"/>
  </si>
  <si>
    <t>補助基準額</t>
    <rPh sb="0" eb="5">
      <t>ホジョキジュンガク</t>
    </rPh>
    <phoneticPr fontId="1"/>
  </si>
  <si>
    <t>NO.</t>
  </si>
  <si>
    <t>常勤換算値</t>
    <rPh sb="0" eb="2">
      <t>ジョウキン</t>
    </rPh>
    <rPh sb="2" eb="4">
      <t>カンザン</t>
    </rPh>
    <rPh sb="4" eb="5">
      <t>チ</t>
    </rPh>
    <phoneticPr fontId="1"/>
  </si>
  <si>
    <t>補助基準額</t>
    <phoneticPr fontId="1"/>
  </si>
  <si>
    <t>常勤職員</t>
    <rPh sb="0" eb="2">
      <t>ジョウキン</t>
    </rPh>
    <rPh sb="2" eb="4">
      <t>ショクイン</t>
    </rPh>
    <phoneticPr fontId="1"/>
  </si>
  <si>
    <t>１か月あたり
の基準額</t>
    <rPh sb="2" eb="3">
      <t>ゲツ</t>
    </rPh>
    <rPh sb="8" eb="11">
      <t>キジュンガク</t>
    </rPh>
    <phoneticPr fontId="1"/>
  </si>
  <si>
    <t>常勤職員の所定労働時間</t>
    <phoneticPr fontId="1"/>
  </si>
  <si>
    <t>※百円未満切り捨て</t>
    <rPh sb="1" eb="2">
      <t>ヒャク</t>
    </rPh>
    <rPh sb="2" eb="3">
      <t>エン</t>
    </rPh>
    <rPh sb="3" eb="5">
      <t>ミマン</t>
    </rPh>
    <rPh sb="5" eb="6">
      <t>キ</t>
    </rPh>
    <rPh sb="7" eb="8">
      <t>ス</t>
    </rPh>
    <phoneticPr fontId="1"/>
  </si>
  <si>
    <t>（様式４２号）</t>
    <rPh sb="1" eb="3">
      <t>ヨウシキ</t>
    </rPh>
    <rPh sb="5" eb="6">
      <t>ゴウ</t>
    </rPh>
    <phoneticPr fontId="1"/>
  </si>
  <si>
    <t>障がい児環境整備加算補助金計画書</t>
    <rPh sb="0" eb="1">
      <t>ショウ</t>
    </rPh>
    <rPh sb="3" eb="4">
      <t>ジ</t>
    </rPh>
    <rPh sb="4" eb="6">
      <t>カンキョウ</t>
    </rPh>
    <rPh sb="6" eb="8">
      <t>セイビ</t>
    </rPh>
    <rPh sb="8" eb="10">
      <t>カサン</t>
    </rPh>
    <rPh sb="10" eb="13">
      <t>ホジョキン</t>
    </rPh>
    <rPh sb="13" eb="16">
      <t>ケイカクショ</t>
    </rPh>
    <phoneticPr fontId="1"/>
  </si>
  <si>
    <t>放課後児童クラブ名</t>
    <rPh sb="0" eb="5">
      <t>ホウカゴジドウ</t>
    </rPh>
    <rPh sb="8" eb="9">
      <t>メイ</t>
    </rPh>
    <phoneticPr fontId="1"/>
  </si>
  <si>
    <t>障がい児童数</t>
    <rPh sb="0" eb="1">
      <t>ショウ</t>
    </rPh>
    <rPh sb="3" eb="5">
      <t>ジドウ</t>
    </rPh>
    <rPh sb="5" eb="6">
      <t>スウ</t>
    </rPh>
    <phoneticPr fontId="1"/>
  </si>
  <si>
    <t>補助申請額</t>
    <rPh sb="0" eb="5">
      <t>ホジョシンセイガク</t>
    </rPh>
    <phoneticPr fontId="1"/>
  </si>
  <si>
    <t>番号</t>
    <rPh sb="0" eb="2">
      <t>バンゴウ</t>
    </rPh>
    <phoneticPr fontId="1"/>
  </si>
  <si>
    <t>購入物品名称</t>
    <rPh sb="0" eb="2">
      <t>コウニュウ</t>
    </rPh>
    <rPh sb="2" eb="4">
      <t>ブッピン</t>
    </rPh>
    <rPh sb="4" eb="6">
      <t>メイショウ</t>
    </rPh>
    <phoneticPr fontId="1"/>
  </si>
  <si>
    <t>購入予定額</t>
    <rPh sb="0" eb="5">
      <t>コウニュウヨテイガク</t>
    </rPh>
    <phoneticPr fontId="1"/>
  </si>
  <si>
    <t>購入物品を必要とする理由</t>
    <rPh sb="0" eb="2">
      <t>コウニュウ</t>
    </rPh>
    <rPh sb="2" eb="4">
      <t>ブッピン</t>
    </rPh>
    <rPh sb="5" eb="7">
      <t>ヒツヨウ</t>
    </rPh>
    <rPh sb="10" eb="12">
      <t>リユウ</t>
    </rPh>
    <phoneticPr fontId="1"/>
  </si>
  <si>
    <t>（様式７号）</t>
    <rPh sb="1" eb="3">
      <t>ヨウシキ</t>
    </rPh>
    <rPh sb="4" eb="5">
      <t>ゴウ</t>
    </rPh>
    <phoneticPr fontId="8"/>
  </si>
  <si>
    <t>（令和</t>
    <rPh sb="1" eb="3">
      <t>レイワ</t>
    </rPh>
    <phoneticPr fontId="1"/>
  </si>
  <si>
    <t>収　　入</t>
    <rPh sb="0" eb="1">
      <t>オサム</t>
    </rPh>
    <rPh sb="3" eb="4">
      <t>ニュウ</t>
    </rPh>
    <phoneticPr fontId="8"/>
  </si>
  <si>
    <t>判定</t>
    <rPh sb="0" eb="2">
      <t>ハンテイ</t>
    </rPh>
    <phoneticPr fontId="8"/>
  </si>
  <si>
    <t>大阪市補助金等</t>
    <rPh sb="0" eb="2">
      <t>オオサカ</t>
    </rPh>
    <rPh sb="2" eb="3">
      <t>シ</t>
    </rPh>
    <rPh sb="3" eb="6">
      <t>ホジョキン</t>
    </rPh>
    <rPh sb="6" eb="7">
      <t>ナド</t>
    </rPh>
    <phoneticPr fontId="8"/>
  </si>
  <si>
    <t>その他補助金（大阪府補助金等）</t>
    <rPh sb="2" eb="3">
      <t>タ</t>
    </rPh>
    <rPh sb="3" eb="6">
      <t>ホジョキン</t>
    </rPh>
    <rPh sb="7" eb="10">
      <t>オオサカフ</t>
    </rPh>
    <rPh sb="10" eb="13">
      <t>ホジョキン</t>
    </rPh>
    <rPh sb="13" eb="14">
      <t>ナド</t>
    </rPh>
    <phoneticPr fontId="8"/>
  </si>
  <si>
    <t>別紙のとおり</t>
    <rPh sb="0" eb="2">
      <t>ベッシ</t>
    </rPh>
    <phoneticPr fontId="1"/>
  </si>
  <si>
    <t>入所金</t>
    <rPh sb="0" eb="3">
      <t>ニュウショキン</t>
    </rPh>
    <phoneticPr fontId="8"/>
  </si>
  <si>
    <t>間食費</t>
    <rPh sb="0" eb="1">
      <t>アイダ</t>
    </rPh>
    <rPh sb="1" eb="3">
      <t>ショクヒ</t>
    </rPh>
    <phoneticPr fontId="8"/>
  </si>
  <si>
    <t>延長保育</t>
    <rPh sb="0" eb="4">
      <t>エンチョウホイク</t>
    </rPh>
    <phoneticPr fontId="8"/>
  </si>
  <si>
    <t>各種行事</t>
    <rPh sb="0" eb="2">
      <t>カクシュ</t>
    </rPh>
    <rPh sb="2" eb="4">
      <t>ギョウジ</t>
    </rPh>
    <phoneticPr fontId="8"/>
  </si>
  <si>
    <t>令和</t>
    <rPh sb="0" eb="2">
      <t>レイワ</t>
    </rPh>
    <phoneticPr fontId="8"/>
  </si>
  <si>
    <t>受取利息配当金収入</t>
    <rPh sb="0" eb="4">
      <t>ウケトリリソク</t>
    </rPh>
    <rPh sb="4" eb="7">
      <t>ハイトウキン</t>
    </rPh>
    <rPh sb="7" eb="9">
      <t>シュウニュウ</t>
    </rPh>
    <phoneticPr fontId="8"/>
  </si>
  <si>
    <t>借入金</t>
    <rPh sb="0" eb="3">
      <t>カリイレキン</t>
    </rPh>
    <phoneticPr fontId="8"/>
  </si>
  <si>
    <t>別紙一覧のとおり</t>
    <rPh sb="0" eb="2">
      <t>ベッシ</t>
    </rPh>
    <rPh sb="2" eb="4">
      <t>イチラン</t>
    </rPh>
    <phoneticPr fontId="1"/>
  </si>
  <si>
    <t>障がい児環境整備加算</t>
    <rPh sb="0" eb="1">
      <t>ショウ</t>
    </rPh>
    <rPh sb="3" eb="4">
      <t>ジ</t>
    </rPh>
    <rPh sb="4" eb="6">
      <t>カンキョウ</t>
    </rPh>
    <rPh sb="6" eb="8">
      <t>セイビ</t>
    </rPh>
    <rPh sb="8" eb="10">
      <t>カサン</t>
    </rPh>
    <phoneticPr fontId="8"/>
  </si>
  <si>
    <t>感染症対策改修補助金</t>
    <phoneticPr fontId="1"/>
  </si>
  <si>
    <t>性被害防止対策に係る
設備等支援補助金</t>
    <rPh sb="0" eb="3">
      <t>セイヒガイ</t>
    </rPh>
    <rPh sb="3" eb="7">
      <t>ボウシタイサク</t>
    </rPh>
    <rPh sb="8" eb="9">
      <t>カカ</t>
    </rPh>
    <rPh sb="11" eb="14">
      <t>セツビナド</t>
    </rPh>
    <rPh sb="14" eb="16">
      <t>シエン</t>
    </rPh>
    <phoneticPr fontId="1"/>
  </si>
  <si>
    <t>法人用（様式７－２号）</t>
    <rPh sb="0" eb="3">
      <t>ホウジンヨウ</t>
    </rPh>
    <rPh sb="9" eb="10">
      <t>ゴウ</t>
    </rPh>
    <phoneticPr fontId="8"/>
  </si>
  <si>
    <t>法人用（様式７-2号）</t>
    <rPh sb="0" eb="3">
      <t>ホウジンヨウ</t>
    </rPh>
    <rPh sb="4" eb="6">
      <t>ヨウシキ</t>
    </rPh>
    <rPh sb="9" eb="10">
      <t>ゴウ</t>
    </rPh>
    <phoneticPr fontId="8"/>
  </si>
  <si>
    <r>
      <t xml:space="preserve">退所日
</t>
    </r>
    <r>
      <rPr>
        <sz val="9"/>
        <color theme="1"/>
        <rFont val="ＭＳ 明朝"/>
        <family val="1"/>
        <charset val="128"/>
      </rPr>
      <t>(変更日)</t>
    </r>
    <rPh sb="0" eb="2">
      <t>タイショ</t>
    </rPh>
    <rPh sb="2" eb="3">
      <t>ヒ</t>
    </rPh>
    <rPh sb="5" eb="8">
      <t>ヘンコウビ</t>
    </rPh>
    <phoneticPr fontId="8"/>
  </si>
  <si>
    <t>※ 医療的ケア児受入推進加算を申請する場合は、『（様式８号別紙２）医療的ケア利用についての保護者申立書』を添付してください。</t>
    <rPh sb="2" eb="4">
      <t>イリョウ</t>
    </rPh>
    <rPh sb="4" eb="5">
      <t>テキ</t>
    </rPh>
    <rPh sb="7" eb="8">
      <t>ジ</t>
    </rPh>
    <rPh sb="8" eb="10">
      <t>ウケイレ</t>
    </rPh>
    <rPh sb="10" eb="12">
      <t>スイシン</t>
    </rPh>
    <rPh sb="12" eb="14">
      <t>カサン</t>
    </rPh>
    <rPh sb="15" eb="17">
      <t>シンセイ</t>
    </rPh>
    <rPh sb="19" eb="21">
      <t>バアイ</t>
    </rPh>
    <rPh sb="25" eb="27">
      <t>ヨウシキ</t>
    </rPh>
    <rPh sb="28" eb="29">
      <t>ゴウ</t>
    </rPh>
    <rPh sb="29" eb="31">
      <t>ベッシ</t>
    </rPh>
    <rPh sb="33" eb="35">
      <t>イリョウ</t>
    </rPh>
    <rPh sb="35" eb="36">
      <t>テキ</t>
    </rPh>
    <rPh sb="38" eb="40">
      <t>リヨウ</t>
    </rPh>
    <rPh sb="45" eb="48">
      <t>ホゴシャ</t>
    </rPh>
    <rPh sb="48" eb="51">
      <t>モウシタテショ</t>
    </rPh>
    <rPh sb="53" eb="55">
      <t>テンプ</t>
    </rPh>
    <phoneticPr fontId="1"/>
  </si>
  <si>
    <t>※ 障がい児受入推進事業加算を申請する場合は、『（様式８号別紙１）障がい児一覧』に証明書類（身体障がい者手帳等）の写しを添付してください。</t>
    <rPh sb="2" eb="3">
      <t>ショウ</t>
    </rPh>
    <rPh sb="5" eb="6">
      <t>ジ</t>
    </rPh>
    <rPh sb="6" eb="8">
      <t>ウケイレ</t>
    </rPh>
    <rPh sb="8" eb="10">
      <t>スイシン</t>
    </rPh>
    <rPh sb="10" eb="12">
      <t>ジギョウ</t>
    </rPh>
    <rPh sb="12" eb="14">
      <t>カサン</t>
    </rPh>
    <rPh sb="15" eb="17">
      <t>シンセイ</t>
    </rPh>
    <rPh sb="19" eb="21">
      <t>バアイ</t>
    </rPh>
    <rPh sb="25" eb="27">
      <t>ヨウシキ</t>
    </rPh>
    <rPh sb="28" eb="29">
      <t>ゴウ</t>
    </rPh>
    <rPh sb="29" eb="31">
      <t>ベッシ</t>
    </rPh>
    <rPh sb="33" eb="34">
      <t>ショウ</t>
    </rPh>
    <rPh sb="36" eb="39">
      <t>ジイチラン</t>
    </rPh>
    <rPh sb="41" eb="43">
      <t>ショウメイ</t>
    </rPh>
    <rPh sb="43" eb="45">
      <t>ショルイ</t>
    </rPh>
    <rPh sb="46" eb="48">
      <t>シンタイ</t>
    </rPh>
    <rPh sb="48" eb="49">
      <t>ショウ</t>
    </rPh>
    <rPh sb="51" eb="55">
      <t>シャテチョウトウ</t>
    </rPh>
    <rPh sb="57" eb="58">
      <t>ウツ</t>
    </rPh>
    <rPh sb="60" eb="62">
      <t>テンプ</t>
    </rPh>
    <phoneticPr fontId="1"/>
  </si>
  <si>
    <t>放課後児童クラブ名称</t>
    <rPh sb="0" eb="5">
      <t>ホウカゴジドウ</t>
    </rPh>
    <rPh sb="8" eb="10">
      <t>メイショウ</t>
    </rPh>
    <phoneticPr fontId="1"/>
  </si>
  <si>
    <t>事業所番号</t>
    <rPh sb="0" eb="5">
      <t>ジギョウショバンゴウ</t>
    </rPh>
    <phoneticPr fontId="1"/>
  </si>
  <si>
    <t>（様式９、10、11、42号）</t>
    <rPh sb="1" eb="3">
      <t>ヨウシキ</t>
    </rPh>
    <rPh sb="13" eb="14">
      <t>ゴウ</t>
    </rPh>
    <phoneticPr fontId="1"/>
  </si>
  <si>
    <t>様式7</t>
    <rPh sb="0" eb="2">
      <t>ヨウシキ</t>
    </rPh>
    <phoneticPr fontId="1"/>
  </si>
  <si>
    <t>別紙のとおり</t>
    <rPh sb="0" eb="2">
      <t>ベッシ</t>
    </rPh>
    <phoneticPr fontId="1"/>
  </si>
  <si>
    <t>様式8</t>
    <rPh sb="0" eb="2">
      <t>ヨウシキ</t>
    </rPh>
    <phoneticPr fontId="1"/>
  </si>
  <si>
    <t>様式7-2</t>
    <rPh sb="0" eb="2">
      <t>ヨウシキ</t>
    </rPh>
    <phoneticPr fontId="1"/>
  </si>
  <si>
    <t>様式9</t>
    <rPh sb="0" eb="2">
      <t>ヨウシキ</t>
    </rPh>
    <phoneticPr fontId="1"/>
  </si>
  <si>
    <t>様式10</t>
    <rPh sb="0" eb="2">
      <t>ヨウシキ</t>
    </rPh>
    <phoneticPr fontId="1"/>
  </si>
  <si>
    <t>対応職員</t>
    <rPh sb="0" eb="4">
      <t>タイオウショクイン</t>
    </rPh>
    <phoneticPr fontId="1"/>
  </si>
  <si>
    <t>放課後児童支援員等処遇改善事業補助金</t>
    <phoneticPr fontId="1"/>
  </si>
  <si>
    <t>様式40</t>
    <rPh sb="0" eb="2">
      <t>ヨウシキ</t>
    </rPh>
    <phoneticPr fontId="1"/>
  </si>
  <si>
    <t>判定</t>
    <rPh sb="0" eb="2">
      <t>ハンテイ</t>
    </rPh>
    <phoneticPr fontId="1"/>
  </si>
  <si>
    <t>令和６年度</t>
    <rPh sb="0" eb="2">
      <t>レイワ</t>
    </rPh>
    <rPh sb="3" eb="5">
      <t>ネンド</t>
    </rPh>
    <phoneticPr fontId="1"/>
  </si>
  <si>
    <r>
      <t xml:space="preserve">※ 該当する施設種別の </t>
    </r>
    <r>
      <rPr>
        <b/>
        <sz val="10"/>
        <color theme="1"/>
        <rFont val="ＭＳ ゴシック"/>
        <family val="3"/>
        <charset val="128"/>
      </rPr>
      <t xml:space="preserve">□ </t>
    </r>
    <r>
      <rPr>
        <sz val="9"/>
        <color theme="1"/>
        <rFont val="ＭＳ ゴシック"/>
        <family val="3"/>
        <charset val="128"/>
      </rPr>
      <t>に"</t>
    </r>
    <r>
      <rPr>
        <sz val="9"/>
        <color theme="1"/>
        <rFont val="Segoe UI Symbol"/>
        <family val="3"/>
      </rPr>
      <t>✓</t>
    </r>
    <r>
      <rPr>
        <sz val="9"/>
        <color theme="1"/>
        <rFont val="ＭＳ ゴシック"/>
        <family val="3"/>
        <charset val="128"/>
      </rPr>
      <t>"を入れてください。</t>
    </r>
    <rPh sb="2" eb="4">
      <t>ガイトウ</t>
    </rPh>
    <rPh sb="6" eb="10">
      <t>シセツシュベツ</t>
    </rPh>
    <rPh sb="19" eb="20">
      <t>イ</t>
    </rPh>
    <phoneticPr fontId="1"/>
  </si>
  <si>
    <t>月</t>
    <rPh sb="0" eb="1">
      <t>ツキ</t>
    </rPh>
    <phoneticPr fontId="1"/>
  </si>
  <si>
    <t>予算書 ・ 決算書</t>
    <phoneticPr fontId="1"/>
  </si>
  <si>
    <t>※２　標題の予算書・決算書については該当するものをプルダウンで選択してください。</t>
    <rPh sb="3" eb="5">
      <t>ヒョウダイ</t>
    </rPh>
    <rPh sb="6" eb="9">
      <t>ヨサンショ</t>
    </rPh>
    <rPh sb="10" eb="13">
      <t>ケッサンショ</t>
    </rPh>
    <rPh sb="18" eb="20">
      <t>ガイトウ</t>
    </rPh>
    <rPh sb="31" eb="33">
      <t>センタク</t>
    </rPh>
    <phoneticPr fontId="8"/>
  </si>
  <si>
    <t>予算書 ・ 決算書</t>
    <rPh sb="0" eb="3">
      <t>ヨサンショ</t>
    </rPh>
    <rPh sb="6" eb="9">
      <t>ケッサンショ</t>
    </rPh>
    <phoneticPr fontId="1"/>
  </si>
  <si>
    <t>※３　「積立(金)」又は「共済(金)」のどちらか該当する項プルダウンで選択してください。</t>
    <rPh sb="4" eb="6">
      <t>ツミタテ</t>
    </rPh>
    <rPh sb="7" eb="8">
      <t>キン</t>
    </rPh>
    <rPh sb="10" eb="11">
      <t>マタ</t>
    </rPh>
    <rPh sb="13" eb="15">
      <t>キョウサイ</t>
    </rPh>
    <rPh sb="16" eb="17">
      <t>キン</t>
    </rPh>
    <rPh sb="24" eb="26">
      <t>ガイトウ</t>
    </rPh>
    <rPh sb="28" eb="29">
      <t>コウ</t>
    </rPh>
    <rPh sb="35" eb="37">
      <t>センタク</t>
    </rPh>
    <phoneticPr fontId="8"/>
  </si>
  <si>
    <t>※２　標題の予算書・決算書については該当するものをプルダウンで選択してください。</t>
    <rPh sb="31" eb="33">
      <t>センタク</t>
    </rPh>
    <phoneticPr fontId="8"/>
  </si>
  <si>
    <t>予算書 ・ 決算書</t>
    <rPh sb="0" eb="3">
      <t>ヨサンショ</t>
    </rPh>
    <phoneticPr fontId="1"/>
  </si>
  <si>
    <t>※２　標題の予算書・決算書についてはどちらかをプルダウンで選択してください。</t>
    <rPh sb="3" eb="5">
      <t>ヒョウダイ</t>
    </rPh>
    <rPh sb="6" eb="9">
      <t>ヨサンショ</t>
    </rPh>
    <rPh sb="10" eb="13">
      <t>ケッサンショ</t>
    </rPh>
    <rPh sb="29" eb="31">
      <t>センタク</t>
    </rPh>
    <phoneticPr fontId="8"/>
  </si>
  <si>
    <t>予算書・決算書</t>
    <rPh sb="4" eb="7">
      <t>ケッサンショ</t>
    </rPh>
    <phoneticPr fontId="1"/>
  </si>
  <si>
    <t>障がい児受入れ</t>
    <rPh sb="0" eb="1">
      <t>ショウ</t>
    </rPh>
    <rPh sb="3" eb="4">
      <t>ジ</t>
    </rPh>
    <rPh sb="4" eb="6">
      <t>ウケイ</t>
    </rPh>
    <phoneticPr fontId="1"/>
  </si>
  <si>
    <t>医療的ケア児受入れ</t>
    <rPh sb="0" eb="3">
      <t>イリョウテキ</t>
    </rPh>
    <rPh sb="5" eb="6">
      <t>ジ</t>
    </rPh>
    <rPh sb="6" eb="8">
      <t>ウケイ</t>
    </rPh>
    <phoneticPr fontId="1"/>
  </si>
  <si>
    <t>―</t>
  </si>
  <si>
    <t>看護職員等による送迎</t>
    <rPh sb="0" eb="4">
      <t>カンゴショクイン</t>
    </rPh>
    <rPh sb="4" eb="5">
      <t>ナド</t>
    </rPh>
    <rPh sb="8" eb="10">
      <t>ソウゲイ</t>
    </rPh>
    <phoneticPr fontId="1"/>
  </si>
  <si>
    <t>医療的ケア児送迎の有無</t>
    <rPh sb="0" eb="3">
      <t>イリョウテキ</t>
    </rPh>
    <rPh sb="5" eb="6">
      <t>ジ</t>
    </rPh>
    <rPh sb="6" eb="8">
      <t>ソウゲイ</t>
    </rPh>
    <rPh sb="9" eb="11">
      <t>ウム</t>
    </rPh>
    <phoneticPr fontId="1"/>
  </si>
  <si>
    <t>令和６年度
雇用期間</t>
    <rPh sb="0" eb="2">
      <t>レイワ</t>
    </rPh>
    <rPh sb="3" eb="5">
      <t>ネンド</t>
    </rPh>
    <rPh sb="6" eb="10">
      <t>コヨウキカン</t>
    </rPh>
    <phoneticPr fontId="1"/>
  </si>
  <si>
    <t>合計</t>
    <rPh sb="0" eb="2">
      <t>ゴウケイ</t>
    </rPh>
    <phoneticPr fontId="1"/>
  </si>
  <si>
    <t>（医ケア児加算の場合のみ記載）</t>
    <rPh sb="4" eb="5">
      <t>ジ</t>
    </rPh>
    <rPh sb="12" eb="14">
      <t>キサイ</t>
    </rPh>
    <phoneticPr fontId="1"/>
  </si>
  <si>
    <t>障がい児童数</t>
    <rPh sb="0" eb="1">
      <t>ショウ</t>
    </rPh>
    <rPh sb="3" eb="6">
      <t>ジドウスウ</t>
    </rPh>
    <phoneticPr fontId="1"/>
  </si>
  <si>
    <t>障がい児加算上限</t>
    <rPh sb="0" eb="1">
      <t>ショウ</t>
    </rPh>
    <rPh sb="3" eb="4">
      <t>ジ</t>
    </rPh>
    <rPh sb="4" eb="6">
      <t>カサン</t>
    </rPh>
    <rPh sb="6" eb="8">
      <t>ジョウゲン</t>
    </rPh>
    <phoneticPr fontId="1"/>
  </si>
  <si>
    <t>医ケア児童数</t>
    <rPh sb="0" eb="1">
      <t>イ</t>
    </rPh>
    <rPh sb="3" eb="4">
      <t>ジ</t>
    </rPh>
    <rPh sb="5" eb="6">
      <t>スウ</t>
    </rPh>
    <phoneticPr fontId="1"/>
  </si>
  <si>
    <t>医ケア児児加算上限</t>
    <rPh sb="0" eb="1">
      <t>イ</t>
    </rPh>
    <rPh sb="3" eb="4">
      <t>ジ</t>
    </rPh>
    <rPh sb="4" eb="5">
      <t>ジ</t>
    </rPh>
    <rPh sb="5" eb="7">
      <t>カサン</t>
    </rPh>
    <rPh sb="7" eb="9">
      <t>ジョウゲン</t>
    </rPh>
    <phoneticPr fontId="1"/>
  </si>
  <si>
    <t>医ケア児加算合計</t>
    <rPh sb="0" eb="1">
      <t>イ</t>
    </rPh>
    <rPh sb="3" eb="4">
      <t>ジ</t>
    </rPh>
    <rPh sb="4" eb="6">
      <t>カサン</t>
    </rPh>
    <rPh sb="6" eb="8">
      <t>ゴウケイ</t>
    </rPh>
    <phoneticPr fontId="1"/>
  </si>
  <si>
    <t>看護職員等配置</t>
    <rPh sb="0" eb="4">
      <t>カンゴショクイン</t>
    </rPh>
    <rPh sb="4" eb="5">
      <t>ナド</t>
    </rPh>
    <rPh sb="5" eb="7">
      <t>ハイチ</t>
    </rPh>
    <phoneticPr fontId="1"/>
  </si>
  <si>
    <t>医療的ケア児
受入推進加算申請額</t>
    <rPh sb="0" eb="3">
      <t>イリョウテキ</t>
    </rPh>
    <rPh sb="5" eb="6">
      <t>ジ</t>
    </rPh>
    <rPh sb="7" eb="9">
      <t>ウケイレ</t>
    </rPh>
    <rPh sb="9" eb="11">
      <t>スイシン</t>
    </rPh>
    <rPh sb="11" eb="13">
      <t>カサン</t>
    </rPh>
    <rPh sb="13" eb="16">
      <t>シンセイガク</t>
    </rPh>
    <phoneticPr fontId="1"/>
  </si>
  <si>
    <t>送迎支援</t>
    <rPh sb="0" eb="4">
      <t>ソウゲイシエン</t>
    </rPh>
    <phoneticPr fontId="1"/>
  </si>
  <si>
    <t>障がい児加算合計</t>
    <phoneticPr fontId="1"/>
  </si>
  <si>
    <t>留守家庭児童の健全育成</t>
    <rPh sb="0" eb="6">
      <t>ルスカテイジドウ</t>
    </rPh>
    <rPh sb="7" eb="11">
      <t>ケンゼンイクセイ</t>
    </rPh>
    <phoneticPr fontId="1"/>
  </si>
  <si>
    <t>大阪市留守家庭児童対策事業実施内容計画書（様式６号）のとおり</t>
    <rPh sb="0" eb="13">
      <t>オオサカシルスカテイジドウタイサクジギョウ</t>
    </rPh>
    <rPh sb="13" eb="20">
      <t>ジッシナイヨウケイカクショ</t>
    </rPh>
    <rPh sb="21" eb="23">
      <t>ヨウシキ</t>
    </rPh>
    <rPh sb="24" eb="25">
      <t>ゴウ</t>
    </rPh>
    <phoneticPr fontId="1"/>
  </si>
  <si>
    <t>専用面積(㎡)</t>
    <rPh sb="0" eb="4">
      <t>センヨウメンセキ</t>
    </rPh>
    <phoneticPr fontId="1"/>
  </si>
  <si>
    <t>他事業で処遇改善事業の申請あり</t>
    <rPh sb="0" eb="1">
      <t>ホカ</t>
    </rPh>
    <rPh sb="1" eb="3">
      <t>ジギョウ</t>
    </rPh>
    <rPh sb="4" eb="6">
      <t>ショグウ</t>
    </rPh>
    <rPh sb="6" eb="8">
      <t>カイゼン</t>
    </rPh>
    <rPh sb="8" eb="10">
      <t>ジギョウ</t>
    </rPh>
    <rPh sb="11" eb="13">
      <t>シンセイ</t>
    </rPh>
    <phoneticPr fontId="1"/>
  </si>
  <si>
    <t>無</t>
  </si>
  <si>
    <t>基本給または毎月決まって支払う手当による賃金改善見込額年間合計額</t>
    <phoneticPr fontId="1"/>
  </si>
  <si>
    <t>その他の賃金改善見込額年間合計額</t>
    <rPh sb="2" eb="3">
      <t>タ</t>
    </rPh>
    <phoneticPr fontId="1"/>
  </si>
  <si>
    <t>１月当たりの平均賃金改善見込額</t>
    <rPh sb="1" eb="2">
      <t>ガツ</t>
    </rPh>
    <rPh sb="2" eb="3">
      <t>ア</t>
    </rPh>
    <rPh sb="6" eb="8">
      <t>ヘイキン</t>
    </rPh>
    <rPh sb="8" eb="10">
      <t>チンギン</t>
    </rPh>
    <rPh sb="10" eb="12">
      <t>カイゼン</t>
    </rPh>
    <rPh sb="12" eb="14">
      <t>ミコミ</t>
    </rPh>
    <rPh sb="14" eb="15">
      <t>ガク</t>
    </rPh>
    <phoneticPr fontId="1"/>
  </si>
  <si>
    <t>１月当たりの改善見込時給額</t>
    <rPh sb="1" eb="2">
      <t>ガツ</t>
    </rPh>
    <rPh sb="2" eb="3">
      <t>ア</t>
    </rPh>
    <rPh sb="6" eb="8">
      <t>カイゼン</t>
    </rPh>
    <rPh sb="8" eb="10">
      <t>ミコ</t>
    </rPh>
    <rPh sb="10" eb="12">
      <t>ジキュウ</t>
    </rPh>
    <rPh sb="12" eb="13">
      <t>ガク</t>
    </rPh>
    <phoneticPr fontId="1"/>
  </si>
  <si>
    <t>⑹</t>
    <phoneticPr fontId="1"/>
  </si>
  <si>
    <t>⑺</t>
    <phoneticPr fontId="1"/>
  </si>
  <si>
    <t>⑻</t>
    <phoneticPr fontId="1"/>
  </si>
  <si>
    <t>⑼</t>
    <phoneticPr fontId="1"/>
  </si>
  <si>
    <t>⑾</t>
    <phoneticPr fontId="1"/>
  </si>
  <si>
    <t>⑿</t>
    <phoneticPr fontId="1"/>
  </si>
  <si>
    <t>補助申請額（補助基準額）</t>
    <rPh sb="0" eb="5">
      <t>ホジョシンセイガク</t>
    </rPh>
    <phoneticPr fontId="1"/>
  </si>
  <si>
    <t>周知している</t>
  </si>
  <si>
    <t>継続する</t>
  </si>
  <si>
    <t>ア</t>
    <phoneticPr fontId="1"/>
  </si>
  <si>
    <t>イ</t>
    <phoneticPr fontId="1"/>
  </si>
  <si>
    <t>ウ</t>
    <phoneticPr fontId="1"/>
  </si>
  <si>
    <t>エ</t>
    <phoneticPr fontId="1"/>
  </si>
  <si>
    <t>オ</t>
    <phoneticPr fontId="1"/>
  </si>
  <si>
    <t>カ</t>
    <phoneticPr fontId="1"/>
  </si>
  <si>
    <t>キ</t>
    <phoneticPr fontId="1"/>
  </si>
  <si>
    <t>　※「×」の場合は事業の対象外</t>
  </si>
  <si>
    <t>継続の有無</t>
    <phoneticPr fontId="1"/>
  </si>
  <si>
    <t>年間賃金改善見込額</t>
    <rPh sb="0" eb="2">
      <t>ネンカン</t>
    </rPh>
    <rPh sb="2" eb="4">
      <t>チンギン</t>
    </rPh>
    <rPh sb="4" eb="6">
      <t>カイゼン</t>
    </rPh>
    <rPh sb="6" eb="8">
      <t>ミコ</t>
    </rPh>
    <rPh sb="8" eb="9">
      <t>ガク</t>
    </rPh>
    <phoneticPr fontId="1"/>
  </si>
  <si>
    <t>うち、基本給または毎月決まって支払う手当による賃金改善見込額年間合計額</t>
    <rPh sb="30" eb="32">
      <t>ネンカン</t>
    </rPh>
    <rPh sb="32" eb="34">
      <t>ゴウケイ</t>
    </rPh>
    <rPh sb="33" eb="34">
      <t>ケイ</t>
    </rPh>
    <rPh sb="34" eb="35">
      <t>ガク</t>
    </rPh>
    <phoneticPr fontId="1"/>
  </si>
  <si>
    <t xml:space="preserve">   （オ）の2/3以上が（カ）として支払われている。</t>
    <rPh sb="10" eb="12">
      <t>イジョウ</t>
    </rPh>
    <rPh sb="19" eb="21">
      <t>シハラ</t>
    </rPh>
    <phoneticPr fontId="1"/>
  </si>
  <si>
    <t>ク</t>
    <phoneticPr fontId="1"/>
  </si>
  <si>
    <t>令和６年度　年間賃金改善見込</t>
    <rPh sb="0" eb="2">
      <t>レイワ</t>
    </rPh>
    <rPh sb="3" eb="5">
      <t>ネンド</t>
    </rPh>
    <rPh sb="6" eb="8">
      <t>ネンカン</t>
    </rPh>
    <rPh sb="8" eb="10">
      <t>チンギン</t>
    </rPh>
    <rPh sb="10" eb="12">
      <t>カイゼン</t>
    </rPh>
    <rPh sb="12" eb="14">
      <t>ミコミ</t>
    </rPh>
    <phoneticPr fontId="1"/>
  </si>
  <si>
    <t>賃金改善等見込額合計（オ＋キ）</t>
    <phoneticPr fontId="1"/>
  </si>
  <si>
    <t>ケ　本事業による賃金改善に係る計画の
　　具体的内容を職員に周知していること</t>
    <rPh sb="2" eb="3">
      <t>ホン</t>
    </rPh>
    <rPh sb="3" eb="5">
      <t>ジギョウ</t>
    </rPh>
    <rPh sb="8" eb="10">
      <t>チンギン</t>
    </rPh>
    <rPh sb="10" eb="12">
      <t>カイゼン</t>
    </rPh>
    <rPh sb="13" eb="14">
      <t>カカ</t>
    </rPh>
    <rPh sb="15" eb="17">
      <t>ケイカク</t>
    </rPh>
    <rPh sb="21" eb="24">
      <t>グタイテキ</t>
    </rPh>
    <rPh sb="24" eb="26">
      <t>ナイヨウ</t>
    </rPh>
    <rPh sb="27" eb="29">
      <t>ショクイン</t>
    </rPh>
    <rPh sb="30" eb="32">
      <t>シュウチ</t>
    </rPh>
    <phoneticPr fontId="1"/>
  </si>
  <si>
    <t>コ　本事業による賃金改善の申請日以降の継続の有無</t>
    <rPh sb="2" eb="3">
      <t>ホン</t>
    </rPh>
    <rPh sb="3" eb="5">
      <t>ジギョウ</t>
    </rPh>
    <rPh sb="8" eb="10">
      <t>チンギン</t>
    </rPh>
    <rPh sb="10" eb="12">
      <t>カイゼン</t>
    </rPh>
    <rPh sb="13" eb="15">
      <t>シンセイ</t>
    </rPh>
    <rPh sb="15" eb="16">
      <t>ビ</t>
    </rPh>
    <rPh sb="16" eb="18">
      <t>イコウ</t>
    </rPh>
    <phoneticPr fontId="1"/>
  </si>
  <si>
    <t>（ク）が（エ）以上となっている。</t>
    <rPh sb="6" eb="8">
      <t>イジョウ</t>
    </rPh>
    <phoneticPr fontId="1"/>
  </si>
  <si>
    <t>　※「△」の場合は、状況により対象となる</t>
    <phoneticPr fontId="1"/>
  </si>
  <si>
    <t>雇用・勤務形態</t>
    <rPh sb="0" eb="2">
      <t>コヨウ</t>
    </rPh>
    <rPh sb="5" eb="7">
      <t>ケイタイ</t>
    </rPh>
    <phoneticPr fontId="1"/>
  </si>
  <si>
    <t>開設日数加算対象日数(２９２日目～３００日目の日数)</t>
    <rPh sb="9" eb="10">
      <t>スウ</t>
    </rPh>
    <rPh sb="14" eb="15">
      <t>ニチ</t>
    </rPh>
    <rPh sb="15" eb="16">
      <t>メ</t>
    </rPh>
    <rPh sb="20" eb="21">
      <t>ニチ</t>
    </rPh>
    <rPh sb="21" eb="22">
      <t>メ</t>
    </rPh>
    <rPh sb="23" eb="25">
      <t>ニッスウ</t>
    </rPh>
    <phoneticPr fontId="1"/>
  </si>
  <si>
    <t>合計</t>
    <rPh sb="0" eb="2">
      <t>ゴウケイ</t>
    </rPh>
    <phoneticPr fontId="1"/>
  </si>
  <si>
    <t>有</t>
  </si>
  <si>
    <t>開設時間（開設日数加算対象日は含まない）</t>
    <phoneticPr fontId="1"/>
  </si>
  <si>
    <t>291日の内訳</t>
    <rPh sb="3" eb="4">
      <t>ニチ</t>
    </rPh>
    <rPh sb="5" eb="7">
      <t>ウチワケ</t>
    </rPh>
    <phoneticPr fontId="1"/>
  </si>
  <si>
    <t>⑼×11,000円</t>
    <rPh sb="8" eb="9">
      <t>エン</t>
    </rPh>
    <phoneticPr fontId="1"/>
  </si>
  <si>
    <t xml:space="preserve">⑽ </t>
    <phoneticPr fontId="1"/>
  </si>
  <si>
    <t>⒀</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</si>
</sst>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9">
    <numFmt numFmtId="176" formatCode="[$-411]ggge&quot;年&quot;m&quot;月&quot;d&quot;日&quot;;@"/>
    <numFmt numFmtId="177" formatCode="[$-411]ge\.m\.d;@"/>
    <numFmt numFmtId="178" formatCode="h:mm;@"/>
    <numFmt numFmtId="179" formatCode="h;@"/>
    <numFmt numFmtId="180" formatCode="aaa"/>
    <numFmt numFmtId="181" formatCode="#,##0_ "/>
    <numFmt numFmtId="182" formatCode="#,##0_);[Red]\(#,##0\)"/>
    <numFmt numFmtId="183" formatCode="0_);[Red]\(0\)"/>
    <numFmt numFmtId="184" formatCode="#,##0&quot;円&quot;"/>
    <numFmt numFmtId="185" formatCode="h&quot;時間&quot;mm&quot;分&quot;;@"/>
    <numFmt numFmtId="186" formatCode="0.00&quot;㎡&quot;"/>
    <numFmt numFmtId="187" formatCode="0.0_ "/>
    <numFmt numFmtId="188" formatCode="\(0.0%\)"/>
    <numFmt numFmtId="189" formatCode="#,##0&quot;円&quot;;[Red]\-#,##0"/>
    <numFmt numFmtId="190" formatCode="h:mm;@&quot;超過&quot;"/>
    <numFmt numFmtId="191" formatCode="0.00_);[Red]\(0.00\)"/>
    <numFmt numFmtId="192" formatCode="#,##0;&quot;△ &quot;#,##0"/>
    <numFmt numFmtId="193" formatCode="#,##0.00_);[Red]\(#,##0.00\)"/>
    <numFmt numFmtId="194" formatCode="&quot;¥&quot;#,##0_);[Red]\(&quot;¥&quot;#,##0\)"/>
    <numFmt numFmtId="195" formatCode="0&quot;名&quot;"/>
    <numFmt numFmtId="196" formatCode="0.00&quot;時間&quot;\ "/>
    <numFmt numFmtId="197" formatCode="&quot;合計 &quot;0&quot; 人&quot;"/>
    <numFmt numFmtId="198" formatCode="&quot;合計 &quot;#,##0&quot; 円&quot;"/>
    <numFmt numFmtId="199" formatCode="&quot;計 &quot;0&quot; 人&quot;"/>
    <numFmt numFmtId="200" formatCode="&quot;平均 &quot;#,##0&quot; 円&quot;"/>
    <numFmt numFmtId="201" formatCode="#,##0.00_ "/>
    <numFmt numFmtId="202" formatCode="#,##0.00_ ;[Red]\-#,##0.00\ "/>
    <numFmt numFmtId="203" formatCode="0&quot;ヵ月&quot;"/>
    <numFmt numFmtId="204" formatCode="#,##0&quot; 円&quot;"/>
    <numFmt numFmtId="205" formatCode="0.00&quot;時&quot;&quot;間&quot;"/>
    <numFmt numFmtId="206" formatCode="&quot;補助基準額　　 &quot;#,##0&quot; 円&quot;"/>
    <numFmt numFmtId="207" formatCode="0.0&quot; 人&quot;"/>
    <numFmt numFmtId="208" formatCode="&quot;週&quot;0&quot;回利用&quot;"/>
    <numFmt numFmtId="209" formatCode="&quot;週&quot;0&quot;日&quot;"/>
    <numFmt numFmtId="210" formatCode="0&quot;年&quot;"/>
    <numFmt numFmtId="211" formatCode="[$]ggge&quot;年&quot;m&quot;月&quot;d&quot;日&quot;;@" x16r2:formatCode16="[$-ja-JP-x-gannen]ggge&quot;年&quot;m&quot;月&quot;d&quot;日&quot;;@"/>
    <numFmt numFmtId="212" formatCode="#,###"/>
    <numFmt numFmtId="213" formatCode="m&quot;月&quot;d&quot;日&quot;;@"/>
    <numFmt numFmtId="214" formatCode="0.00_ "/>
  </numFmts>
  <fonts count="122">
    <font>
      <sz val="11"/>
      <color theme="1"/>
      <name val="游ゴシック"/>
      <family val="2"/>
      <charset val="128"/>
      <scheme val="minor"/>
    </font>
    <font>
      <sz val="6"/>
      <name val="游ゴシック"/>
      <family val="2"/>
      <charset val="128"/>
      <scheme val="minor"/>
    </font>
    <font>
      <sz val="11"/>
      <color theme="1"/>
      <name val="ＭＳ 明朝"/>
      <family val="1"/>
      <charset val="128"/>
    </font>
    <font>
      <sz val="12"/>
      <color theme="1"/>
      <name val="ＭＳ 明朝"/>
      <family val="1"/>
      <charset val="128"/>
    </font>
    <font>
      <b/>
      <u/>
      <sz val="12"/>
      <color theme="1"/>
      <name val="ＭＳ 明朝"/>
      <family val="1"/>
      <charset val="128"/>
    </font>
    <font>
      <sz val="14"/>
      <color theme="1"/>
      <name val="ＭＳ 明朝"/>
      <family val="1"/>
      <charset val="128"/>
    </font>
    <font>
      <sz val="11"/>
      <color theme="1"/>
      <name val="メイリオ"/>
      <family val="3"/>
      <charset val="128"/>
    </font>
    <font>
      <sz val="11"/>
      <name val="ＭＳ 明朝"/>
      <family val="1"/>
      <charset val="128"/>
    </font>
    <font>
      <sz val="6"/>
      <name val="ＭＳ Ｐゴシック"/>
      <family val="3"/>
      <charset val="128"/>
    </font>
    <font>
      <sz val="11"/>
      <color theme="1"/>
      <name val="游ゴシック"/>
      <family val="3"/>
      <charset val="128"/>
      <scheme val="minor"/>
    </font>
    <font>
      <sz val="9"/>
      <color theme="1"/>
      <name val="ＭＳ 明朝"/>
      <family val="1"/>
      <charset val="128"/>
    </font>
    <font>
      <sz val="8"/>
      <color theme="1"/>
      <name val="ＭＳ 明朝"/>
      <family val="1"/>
      <charset val="128"/>
    </font>
    <font>
      <sz val="10"/>
      <color theme="1"/>
      <name val="ＭＳ 明朝"/>
      <family val="1"/>
      <charset val="128"/>
    </font>
    <font>
      <b/>
      <u/>
      <sz val="11"/>
      <color theme="1"/>
      <name val="ＭＳ ゴシック"/>
      <family val="3"/>
      <charset val="128"/>
    </font>
    <font>
      <sz val="11"/>
      <name val="ＭＳ Ｐゴシック"/>
      <family val="3"/>
      <charset val="128"/>
    </font>
    <font>
      <sz val="11"/>
      <name val="ＭＳ Ｐ明朝"/>
      <family val="1"/>
      <charset val="128"/>
    </font>
    <font>
      <sz val="14"/>
      <name val="ＭＳ Ｐ明朝"/>
      <family val="1"/>
      <charset val="128"/>
    </font>
    <font>
      <sz val="10"/>
      <name val="ＭＳ Ｐ明朝"/>
      <family val="1"/>
      <charset val="128"/>
    </font>
    <font>
      <b/>
      <sz val="11"/>
      <name val="ＭＳ Ｐ明朝"/>
      <family val="1"/>
      <charset val="128"/>
    </font>
    <font>
      <b/>
      <u/>
      <sz val="12"/>
      <color theme="1"/>
      <name val="ＭＳ ゴシック"/>
      <family val="3"/>
      <charset val="128"/>
    </font>
    <font>
      <b/>
      <u/>
      <sz val="11"/>
      <name val="ＭＳ Ｐゴシック"/>
      <family val="3"/>
      <charset val="128"/>
    </font>
    <font>
      <sz val="13"/>
      <name val="ＭＳ Ｐ明朝"/>
      <family val="1"/>
      <charset val="128"/>
    </font>
    <font>
      <b/>
      <sz val="12"/>
      <color theme="1"/>
      <name val="ＭＳ 明朝"/>
      <family val="1"/>
      <charset val="128"/>
    </font>
    <font>
      <sz val="12"/>
      <color theme="1"/>
      <name val="BIZ UDPゴシック"/>
      <family val="3"/>
      <charset val="128"/>
    </font>
    <font>
      <sz val="11.5"/>
      <color theme="1"/>
      <name val="ＭＳ 明朝"/>
      <family val="1"/>
      <charset val="128"/>
    </font>
    <font>
      <b/>
      <sz val="11"/>
      <color theme="1"/>
      <name val="ＭＳ ゴシック"/>
      <family val="3"/>
      <charset val="128"/>
    </font>
    <font>
      <b/>
      <sz val="11.5"/>
      <color theme="1"/>
      <name val="ＭＳ 明朝"/>
      <family val="1"/>
      <charset val="128"/>
    </font>
    <font>
      <sz val="11"/>
      <color theme="1"/>
      <name val="游ゴシック"/>
      <family val="2"/>
      <charset val="128"/>
      <scheme val="minor"/>
    </font>
    <font>
      <sz val="11"/>
      <color indexed="8"/>
      <name val="ＭＳ Ｐゴシック"/>
      <family val="3"/>
      <charset val="128"/>
    </font>
    <font>
      <sz val="11"/>
      <color theme="1"/>
      <name val="ＭＳ Ｐ明朝"/>
      <family val="1"/>
      <charset val="128"/>
    </font>
    <font>
      <sz val="9"/>
      <color theme="1"/>
      <name val="BIZ UDPゴシック"/>
      <family val="3"/>
      <charset val="128"/>
    </font>
    <font>
      <sz val="8"/>
      <color theme="1"/>
      <name val="BIZ UDPゴシック"/>
      <family val="3"/>
      <charset val="128"/>
    </font>
    <font>
      <sz val="11"/>
      <color theme="1"/>
      <name val="BIZ UDPゴシック"/>
      <family val="3"/>
      <charset val="128"/>
    </font>
    <font>
      <sz val="10"/>
      <color theme="1"/>
      <name val="BIZ UDPゴシック"/>
      <family val="3"/>
      <charset val="128"/>
    </font>
    <font>
      <sz val="11"/>
      <name val="BIZ UDPゴシック"/>
      <family val="3"/>
      <charset val="128"/>
    </font>
    <font>
      <sz val="10"/>
      <name val="BIZ UDPゴシック"/>
      <family val="3"/>
      <charset val="128"/>
    </font>
    <font>
      <sz val="8"/>
      <name val="BIZ UDPゴシック"/>
      <family val="3"/>
      <charset val="128"/>
    </font>
    <font>
      <sz val="14"/>
      <name val="BIZ UDPゴシック"/>
      <family val="3"/>
      <charset val="128"/>
    </font>
    <font>
      <sz val="12"/>
      <name val="ＭＳ Ｐ明朝"/>
      <family val="1"/>
      <charset val="128"/>
    </font>
    <font>
      <sz val="13"/>
      <name val="BIZ UDPゴシック"/>
      <family val="3"/>
      <charset val="128"/>
    </font>
    <font>
      <sz val="14"/>
      <color theme="1"/>
      <name val="BIZ UDPゴシック"/>
      <family val="3"/>
      <charset val="128"/>
    </font>
    <font>
      <sz val="11.5"/>
      <color theme="1"/>
      <name val="BIZ UDPゴシック"/>
      <family val="3"/>
      <charset val="128"/>
    </font>
    <font>
      <sz val="12"/>
      <color theme="1"/>
      <name val="BIZ UDP明朝 Medium"/>
      <family val="1"/>
      <charset val="128"/>
    </font>
    <font>
      <sz val="10.5"/>
      <name val="ＭＳ 明朝"/>
      <family val="1"/>
      <charset val="128"/>
    </font>
    <font>
      <b/>
      <sz val="10"/>
      <color theme="1"/>
      <name val="ＭＳ 明朝"/>
      <family val="1"/>
      <charset val="128"/>
    </font>
    <font>
      <sz val="10.5"/>
      <color theme="1"/>
      <name val="ＭＳ 明朝"/>
      <family val="1"/>
      <charset val="128"/>
    </font>
    <font>
      <b/>
      <sz val="12"/>
      <name val="ＭＳ Ｐ明朝"/>
      <family val="1"/>
      <charset val="128"/>
    </font>
    <font>
      <sz val="8"/>
      <name val="ＭＳ Ｐ明朝"/>
      <family val="1"/>
      <charset val="128"/>
    </font>
    <font>
      <b/>
      <sz val="12"/>
      <color theme="1"/>
      <name val="BIZ UDP明朝 Medium"/>
      <family val="1"/>
      <charset val="128"/>
    </font>
    <font>
      <sz val="11"/>
      <color theme="1"/>
      <name val="BIZ UDP明朝 Medium"/>
      <family val="1"/>
      <charset val="128"/>
    </font>
    <font>
      <sz val="9"/>
      <name val="ＭＳ Ｐ明朝"/>
      <family val="1"/>
      <charset val="128"/>
    </font>
    <font>
      <sz val="16"/>
      <color theme="1"/>
      <name val="ＭＳ 明朝"/>
      <family val="1"/>
      <charset val="128"/>
    </font>
    <font>
      <sz val="10"/>
      <color theme="1"/>
      <name val="ＭＳ Ｐゴシック"/>
      <family val="3"/>
      <charset val="128"/>
    </font>
    <font>
      <sz val="9"/>
      <color theme="1"/>
      <name val="ＭＳ ゴシック"/>
      <family val="3"/>
      <charset val="128"/>
    </font>
    <font>
      <b/>
      <sz val="11"/>
      <color theme="1"/>
      <name val="ＭＳ 明朝"/>
      <family val="1"/>
      <charset val="128"/>
    </font>
    <font>
      <sz val="11.5"/>
      <color theme="1"/>
      <name val="BIZ UDゴシック"/>
      <family val="3"/>
      <charset val="128"/>
    </font>
    <font>
      <sz val="11.5"/>
      <color theme="1"/>
      <name val="HG創英角ｺﾞｼｯｸUB"/>
      <family val="3"/>
      <charset val="128"/>
    </font>
    <font>
      <b/>
      <sz val="10.5"/>
      <color theme="1"/>
      <name val="ＭＳ 明朝"/>
      <family val="1"/>
      <charset val="128"/>
    </font>
    <font>
      <b/>
      <sz val="10.5"/>
      <color theme="1"/>
      <name val="BIZ UDPゴシック"/>
      <family val="3"/>
      <charset val="128"/>
    </font>
    <font>
      <b/>
      <sz val="10.5"/>
      <color theme="1"/>
      <name val="HGS創英角ｺﾞｼｯｸUB"/>
      <family val="3"/>
      <charset val="128"/>
    </font>
    <font>
      <b/>
      <sz val="16"/>
      <color theme="1"/>
      <name val="ＭＳ 明朝"/>
      <family val="1"/>
      <charset val="128"/>
    </font>
    <font>
      <sz val="10"/>
      <color theme="1"/>
      <name val="BIZ UDゴシック"/>
      <family val="3"/>
      <charset val="128"/>
    </font>
    <font>
      <sz val="10"/>
      <color theme="1"/>
      <name val="Arial"/>
      <family val="2"/>
    </font>
    <font>
      <sz val="11"/>
      <color theme="1"/>
      <name val="Arial"/>
      <family val="2"/>
    </font>
    <font>
      <b/>
      <sz val="11"/>
      <color theme="1"/>
      <name val="Arial"/>
      <family val="2"/>
    </font>
    <font>
      <b/>
      <sz val="10"/>
      <color theme="1"/>
      <name val="ＭＳ ゴシック"/>
      <family val="3"/>
      <charset val="128"/>
    </font>
    <font>
      <sz val="14"/>
      <color theme="1"/>
      <name val="ＭＳ Ｐ明朝"/>
      <family val="1"/>
      <charset val="128"/>
    </font>
    <font>
      <sz val="10"/>
      <color theme="1"/>
      <name val="ＭＳ Ｐ明朝"/>
      <family val="1"/>
      <charset val="128"/>
    </font>
    <font>
      <sz val="11"/>
      <color theme="1"/>
      <name val="BIZ UDゴシック"/>
      <family val="3"/>
      <charset val="128"/>
    </font>
    <font>
      <sz val="9"/>
      <color theme="1"/>
      <name val="BIZ UDゴシック"/>
      <family val="3"/>
      <charset val="128"/>
    </font>
    <font>
      <sz val="10.5"/>
      <color theme="1"/>
      <name val="BIZ UDPゴシック"/>
      <family val="3"/>
      <charset val="128"/>
    </font>
    <font>
      <b/>
      <sz val="11"/>
      <color theme="1"/>
      <name val="HGｺﾞｼｯｸM"/>
      <family val="3"/>
      <charset val="128"/>
    </font>
    <font>
      <sz val="11"/>
      <color theme="1"/>
      <name val="HGｺﾞｼｯｸM"/>
      <family val="3"/>
      <charset val="128"/>
    </font>
    <font>
      <sz val="12"/>
      <color rgb="FFFF0000"/>
      <name val="ＭＳ 明朝"/>
      <family val="1"/>
      <charset val="128"/>
    </font>
    <font>
      <sz val="10"/>
      <color theme="1"/>
      <name val="HG丸ｺﾞｼｯｸM-PRO"/>
      <family val="3"/>
      <charset val="128"/>
    </font>
    <font>
      <sz val="12"/>
      <color theme="1"/>
      <name val="ＭＳ Ｐ明朝"/>
      <family val="1"/>
      <charset val="128"/>
    </font>
    <font>
      <sz val="11"/>
      <color rgb="FFFF0000"/>
      <name val="BIZ UDPゴシック"/>
      <family val="3"/>
      <charset val="128"/>
    </font>
    <font>
      <sz val="11"/>
      <color rgb="FFFF0000"/>
      <name val="ＭＳ Ｐ明朝"/>
      <family val="1"/>
      <charset val="128"/>
    </font>
    <font>
      <sz val="10.5"/>
      <color rgb="FFFF0000"/>
      <name val="BIZ UDPゴシック"/>
      <family val="3"/>
      <charset val="128"/>
    </font>
    <font>
      <sz val="11.5"/>
      <color rgb="FFFF0000"/>
      <name val="HG創英角ｺﾞｼｯｸUB"/>
      <family val="3"/>
      <charset val="128"/>
    </font>
    <font>
      <sz val="10.5"/>
      <name val="BIZ UDPゴシック"/>
      <family val="3"/>
      <charset val="128"/>
    </font>
    <font>
      <sz val="10.5"/>
      <name val="ＭＳ Ｐ明朝"/>
      <family val="1"/>
      <charset val="128"/>
    </font>
    <font>
      <sz val="9"/>
      <name val="游ゴシック"/>
      <family val="2"/>
      <charset val="128"/>
      <scheme val="minor"/>
    </font>
    <font>
      <sz val="20"/>
      <color theme="1"/>
      <name val="ＭＳ 明朝"/>
      <family val="1"/>
      <charset val="128"/>
    </font>
    <font>
      <b/>
      <sz val="8"/>
      <color theme="1"/>
      <name val="BIZ UDPゴシック"/>
      <family val="3"/>
      <charset val="128"/>
    </font>
    <font>
      <sz val="6"/>
      <color theme="1"/>
      <name val="BIZ UDPゴシック"/>
      <family val="3"/>
      <charset val="128"/>
    </font>
    <font>
      <b/>
      <sz val="10"/>
      <color theme="1"/>
      <name val="BIZ UDPゴシック"/>
      <family val="3"/>
      <charset val="128"/>
    </font>
    <font>
      <b/>
      <sz val="12"/>
      <color theme="1"/>
      <name val="Arial"/>
      <family val="2"/>
    </font>
    <font>
      <b/>
      <sz val="10"/>
      <color theme="1"/>
      <name val="Arial"/>
      <family val="2"/>
    </font>
    <font>
      <sz val="10.5"/>
      <color theme="1"/>
      <name val="HG行書体"/>
      <family val="4"/>
      <charset val="128"/>
    </font>
    <font>
      <sz val="14"/>
      <color theme="1"/>
      <name val="HG行書体"/>
      <family val="4"/>
      <charset val="128"/>
    </font>
    <font>
      <sz val="11.5"/>
      <color theme="1"/>
      <name val="HGS行書体"/>
      <family val="4"/>
      <charset val="128"/>
    </font>
    <font>
      <sz val="14"/>
      <color theme="1"/>
      <name val="HGS行書体"/>
      <family val="4"/>
      <charset val="128"/>
    </font>
    <font>
      <sz val="11"/>
      <color theme="1"/>
      <name val="HGS行書体"/>
      <family val="4"/>
      <charset val="128"/>
    </font>
    <font>
      <sz val="16"/>
      <color theme="1"/>
      <name val="HGS行書体"/>
      <family val="4"/>
      <charset val="128"/>
    </font>
    <font>
      <sz val="9"/>
      <color theme="1"/>
      <name val="ＭＳ Ｐ明朝"/>
      <family val="1"/>
      <charset val="128"/>
    </font>
    <font>
      <sz val="8"/>
      <color theme="1"/>
      <name val="ＭＳ Ｐ明朝"/>
      <family val="1"/>
      <charset val="128"/>
    </font>
    <font>
      <sz val="11"/>
      <color theme="1"/>
      <name val="ＭＳ ゴシック"/>
      <family val="3"/>
      <charset val="128"/>
    </font>
    <font>
      <b/>
      <u/>
      <sz val="10.5"/>
      <color theme="1"/>
      <name val="ＭＳ ゴシック"/>
      <family val="3"/>
      <charset val="128"/>
    </font>
    <font>
      <b/>
      <sz val="9.5"/>
      <color theme="1"/>
      <name val="ＭＳ 明朝"/>
      <family val="1"/>
      <charset val="128"/>
    </font>
    <font>
      <b/>
      <u/>
      <sz val="9.5"/>
      <color theme="1"/>
      <name val="ＭＳ 明朝"/>
      <family val="1"/>
      <charset val="128"/>
    </font>
    <font>
      <sz val="7"/>
      <color theme="1"/>
      <name val="ＭＳ 明朝"/>
      <family val="1"/>
      <charset val="128"/>
    </font>
    <font>
      <sz val="7"/>
      <color theme="1"/>
      <name val="BIZ UDPゴシック"/>
      <family val="3"/>
      <charset val="128"/>
    </font>
    <font>
      <sz val="10"/>
      <color theme="1"/>
      <name val="ＭＳ ゴシック"/>
      <family val="3"/>
      <charset val="128"/>
    </font>
    <font>
      <sz val="14"/>
      <color theme="1"/>
      <name val="ＤＦ特太ゴシック体"/>
      <family val="3"/>
      <charset val="128"/>
    </font>
    <font>
      <b/>
      <sz val="12"/>
      <color theme="1"/>
      <name val="Arial Rounded MT Bold"/>
      <family val="2"/>
    </font>
    <font>
      <b/>
      <sz val="12"/>
      <color theme="1"/>
      <name val="HGｺﾞｼｯｸM"/>
      <family val="3"/>
      <charset val="128"/>
    </font>
    <font>
      <sz val="12"/>
      <color theme="1"/>
      <name val="Arial Rounded MT Bold"/>
      <family val="2"/>
    </font>
    <font>
      <sz val="12"/>
      <color theme="1"/>
      <name val="HGｺﾞｼｯｸM"/>
      <family val="3"/>
      <charset val="128"/>
    </font>
    <font>
      <b/>
      <sz val="16"/>
      <color theme="1"/>
      <name val="Arial Rounded MT Bold"/>
      <family val="2"/>
    </font>
    <font>
      <sz val="11"/>
      <color theme="1"/>
      <name val="HGPｺﾞｼｯｸM"/>
      <family val="3"/>
      <charset val="128"/>
    </font>
    <font>
      <b/>
      <sz val="12"/>
      <color theme="1"/>
      <name val="HGPｺﾞｼｯｸM"/>
      <family val="3"/>
      <charset val="128"/>
    </font>
    <font>
      <sz val="14"/>
      <color theme="1"/>
      <name val="HGｺﾞｼｯｸM"/>
      <family val="3"/>
      <charset val="128"/>
    </font>
    <font>
      <sz val="16"/>
      <color theme="1"/>
      <name val="ＭＳ Ｐゴシック"/>
      <family val="3"/>
      <charset val="128"/>
    </font>
    <font>
      <b/>
      <sz val="9"/>
      <color theme="1"/>
      <name val="ＭＳ 明朝"/>
      <family val="1"/>
      <charset val="128"/>
    </font>
    <font>
      <sz val="10"/>
      <color rgb="FFFF0000"/>
      <name val="ＭＳ 明朝"/>
      <family val="1"/>
      <charset val="128"/>
    </font>
    <font>
      <sz val="11"/>
      <color rgb="FFFF0000"/>
      <name val="ＭＳ 明朝"/>
      <family val="1"/>
      <charset val="128"/>
    </font>
    <font>
      <sz val="8"/>
      <color rgb="FFFF0000"/>
      <name val="ＭＳ Ｐ明朝"/>
      <family val="1"/>
      <charset val="128"/>
    </font>
    <font>
      <sz val="9"/>
      <color theme="1"/>
      <name val="Segoe UI Symbol"/>
      <family val="3"/>
    </font>
    <font>
      <b/>
      <sz val="11"/>
      <color theme="1"/>
      <name val="BIZ UDP明朝 Medium"/>
      <family val="1"/>
      <charset val="128"/>
    </font>
    <font>
      <b/>
      <sz val="14"/>
      <color theme="1"/>
      <name val="ＭＳ Ｐ明朝"/>
      <family val="1"/>
      <charset val="128"/>
    </font>
    <font>
      <sz val="10"/>
      <color theme="1"/>
      <name val="ＭＳ Ｐゴシック"/>
      <family val="2"/>
      <charset val="128"/>
    </font>
  </fonts>
  <fills count="6">
    <fill>
      <patternFill patternType="none"/>
    </fill>
    <fill>
      <patternFill patternType="gray125"/>
    </fill>
    <fill>
      <patternFill patternType="solid">
        <fgColor theme="0"/>
        <bgColor indexed="64"/>
      </patternFill>
    </fill>
    <fill>
      <patternFill patternType="solid">
        <fgColor indexed="43"/>
        <bgColor indexed="64"/>
      </patternFill>
    </fill>
    <fill>
      <patternFill patternType="solid">
        <fgColor rgb="FFFFFF99"/>
        <bgColor indexed="64"/>
      </patternFill>
    </fill>
    <fill>
      <patternFill patternType="solid">
        <fgColor theme="7" tint="0.79998168889431442"/>
        <bgColor indexed="64"/>
      </patternFill>
    </fill>
  </fills>
  <borders count="198">
    <border>
      <left/>
      <right/>
      <top/>
      <bottom/>
      <diagonal/>
    </border>
    <border>
      <left/>
      <right/>
      <top style="thin">
        <color auto="1"/>
      </top>
      <bottom style="thin">
        <color auto="1"/>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
      <left/>
      <right/>
      <top style="hair">
        <color auto="1"/>
      </top>
      <bottom style="hair">
        <color auto="1"/>
      </bottom>
      <diagonal/>
    </border>
    <border>
      <left/>
      <right/>
      <top/>
      <bottom style="hair">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diagonal/>
    </border>
    <border>
      <left/>
      <right style="thin">
        <color indexed="64"/>
      </right>
      <top style="hair">
        <color indexed="64"/>
      </top>
      <bottom/>
      <diagonal/>
    </border>
    <border>
      <left style="hair">
        <color indexed="64"/>
      </left>
      <right/>
      <top/>
      <bottom/>
      <diagonal/>
    </border>
    <border>
      <left/>
      <right style="hair">
        <color indexed="64"/>
      </right>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hair">
        <color indexed="64"/>
      </top>
      <bottom style="thin">
        <color indexed="64"/>
      </bottom>
      <diagonal/>
    </border>
    <border>
      <left/>
      <right style="hair">
        <color auto="1"/>
      </right>
      <top style="thin">
        <color auto="1"/>
      </top>
      <bottom/>
      <diagonal/>
    </border>
    <border>
      <left style="hair">
        <color auto="1"/>
      </left>
      <right/>
      <top style="thin">
        <color auto="1"/>
      </top>
      <bottom/>
      <diagonal/>
    </border>
    <border>
      <left style="hair">
        <color auto="1"/>
      </left>
      <right/>
      <top style="hair">
        <color indexed="64"/>
      </top>
      <bottom style="thin">
        <color indexed="64"/>
      </bottom>
      <diagonal/>
    </border>
    <border>
      <left/>
      <right style="hair">
        <color indexed="64"/>
      </right>
      <top style="hair">
        <color auto="1"/>
      </top>
      <bottom style="hair">
        <color auto="1"/>
      </bottom>
      <diagonal/>
    </border>
    <border>
      <left/>
      <right style="hair">
        <color indexed="64"/>
      </right>
      <top style="thin">
        <color indexed="64"/>
      </top>
      <bottom style="hair">
        <color indexed="64"/>
      </bottom>
      <diagonal/>
    </border>
    <border>
      <left style="hair">
        <color indexed="64"/>
      </left>
      <right style="thin">
        <color indexed="64"/>
      </right>
      <top/>
      <bottom style="thin">
        <color indexed="64"/>
      </bottom>
      <diagonal/>
    </border>
    <border>
      <left style="hair">
        <color indexed="64"/>
      </left>
      <right style="thin">
        <color indexed="64"/>
      </right>
      <top/>
      <bottom/>
      <diagonal/>
    </border>
    <border>
      <left style="hair">
        <color indexed="64"/>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right style="hair">
        <color indexed="64"/>
      </right>
      <top style="hair">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bottom style="thin">
        <color auto="1"/>
      </bottom>
      <diagonal/>
    </border>
    <border>
      <left style="thin">
        <color indexed="64"/>
      </left>
      <right/>
      <top/>
      <bottom style="double">
        <color auto="1"/>
      </bottom>
      <diagonal/>
    </border>
    <border>
      <left/>
      <right/>
      <top/>
      <bottom style="double">
        <color auto="1"/>
      </bottom>
      <diagonal/>
    </border>
    <border>
      <left/>
      <right style="thin">
        <color indexed="64"/>
      </right>
      <top/>
      <bottom style="double">
        <color auto="1"/>
      </bottom>
      <diagonal/>
    </border>
    <border>
      <left/>
      <right/>
      <top style="thin">
        <color indexed="64"/>
      </top>
      <bottom style="double">
        <color indexed="64"/>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auto="1"/>
      </left>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top style="thin">
        <color indexed="64"/>
      </top>
      <bottom style="double">
        <color indexed="64"/>
      </bottom>
      <diagonal/>
    </border>
    <border>
      <left/>
      <right style="thin">
        <color indexed="64"/>
      </right>
      <top style="thin">
        <color auto="1"/>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top style="medium">
        <color indexed="64"/>
      </top>
      <bottom/>
      <diagonal/>
    </border>
    <border>
      <left/>
      <right style="thin">
        <color indexed="64"/>
      </right>
      <top style="medium">
        <color indexed="64"/>
      </top>
      <bottom/>
      <diagonal/>
    </border>
    <border>
      <left/>
      <right/>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style="hair">
        <color indexed="64"/>
      </left>
      <right style="hair">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top style="medium">
        <color auto="1"/>
      </top>
      <bottom style="hair">
        <color auto="1"/>
      </bottom>
      <diagonal/>
    </border>
    <border>
      <left/>
      <right style="medium">
        <color auto="1"/>
      </right>
      <top style="medium">
        <color indexed="64"/>
      </top>
      <bottom/>
      <diagonal/>
    </border>
    <border>
      <left/>
      <right style="medium">
        <color auto="1"/>
      </right>
      <top/>
      <bottom style="thin">
        <color auto="1"/>
      </bottom>
      <diagonal/>
    </border>
    <border>
      <left/>
      <right style="medium">
        <color auto="1"/>
      </right>
      <top style="thin">
        <color auto="1"/>
      </top>
      <bottom/>
      <diagonal/>
    </border>
    <border>
      <left style="medium">
        <color auto="1"/>
      </left>
      <right/>
      <top/>
      <bottom style="medium">
        <color auto="1"/>
      </bottom>
      <diagonal/>
    </border>
    <border>
      <left style="thin">
        <color indexed="64"/>
      </left>
      <right/>
      <top/>
      <bottom style="medium">
        <color indexed="64"/>
      </bottom>
      <diagonal/>
    </border>
    <border>
      <left/>
      <right style="medium">
        <color indexed="64"/>
      </right>
      <top/>
      <bottom style="medium">
        <color indexed="64"/>
      </bottom>
      <diagonal/>
    </border>
    <border>
      <left style="medium">
        <color auto="1"/>
      </left>
      <right/>
      <top style="thin">
        <color auto="1"/>
      </top>
      <bottom/>
      <diagonal/>
    </border>
    <border>
      <left style="thin">
        <color indexed="64"/>
      </left>
      <right style="thin">
        <color indexed="64"/>
      </right>
      <top style="thin">
        <color indexed="64"/>
      </top>
      <bottom style="hair">
        <color auto="1"/>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top style="medium">
        <color indexed="64"/>
      </top>
      <bottom style="hair">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thin">
        <color indexed="64"/>
      </left>
      <right style="hair">
        <color indexed="64"/>
      </right>
      <top/>
      <bottom/>
      <diagonal/>
    </border>
    <border>
      <left style="hair">
        <color indexed="64"/>
      </left>
      <right style="hair">
        <color indexed="64"/>
      </right>
      <top/>
      <bottom/>
      <diagonal/>
    </border>
    <border>
      <left style="thin">
        <color indexed="64"/>
      </left>
      <right/>
      <top style="thin">
        <color indexed="64"/>
      </top>
      <bottom style="medium">
        <color indexed="64"/>
      </bottom>
      <diagonal/>
    </border>
    <border>
      <left/>
      <right/>
      <top style="thin">
        <color auto="1"/>
      </top>
      <bottom style="medium">
        <color auto="1"/>
      </bottom>
      <diagonal/>
    </border>
    <border>
      <left style="medium">
        <color auto="1"/>
      </left>
      <right style="medium">
        <color auto="1"/>
      </right>
      <top style="thin">
        <color auto="1"/>
      </top>
      <bottom style="medium">
        <color indexed="64"/>
      </bottom>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diagonalUp="1">
      <left style="thin">
        <color indexed="64"/>
      </left>
      <right/>
      <top/>
      <bottom style="medium">
        <color indexed="64"/>
      </bottom>
      <diagonal style="thin">
        <color indexed="64"/>
      </diagonal>
    </border>
    <border diagonalUp="1">
      <left style="thin">
        <color indexed="64"/>
      </left>
      <right style="thin">
        <color indexed="64"/>
      </right>
      <top style="medium">
        <color auto="1"/>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hair">
        <color indexed="64"/>
      </right>
      <top style="hair">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thin">
        <color indexed="64"/>
      </left>
      <right/>
      <top style="double">
        <color indexed="64"/>
      </top>
      <bottom style="thin">
        <color indexed="64"/>
      </bottom>
      <diagonal/>
    </border>
    <border>
      <left style="thin">
        <color auto="1"/>
      </left>
      <right style="thin">
        <color auto="1"/>
      </right>
      <top style="thin">
        <color auto="1"/>
      </top>
      <bottom style="dotted">
        <color auto="1"/>
      </bottom>
      <diagonal/>
    </border>
    <border>
      <left style="thin">
        <color indexed="64"/>
      </left>
      <right style="thin">
        <color indexed="64"/>
      </right>
      <top style="dotted">
        <color indexed="64"/>
      </top>
      <bottom style="thin">
        <color indexed="64"/>
      </bottom>
      <diagonal/>
    </border>
    <border>
      <left style="medium">
        <color auto="1"/>
      </left>
      <right style="hair">
        <color auto="1"/>
      </right>
      <top style="thin">
        <color auto="1"/>
      </top>
      <bottom/>
      <diagonal/>
    </border>
    <border>
      <left style="hair">
        <color indexed="64"/>
      </left>
      <right style="medium">
        <color indexed="64"/>
      </right>
      <top style="thin">
        <color indexed="64"/>
      </top>
      <bottom/>
      <diagonal/>
    </border>
    <border>
      <left style="medium">
        <color auto="1"/>
      </left>
      <right style="hair">
        <color auto="1"/>
      </right>
      <top/>
      <bottom/>
      <diagonal/>
    </border>
    <border>
      <left style="hair">
        <color auto="1"/>
      </left>
      <right style="hair">
        <color auto="1"/>
      </right>
      <top/>
      <bottom style="double">
        <color indexed="64"/>
      </bottom>
      <diagonal/>
    </border>
    <border>
      <left style="hair">
        <color auto="1"/>
      </left>
      <right style="medium">
        <color indexed="64"/>
      </right>
      <top/>
      <bottom style="double">
        <color indexed="64"/>
      </bottom>
      <diagonal/>
    </border>
    <border>
      <left style="medium">
        <color indexed="64"/>
      </left>
      <right style="medium">
        <color indexed="64"/>
      </right>
      <top style="double">
        <color indexed="64"/>
      </top>
      <bottom style="double">
        <color indexed="64"/>
      </bottom>
      <diagonal/>
    </border>
    <border>
      <left style="medium">
        <color auto="1"/>
      </left>
      <right/>
      <top style="double">
        <color indexed="64"/>
      </top>
      <bottom style="double">
        <color indexed="64"/>
      </bottom>
      <diagonal/>
    </border>
    <border>
      <left/>
      <right style="medium">
        <color indexed="64"/>
      </right>
      <top style="double">
        <color indexed="64"/>
      </top>
      <bottom style="double">
        <color indexed="64"/>
      </bottom>
      <diagonal/>
    </border>
    <border>
      <left/>
      <right/>
      <top style="double">
        <color indexed="64"/>
      </top>
      <bottom style="double">
        <color indexed="64"/>
      </bottom>
      <diagonal/>
    </border>
    <border>
      <left style="thin">
        <color indexed="64"/>
      </left>
      <right/>
      <top style="double">
        <color indexed="64"/>
      </top>
      <bottom style="double">
        <color indexed="64"/>
      </bottom>
      <diagonal/>
    </border>
    <border>
      <left style="medium">
        <color auto="1"/>
      </left>
      <right style="hair">
        <color auto="1"/>
      </right>
      <top style="double">
        <color indexed="64"/>
      </top>
      <bottom style="double">
        <color indexed="64"/>
      </bottom>
      <diagonal/>
    </border>
    <border>
      <left style="hair">
        <color auto="1"/>
      </left>
      <right style="hair">
        <color auto="1"/>
      </right>
      <top style="double">
        <color indexed="64"/>
      </top>
      <bottom style="double">
        <color indexed="64"/>
      </bottom>
      <diagonal/>
    </border>
    <border>
      <left style="hair">
        <color auto="1"/>
      </left>
      <right style="medium">
        <color indexed="64"/>
      </right>
      <top style="double">
        <color indexed="64"/>
      </top>
      <bottom style="double">
        <color indexed="64"/>
      </bottom>
      <diagonal/>
    </border>
    <border>
      <left style="medium">
        <color auto="1"/>
      </left>
      <right style="hair">
        <color auto="1"/>
      </right>
      <top/>
      <bottom style="thin">
        <color indexed="64"/>
      </bottom>
      <diagonal/>
    </border>
    <border>
      <left style="hair">
        <color auto="1"/>
      </left>
      <right style="medium">
        <color indexed="64"/>
      </right>
      <top style="double">
        <color indexed="64"/>
      </top>
      <bottom style="thin">
        <color auto="1"/>
      </bottom>
      <diagonal/>
    </border>
    <border>
      <left style="hair">
        <color indexed="64"/>
      </left>
      <right style="medium">
        <color indexed="64"/>
      </right>
      <top style="thin">
        <color indexed="64"/>
      </top>
      <bottom style="thin">
        <color indexed="64"/>
      </bottom>
      <diagonal/>
    </border>
    <border>
      <left/>
      <right style="thin">
        <color auto="1"/>
      </right>
      <top style="double">
        <color indexed="64"/>
      </top>
      <bottom style="double">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left style="medium">
        <color indexed="64"/>
      </left>
      <right style="medium">
        <color indexed="64"/>
      </right>
      <top style="medium">
        <color indexed="64"/>
      </top>
      <bottom style="thin">
        <color auto="1"/>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style="thin">
        <color indexed="64"/>
      </left>
      <right style="hair">
        <color indexed="64"/>
      </right>
      <top style="double">
        <color indexed="64"/>
      </top>
      <bottom style="double">
        <color indexed="64"/>
      </bottom>
      <diagonal/>
    </border>
    <border>
      <left style="hair">
        <color auto="1"/>
      </left>
      <right/>
      <top style="double">
        <color indexed="64"/>
      </top>
      <bottom style="double">
        <color indexed="64"/>
      </bottom>
      <diagonal/>
    </border>
    <border>
      <left/>
      <right style="hair">
        <color indexed="64"/>
      </right>
      <top style="double">
        <color indexed="64"/>
      </top>
      <bottom style="double">
        <color indexed="64"/>
      </bottom>
      <diagonal/>
    </border>
    <border>
      <left style="hair">
        <color indexed="64"/>
      </left>
      <right style="thin">
        <color indexed="64"/>
      </right>
      <top style="double">
        <color indexed="64"/>
      </top>
      <bottom style="double">
        <color indexed="64"/>
      </bottom>
      <diagonal/>
    </border>
    <border>
      <left style="hair">
        <color indexed="64"/>
      </left>
      <right/>
      <top/>
      <bottom style="double">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style="thin">
        <color indexed="64"/>
      </bottom>
      <diagonal style="thin">
        <color indexed="64"/>
      </diagonal>
    </border>
    <border>
      <left style="medium">
        <color indexed="64"/>
      </left>
      <right style="thin">
        <color auto="1"/>
      </right>
      <top style="thin">
        <color auto="1"/>
      </top>
      <bottom style="thin">
        <color auto="1"/>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thin">
        <color auto="1"/>
      </bottom>
      <diagonal/>
    </border>
    <border>
      <left/>
      <right style="medium">
        <color indexed="64"/>
      </right>
      <top style="medium">
        <color indexed="64"/>
      </top>
      <bottom style="thin">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double">
        <color indexed="64"/>
      </top>
      <bottom/>
      <diagonal/>
    </border>
    <border>
      <left/>
      <right style="medium">
        <color indexed="64"/>
      </right>
      <top style="double">
        <color indexed="64"/>
      </top>
      <bottom/>
      <diagonal/>
    </border>
    <border>
      <left style="medium">
        <color indexed="64"/>
      </left>
      <right style="medium">
        <color indexed="64"/>
      </right>
      <top/>
      <bottom style="double">
        <color auto="1"/>
      </bottom>
      <diagonal/>
    </border>
    <border>
      <left style="medium">
        <color indexed="64"/>
      </left>
      <right style="medium">
        <color indexed="64"/>
      </right>
      <top style="double">
        <color indexed="64"/>
      </top>
      <bottom style="thin">
        <color indexed="64"/>
      </bottom>
      <diagonal/>
    </border>
  </borders>
  <cellStyleXfs count="8">
    <xf numFmtId="0" fontId="0" fillId="0" borderId="0">
      <alignment vertical="center"/>
    </xf>
    <xf numFmtId="0" fontId="9" fillId="0" borderId="0">
      <alignment vertical="center"/>
    </xf>
    <xf numFmtId="0" fontId="14" fillId="0" borderId="0"/>
    <xf numFmtId="0" fontId="28" fillId="0" borderId="0"/>
    <xf numFmtId="0" fontId="27" fillId="0" borderId="0">
      <alignment vertical="center"/>
    </xf>
    <xf numFmtId="38" fontId="27" fillId="0" borderId="0" applyFont="0" applyFill="0" applyBorder="0" applyAlignment="0" applyProtection="0">
      <alignment vertical="center"/>
    </xf>
    <xf numFmtId="38" fontId="27" fillId="0" borderId="0" applyFont="0" applyFill="0" applyBorder="0" applyAlignment="0" applyProtection="0">
      <alignment vertical="center"/>
    </xf>
    <xf numFmtId="9" fontId="27" fillId="0" borderId="0" applyFont="0" applyFill="0" applyBorder="0" applyAlignment="0" applyProtection="0">
      <alignment vertical="center"/>
    </xf>
  </cellStyleXfs>
  <cellXfs count="2258">
    <xf numFmtId="0" fontId="0" fillId="0" borderId="0" xfId="0">
      <alignment vertical="center"/>
    </xf>
    <xf numFmtId="0" fontId="3" fillId="0" borderId="0" xfId="0" applyFont="1">
      <alignment vertical="center"/>
    </xf>
    <xf numFmtId="0" fontId="2" fillId="0" borderId="0" xfId="0" applyFont="1">
      <alignment vertical="center"/>
    </xf>
    <xf numFmtId="0" fontId="2" fillId="0" borderId="0" xfId="0" applyFont="1" applyAlignment="1">
      <alignment horizontal="center" vertical="center"/>
    </xf>
    <xf numFmtId="0" fontId="3" fillId="0" borderId="3" xfId="0" applyFont="1" applyBorder="1">
      <alignment vertical="center"/>
    </xf>
    <xf numFmtId="0" fontId="3" fillId="0" borderId="0" xfId="0" applyFont="1" applyAlignment="1">
      <alignment horizontal="center" vertical="center"/>
    </xf>
    <xf numFmtId="0" fontId="12" fillId="0" borderId="0" xfId="0" applyFont="1" applyAlignment="1">
      <alignment vertical="center" shrinkToFit="1"/>
    </xf>
    <xf numFmtId="0" fontId="5" fillId="0" borderId="0" xfId="0" applyFont="1" applyAlignment="1">
      <alignment horizontal="center" vertical="center"/>
    </xf>
    <xf numFmtId="0" fontId="2" fillId="0" borderId="0" xfId="0" applyFont="1" applyAlignment="1">
      <alignment vertical="center" shrinkToFit="1"/>
    </xf>
    <xf numFmtId="0" fontId="2" fillId="0" borderId="3" xfId="0" applyFont="1" applyBorder="1">
      <alignment vertical="center"/>
    </xf>
    <xf numFmtId="0" fontId="32" fillId="0" borderId="0" xfId="0" applyFont="1">
      <alignment vertical="center"/>
    </xf>
    <xf numFmtId="0" fontId="5" fillId="0" borderId="0" xfId="0" applyFont="1">
      <alignment vertical="center"/>
    </xf>
    <xf numFmtId="0" fontId="12" fillId="0" borderId="0" xfId="0" applyFont="1">
      <alignment vertical="center"/>
    </xf>
    <xf numFmtId="0" fontId="45" fillId="0" borderId="0" xfId="0" applyFont="1" applyAlignment="1">
      <alignment horizontal="right" vertical="center"/>
    </xf>
    <xf numFmtId="0" fontId="61" fillId="0" borderId="0" xfId="0" applyFont="1" applyProtection="1">
      <alignment vertical="center"/>
      <protection locked="0"/>
    </xf>
    <xf numFmtId="0" fontId="2" fillId="0" borderId="67" xfId="0" applyFont="1" applyBorder="1" applyProtection="1">
      <alignment vertical="center"/>
      <protection locked="0"/>
    </xf>
    <xf numFmtId="0" fontId="33" fillId="0" borderId="99" xfId="0" applyFont="1" applyBorder="1" applyAlignment="1" applyProtection="1">
      <alignment vertical="center" textRotation="255"/>
      <protection locked="0"/>
    </xf>
    <xf numFmtId="0" fontId="33" fillId="0" borderId="99" xfId="0" applyFont="1" applyBorder="1" applyProtection="1">
      <alignment vertical="center"/>
      <protection locked="0"/>
    </xf>
    <xf numFmtId="0" fontId="2" fillId="0" borderId="5" xfId="0" applyFont="1" applyBorder="1" applyProtection="1">
      <alignment vertical="center"/>
      <protection locked="0"/>
    </xf>
    <xf numFmtId="0" fontId="68" fillId="0" borderId="67" xfId="0" applyFont="1" applyBorder="1" applyProtection="1">
      <alignment vertical="center"/>
      <protection locked="0"/>
    </xf>
    <xf numFmtId="0" fontId="68" fillId="0" borderId="5" xfId="0" applyFont="1" applyBorder="1" applyProtection="1">
      <alignment vertical="center"/>
      <protection locked="0"/>
    </xf>
    <xf numFmtId="0" fontId="61" fillId="0" borderId="3" xfId="0" applyFont="1" applyBorder="1" applyProtection="1">
      <alignment vertical="center"/>
      <protection locked="0"/>
    </xf>
    <xf numFmtId="0" fontId="68" fillId="0" borderId="99" xfId="0" applyFont="1" applyBorder="1" applyProtection="1">
      <alignment vertical="center"/>
      <protection locked="0"/>
    </xf>
    <xf numFmtId="0" fontId="68" fillId="0" borderId="99" xfId="0" applyFont="1" applyBorder="1" applyAlignment="1" applyProtection="1">
      <alignment vertical="center" textRotation="255"/>
      <protection locked="0"/>
    </xf>
    <xf numFmtId="0" fontId="68" fillId="0" borderId="26" xfId="0" applyFont="1" applyBorder="1" applyProtection="1">
      <alignment vertical="center"/>
      <protection locked="0"/>
    </xf>
    <xf numFmtId="0" fontId="61" fillId="0" borderId="1" xfId="0" applyFont="1" applyBorder="1" applyProtection="1">
      <alignment vertical="center"/>
      <protection locked="0"/>
    </xf>
    <xf numFmtId="0" fontId="32" fillId="0" borderId="0" xfId="0" applyFont="1" applyAlignment="1">
      <alignment horizontal="right" vertical="center"/>
    </xf>
    <xf numFmtId="0" fontId="33" fillId="0" borderId="99" xfId="0" applyFont="1" applyBorder="1" applyAlignment="1" applyProtection="1">
      <alignment vertical="center" textRotation="255" wrapText="1"/>
      <protection locked="0"/>
    </xf>
    <xf numFmtId="0" fontId="31" fillId="0" borderId="99" xfId="0" applyFont="1" applyBorder="1" applyAlignment="1" applyProtection="1">
      <alignment vertical="top" textRotation="255" wrapText="1" indent="1"/>
      <protection locked="0"/>
    </xf>
    <xf numFmtId="0" fontId="31" fillId="0" borderId="99" xfId="0" applyFont="1" applyBorder="1" applyAlignment="1" applyProtection="1">
      <alignment vertical="center" textRotation="255"/>
      <protection locked="0"/>
    </xf>
    <xf numFmtId="0" fontId="33" fillId="0" borderId="44" xfId="0" applyFont="1" applyBorder="1" applyAlignment="1" applyProtection="1">
      <alignment vertical="center" textRotation="255"/>
      <protection locked="0"/>
    </xf>
    <xf numFmtId="0" fontId="68" fillId="0" borderId="67" xfId="0" applyFont="1" applyBorder="1" applyAlignment="1" applyProtection="1">
      <alignment vertical="center" textRotation="255"/>
      <protection locked="0"/>
    </xf>
    <xf numFmtId="0" fontId="68" fillId="0" borderId="99" xfId="0" applyFont="1" applyBorder="1" applyAlignment="1" applyProtection="1">
      <alignment vertical="center" textRotation="255" wrapText="1"/>
      <protection locked="0"/>
    </xf>
    <xf numFmtId="0" fontId="68" fillId="0" borderId="44" xfId="0" applyFont="1" applyBorder="1" applyAlignment="1" applyProtection="1">
      <alignment vertical="center" textRotation="255"/>
      <protection locked="0"/>
    </xf>
    <xf numFmtId="0" fontId="45" fillId="0" borderId="0" xfId="0" applyFont="1">
      <alignment vertical="center"/>
    </xf>
    <xf numFmtId="0" fontId="70" fillId="0" borderId="0" xfId="0" applyFont="1" applyAlignment="1">
      <alignment horizontal="right" vertical="center"/>
    </xf>
    <xf numFmtId="0" fontId="77" fillId="0" borderId="0" xfId="0" applyFont="1">
      <alignment vertical="center"/>
    </xf>
    <xf numFmtId="0" fontId="76" fillId="0" borderId="0" xfId="0" applyFont="1">
      <alignment vertical="center"/>
    </xf>
    <xf numFmtId="177" fontId="76" fillId="0" borderId="0" xfId="0" applyNumberFormat="1" applyFont="1">
      <alignment vertical="center"/>
    </xf>
    <xf numFmtId="0" fontId="76" fillId="0" borderId="0" xfId="0" applyFont="1" applyAlignment="1">
      <alignment horizontal="center" vertical="center"/>
    </xf>
    <xf numFmtId="0" fontId="79" fillId="0" borderId="0" xfId="0" quotePrefix="1" applyFont="1" applyAlignment="1">
      <alignment horizontal="center" wrapText="1"/>
    </xf>
    <xf numFmtId="0" fontId="2" fillId="0" borderId="14" xfId="0" applyFont="1" applyBorder="1" applyAlignment="1">
      <alignment horizontal="center" vertical="center"/>
    </xf>
    <xf numFmtId="0" fontId="15" fillId="0" borderId="0" xfId="0" applyFont="1">
      <alignment vertical="center"/>
    </xf>
    <xf numFmtId="0" fontId="16" fillId="0" borderId="0" xfId="0" applyFont="1">
      <alignment vertical="center"/>
    </xf>
    <xf numFmtId="0" fontId="15" fillId="0" borderId="0" xfId="0" applyFont="1" applyAlignment="1">
      <alignment horizontal="right" vertical="center"/>
    </xf>
    <xf numFmtId="0" fontId="16" fillId="0" borderId="0" xfId="0" applyFont="1" applyAlignment="1">
      <alignment horizontal="center" vertical="center"/>
    </xf>
    <xf numFmtId="176" fontId="80" fillId="0" borderId="0" xfId="0" applyNumberFormat="1" applyFont="1" applyAlignment="1">
      <alignment horizontal="distributed" vertical="center"/>
    </xf>
    <xf numFmtId="0" fontId="15" fillId="0" borderId="0" xfId="0" applyFont="1" applyAlignment="1">
      <alignment horizontal="left" vertical="center"/>
    </xf>
    <xf numFmtId="0" fontId="38" fillId="0" borderId="0" xfId="0" applyFont="1">
      <alignment vertical="center"/>
    </xf>
    <xf numFmtId="0" fontId="15" fillId="0" borderId="0" xfId="0" applyFont="1" applyAlignment="1">
      <alignment horizontal="center" vertical="center"/>
    </xf>
    <xf numFmtId="0" fontId="34" fillId="0" borderId="0" xfId="0" applyFont="1">
      <alignment vertical="center"/>
    </xf>
    <xf numFmtId="0" fontId="50" fillId="0" borderId="0" xfId="0" applyFont="1">
      <alignment vertical="center"/>
    </xf>
    <xf numFmtId="187" fontId="50" fillId="0" borderId="0" xfId="0" applyNumberFormat="1" applyFont="1">
      <alignment vertical="center"/>
    </xf>
    <xf numFmtId="187" fontId="82" fillId="0" borderId="0" xfId="0" applyNumberFormat="1" applyFont="1">
      <alignment vertical="center"/>
    </xf>
    <xf numFmtId="187" fontId="15" fillId="0" borderId="0" xfId="0" applyNumberFormat="1" applyFont="1">
      <alignment vertical="center"/>
    </xf>
    <xf numFmtId="187" fontId="82" fillId="0" borderId="0" xfId="0" applyNumberFormat="1" applyFont="1" applyAlignment="1">
      <alignment vertical="center" wrapText="1"/>
    </xf>
    <xf numFmtId="0" fontId="33" fillId="0" borderId="130" xfId="0" applyFont="1" applyBorder="1" applyAlignment="1" applyProtection="1">
      <alignment horizontal="center" vertical="center"/>
      <protection locked="0"/>
    </xf>
    <xf numFmtId="0" fontId="32" fillId="0" borderId="130" xfId="0" applyFont="1" applyBorder="1" applyAlignment="1" applyProtection="1">
      <alignment horizontal="center" vertical="center"/>
      <protection locked="0"/>
    </xf>
    <xf numFmtId="0" fontId="32" fillId="0" borderId="138" xfId="0" applyFont="1" applyBorder="1" applyAlignment="1" applyProtection="1">
      <alignment horizontal="center" vertical="center"/>
      <protection locked="0"/>
    </xf>
    <xf numFmtId="0" fontId="2" fillId="0" borderId="0" xfId="0" applyFont="1" applyAlignment="1">
      <alignment vertical="top"/>
    </xf>
    <xf numFmtId="0" fontId="91" fillId="0" borderId="4" xfId="0" quotePrefix="1" applyFont="1" applyBorder="1" applyAlignment="1">
      <alignment horizontal="center" wrapText="1"/>
    </xf>
    <xf numFmtId="0" fontId="2" fillId="0" borderId="3" xfId="0" applyFont="1" applyBorder="1" applyAlignment="1">
      <alignment horizontal="left" vertical="center"/>
    </xf>
    <xf numFmtId="0" fontId="49" fillId="0" borderId="89" xfId="0" applyFont="1" applyBorder="1">
      <alignment vertical="center"/>
    </xf>
    <xf numFmtId="0" fontId="49" fillId="0" borderId="90" xfId="0" applyFont="1" applyBorder="1">
      <alignment vertical="center"/>
    </xf>
    <xf numFmtId="0" fontId="49" fillId="0" borderId="106" xfId="0" applyFont="1" applyBorder="1">
      <alignment vertical="center"/>
    </xf>
    <xf numFmtId="0" fontId="49" fillId="0" borderId="93" xfId="0" applyFont="1" applyBorder="1" applyAlignment="1">
      <alignment horizontal="center" vertical="center"/>
    </xf>
    <xf numFmtId="0" fontId="49" fillId="0" borderId="93" xfId="0" applyFont="1" applyBorder="1">
      <alignment vertical="center"/>
    </xf>
    <xf numFmtId="0" fontId="49" fillId="0" borderId="108" xfId="0" applyFont="1" applyBorder="1">
      <alignment vertical="center"/>
    </xf>
    <xf numFmtId="0" fontId="2" fillId="0" borderId="3" xfId="0" applyFont="1" applyBorder="1" applyAlignment="1">
      <alignment horizontal="center" vertical="center"/>
    </xf>
    <xf numFmtId="0" fontId="70" fillId="0" borderId="0" xfId="0" applyFont="1" applyAlignment="1">
      <alignment horizontal="distributed" vertical="center"/>
    </xf>
    <xf numFmtId="0" fontId="2" fillId="0" borderId="0" xfId="0" applyFont="1" applyAlignment="1">
      <alignment horizontal="left" wrapText="1"/>
    </xf>
    <xf numFmtId="0" fontId="2" fillId="0" borderId="0" xfId="0" applyFont="1" applyAlignment="1">
      <alignment horizontal="right" vertical="center"/>
    </xf>
    <xf numFmtId="0" fontId="2" fillId="0" borderId="0" xfId="0" applyFont="1" applyProtection="1">
      <alignment vertical="center"/>
      <protection locked="0"/>
    </xf>
    <xf numFmtId="0" fontId="2" fillId="0" borderId="0" xfId="0" applyFont="1" applyAlignment="1">
      <alignment horizontal="right" vertical="center" indent="1"/>
    </xf>
    <xf numFmtId="0" fontId="49" fillId="0" borderId="0" xfId="0" applyFont="1">
      <alignment vertical="center"/>
    </xf>
    <xf numFmtId="0" fontId="92" fillId="0" borderId="0" xfId="0" applyFont="1" applyAlignment="1">
      <alignment horizontal="center" vertical="center"/>
    </xf>
    <xf numFmtId="0" fontId="49" fillId="0" borderId="0" xfId="0" applyFont="1" applyAlignment="1">
      <alignment horizontal="center" vertical="center"/>
    </xf>
    <xf numFmtId="0" fontId="92" fillId="0" borderId="0" xfId="0" applyFont="1" applyAlignment="1">
      <alignment horizontal="center" vertical="top"/>
    </xf>
    <xf numFmtId="0" fontId="2" fillId="0" borderId="0" xfId="0" applyFont="1" applyAlignment="1">
      <alignment horizontal="center" vertical="top"/>
    </xf>
    <xf numFmtId="0" fontId="78" fillId="0" borderId="0" xfId="0" applyFont="1" applyAlignment="1">
      <alignment horizontal="distributed" vertical="center"/>
    </xf>
    <xf numFmtId="0" fontId="36" fillId="5" borderId="21" xfId="2" applyFont="1" applyFill="1" applyBorder="1" applyAlignment="1" applyProtection="1">
      <alignment vertical="center"/>
      <protection locked="0"/>
    </xf>
    <xf numFmtId="3" fontId="36" fillId="5" borderId="7" xfId="2" applyNumberFormat="1" applyFont="1" applyFill="1" applyBorder="1" applyAlignment="1" applyProtection="1">
      <alignment vertical="center"/>
      <protection locked="0"/>
    </xf>
    <xf numFmtId="0" fontId="36" fillId="5" borderId="2" xfId="2" applyFont="1" applyFill="1" applyBorder="1" applyAlignment="1" applyProtection="1">
      <alignment vertical="center"/>
      <protection locked="0"/>
    </xf>
    <xf numFmtId="0" fontId="36" fillId="5" borderId="0" xfId="2" applyFont="1" applyFill="1" applyAlignment="1" applyProtection="1">
      <alignment vertical="center"/>
      <protection locked="0"/>
    </xf>
    <xf numFmtId="0" fontId="36" fillId="5" borderId="3" xfId="2" applyFont="1" applyFill="1" applyBorder="1" applyAlignment="1" applyProtection="1">
      <alignment vertical="center"/>
      <protection locked="0"/>
    </xf>
    <xf numFmtId="0" fontId="32" fillId="0" borderId="7" xfId="1" applyFont="1" applyBorder="1" applyAlignment="1">
      <alignment horizontal="left" indent="1" shrinkToFit="1"/>
    </xf>
    <xf numFmtId="38" fontId="3" fillId="0" borderId="0" xfId="6" applyFont="1" applyProtection="1">
      <alignment vertical="center"/>
    </xf>
    <xf numFmtId="0" fontId="3" fillId="0" borderId="0" xfId="0" applyFont="1" applyAlignment="1">
      <alignment horizontal="right" vertical="center"/>
    </xf>
    <xf numFmtId="49" fontId="49" fillId="0" borderId="0" xfId="0" applyNumberFormat="1" applyFont="1" applyAlignment="1">
      <alignment vertical="center" shrinkToFit="1"/>
    </xf>
    <xf numFmtId="195" fontId="3" fillId="0" borderId="0" xfId="0" applyNumberFormat="1" applyFont="1">
      <alignment vertical="center"/>
    </xf>
    <xf numFmtId="0" fontId="3" fillId="0" borderId="7" xfId="0" applyFont="1" applyBorder="1" applyAlignment="1">
      <alignment horizontal="center" vertical="center"/>
    </xf>
    <xf numFmtId="0" fontId="3" fillId="0" borderId="6" xfId="0" applyFont="1" applyBorder="1" applyAlignment="1">
      <alignment horizontal="center" vertical="center"/>
    </xf>
    <xf numFmtId="0" fontId="5" fillId="0" borderId="0" xfId="0" applyFont="1" applyAlignment="1"/>
    <xf numFmtId="0" fontId="2" fillId="0" borderId="4" xfId="0" applyFont="1" applyBorder="1" applyAlignment="1">
      <alignment vertical="center" shrinkToFit="1"/>
    </xf>
    <xf numFmtId="182" fontId="3" fillId="0" borderId="4" xfId="0" applyNumberFormat="1" applyFont="1" applyBorder="1">
      <alignment vertical="center"/>
    </xf>
    <xf numFmtId="0" fontId="3" fillId="0" borderId="4" xfId="0" applyFont="1" applyBorder="1" applyAlignment="1">
      <alignment horizontal="center" vertical="center"/>
    </xf>
    <xf numFmtId="49" fontId="3" fillId="0" borderId="0" xfId="0" applyNumberFormat="1" applyFont="1" applyAlignment="1">
      <alignment horizontal="left"/>
    </xf>
    <xf numFmtId="0" fontId="3" fillId="0" borderId="0" xfId="0" applyFont="1" applyAlignment="1">
      <alignment horizontal="left"/>
    </xf>
    <xf numFmtId="0" fontId="3" fillId="0" borderId="0" xfId="0" applyFont="1" applyAlignment="1"/>
    <xf numFmtId="0" fontId="3" fillId="0" borderId="7" xfId="0" applyFont="1" applyBorder="1" applyAlignment="1">
      <alignment horizontal="right"/>
    </xf>
    <xf numFmtId="0" fontId="3" fillId="0" borderId="7" xfId="0" applyFont="1" applyBorder="1" applyAlignment="1"/>
    <xf numFmtId="0" fontId="2" fillId="0" borderId="0" xfId="0" applyFont="1" applyAlignment="1">
      <alignment horizontal="right"/>
    </xf>
    <xf numFmtId="0" fontId="3" fillId="0" borderId="4" xfId="0" applyFont="1" applyBorder="1">
      <alignment vertical="center"/>
    </xf>
    <xf numFmtId="0" fontId="2" fillId="0" borderId="0" xfId="0" applyFont="1" applyAlignment="1">
      <alignment horizontal="left"/>
    </xf>
    <xf numFmtId="0" fontId="2" fillId="0" borderId="0" xfId="0" applyFont="1" applyAlignment="1"/>
    <xf numFmtId="0" fontId="24" fillId="0" borderId="0" xfId="0" applyFont="1" applyAlignment="1"/>
    <xf numFmtId="0" fontId="2" fillId="0" borderId="0" xfId="0" applyFont="1" applyAlignment="1">
      <alignment horizontal="center" vertical="center" wrapText="1"/>
    </xf>
    <xf numFmtId="0" fontId="2" fillId="0" borderId="4" xfId="0" applyFont="1" applyBorder="1" applyAlignment="1"/>
    <xf numFmtId="182" fontId="3" fillId="0" borderId="4" xfId="0" applyNumberFormat="1" applyFont="1" applyBorder="1" applyAlignment="1"/>
    <xf numFmtId="0" fontId="3" fillId="0" borderId="4" xfId="0" applyFont="1" applyBorder="1" applyAlignment="1"/>
    <xf numFmtId="3" fontId="3" fillId="0" borderId="0" xfId="0" applyNumberFormat="1" applyFont="1" applyAlignment="1">
      <alignment horizontal="right" vertical="center"/>
    </xf>
    <xf numFmtId="0" fontId="2" fillId="0" borderId="4" xfId="0" applyFont="1" applyBorder="1">
      <alignment vertical="center"/>
    </xf>
    <xf numFmtId="0" fontId="3" fillId="0" borderId="4" xfId="0" applyFont="1" applyBorder="1" applyAlignment="1">
      <alignment horizontal="right"/>
    </xf>
    <xf numFmtId="3" fontId="3" fillId="0" borderId="4" xfId="0" applyNumberFormat="1" applyFont="1" applyBorder="1" applyAlignment="1">
      <alignment horizontal="right"/>
    </xf>
    <xf numFmtId="3" fontId="3" fillId="0" borderId="4" xfId="0" applyNumberFormat="1" applyFont="1" applyBorder="1" applyAlignment="1"/>
    <xf numFmtId="0" fontId="2" fillId="0" borderId="0" xfId="0" applyFont="1" applyAlignment="1">
      <alignment horizontal="center"/>
    </xf>
    <xf numFmtId="0" fontId="32" fillId="0" borderId="0" xfId="0" applyFont="1" applyAlignment="1"/>
    <xf numFmtId="0" fontId="2" fillId="0" borderId="4" xfId="0" applyFont="1" applyBorder="1" applyAlignment="1">
      <alignment horizontal="left"/>
    </xf>
    <xf numFmtId="183" fontId="3" fillId="0" borderId="4" xfId="6" applyNumberFormat="1" applyFont="1" applyBorder="1" applyAlignment="1" applyProtection="1"/>
    <xf numFmtId="0" fontId="10" fillId="0" borderId="0" xfId="0" applyFont="1" applyAlignment="1">
      <alignment horizontal="left" vertical="center"/>
    </xf>
    <xf numFmtId="0" fontId="3" fillId="0" borderId="25" xfId="0" applyFont="1" applyBorder="1" applyAlignment="1">
      <alignment horizontal="right"/>
    </xf>
    <xf numFmtId="0" fontId="3" fillId="0" borderId="25" xfId="0" applyFont="1" applyBorder="1" applyAlignment="1"/>
    <xf numFmtId="0" fontId="2" fillId="0" borderId="4" xfId="0" applyFont="1" applyBorder="1" applyAlignment="1">
      <alignment shrinkToFit="1"/>
    </xf>
    <xf numFmtId="0" fontId="3" fillId="0" borderId="4" xfId="0" applyFont="1" applyBorder="1" applyAlignment="1">
      <alignment horizontal="left"/>
    </xf>
    <xf numFmtId="0" fontId="6" fillId="0" borderId="0" xfId="0" applyFont="1" applyAlignment="1"/>
    <xf numFmtId="0" fontId="2" fillId="0" borderId="4" xfId="0" applyFont="1" applyBorder="1" applyAlignment="1">
      <alignment horizontal="left" vertical="center"/>
    </xf>
    <xf numFmtId="49" fontId="3" fillId="0" borderId="0" xfId="0" applyNumberFormat="1" applyFont="1" applyAlignment="1"/>
    <xf numFmtId="0" fontId="3" fillId="0" borderId="0" xfId="0" applyFont="1" applyAlignment="1">
      <alignment horizontal="right"/>
    </xf>
    <xf numFmtId="0" fontId="32" fillId="5" borderId="7" xfId="0" applyFont="1" applyFill="1" applyBorder="1" applyAlignment="1" applyProtection="1">
      <protection locked="0"/>
    </xf>
    <xf numFmtId="0" fontId="32" fillId="0" borderId="7" xfId="0" applyFont="1" applyBorder="1" applyAlignment="1" applyProtection="1">
      <protection locked="0"/>
    </xf>
    <xf numFmtId="0" fontId="3" fillId="0" borderId="0" xfId="0" applyFont="1" applyAlignment="1">
      <alignment vertical="center" shrinkToFit="1"/>
    </xf>
    <xf numFmtId="0" fontId="3" fillId="0" borderId="0" xfId="0" applyFont="1" applyAlignment="1">
      <alignment horizontal="distributed" vertical="center"/>
    </xf>
    <xf numFmtId="49" fontId="49" fillId="0" borderId="0" xfId="0" applyNumberFormat="1" applyFont="1" applyAlignment="1">
      <alignment horizontal="left" vertical="center" shrinkToFit="1"/>
    </xf>
    <xf numFmtId="0" fontId="3" fillId="0" borderId="4" xfId="0" applyFont="1" applyBorder="1" applyAlignment="1">
      <alignment vertical="center" shrinkToFit="1"/>
    </xf>
    <xf numFmtId="0" fontId="2" fillId="0" borderId="4" xfId="0" applyFont="1" applyBorder="1" applyAlignment="1">
      <alignment horizontal="left" shrinkToFit="1"/>
    </xf>
    <xf numFmtId="0" fontId="2" fillId="0" borderId="4" xfId="0" applyFont="1" applyBorder="1" applyAlignment="1">
      <alignment horizontal="left" vertical="center" shrinkToFit="1"/>
    </xf>
    <xf numFmtId="0" fontId="32" fillId="5" borderId="7" xfId="0" applyFont="1" applyFill="1" applyBorder="1" applyAlignment="1" applyProtection="1">
      <alignment horizontal="right"/>
      <protection locked="0"/>
    </xf>
    <xf numFmtId="0" fontId="25" fillId="0" borderId="0" xfId="0" applyFont="1" applyAlignment="1">
      <alignment vertical="center" wrapText="1"/>
    </xf>
    <xf numFmtId="0" fontId="25" fillId="0" borderId="0" xfId="0" applyFont="1" applyAlignment="1">
      <alignment horizontal="right" vertical="center"/>
    </xf>
    <xf numFmtId="0" fontId="45" fillId="0" borderId="0" xfId="0" applyFont="1" applyAlignment="1">
      <alignment vertical="center" wrapText="1"/>
    </xf>
    <xf numFmtId="0" fontId="5" fillId="0" borderId="0" xfId="0" applyFont="1" applyAlignment="1">
      <alignment horizontal="right" vertical="center"/>
    </xf>
    <xf numFmtId="0" fontId="40" fillId="0" borderId="0" xfId="0" applyFont="1" applyAlignment="1">
      <alignment horizontal="center" vertical="center"/>
    </xf>
    <xf numFmtId="0" fontId="5" fillId="0" borderId="0" xfId="0" applyFont="1" applyAlignment="1">
      <alignment horizontal="left" vertical="center"/>
    </xf>
    <xf numFmtId="0" fontId="26" fillId="0" borderId="0" xfId="0" applyFont="1">
      <alignment vertical="center"/>
    </xf>
    <xf numFmtId="49" fontId="3" fillId="0" borderId="0" xfId="0" applyNumberFormat="1" applyFont="1">
      <alignment vertical="center"/>
    </xf>
    <xf numFmtId="0" fontId="3" fillId="0" borderId="0" xfId="0" quotePrefix="1" applyFont="1" applyAlignment="1">
      <alignment horizontal="center" vertical="center"/>
    </xf>
    <xf numFmtId="49" fontId="26" fillId="0" borderId="0" xfId="0" quotePrefix="1" applyNumberFormat="1" applyFont="1">
      <alignment vertical="center"/>
    </xf>
    <xf numFmtId="0" fontId="26" fillId="0" borderId="0" xfId="0" quotePrefix="1" applyFont="1">
      <alignment vertical="center"/>
    </xf>
    <xf numFmtId="0" fontId="24" fillId="0" borderId="0" xfId="0" applyFont="1">
      <alignment vertical="center"/>
    </xf>
    <xf numFmtId="0" fontId="54" fillId="0" borderId="0" xfId="0" quotePrefix="1" applyFont="1">
      <alignment vertical="center"/>
    </xf>
    <xf numFmtId="56" fontId="3" fillId="0" borderId="0" xfId="0" quotePrefix="1" applyNumberFormat="1" applyFont="1" applyAlignment="1">
      <alignment horizontal="center" vertical="center"/>
    </xf>
    <xf numFmtId="0" fontId="44" fillId="0" borderId="0" xfId="0" quotePrefix="1" applyFont="1" applyAlignment="1">
      <alignment horizontal="left" vertical="center"/>
    </xf>
    <xf numFmtId="0" fontId="24" fillId="0" borderId="0" xfId="0" applyFont="1" applyAlignment="1">
      <alignment horizontal="right" vertical="center"/>
    </xf>
    <xf numFmtId="0" fontId="24" fillId="0" borderId="0" xfId="0" applyFont="1" applyAlignment="1">
      <alignment horizontal="center" vertical="center"/>
    </xf>
    <xf numFmtId="0" fontId="24" fillId="0" borderId="0" xfId="0" quotePrefix="1" applyFont="1" applyAlignment="1">
      <alignment vertical="top"/>
    </xf>
    <xf numFmtId="0" fontId="24" fillId="0" borderId="0" xfId="0" quotePrefix="1" applyFont="1" applyAlignment="1">
      <alignment horizontal="left" vertical="center"/>
    </xf>
    <xf numFmtId="0" fontId="24" fillId="0" borderId="11" xfId="0" applyFont="1" applyBorder="1" applyAlignment="1">
      <alignment horizontal="center" vertical="top"/>
    </xf>
    <xf numFmtId="0" fontId="24" fillId="0" borderId="3" xfId="0" applyFont="1" applyBorder="1" applyAlignment="1">
      <alignment horizontal="center" vertical="top"/>
    </xf>
    <xf numFmtId="178" fontId="3" fillId="0" borderId="0" xfId="0" applyNumberFormat="1" applyFont="1" applyAlignment="1">
      <alignment vertical="center" wrapText="1"/>
    </xf>
    <xf numFmtId="178" fontId="2" fillId="0" borderId="10" xfId="0" applyNumberFormat="1" applyFont="1" applyBorder="1" applyAlignment="1">
      <alignment horizontal="center" vertical="center" wrapText="1"/>
    </xf>
    <xf numFmtId="178" fontId="2" fillId="0" borderId="0" xfId="0" applyNumberFormat="1" applyFont="1" applyAlignment="1">
      <alignment horizontal="center" vertical="center" wrapText="1"/>
    </xf>
    <xf numFmtId="0" fontId="3" fillId="0" borderId="8" xfId="0" applyFont="1" applyBorder="1">
      <alignment vertical="center"/>
    </xf>
    <xf numFmtId="0" fontId="23" fillId="0" borderId="8" xfId="0" applyFont="1" applyBorder="1">
      <alignment vertical="center"/>
    </xf>
    <xf numFmtId="178" fontId="3" fillId="0" borderId="10" xfId="0" applyNumberFormat="1" applyFont="1" applyBorder="1" applyAlignment="1">
      <alignment horizontal="center" vertical="center" wrapText="1"/>
    </xf>
    <xf numFmtId="178" fontId="3" fillId="0" borderId="0" xfId="0" applyNumberFormat="1" applyFont="1" applyAlignment="1">
      <alignment horizontal="center" vertical="center" wrapText="1"/>
    </xf>
    <xf numFmtId="0" fontId="3" fillId="0" borderId="11" xfId="0" applyFont="1" applyBorder="1">
      <alignment vertical="center"/>
    </xf>
    <xf numFmtId="0" fontId="23" fillId="0" borderId="11" xfId="0" applyFont="1" applyBorder="1" applyAlignment="1">
      <alignment horizontal="right" vertical="center"/>
    </xf>
    <xf numFmtId="0" fontId="23" fillId="0" borderId="3" xfId="0" applyFont="1" applyBorder="1" applyAlignment="1">
      <alignment horizontal="right" vertical="center"/>
    </xf>
    <xf numFmtId="0" fontId="2" fillId="0" borderId="16" xfId="0" applyFont="1" applyBorder="1" applyAlignment="1">
      <alignment horizontal="center" vertical="center" wrapText="1"/>
    </xf>
    <xf numFmtId="0" fontId="3" fillId="0" borderId="16" xfId="0" applyFont="1" applyBorder="1">
      <alignment vertical="center"/>
    </xf>
    <xf numFmtId="20" fontId="73" fillId="0" borderId="10" xfId="0" applyNumberFormat="1" applyFont="1" applyBorder="1" applyAlignment="1">
      <alignment horizontal="center" vertical="center" shrinkToFit="1"/>
    </xf>
    <xf numFmtId="20" fontId="73" fillId="0" borderId="0" xfId="0" applyNumberFormat="1" applyFont="1" applyAlignment="1">
      <alignment horizontal="center" vertical="center" shrinkToFit="1"/>
    </xf>
    <xf numFmtId="20" fontId="73" fillId="0" borderId="16" xfId="0" applyNumberFormat="1" applyFont="1" applyBorder="1" applyAlignment="1">
      <alignment horizontal="center" vertical="center" shrinkToFit="1"/>
    </xf>
    <xf numFmtId="20" fontId="116" fillId="0" borderId="16" xfId="0" applyNumberFormat="1" applyFont="1" applyBorder="1" applyAlignment="1">
      <alignment horizontal="center" vertical="center" shrinkToFit="1"/>
    </xf>
    <xf numFmtId="20" fontId="73" fillId="0" borderId="3" xfId="0" applyNumberFormat="1" applyFont="1" applyBorder="1" applyAlignment="1">
      <alignment horizontal="center" vertical="center" shrinkToFit="1"/>
    </xf>
    <xf numFmtId="191" fontId="3" fillId="0" borderId="0" xfId="0" applyNumberFormat="1" applyFont="1">
      <alignment vertical="center"/>
    </xf>
    <xf numFmtId="0" fontId="24" fillId="0" borderId="2" xfId="0" quotePrefix="1" applyFont="1" applyBorder="1" applyAlignment="1">
      <alignment vertical="top"/>
    </xf>
    <xf numFmtId="20" fontId="3" fillId="0" borderId="0" xfId="0" applyNumberFormat="1" applyFont="1">
      <alignment vertical="center"/>
    </xf>
    <xf numFmtId="0" fontId="3" fillId="0" borderId="0" xfId="0" applyFont="1" applyAlignment="1">
      <alignment vertical="center" textRotation="255"/>
    </xf>
    <xf numFmtId="0" fontId="3" fillId="0" borderId="2" xfId="0" applyFont="1" applyBorder="1">
      <alignment vertical="center"/>
    </xf>
    <xf numFmtId="0" fontId="23" fillId="0" borderId="2" xfId="0" applyFont="1" applyBorder="1" applyAlignment="1">
      <alignment horizontal="center"/>
    </xf>
    <xf numFmtId="0" fontId="7" fillId="0" borderId="2" xfId="2" applyFont="1" applyBorder="1" applyAlignment="1">
      <alignment horizontal="left" vertical="center"/>
    </xf>
    <xf numFmtId="0" fontId="24" fillId="0" borderId="0" xfId="0" quotePrefix="1" applyFont="1" applyAlignment="1">
      <alignment horizontal="center"/>
    </xf>
    <xf numFmtId="0" fontId="26" fillId="0" borderId="0" xfId="0" quotePrefix="1" applyFont="1" applyAlignment="1">
      <alignment vertical="top"/>
    </xf>
    <xf numFmtId="0" fontId="53" fillId="0" borderId="0" xfId="0" applyFont="1">
      <alignment vertical="center"/>
    </xf>
    <xf numFmtId="0" fontId="53" fillId="0" borderId="0" xfId="0" applyFont="1" applyAlignment="1">
      <alignment vertical="center" wrapText="1"/>
    </xf>
    <xf numFmtId="0" fontId="24" fillId="0" borderId="8" xfId="0" quotePrefix="1" applyFont="1" applyBorder="1" applyAlignment="1">
      <alignment horizontal="left" vertical="center"/>
    </xf>
    <xf numFmtId="0" fontId="24" fillId="0" borderId="2" xfId="0" quotePrefix="1" applyFont="1" applyBorder="1" applyAlignment="1">
      <alignment horizontal="left" vertical="center"/>
    </xf>
    <xf numFmtId="0" fontId="3" fillId="0" borderId="2" xfId="0" applyFont="1" applyBorder="1" applyAlignment="1">
      <alignment horizontal="center" vertical="center"/>
    </xf>
    <xf numFmtId="0" fontId="3" fillId="0" borderId="9" xfId="0" applyFont="1" applyBorder="1">
      <alignment vertical="center"/>
    </xf>
    <xf numFmtId="0" fontId="24" fillId="0" borderId="10" xfId="0" quotePrefix="1" applyFont="1" applyBorder="1" applyAlignment="1">
      <alignment horizontal="left" vertical="center"/>
    </xf>
    <xf numFmtId="0" fontId="3" fillId="0" borderId="5" xfId="0" applyFont="1" applyBorder="1">
      <alignment vertical="center"/>
    </xf>
    <xf numFmtId="0" fontId="24" fillId="0" borderId="11" xfId="0" quotePrefix="1" applyFont="1" applyBorder="1" applyAlignment="1">
      <alignment horizontal="left" vertical="center"/>
    </xf>
    <xf numFmtId="0" fontId="3" fillId="0" borderId="3" xfId="0" applyFont="1" applyBorder="1" applyAlignment="1">
      <alignment horizontal="center" vertical="center"/>
    </xf>
    <xf numFmtId="0" fontId="3" fillId="0" borderId="12" xfId="0" applyFont="1" applyBorder="1">
      <alignment vertical="center"/>
    </xf>
    <xf numFmtId="0" fontId="57" fillId="0" borderId="0" xfId="0" quotePrefix="1" applyFont="1" applyAlignment="1">
      <alignment horizontal="left" vertical="center"/>
    </xf>
    <xf numFmtId="0" fontId="44" fillId="0" borderId="0" xfId="0" quotePrefix="1" applyFont="1" applyAlignment="1">
      <alignment vertical="center" wrapText="1"/>
    </xf>
    <xf numFmtId="0" fontId="57" fillId="0" borderId="0" xfId="0" quotePrefix="1" applyFont="1" applyAlignment="1">
      <alignment horizontal="left" vertical="top"/>
    </xf>
    <xf numFmtId="0" fontId="26" fillId="0" borderId="0" xfId="0" quotePrefix="1" applyFont="1" applyAlignment="1">
      <alignment horizontal="left" vertical="center"/>
    </xf>
    <xf numFmtId="0" fontId="24" fillId="0" borderId="0" xfId="0" applyFont="1" applyAlignment="1">
      <alignment horizontal="left" vertical="center" indent="1"/>
    </xf>
    <xf numFmtId="0" fontId="24" fillId="0" borderId="0" xfId="0" quotePrefix="1" applyFont="1" applyAlignment="1">
      <alignment horizontal="center" wrapText="1"/>
    </xf>
    <xf numFmtId="0" fontId="60" fillId="0" borderId="0" xfId="0" quotePrefix="1" applyFont="1" applyAlignment="1">
      <alignment horizontal="center" vertical="center"/>
    </xf>
    <xf numFmtId="0" fontId="24" fillId="0" borderId="0" xfId="0" quotePrefix="1" applyFont="1">
      <alignment vertical="center"/>
    </xf>
    <xf numFmtId="0" fontId="55" fillId="0" borderId="2" xfId="0" applyFont="1" applyBorder="1" applyAlignment="1">
      <alignment vertical="center" shrinkToFit="1"/>
    </xf>
    <xf numFmtId="0" fontId="55" fillId="0" borderId="2" xfId="0" applyFont="1" applyBorder="1" applyAlignment="1">
      <alignment horizontal="center" vertical="center" shrinkToFit="1"/>
    </xf>
    <xf numFmtId="0" fontId="48" fillId="0" borderId="0" xfId="0" applyFont="1" applyAlignment="1">
      <alignment horizontal="left" vertical="center"/>
    </xf>
    <xf numFmtId="0" fontId="12" fillId="0" borderId="0" xfId="0" applyFont="1" applyAlignment="1">
      <alignment horizontal="left" vertical="center"/>
    </xf>
    <xf numFmtId="0" fontId="11" fillId="0" borderId="0" xfId="0" applyFont="1">
      <alignment vertical="center"/>
    </xf>
    <xf numFmtId="0" fontId="10" fillId="0" borderId="0" xfId="0" applyFont="1">
      <alignment vertical="center"/>
    </xf>
    <xf numFmtId="0" fontId="32" fillId="0" borderId="21" xfId="0" quotePrefix="1" applyFont="1" applyBorder="1" applyAlignment="1">
      <alignment vertical="center" shrinkToFit="1"/>
    </xf>
    <xf numFmtId="0" fontId="32" fillId="0" borderId="1" xfId="0" quotePrefix="1" applyFont="1" applyBorder="1" applyAlignment="1">
      <alignment vertical="center" shrinkToFit="1"/>
    </xf>
    <xf numFmtId="0" fontId="74" fillId="0" borderId="0" xfId="0" applyFont="1">
      <alignment vertical="center"/>
    </xf>
    <xf numFmtId="0" fontId="2" fillId="0" borderId="8" xfId="0" applyFont="1" applyBorder="1">
      <alignment vertical="center"/>
    </xf>
    <xf numFmtId="0" fontId="2" fillId="0" borderId="2" xfId="0" applyFont="1" applyBorder="1">
      <alignment vertical="center"/>
    </xf>
    <xf numFmtId="0" fontId="32" fillId="0" borderId="2" xfId="0" applyFont="1" applyBorder="1" applyAlignment="1">
      <alignment shrinkToFit="1"/>
    </xf>
    <xf numFmtId="0" fontId="32" fillId="0" borderId="9" xfId="0" applyFont="1" applyBorder="1" applyAlignment="1">
      <alignment shrinkToFit="1"/>
    </xf>
    <xf numFmtId="0" fontId="32" fillId="0" borderId="0" xfId="0" applyFont="1" applyAlignment="1">
      <alignment shrinkToFit="1"/>
    </xf>
    <xf numFmtId="0" fontId="2" fillId="0" borderId="10" xfId="0" applyFont="1" applyBorder="1">
      <alignment vertical="center"/>
    </xf>
    <xf numFmtId="0" fontId="32" fillId="0" borderId="0" xfId="0" applyFont="1" applyAlignment="1">
      <alignment horizontal="left"/>
    </xf>
    <xf numFmtId="0" fontId="32" fillId="0" borderId="5" xfId="0" applyFont="1" applyBorder="1" applyAlignment="1">
      <alignment horizontal="left"/>
    </xf>
    <xf numFmtId="0" fontId="68" fillId="0" borderId="0" xfId="0" applyFont="1" applyAlignment="1">
      <alignment vertical="center" shrinkToFit="1"/>
    </xf>
    <xf numFmtId="0" fontId="2" fillId="0" borderId="11" xfId="0" applyFont="1" applyBorder="1">
      <alignment vertical="center"/>
    </xf>
    <xf numFmtId="0" fontId="68" fillId="0" borderId="3" xfId="0" applyFont="1" applyBorder="1">
      <alignment vertical="center"/>
    </xf>
    <xf numFmtId="0" fontId="68" fillId="0" borderId="12" xfId="0" applyFont="1" applyBorder="1">
      <alignment vertical="center"/>
    </xf>
    <xf numFmtId="0" fontId="68" fillId="0" borderId="0" xfId="0" applyFont="1">
      <alignment vertical="center"/>
    </xf>
    <xf numFmtId="0" fontId="68" fillId="0" borderId="8" xfId="0" applyFont="1" applyBorder="1" applyAlignment="1">
      <alignment vertical="center" shrinkToFit="1"/>
    </xf>
    <xf numFmtId="0" fontId="68" fillId="0" borderId="2" xfId="0" applyFont="1" applyBorder="1" applyAlignment="1"/>
    <xf numFmtId="0" fontId="68" fillId="0" borderId="2" xfId="0" applyFont="1" applyBorder="1" applyAlignment="1">
      <alignment vertical="center" shrinkToFit="1"/>
    </xf>
    <xf numFmtId="0" fontId="68" fillId="0" borderId="9" xfId="0" applyFont="1" applyBorder="1" applyAlignment="1">
      <alignment vertical="center" shrinkToFit="1"/>
    </xf>
    <xf numFmtId="0" fontId="68" fillId="0" borderId="10" xfId="0" applyFont="1" applyBorder="1" applyAlignment="1">
      <alignment vertical="center" shrinkToFit="1"/>
    </xf>
    <xf numFmtId="0" fontId="68" fillId="0" borderId="0" xfId="0" applyFont="1" applyAlignment="1"/>
    <xf numFmtId="0" fontId="68" fillId="0" borderId="5" xfId="0" applyFont="1" applyBorder="1" applyAlignment="1">
      <alignment vertical="center" shrinkToFit="1"/>
    </xf>
    <xf numFmtId="0" fontId="2" fillId="0" borderId="10" xfId="0" applyFont="1" applyBorder="1" applyProtection="1">
      <alignment vertical="center"/>
      <protection locked="0"/>
    </xf>
    <xf numFmtId="0" fontId="68" fillId="0" borderId="0" xfId="0" applyFont="1" applyAlignment="1" applyProtection="1">
      <alignment vertical="center" shrinkToFit="1"/>
      <protection locked="0"/>
    </xf>
    <xf numFmtId="0" fontId="2" fillId="0" borderId="32" xfId="0" applyFont="1" applyBorder="1" applyProtection="1">
      <alignment vertical="center"/>
      <protection locked="0"/>
    </xf>
    <xf numFmtId="0" fontId="33" fillId="0" borderId="118" xfId="0" applyFont="1" applyBorder="1" applyProtection="1">
      <alignment vertical="center"/>
      <protection locked="0"/>
    </xf>
    <xf numFmtId="0" fontId="33" fillId="0" borderId="31" xfId="0" applyFont="1" applyBorder="1" applyProtection="1">
      <alignment vertical="center"/>
      <protection locked="0"/>
    </xf>
    <xf numFmtId="0" fontId="68" fillId="0" borderId="3" xfId="0" applyFont="1" applyBorder="1" applyAlignment="1" applyProtection="1">
      <alignment vertical="center" shrinkToFit="1"/>
      <protection locked="0"/>
    </xf>
    <xf numFmtId="0" fontId="2" fillId="0" borderId="99" xfId="0" applyFont="1" applyBorder="1" applyProtection="1">
      <alignment vertical="center"/>
      <protection locked="0"/>
    </xf>
    <xf numFmtId="0" fontId="68" fillId="0" borderId="1" xfId="0" applyFont="1" applyBorder="1" applyAlignment="1" applyProtection="1">
      <alignment vertical="center" textRotation="255"/>
      <protection locked="0"/>
    </xf>
    <xf numFmtId="0" fontId="15" fillId="0" borderId="0" xfId="2" applyFont="1"/>
    <xf numFmtId="0" fontId="40" fillId="0" borderId="0" xfId="2" applyFont="1" applyAlignment="1">
      <alignment horizontal="center" vertical="center" justifyLastLine="1"/>
    </xf>
    <xf numFmtId="0" fontId="15" fillId="0" borderId="0" xfId="2" applyFont="1" applyAlignment="1">
      <alignment horizontal="center" shrinkToFit="1"/>
    </xf>
    <xf numFmtId="0" fontId="15" fillId="0" borderId="22" xfId="2" applyFont="1" applyBorder="1" applyAlignment="1">
      <alignment horizontal="left" vertical="center"/>
    </xf>
    <xf numFmtId="0" fontId="36" fillId="0" borderId="21" xfId="2" applyFont="1" applyBorder="1" applyAlignment="1">
      <alignment vertical="center"/>
    </xf>
    <xf numFmtId="0" fontId="36" fillId="0" borderId="21" xfId="2" applyFont="1" applyBorder="1"/>
    <xf numFmtId="0" fontId="36" fillId="0" borderId="22" xfId="2" applyFont="1" applyBorder="1"/>
    <xf numFmtId="0" fontId="36" fillId="0" borderId="59" xfId="2" quotePrefix="1" applyFont="1" applyBorder="1" applyAlignment="1">
      <alignment horizontal="right" vertical="center" wrapText="1"/>
    </xf>
    <xf numFmtId="0" fontId="36" fillId="0" borderId="25" xfId="2" quotePrefix="1" applyFont="1" applyBorder="1" applyAlignment="1">
      <alignment vertical="center" wrapText="1"/>
    </xf>
    <xf numFmtId="0" fontId="36" fillId="0" borderId="25" xfId="2" quotePrefix="1" applyFont="1" applyBorder="1" applyAlignment="1">
      <alignment horizontal="center" vertical="center" wrapText="1"/>
    </xf>
    <xf numFmtId="0" fontId="36" fillId="0" borderId="30" xfId="2" quotePrefix="1" applyFont="1" applyBorder="1" applyAlignment="1">
      <alignment vertical="center" wrapText="1"/>
    </xf>
    <xf numFmtId="0" fontId="36" fillId="0" borderId="17" xfId="2" quotePrefix="1" applyFont="1" applyBorder="1" applyAlignment="1">
      <alignment horizontal="right" vertical="center" wrapText="1"/>
    </xf>
    <xf numFmtId="0" fontId="36" fillId="0" borderId="7" xfId="2" quotePrefix="1" applyFont="1" applyBorder="1" applyAlignment="1">
      <alignment vertical="center" wrapText="1"/>
    </xf>
    <xf numFmtId="0" fontId="36" fillId="0" borderId="7" xfId="2" quotePrefix="1" applyFont="1" applyBorder="1" applyAlignment="1">
      <alignment horizontal="center" vertical="center" wrapText="1"/>
    </xf>
    <xf numFmtId="0" fontId="36" fillId="0" borderId="18" xfId="2" quotePrefix="1" applyFont="1" applyBorder="1" applyAlignment="1">
      <alignment vertical="center" wrapText="1"/>
    </xf>
    <xf numFmtId="0" fontId="15" fillId="0" borderId="28" xfId="2" applyFont="1" applyBorder="1" applyAlignment="1">
      <alignment horizontal="left" vertical="center"/>
    </xf>
    <xf numFmtId="0" fontId="36" fillId="0" borderId="17" xfId="2" quotePrefix="1" applyFont="1" applyBorder="1" applyAlignment="1">
      <alignment horizontal="left" vertical="center" wrapText="1" indent="1"/>
    </xf>
    <xf numFmtId="3" fontId="36" fillId="0" borderId="7" xfId="2" applyNumberFormat="1" applyFont="1" applyBorder="1" applyAlignment="1">
      <alignment vertical="center"/>
    </xf>
    <xf numFmtId="0" fontId="36" fillId="0" borderId="7" xfId="2" applyFont="1" applyBorder="1" applyAlignment="1">
      <alignment vertical="center" shrinkToFit="1"/>
    </xf>
    <xf numFmtId="0" fontId="36" fillId="0" borderId="18" xfId="2" applyFont="1" applyBorder="1" applyAlignment="1">
      <alignment horizontal="left" vertical="center"/>
    </xf>
    <xf numFmtId="0" fontId="15" fillId="0" borderId="24" xfId="2" applyFont="1" applyBorder="1" applyAlignment="1">
      <alignment horizontal="left" vertical="center"/>
    </xf>
    <xf numFmtId="0" fontId="36" fillId="0" borderId="8" xfId="2" quotePrefix="1" applyFont="1" applyBorder="1" applyAlignment="1">
      <alignment horizontal="left" vertical="center" wrapText="1" indent="1"/>
    </xf>
    <xf numFmtId="0" fontId="36" fillId="0" borderId="2" xfId="2" applyFont="1" applyBorder="1" applyAlignment="1">
      <alignment vertical="center" shrinkToFit="1"/>
    </xf>
    <xf numFmtId="0" fontId="36" fillId="0" borderId="2" xfId="2" applyFont="1" applyBorder="1" applyAlignment="1">
      <alignment shrinkToFit="1"/>
    </xf>
    <xf numFmtId="0" fontId="36" fillId="0" borderId="9" xfId="2" applyFont="1" applyBorder="1" applyAlignment="1">
      <alignment vertical="center"/>
    </xf>
    <xf numFmtId="0" fontId="36" fillId="0" borderId="10" xfId="2" quotePrefix="1" applyFont="1" applyBorder="1" applyAlignment="1">
      <alignment horizontal="left" vertical="center" wrapText="1" indent="1"/>
    </xf>
    <xf numFmtId="0" fontId="36" fillId="0" borderId="0" xfId="2" applyFont="1" applyAlignment="1">
      <alignment vertical="center" shrinkToFit="1"/>
    </xf>
    <xf numFmtId="0" fontId="36" fillId="0" borderId="0" xfId="2" applyFont="1" applyAlignment="1">
      <alignment shrinkToFit="1"/>
    </xf>
    <xf numFmtId="0" fontId="36" fillId="0" borderId="5" xfId="2" applyFont="1" applyBorder="1" applyAlignment="1">
      <alignment vertical="center"/>
    </xf>
    <xf numFmtId="0" fontId="36" fillId="0" borderId="11" xfId="2" quotePrefix="1" applyFont="1" applyBorder="1" applyAlignment="1">
      <alignment horizontal="left" vertical="center" wrapText="1" indent="1"/>
    </xf>
    <xf numFmtId="0" fontId="36" fillId="0" borderId="3" xfId="2" applyFont="1" applyBorder="1" applyAlignment="1">
      <alignment vertical="center" shrinkToFit="1"/>
    </xf>
    <xf numFmtId="0" fontId="36" fillId="0" borderId="3" xfId="2" applyFont="1" applyBorder="1" applyAlignment="1">
      <alignment shrinkToFit="1"/>
    </xf>
    <xf numFmtId="0" fontId="36" fillId="0" borderId="12" xfId="2" applyFont="1" applyBorder="1" applyAlignment="1">
      <alignment vertical="center"/>
    </xf>
    <xf numFmtId="0" fontId="15" fillId="0" borderId="14" xfId="2" applyFont="1" applyBorder="1" applyAlignment="1">
      <alignment horizontal="left" vertical="center"/>
    </xf>
    <xf numFmtId="38" fontId="15" fillId="0" borderId="0" xfId="2" applyNumberFormat="1" applyFont="1"/>
    <xf numFmtId="0" fontId="15" fillId="0" borderId="9" xfId="2" applyFont="1" applyBorder="1" applyAlignment="1">
      <alignment horizontal="left" vertical="center"/>
    </xf>
    <xf numFmtId="0" fontId="46" fillId="0" borderId="0" xfId="2" applyFont="1"/>
    <xf numFmtId="0" fontId="15" fillId="0" borderId="162" xfId="2" applyFont="1" applyBorder="1" applyAlignment="1">
      <alignment horizontal="left" vertical="center"/>
    </xf>
    <xf numFmtId="0" fontId="36" fillId="0" borderId="0" xfId="2" quotePrefix="1" applyFont="1" applyAlignment="1">
      <alignment horizontal="right"/>
    </xf>
    <xf numFmtId="0" fontId="36" fillId="0" borderId="0" xfId="2" applyFont="1" applyAlignment="1">
      <alignment horizontal="center" shrinkToFit="1"/>
    </xf>
    <xf numFmtId="0" fontId="15" fillId="0" borderId="0" xfId="2" applyFont="1" applyAlignment="1">
      <alignment horizontal="center"/>
    </xf>
    <xf numFmtId="0" fontId="36" fillId="0" borderId="59" xfId="2" quotePrefix="1" applyFont="1" applyBorder="1" applyAlignment="1">
      <alignment horizontal="right"/>
    </xf>
    <xf numFmtId="0" fontId="36" fillId="0" borderId="25" xfId="2" applyFont="1" applyBorder="1" applyAlignment="1">
      <alignment horizontal="center" shrinkToFit="1"/>
    </xf>
    <xf numFmtId="0" fontId="36" fillId="0" borderId="25" xfId="2" applyFont="1" applyBorder="1" applyAlignment="1">
      <alignment shrinkToFit="1"/>
    </xf>
    <xf numFmtId="0" fontId="36" fillId="0" borderId="30" xfId="2" applyFont="1" applyBorder="1" applyAlignment="1">
      <alignment shrinkToFit="1"/>
    </xf>
    <xf numFmtId="0" fontId="36" fillId="0" borderId="7" xfId="2" quotePrefix="1" applyFont="1" applyBorder="1" applyAlignment="1">
      <alignment horizontal="right"/>
    </xf>
    <xf numFmtId="0" fontId="36" fillId="0" borderId="25" xfId="2" quotePrefix="1" applyFont="1" applyBorder="1" applyAlignment="1">
      <alignment horizontal="right"/>
    </xf>
    <xf numFmtId="0" fontId="15" fillId="0" borderId="27" xfId="2" applyFont="1" applyBorder="1" applyAlignment="1">
      <alignment horizontal="distributed" vertical="center" wrapText="1" justifyLastLine="1"/>
    </xf>
    <xf numFmtId="0" fontId="15" fillId="0" borderId="28" xfId="2" applyFont="1" applyBorder="1" applyAlignment="1">
      <alignment horizontal="distributed" vertical="center" wrapText="1" justifyLastLine="1"/>
    </xf>
    <xf numFmtId="0" fontId="36" fillId="0" borderId="25" xfId="2" applyFont="1" applyBorder="1"/>
    <xf numFmtId="0" fontId="36" fillId="0" borderId="30" xfId="2" applyFont="1" applyBorder="1"/>
    <xf numFmtId="0" fontId="36" fillId="0" borderId="17" xfId="2" quotePrefix="1" applyFont="1" applyBorder="1" applyAlignment="1">
      <alignment horizontal="right"/>
    </xf>
    <xf numFmtId="0" fontId="36" fillId="0" borderId="27" xfId="2" quotePrefix="1" applyFont="1" applyBorder="1" applyAlignment="1">
      <alignment horizontal="right"/>
    </xf>
    <xf numFmtId="0" fontId="36" fillId="0" borderId="6" xfId="2" applyFont="1" applyBorder="1"/>
    <xf numFmtId="0" fontId="36" fillId="0" borderId="28" xfId="2" applyFont="1" applyBorder="1"/>
    <xf numFmtId="0" fontId="15" fillId="0" borderId="81" xfId="2" applyFont="1" applyBorder="1" applyAlignment="1">
      <alignment horizontal="center" vertical="center" wrapText="1" justifyLastLine="1"/>
    </xf>
    <xf numFmtId="0" fontId="15" fillId="0" borderId="85" xfId="2" applyFont="1" applyBorder="1" applyAlignment="1">
      <alignment horizontal="center" vertical="center" wrapText="1" justifyLastLine="1"/>
    </xf>
    <xf numFmtId="0" fontId="15" fillId="0" borderId="85" xfId="2" applyFont="1" applyBorder="1" applyAlignment="1">
      <alignment horizontal="left" vertical="center"/>
    </xf>
    <xf numFmtId="0" fontId="15" fillId="3" borderId="80" xfId="2" applyFont="1" applyFill="1" applyBorder="1" applyAlignment="1">
      <alignment horizontal="left" vertical="center"/>
    </xf>
    <xf numFmtId="0" fontId="18" fillId="0" borderId="0" xfId="2" applyFont="1"/>
    <xf numFmtId="0" fontId="37" fillId="0" borderId="0" xfId="2" applyFont="1" applyAlignment="1">
      <alignment horizontal="center" vertical="center" justifyLastLine="1"/>
    </xf>
    <xf numFmtId="0" fontId="17" fillId="0" borderId="0" xfId="2" applyFont="1"/>
    <xf numFmtId="0" fontId="15" fillId="0" borderId="59" xfId="2" applyFont="1" applyBorder="1" applyAlignment="1">
      <alignment horizontal="distributed" vertical="center" wrapText="1" justifyLastLine="1"/>
    </xf>
    <xf numFmtId="0" fontId="15" fillId="0" borderId="52" xfId="2" applyFont="1" applyBorder="1" applyAlignment="1">
      <alignment horizontal="distributed" vertical="center" wrapText="1" justifyLastLine="1"/>
    </xf>
    <xf numFmtId="0" fontId="15" fillId="0" borderId="10" xfId="2" applyFont="1" applyBorder="1" applyAlignment="1">
      <alignment horizontal="distributed" vertical="center" wrapText="1" justifyLastLine="1"/>
    </xf>
    <xf numFmtId="0" fontId="15" fillId="0" borderId="32" xfId="2" applyFont="1" applyBorder="1" applyAlignment="1">
      <alignment horizontal="distributed" vertical="center" wrapText="1" justifyLastLine="1"/>
    </xf>
    <xf numFmtId="0" fontId="15" fillId="0" borderId="17" xfId="2" applyFont="1" applyBorder="1" applyAlignment="1">
      <alignment horizontal="distributed" vertical="center" wrapText="1" justifyLastLine="1"/>
    </xf>
    <xf numFmtId="0" fontId="15" fillId="0" borderId="51" xfId="2" applyFont="1" applyBorder="1" applyAlignment="1">
      <alignment horizontal="distributed" vertical="center" wrapText="1" justifyLastLine="1"/>
    </xf>
    <xf numFmtId="0" fontId="15" fillId="0" borderId="10" xfId="2" applyFont="1" applyBorder="1" applyAlignment="1">
      <alignment horizontal="distributed" vertical="center" wrapText="1"/>
    </xf>
    <xf numFmtId="181" fontId="17" fillId="0" borderId="0" xfId="2" applyNumberFormat="1" applyFont="1"/>
    <xf numFmtId="0" fontId="15" fillId="0" borderId="23" xfId="2" applyFont="1" applyBorder="1" applyAlignment="1">
      <alignment horizontal="distributed" vertical="center" wrapText="1" justifyLastLine="1"/>
    </xf>
    <xf numFmtId="0" fontId="15" fillId="0" borderId="62" xfId="2" applyFont="1" applyBorder="1" applyAlignment="1">
      <alignment horizontal="distributed" vertical="center" wrapText="1" justifyLastLine="1"/>
    </xf>
    <xf numFmtId="0" fontId="15" fillId="0" borderId="62" xfId="2" applyFont="1" applyBorder="1" applyAlignment="1">
      <alignment vertical="center"/>
    </xf>
    <xf numFmtId="0" fontId="15" fillId="3" borderId="33" xfId="2" applyFont="1" applyFill="1" applyBorder="1" applyAlignment="1">
      <alignment vertical="center"/>
    </xf>
    <xf numFmtId="192" fontId="15" fillId="0" borderId="0" xfId="2" applyNumberFormat="1" applyFont="1"/>
    <xf numFmtId="0" fontId="15" fillId="0" borderId="30" xfId="2" applyFont="1" applyBorder="1" applyAlignment="1">
      <alignment horizontal="distributed" vertical="center" wrapText="1" justifyLastLine="1"/>
    </xf>
    <xf numFmtId="0" fontId="39" fillId="0" borderId="0" xfId="2" applyFont="1" applyAlignment="1">
      <alignment horizontal="center" vertical="center" justifyLastLine="1"/>
    </xf>
    <xf numFmtId="0" fontId="15" fillId="3" borderId="82" xfId="2" applyFont="1" applyFill="1" applyBorder="1" applyAlignment="1">
      <alignment horizontal="left" vertical="center"/>
    </xf>
    <xf numFmtId="0" fontId="15" fillId="0" borderId="32" xfId="2" applyFont="1" applyBorder="1" applyAlignment="1">
      <alignment horizontal="center" vertical="center"/>
    </xf>
    <xf numFmtId="0" fontId="15" fillId="0" borderId="51" xfId="2" applyFont="1" applyBorder="1" applyAlignment="1">
      <alignment vertical="center"/>
    </xf>
    <xf numFmtId="0" fontId="15" fillId="0" borderId="52" xfId="2" applyFont="1" applyBorder="1" applyAlignment="1">
      <alignment horizontal="center" vertical="center"/>
    </xf>
    <xf numFmtId="0" fontId="15" fillId="0" borderId="39" xfId="2" applyFont="1" applyBorder="1" applyAlignment="1">
      <alignment vertical="center"/>
    </xf>
    <xf numFmtId="0" fontId="15" fillId="0" borderId="52" xfId="2" applyFont="1" applyBorder="1" applyAlignment="1">
      <alignment vertical="center"/>
    </xf>
    <xf numFmtId="0" fontId="15" fillId="0" borderId="39" xfId="2" applyFont="1" applyBorder="1" applyAlignment="1">
      <alignment horizontal="distributed" vertical="center" wrapText="1" justifyLastLine="1"/>
    </xf>
    <xf numFmtId="0" fontId="15" fillId="4" borderId="82" xfId="2" applyFont="1" applyFill="1" applyBorder="1" applyAlignment="1">
      <alignment vertical="center"/>
    </xf>
    <xf numFmtId="0" fontId="15" fillId="0" borderId="32" xfId="2" applyFont="1" applyBorder="1" applyAlignment="1">
      <alignment vertical="center"/>
    </xf>
    <xf numFmtId="0" fontId="15" fillId="3" borderId="78" xfId="2" applyFont="1" applyFill="1" applyBorder="1" applyAlignment="1">
      <alignment vertical="center"/>
    </xf>
    <xf numFmtId="0" fontId="10" fillId="0" borderId="0" xfId="1" applyFont="1">
      <alignment vertical="center"/>
    </xf>
    <xf numFmtId="0" fontId="11" fillId="0" borderId="0" xfId="1" applyFont="1" applyAlignment="1">
      <alignment vertical="center" shrinkToFit="1"/>
    </xf>
    <xf numFmtId="0" fontId="10" fillId="0" borderId="0" xfId="1" applyFont="1" applyAlignment="1">
      <alignment vertical="center" shrinkToFit="1"/>
    </xf>
    <xf numFmtId="177" fontId="10" fillId="0" borderId="0" xfId="1" applyNumberFormat="1" applyFont="1">
      <alignment vertical="center"/>
    </xf>
    <xf numFmtId="0" fontId="10" fillId="0" borderId="0" xfId="1" applyFont="1" applyAlignment="1">
      <alignment horizontal="center" vertical="center"/>
    </xf>
    <xf numFmtId="0" fontId="10" fillId="0" borderId="0" xfId="1" applyFont="1" applyAlignment="1">
      <alignment horizontal="center" vertical="center" shrinkToFit="1"/>
    </xf>
    <xf numFmtId="0" fontId="98" fillId="0" borderId="0" xfId="1" applyFont="1" applyAlignment="1">
      <alignment horizontal="right" vertical="center"/>
    </xf>
    <xf numFmtId="0" fontId="70" fillId="0" borderId="0" xfId="1" applyFont="1" applyAlignment="1">
      <alignment horizontal="right" vertical="center"/>
    </xf>
    <xf numFmtId="0" fontId="5" fillId="0" borderId="0" xfId="1" applyFont="1">
      <alignment vertical="center"/>
    </xf>
    <xf numFmtId="0" fontId="11" fillId="0" borderId="0" xfId="1" applyFont="1" applyAlignment="1">
      <alignment horizontal="center" vertical="center" shrinkToFit="1"/>
    </xf>
    <xf numFmtId="177" fontId="10" fillId="0" borderId="0" xfId="1" applyNumberFormat="1" applyFont="1" applyAlignment="1">
      <alignment horizontal="center" vertical="center"/>
    </xf>
    <xf numFmtId="0" fontId="2" fillId="0" borderId="0" xfId="1" applyFont="1" applyAlignment="1">
      <alignment horizontal="right"/>
    </xf>
    <xf numFmtId="0" fontId="10" fillId="0" borderId="0" xfId="1" applyFont="1" applyAlignment="1"/>
    <xf numFmtId="0" fontId="12" fillId="0" borderId="0" xfId="1" applyFont="1" applyAlignment="1">
      <alignment horizontal="left" vertical="center" wrapText="1" indent="1"/>
    </xf>
    <xf numFmtId="0" fontId="99" fillId="0" borderId="0" xfId="1" applyFont="1" applyAlignment="1">
      <alignment horizontal="left" vertical="center" indent="2"/>
    </xf>
    <xf numFmtId="0" fontId="12" fillId="0" borderId="0" xfId="1" applyFont="1" applyAlignment="1">
      <alignment horizontal="left" vertical="top" wrapText="1" indent="1"/>
    </xf>
    <xf numFmtId="0" fontId="12" fillId="0" borderId="0" xfId="1" applyFont="1" applyAlignment="1">
      <alignment horizontal="left" vertical="top" shrinkToFit="1"/>
    </xf>
    <xf numFmtId="208" fontId="114" fillId="0" borderId="165" xfId="1" applyNumberFormat="1" applyFont="1" applyBorder="1" applyAlignment="1">
      <alignment horizontal="center" vertical="center" shrinkToFit="1"/>
    </xf>
    <xf numFmtId="0" fontId="54" fillId="0" borderId="121" xfId="1" applyFont="1" applyBorder="1" applyAlignment="1">
      <alignment horizontal="center" vertical="center" wrapText="1"/>
    </xf>
    <xf numFmtId="0" fontId="12" fillId="0" borderId="125" xfId="1" applyFont="1" applyBorder="1" applyAlignment="1">
      <alignment horizontal="right" vertical="top" wrapText="1" indent="1"/>
    </xf>
    <xf numFmtId="0" fontId="12" fillId="0" borderId="164" xfId="1" applyFont="1" applyBorder="1" applyAlignment="1">
      <alignment horizontal="right" vertical="top" wrapText="1" indent="1"/>
    </xf>
    <xf numFmtId="0" fontId="12" fillId="0" borderId="16" xfId="1" applyFont="1" applyBorder="1" applyAlignment="1">
      <alignment horizontal="right" vertical="center" indent="1" shrinkToFit="1"/>
    </xf>
    <xf numFmtId="210" fontId="12" fillId="0" borderId="4" xfId="1" applyNumberFormat="1" applyFont="1" applyBorder="1" applyAlignment="1">
      <alignment horizontal="center" vertical="center" wrapText="1" shrinkToFit="1"/>
    </xf>
    <xf numFmtId="0" fontId="12" fillId="0" borderId="2" xfId="1" applyFont="1" applyBorder="1" applyAlignment="1">
      <alignment horizontal="left" vertical="top" wrapText="1" indent="1"/>
    </xf>
    <xf numFmtId="0" fontId="12" fillId="0" borderId="127" xfId="1" applyFont="1" applyBorder="1" applyAlignment="1">
      <alignment horizontal="right" vertical="top" wrapText="1" indent="1"/>
    </xf>
    <xf numFmtId="0" fontId="12" fillId="0" borderId="3" xfId="1" applyFont="1" applyBorder="1" applyAlignment="1">
      <alignment horizontal="left" vertical="top" wrapText="1" indent="1"/>
    </xf>
    <xf numFmtId="0" fontId="10" fillId="0" borderId="9" xfId="1" applyFont="1" applyBorder="1" applyAlignment="1">
      <alignment horizontal="distributed" vertical="center" wrapText="1" justifyLastLine="1"/>
    </xf>
    <xf numFmtId="177" fontId="12" fillId="0" borderId="0" xfId="1" applyNumberFormat="1" applyFont="1" applyAlignment="1">
      <alignment horizontal="center" vertical="center" wrapText="1"/>
    </xf>
    <xf numFmtId="0" fontId="10" fillId="0" borderId="35" xfId="1" applyFont="1" applyBorder="1" applyAlignment="1">
      <alignment horizontal="distributed" vertical="center" wrapText="1" justifyLastLine="1"/>
    </xf>
    <xf numFmtId="0" fontId="12" fillId="0" borderId="60" xfId="1" applyFont="1" applyBorder="1" applyAlignment="1">
      <alignment horizontal="center" vertical="center" wrapText="1"/>
    </xf>
    <xf numFmtId="0" fontId="30" fillId="0" borderId="10" xfId="1" applyFont="1" applyBorder="1" applyAlignment="1">
      <alignment horizontal="left" vertical="center" shrinkToFit="1"/>
    </xf>
    <xf numFmtId="0" fontId="102" fillId="0" borderId="0" xfId="1" applyFont="1" applyAlignment="1">
      <alignment horizontal="left" vertical="center" shrinkToFit="1"/>
    </xf>
    <xf numFmtId="0" fontId="102" fillId="0" borderId="0" xfId="1" applyFont="1" applyAlignment="1">
      <alignment horizontal="left" vertical="center" wrapText="1"/>
    </xf>
    <xf numFmtId="20" fontId="102" fillId="0" borderId="0" xfId="1" applyNumberFormat="1" applyFont="1" applyAlignment="1" applyProtection="1">
      <alignment horizontal="left" vertical="center" shrinkToFit="1"/>
      <protection locked="0"/>
    </xf>
    <xf numFmtId="0" fontId="30" fillId="0" borderId="110" xfId="1" applyFont="1" applyBorder="1" applyAlignment="1" applyProtection="1">
      <alignment horizontal="center" vertical="center" shrinkToFit="1"/>
      <protection locked="0"/>
    </xf>
    <xf numFmtId="0" fontId="32" fillId="0" borderId="26" xfId="1" applyFont="1" applyBorder="1" applyAlignment="1" applyProtection="1">
      <alignment horizontal="center" vertical="center" shrinkToFit="1"/>
      <protection locked="0"/>
    </xf>
    <xf numFmtId="0" fontId="10" fillId="0" borderId="0" xfId="2" applyFont="1" applyAlignment="1">
      <alignment vertical="center"/>
    </xf>
    <xf numFmtId="0" fontId="13" fillId="0" borderId="0" xfId="2" applyFont="1" applyAlignment="1">
      <alignment horizontal="right" vertical="center"/>
    </xf>
    <xf numFmtId="0" fontId="13" fillId="0" borderId="0" xfId="2" applyFont="1" applyAlignment="1">
      <alignment horizontal="right" vertical="center" shrinkToFit="1"/>
    </xf>
    <xf numFmtId="0" fontId="2" fillId="0" borderId="0" xfId="2" applyFont="1" applyAlignment="1">
      <alignment vertical="center"/>
    </xf>
    <xf numFmtId="0" fontId="97" fillId="0" borderId="21" xfId="2" applyFont="1" applyBorder="1" applyAlignment="1">
      <alignment vertical="center" wrapText="1"/>
    </xf>
    <xf numFmtId="0" fontId="2" fillId="0" borderId="38" xfId="2" applyFont="1" applyBorder="1" applyAlignment="1">
      <alignment horizontal="center" vertical="center"/>
    </xf>
    <xf numFmtId="0" fontId="2" fillId="0" borderId="62" xfId="2" applyFont="1" applyBorder="1" applyAlignment="1">
      <alignment horizontal="center" vertical="center"/>
    </xf>
    <xf numFmtId="0" fontId="103" fillId="0" borderId="23" xfId="2" applyFont="1" applyBorder="1" applyAlignment="1">
      <alignment horizontal="center" vertical="center" wrapText="1"/>
    </xf>
    <xf numFmtId="0" fontId="2" fillId="0" borderId="23" xfId="2" applyFont="1" applyBorder="1" applyAlignment="1">
      <alignment horizontal="right" vertical="center" shrinkToFit="1"/>
    </xf>
    <xf numFmtId="0" fontId="2" fillId="0" borderId="19" xfId="2" applyFont="1" applyBorder="1" applyAlignment="1">
      <alignment vertical="center" shrinkToFit="1"/>
    </xf>
    <xf numFmtId="0" fontId="38" fillId="0" borderId="0" xfId="0" applyFont="1" applyAlignment="1">
      <alignment horizontal="right" vertical="center" shrinkToFit="1"/>
    </xf>
    <xf numFmtId="0" fontId="38" fillId="0" borderId="0" xfId="0" applyFont="1" applyAlignment="1">
      <alignment vertical="center" shrinkToFit="1"/>
    </xf>
    <xf numFmtId="0" fontId="91" fillId="0" borderId="0" xfId="0" quotePrefix="1" applyFont="1" applyAlignment="1">
      <alignment horizontal="center" wrapText="1"/>
    </xf>
    <xf numFmtId="0" fontId="30" fillId="0" borderId="25" xfId="0" applyFont="1" applyBorder="1" applyAlignment="1">
      <alignment horizontal="center" vertical="center" shrinkToFit="1"/>
    </xf>
    <xf numFmtId="0" fontId="30" fillId="0" borderId="19" xfId="0" applyFont="1" applyBorder="1" applyAlignment="1">
      <alignment horizontal="center" vertical="center" shrinkToFit="1"/>
    </xf>
    <xf numFmtId="0" fontId="95" fillId="0" borderId="4" xfId="0" applyFont="1" applyBorder="1">
      <alignment vertical="center"/>
    </xf>
    <xf numFmtId="0" fontId="29" fillId="0" borderId="4" xfId="0" applyFont="1" applyBorder="1">
      <alignment vertical="center"/>
    </xf>
    <xf numFmtId="38" fontId="29" fillId="0" borderId="4" xfId="6" applyFont="1" applyBorder="1">
      <alignment vertical="center"/>
    </xf>
    <xf numFmtId="38" fontId="72" fillId="0" borderId="0" xfId="6" applyFont="1" applyBorder="1" applyProtection="1">
      <alignment vertical="center"/>
    </xf>
    <xf numFmtId="38" fontId="71" fillId="0" borderId="0" xfId="6" applyFont="1" applyBorder="1" applyProtection="1">
      <alignment vertical="center"/>
    </xf>
    <xf numFmtId="38" fontId="72" fillId="0" borderId="0" xfId="6" applyFont="1" applyBorder="1" applyAlignment="1" applyProtection="1">
      <alignment horizontal="right" vertical="center" indent="1"/>
    </xf>
    <xf numFmtId="38" fontId="72" fillId="0" borderId="0" xfId="6" applyFont="1" applyProtection="1">
      <alignment vertical="center"/>
    </xf>
    <xf numFmtId="38" fontId="72" fillId="0" borderId="0" xfId="6" applyFont="1" applyFill="1" applyBorder="1" applyProtection="1">
      <alignment vertical="center"/>
    </xf>
    <xf numFmtId="38" fontId="72" fillId="0" borderId="0" xfId="6" applyFont="1" applyFill="1" applyBorder="1" applyAlignment="1" applyProtection="1">
      <alignment horizontal="right" vertical="center"/>
    </xf>
    <xf numFmtId="38" fontId="72" fillId="0" borderId="0" xfId="6" applyFont="1" applyFill="1" applyBorder="1" applyAlignment="1" applyProtection="1">
      <alignment horizontal="center" vertical="center"/>
    </xf>
    <xf numFmtId="38" fontId="105" fillId="0" borderId="0" xfId="6" applyFont="1" applyFill="1" applyBorder="1" applyProtection="1">
      <alignment vertical="center"/>
    </xf>
    <xf numFmtId="38" fontId="107" fillId="0" borderId="0" xfId="6" applyFont="1" applyFill="1" applyBorder="1" applyProtection="1">
      <alignment vertical="center"/>
    </xf>
    <xf numFmtId="38" fontId="108" fillId="0" borderId="0" xfId="6" applyFont="1" applyFill="1" applyBorder="1" applyProtection="1">
      <alignment vertical="center"/>
    </xf>
    <xf numFmtId="38" fontId="72" fillId="0" borderId="100" xfId="6" applyFont="1" applyFill="1" applyBorder="1" applyProtection="1">
      <alignment vertical="center"/>
    </xf>
    <xf numFmtId="38" fontId="72" fillId="0" borderId="101" xfId="6" applyFont="1" applyBorder="1" applyAlignment="1" applyProtection="1"/>
    <xf numFmtId="38" fontId="72" fillId="0" borderId="89" xfId="6" applyFont="1" applyFill="1" applyBorder="1" applyProtection="1">
      <alignment vertical="center"/>
    </xf>
    <xf numFmtId="38" fontId="72" fillId="0" borderId="0" xfId="6" applyFont="1" applyFill="1" applyBorder="1" applyAlignment="1" applyProtection="1">
      <alignment horizontal="left" vertical="center"/>
    </xf>
    <xf numFmtId="38" fontId="72" fillId="0" borderId="10" xfId="6" applyFont="1" applyBorder="1" applyAlignment="1" applyProtection="1">
      <alignment horizontal="center" vertical="center"/>
    </xf>
    <xf numFmtId="38" fontId="72" fillId="0" borderId="0" xfId="6" applyFont="1" applyBorder="1" applyAlignment="1" applyProtection="1">
      <alignment horizontal="center" vertical="center"/>
    </xf>
    <xf numFmtId="38" fontId="72" fillId="0" borderId="90" xfId="6" applyFont="1" applyFill="1" applyBorder="1" applyAlignment="1" applyProtection="1">
      <alignment horizontal="left" vertical="center"/>
    </xf>
    <xf numFmtId="38" fontId="72" fillId="0" borderId="10" xfId="6" applyFont="1" applyBorder="1" applyAlignment="1" applyProtection="1">
      <alignment vertical="top"/>
    </xf>
    <xf numFmtId="38" fontId="72" fillId="0" borderId="0" xfId="6" applyFont="1" applyBorder="1" applyAlignment="1" applyProtection="1">
      <alignment vertical="top"/>
    </xf>
    <xf numFmtId="38" fontId="72" fillId="0" borderId="0" xfId="6" applyFont="1" applyBorder="1" applyAlignment="1" applyProtection="1"/>
    <xf numFmtId="3" fontId="72" fillId="0" borderId="0" xfId="6" applyNumberFormat="1" applyFont="1" applyFill="1" applyBorder="1" applyAlignment="1" applyProtection="1">
      <alignment vertical="center"/>
    </xf>
    <xf numFmtId="38" fontId="72" fillId="0" borderId="0" xfId="6" applyFont="1" applyBorder="1" applyAlignment="1" applyProtection="1">
      <alignment vertical="center"/>
    </xf>
    <xf numFmtId="38" fontId="72" fillId="0" borderId="10" xfId="6" applyFont="1" applyBorder="1" applyAlignment="1" applyProtection="1">
      <alignment horizontal="center" vertical="top"/>
    </xf>
    <xf numFmtId="38" fontId="72" fillId="0" borderId="0" xfId="6" applyFont="1" applyBorder="1" applyAlignment="1" applyProtection="1">
      <alignment horizontal="center"/>
    </xf>
    <xf numFmtId="38" fontId="72" fillId="0" borderId="93" xfId="6" applyFont="1" applyBorder="1" applyProtection="1">
      <alignment vertical="center"/>
    </xf>
    <xf numFmtId="38" fontId="72" fillId="0" borderId="106" xfId="6" applyFont="1" applyFill="1" applyBorder="1" applyProtection="1">
      <alignment vertical="center"/>
    </xf>
    <xf numFmtId="38" fontId="72" fillId="0" borderId="93" xfId="6" applyFont="1" applyFill="1" applyBorder="1" applyProtection="1">
      <alignment vertical="center"/>
    </xf>
    <xf numFmtId="38" fontId="109" fillId="0" borderId="0" xfId="6" applyFont="1" applyFill="1" applyBorder="1" applyProtection="1">
      <alignment vertical="center"/>
    </xf>
    <xf numFmtId="38" fontId="2" fillId="0" borderId="101" xfId="6" applyFont="1" applyFill="1" applyBorder="1" applyAlignment="1" applyProtection="1"/>
    <xf numFmtId="38" fontId="2" fillId="0" borderId="101" xfId="6" applyFont="1" applyFill="1" applyBorder="1" applyAlignment="1" applyProtection="1">
      <alignment horizontal="center"/>
    </xf>
    <xf numFmtId="38" fontId="72" fillId="0" borderId="103" xfId="6" applyFont="1" applyBorder="1" applyProtection="1">
      <alignment vertical="center"/>
    </xf>
    <xf numFmtId="38" fontId="2" fillId="0" borderId="3" xfId="6" applyFont="1" applyFill="1" applyBorder="1" applyAlignment="1" applyProtection="1">
      <alignment shrinkToFit="1"/>
    </xf>
    <xf numFmtId="38" fontId="72" fillId="0" borderId="3" xfId="6" applyFont="1" applyBorder="1" applyProtection="1">
      <alignment vertical="center"/>
    </xf>
    <xf numFmtId="38" fontId="2" fillId="0" borderId="3" xfId="6" applyFont="1" applyFill="1" applyBorder="1" applyAlignment="1" applyProtection="1"/>
    <xf numFmtId="38" fontId="110" fillId="0" borderId="3" xfId="6" applyFont="1" applyFill="1" applyBorder="1" applyAlignment="1" applyProtection="1">
      <alignment vertical="center" shrinkToFit="1"/>
    </xf>
    <xf numFmtId="38" fontId="2" fillId="0" borderId="3" xfId="6" applyFont="1" applyFill="1" applyBorder="1" applyAlignment="1" applyProtection="1">
      <alignment horizontal="center" vertical="center"/>
    </xf>
    <xf numFmtId="38" fontId="110" fillId="0" borderId="3" xfId="6" applyFont="1" applyFill="1" applyBorder="1" applyAlignment="1" applyProtection="1">
      <alignment horizontal="center" vertical="center"/>
    </xf>
    <xf numFmtId="38" fontId="2" fillId="0" borderId="3" xfId="6" applyFont="1" applyFill="1" applyBorder="1" applyAlignment="1" applyProtection="1">
      <alignment horizontal="center" vertical="center" shrinkToFit="1"/>
    </xf>
    <xf numFmtId="38" fontId="2" fillId="0" borderId="104" xfId="6" applyFont="1" applyFill="1" applyBorder="1" applyAlignment="1" applyProtection="1">
      <alignment horizontal="center" vertical="center"/>
    </xf>
    <xf numFmtId="38" fontId="72" fillId="0" borderId="2" xfId="6" applyFont="1" applyFill="1" applyBorder="1" applyAlignment="1" applyProtection="1"/>
    <xf numFmtId="38" fontId="72" fillId="0" borderId="105" xfId="6" applyFont="1" applyFill="1" applyBorder="1" applyAlignment="1" applyProtection="1"/>
    <xf numFmtId="38" fontId="106" fillId="0" borderId="93" xfId="6" applyFont="1" applyFill="1" applyBorder="1" applyAlignment="1" applyProtection="1">
      <alignment vertical="center"/>
    </xf>
    <xf numFmtId="38" fontId="106" fillId="0" borderId="93" xfId="6" applyFont="1" applyFill="1" applyBorder="1" applyProtection="1">
      <alignment vertical="center"/>
    </xf>
    <xf numFmtId="38" fontId="72" fillId="0" borderId="108" xfId="6" applyFont="1" applyFill="1" applyBorder="1" applyProtection="1">
      <alignment vertical="center"/>
    </xf>
    <xf numFmtId="38" fontId="72" fillId="0" borderId="0" xfId="6" applyFont="1" applyFill="1" applyBorder="1" applyAlignment="1" applyProtection="1">
      <alignment vertical="center"/>
    </xf>
    <xf numFmtId="38" fontId="106" fillId="0" borderId="0" xfId="6" applyFont="1" applyFill="1" applyBorder="1" applyProtection="1">
      <alignment vertical="center"/>
    </xf>
    <xf numFmtId="38" fontId="71" fillId="0" borderId="0" xfId="6" applyFont="1" applyFill="1" applyBorder="1" applyProtection="1">
      <alignment vertical="center"/>
    </xf>
    <xf numFmtId="38" fontId="72" fillId="0" borderId="89" xfId="6" applyFont="1" applyFill="1" applyBorder="1" applyAlignment="1" applyProtection="1">
      <alignment vertical="center"/>
    </xf>
    <xf numFmtId="38" fontId="72" fillId="0" borderId="101" xfId="6" applyFont="1" applyFill="1" applyBorder="1" applyAlignment="1" applyProtection="1"/>
    <xf numFmtId="38" fontId="72" fillId="0" borderId="103" xfId="6" applyFont="1" applyFill="1" applyBorder="1" applyAlignment="1" applyProtection="1"/>
    <xf numFmtId="38" fontId="72" fillId="0" borderId="106" xfId="6" applyFont="1" applyFill="1" applyBorder="1" applyAlignment="1" applyProtection="1">
      <alignment vertical="center"/>
    </xf>
    <xf numFmtId="38" fontId="72" fillId="0" borderId="0" xfId="6" applyFont="1" applyFill="1" applyBorder="1" applyAlignment="1" applyProtection="1"/>
    <xf numFmtId="38" fontId="72" fillId="0" borderId="90" xfId="6" applyFont="1" applyFill="1" applyBorder="1" applyAlignment="1" applyProtection="1"/>
    <xf numFmtId="188" fontId="72" fillId="0" borderId="130" xfId="7" applyNumberFormat="1" applyFont="1" applyFill="1" applyBorder="1" applyAlignment="1" applyProtection="1">
      <alignment horizontal="right" vertical="center"/>
    </xf>
    <xf numFmtId="188" fontId="72" fillId="0" borderId="3" xfId="7" applyNumberFormat="1" applyFont="1" applyFill="1" applyBorder="1" applyAlignment="1" applyProtection="1">
      <alignment horizontal="right" vertical="center"/>
    </xf>
    <xf numFmtId="38" fontId="72" fillId="0" borderId="3" xfId="6" applyFont="1" applyFill="1" applyBorder="1" applyAlignment="1" applyProtection="1">
      <alignment horizontal="center"/>
    </xf>
    <xf numFmtId="38" fontId="72" fillId="0" borderId="104" xfId="6" applyFont="1" applyFill="1" applyBorder="1" applyAlignment="1" applyProtection="1"/>
    <xf numFmtId="38" fontId="72" fillId="0" borderId="2" xfId="6" applyFont="1" applyBorder="1" applyProtection="1">
      <alignment vertical="center"/>
    </xf>
    <xf numFmtId="38" fontId="72" fillId="0" borderId="93" xfId="6" applyFont="1" applyFill="1" applyBorder="1" applyAlignment="1" applyProtection="1">
      <alignment horizontal="center" vertical="center" wrapText="1"/>
    </xf>
    <xf numFmtId="38" fontId="72" fillId="0" borderId="93" xfId="6" applyFont="1" applyFill="1" applyBorder="1" applyAlignment="1" applyProtection="1">
      <alignment horizontal="left" vertical="center" wrapText="1"/>
    </xf>
    <xf numFmtId="38" fontId="72" fillId="0" borderId="0" xfId="6" applyFont="1" applyFill="1" applyBorder="1" applyAlignment="1" applyProtection="1">
      <alignment horizontal="left" vertical="center" wrapText="1"/>
    </xf>
    <xf numFmtId="38" fontId="52" fillId="0" borderId="2" xfId="6" applyFont="1" applyFill="1" applyBorder="1" applyAlignment="1" applyProtection="1">
      <alignment horizontal="center" vertical="center"/>
    </xf>
    <xf numFmtId="38" fontId="52" fillId="0" borderId="9" xfId="6" applyFont="1" applyFill="1" applyBorder="1" applyAlignment="1" applyProtection="1">
      <alignment horizontal="center" vertical="center"/>
    </xf>
    <xf numFmtId="38" fontId="52" fillId="0" borderId="0" xfId="6" applyFont="1" applyFill="1" applyBorder="1" applyAlignment="1" applyProtection="1">
      <alignment horizontal="center" vertical="center"/>
    </xf>
    <xf numFmtId="38" fontId="52" fillId="0" borderId="5" xfId="6" applyFont="1" applyBorder="1" applyProtection="1">
      <alignment vertical="center"/>
    </xf>
    <xf numFmtId="38" fontId="52" fillId="0" borderId="3" xfId="6" applyFont="1" applyBorder="1" applyProtection="1">
      <alignment vertical="center"/>
    </xf>
    <xf numFmtId="38" fontId="52" fillId="0" borderId="12" xfId="6" applyFont="1" applyFill="1" applyBorder="1" applyAlignment="1" applyProtection="1">
      <alignment horizontal="center" vertical="center"/>
    </xf>
    <xf numFmtId="38" fontId="52" fillId="0" borderId="8" xfId="6" applyFont="1" applyFill="1" applyBorder="1" applyAlignment="1" applyProtection="1">
      <alignment horizontal="center" vertical="center"/>
    </xf>
    <xf numFmtId="38" fontId="52" fillId="0" borderId="10" xfId="6" applyFont="1" applyFill="1" applyBorder="1" applyAlignment="1" applyProtection="1">
      <alignment horizontal="center" vertical="center"/>
    </xf>
    <xf numFmtId="38" fontId="52" fillId="0" borderId="11" xfId="6" applyFont="1" applyBorder="1" applyProtection="1">
      <alignment vertical="center"/>
    </xf>
    <xf numFmtId="38" fontId="72" fillId="0" borderId="0" xfId="6" applyFont="1" applyBorder="1" applyAlignment="1" applyProtection="1">
      <alignment horizontal="right" vertical="center"/>
    </xf>
    <xf numFmtId="38" fontId="72" fillId="0" borderId="0" xfId="6" applyFont="1" applyFill="1" applyProtection="1">
      <alignment vertical="center"/>
    </xf>
    <xf numFmtId="38" fontId="72" fillId="0" borderId="0" xfId="6" applyFont="1" applyFill="1" applyBorder="1" applyAlignment="1" applyProtection="1">
      <alignment horizontal="center" vertical="center" shrinkToFit="1"/>
    </xf>
    <xf numFmtId="0" fontId="2" fillId="0" borderId="0" xfId="0" applyFont="1" applyProtection="1">
      <alignment vertical="center"/>
      <protection hidden="1"/>
    </xf>
    <xf numFmtId="38" fontId="54" fillId="0" borderId="0" xfId="6" applyFont="1" applyBorder="1" applyProtection="1">
      <alignment vertical="center"/>
      <protection hidden="1"/>
    </xf>
    <xf numFmtId="0" fontId="2" fillId="0" borderId="0" xfId="0" applyFont="1" applyAlignment="1" applyProtection="1">
      <alignment horizontal="center" vertical="center"/>
      <protection hidden="1"/>
    </xf>
    <xf numFmtId="38" fontId="44" fillId="0" borderId="0" xfId="6" applyFont="1" applyBorder="1" applyAlignment="1" applyProtection="1">
      <alignment horizontal="right" vertical="top"/>
      <protection hidden="1"/>
    </xf>
    <xf numFmtId="0" fontId="83" fillId="0" borderId="0" xfId="0" applyFont="1" applyAlignment="1" applyProtection="1">
      <alignment horizontal="right"/>
      <protection hidden="1"/>
    </xf>
    <xf numFmtId="0" fontId="83" fillId="0" borderId="7" xfId="0" applyFont="1" applyBorder="1" applyAlignment="1" applyProtection="1">
      <protection hidden="1"/>
    </xf>
    <xf numFmtId="0" fontId="83" fillId="0" borderId="0" xfId="0" applyFont="1" applyAlignment="1" applyProtection="1">
      <protection hidden="1"/>
    </xf>
    <xf numFmtId="0" fontId="83" fillId="0" borderId="0" xfId="0" applyFont="1" applyProtection="1">
      <alignment vertical="center"/>
      <protection hidden="1"/>
    </xf>
    <xf numFmtId="0" fontId="83" fillId="0" borderId="0" xfId="0" applyFont="1" applyAlignment="1" applyProtection="1">
      <alignment horizontal="center" vertical="center"/>
      <protection hidden="1"/>
    </xf>
    <xf numFmtId="0" fontId="3" fillId="0" borderId="0" xfId="0" applyFont="1" applyProtection="1">
      <alignment vertical="center"/>
      <protection hidden="1"/>
    </xf>
    <xf numFmtId="0" fontId="51" fillId="0" borderId="0" xfId="0" applyFont="1" applyProtection="1">
      <alignment vertical="center"/>
      <protection hidden="1"/>
    </xf>
    <xf numFmtId="0" fontId="3" fillId="0" borderId="0" xfId="0" quotePrefix="1" applyFont="1" applyAlignment="1" applyProtection="1">
      <alignment horizontal="center" vertical="center"/>
      <protection hidden="1"/>
    </xf>
    <xf numFmtId="0" fontId="12" fillId="0" borderId="100" xfId="0" quotePrefix="1" applyFont="1" applyBorder="1" applyAlignment="1" applyProtection="1">
      <alignment horizontal="center" vertical="top"/>
      <protection hidden="1"/>
    </xf>
    <xf numFmtId="0" fontId="12" fillId="0" borderId="103" xfId="0" applyFont="1" applyBorder="1" applyAlignment="1" applyProtection="1">
      <alignment vertical="top"/>
      <protection hidden="1"/>
    </xf>
    <xf numFmtId="0" fontId="12" fillId="0" borderId="101" xfId="0" applyFont="1" applyBorder="1" applyAlignment="1" applyProtection="1">
      <alignment vertical="top" wrapText="1"/>
      <protection hidden="1"/>
    </xf>
    <xf numFmtId="0" fontId="12" fillId="0" borderId="103" xfId="0" applyFont="1" applyBorder="1" applyAlignment="1" applyProtection="1">
      <alignment vertical="top" wrapText="1"/>
      <protection hidden="1"/>
    </xf>
    <xf numFmtId="0" fontId="3" fillId="0" borderId="89" xfId="0" quotePrefix="1" applyFont="1" applyBorder="1" applyAlignment="1" applyProtection="1">
      <alignment horizontal="center" vertical="top"/>
      <protection hidden="1"/>
    </xf>
    <xf numFmtId="0" fontId="3" fillId="0" borderId="90" xfId="0" applyFont="1" applyBorder="1" applyAlignment="1" applyProtection="1">
      <alignment vertical="top"/>
      <protection hidden="1"/>
    </xf>
    <xf numFmtId="0" fontId="31" fillId="0" borderId="0" xfId="0" applyFont="1" applyAlignment="1" applyProtection="1">
      <alignment horizontal="right" vertical="top" shrinkToFit="1"/>
      <protection hidden="1"/>
    </xf>
    <xf numFmtId="0" fontId="31" fillId="0" borderId="0" xfId="0" applyFont="1" applyAlignment="1" applyProtection="1">
      <alignment vertical="top" shrinkToFit="1"/>
      <protection hidden="1"/>
    </xf>
    <xf numFmtId="0" fontId="30" fillId="0" borderId="89" xfId="0" applyFont="1" applyBorder="1" applyAlignment="1" applyProtection="1">
      <alignment horizontal="left" vertical="top" wrapText="1"/>
      <protection hidden="1"/>
    </xf>
    <xf numFmtId="0" fontId="31" fillId="0" borderId="90" xfId="0" applyFont="1" applyBorder="1" applyProtection="1">
      <alignment vertical="center"/>
      <protection hidden="1"/>
    </xf>
    <xf numFmtId="0" fontId="12" fillId="0" borderId="89" xfId="0" applyFont="1" applyBorder="1" applyAlignment="1" applyProtection="1">
      <alignment horizontal="left" vertical="top" wrapText="1"/>
      <protection hidden="1"/>
    </xf>
    <xf numFmtId="0" fontId="2" fillId="0" borderId="89" xfId="0" applyFont="1" applyBorder="1" applyProtection="1">
      <alignment vertical="center"/>
      <protection hidden="1"/>
    </xf>
    <xf numFmtId="0" fontId="2" fillId="0" borderId="90" xfId="0" applyFont="1" applyBorder="1" applyProtection="1">
      <alignment vertical="center"/>
      <protection hidden="1"/>
    </xf>
    <xf numFmtId="0" fontId="22" fillId="0" borderId="89" xfId="0" applyFont="1" applyBorder="1" applyAlignment="1" applyProtection="1">
      <alignment vertical="top"/>
      <protection hidden="1"/>
    </xf>
    <xf numFmtId="0" fontId="22" fillId="0" borderId="90" xfId="0" applyFont="1" applyBorder="1" applyAlignment="1" applyProtection="1">
      <alignment vertical="top"/>
      <protection hidden="1"/>
    </xf>
    <xf numFmtId="0" fontId="31" fillId="0" borderId="0" xfId="0" applyFont="1" applyAlignment="1" applyProtection="1">
      <alignment horizontal="right" vertical="center" shrinkToFit="1"/>
      <protection hidden="1"/>
    </xf>
    <xf numFmtId="0" fontId="31" fillId="0" borderId="0" xfId="0" applyFont="1" applyAlignment="1" applyProtection="1">
      <alignment vertical="center" shrinkToFit="1"/>
      <protection hidden="1"/>
    </xf>
    <xf numFmtId="0" fontId="30" fillId="0" borderId="89" xfId="0" applyFont="1" applyBorder="1" applyAlignment="1" applyProtection="1">
      <alignment vertical="center" wrapText="1"/>
      <protection hidden="1"/>
    </xf>
    <xf numFmtId="195" fontId="31" fillId="0" borderId="0" xfId="0" applyNumberFormat="1" applyFont="1" applyAlignment="1" applyProtection="1">
      <alignment horizontal="right" vertical="center"/>
      <protection hidden="1"/>
    </xf>
    <xf numFmtId="0" fontId="2" fillId="0" borderId="89" xfId="0" applyFont="1" applyBorder="1" applyAlignment="1" applyProtection="1">
      <alignment vertical="center" wrapText="1"/>
      <protection hidden="1"/>
    </xf>
    <xf numFmtId="0" fontId="31" fillId="0" borderId="90" xfId="0" applyFont="1" applyBorder="1" applyAlignment="1" applyProtection="1">
      <alignment vertical="center" wrapText="1"/>
      <protection hidden="1"/>
    </xf>
    <xf numFmtId="0" fontId="54" fillId="0" borderId="96" xfId="0" applyFont="1" applyBorder="1" applyAlignment="1" applyProtection="1">
      <alignment horizontal="center" vertical="center"/>
      <protection hidden="1"/>
    </xf>
    <xf numFmtId="0" fontId="2" fillId="0" borderId="131" xfId="0" applyFont="1" applyBorder="1" applyAlignment="1" applyProtection="1">
      <alignment horizontal="center" vertical="center"/>
      <protection hidden="1"/>
    </xf>
    <xf numFmtId="0" fontId="31" fillId="0" borderId="136" xfId="0" applyFont="1" applyBorder="1" applyAlignment="1" applyProtection="1">
      <alignment horizontal="left" vertical="center" shrinkToFit="1"/>
      <protection hidden="1"/>
    </xf>
    <xf numFmtId="0" fontId="2" fillId="0" borderId="134" xfId="0" applyFont="1" applyBorder="1" applyAlignment="1" applyProtection="1">
      <alignment horizontal="center" vertical="center"/>
      <protection hidden="1"/>
    </xf>
    <xf numFmtId="0" fontId="31" fillId="0" borderId="3" xfId="0" applyFont="1" applyBorder="1" applyAlignment="1" applyProtection="1">
      <alignment horizontal="left" vertical="center" shrinkToFit="1"/>
      <protection hidden="1"/>
    </xf>
    <xf numFmtId="0" fontId="2" fillId="0" borderId="121" xfId="0" applyFont="1" applyBorder="1" applyAlignment="1" applyProtection="1">
      <alignment horizontal="center" vertical="center"/>
      <protection hidden="1"/>
    </xf>
    <xf numFmtId="0" fontId="31" fillId="0" borderId="120" xfId="0" applyFont="1" applyBorder="1" applyAlignment="1" applyProtection="1">
      <alignment horizontal="left" vertical="center" shrinkToFit="1"/>
      <protection hidden="1"/>
    </xf>
    <xf numFmtId="0" fontId="2" fillId="0" borderId="101" xfId="0" applyFont="1" applyBorder="1" applyProtection="1">
      <alignment vertical="center"/>
      <protection hidden="1"/>
    </xf>
    <xf numFmtId="0" fontId="3" fillId="0" borderId="0" xfId="0" quotePrefix="1" applyFont="1" applyProtection="1">
      <alignment vertical="center"/>
      <protection hidden="1"/>
    </xf>
    <xf numFmtId="0" fontId="5" fillId="0" borderId="0" xfId="0" applyFont="1" applyProtection="1">
      <alignment vertical="center"/>
      <protection hidden="1"/>
    </xf>
    <xf numFmtId="0" fontId="12" fillId="0" borderId="100" xfId="0" applyFont="1" applyBorder="1" applyAlignment="1" applyProtection="1">
      <alignment horizontal="center" vertical="top" shrinkToFit="1"/>
      <protection hidden="1"/>
    </xf>
    <xf numFmtId="0" fontId="12" fillId="0" borderId="100" xfId="0" quotePrefix="1" applyFont="1" applyBorder="1" applyAlignment="1" applyProtection="1">
      <alignment horizontal="center" vertical="top" shrinkToFit="1"/>
      <protection hidden="1"/>
    </xf>
    <xf numFmtId="0" fontId="12" fillId="0" borderId="89" xfId="0" applyFont="1" applyBorder="1" applyAlignment="1" applyProtection="1">
      <alignment horizontal="center" vertical="top"/>
      <protection hidden="1"/>
    </xf>
    <xf numFmtId="0" fontId="12" fillId="0" borderId="90" xfId="0" applyFont="1" applyBorder="1" applyAlignment="1" applyProtection="1">
      <alignment vertical="top"/>
      <protection hidden="1"/>
    </xf>
    <xf numFmtId="0" fontId="12" fillId="0" borderId="89" xfId="0" quotePrefix="1" applyFont="1" applyBorder="1" applyAlignment="1" applyProtection="1">
      <alignment horizontal="center" vertical="top"/>
      <protection hidden="1"/>
    </xf>
    <xf numFmtId="0" fontId="12" fillId="0" borderId="89" xfId="0" applyFont="1" applyBorder="1" applyProtection="1">
      <alignment vertical="center"/>
      <protection hidden="1"/>
    </xf>
    <xf numFmtId="0" fontId="30" fillId="0" borderId="89" xfId="0" applyFont="1" applyBorder="1" applyAlignment="1" applyProtection="1">
      <alignment horizontal="right" vertical="center"/>
      <protection hidden="1"/>
    </xf>
    <xf numFmtId="0" fontId="3" fillId="0" borderId="89" xfId="0" applyFont="1" applyBorder="1" applyAlignment="1" applyProtection="1">
      <alignment horizontal="center" vertical="top"/>
      <protection hidden="1"/>
    </xf>
    <xf numFmtId="0" fontId="3" fillId="0" borderId="90" xfId="0" applyFont="1" applyBorder="1" applyAlignment="1" applyProtection="1">
      <alignment vertical="top" wrapText="1"/>
      <protection hidden="1"/>
    </xf>
    <xf numFmtId="0" fontId="54" fillId="0" borderId="0" xfId="0" applyFont="1" applyAlignment="1" applyProtection="1">
      <alignment horizontal="center" vertical="center" wrapText="1"/>
      <protection hidden="1"/>
    </xf>
    <xf numFmtId="0" fontId="54" fillId="0" borderId="0" xfId="0" applyFont="1" applyAlignment="1" applyProtection="1">
      <alignment horizontal="center" vertical="center"/>
      <protection hidden="1"/>
    </xf>
    <xf numFmtId="0" fontId="2" fillId="0" borderId="89" xfId="0" applyFont="1" applyBorder="1" applyAlignment="1" applyProtection="1">
      <alignment horizontal="left" vertical="center"/>
      <protection hidden="1"/>
    </xf>
    <xf numFmtId="0" fontId="2" fillId="0" borderId="90" xfId="0" applyFont="1" applyBorder="1" applyAlignment="1" applyProtection="1">
      <alignment vertical="top" wrapText="1"/>
      <protection hidden="1"/>
    </xf>
    <xf numFmtId="0" fontId="2" fillId="0" borderId="128" xfId="0" applyFont="1" applyBorder="1" applyProtection="1">
      <alignment vertical="center"/>
      <protection hidden="1"/>
    </xf>
    <xf numFmtId="0" fontId="12" fillId="0" borderId="151" xfId="0" applyFont="1" applyBorder="1" applyAlignment="1" applyProtection="1">
      <alignment horizontal="center" vertical="center"/>
      <protection hidden="1"/>
    </xf>
    <xf numFmtId="0" fontId="12" fillId="0" borderId="152" xfId="0" applyFont="1" applyBorder="1" applyAlignment="1" applyProtection="1">
      <alignment horizontal="center" vertical="center"/>
      <protection hidden="1"/>
    </xf>
    <xf numFmtId="201" fontId="86" fillId="0" borderId="0" xfId="0" quotePrefix="1" applyNumberFormat="1" applyFont="1" applyProtection="1">
      <alignment vertical="center"/>
      <protection hidden="1"/>
    </xf>
    <xf numFmtId="202" fontId="32" fillId="0" borderId="0" xfId="6" applyNumberFormat="1" applyFont="1" applyFill="1" applyBorder="1" applyProtection="1">
      <alignment vertical="center"/>
      <protection hidden="1"/>
    </xf>
    <xf numFmtId="0" fontId="2" fillId="0" borderId="0" xfId="0" applyFont="1" applyAlignment="1" applyProtection="1">
      <alignment vertical="center" wrapText="1"/>
      <protection hidden="1"/>
    </xf>
    <xf numFmtId="0" fontId="2" fillId="0" borderId="130" xfId="0" applyFont="1" applyBorder="1" applyAlignment="1" applyProtection="1">
      <alignment horizontal="center" vertical="center"/>
      <protection hidden="1"/>
    </xf>
    <xf numFmtId="0" fontId="2" fillId="0" borderId="132" xfId="0" applyFont="1" applyBorder="1" applyAlignment="1" applyProtection="1">
      <alignment horizontal="center" vertical="center"/>
      <protection hidden="1"/>
    </xf>
    <xf numFmtId="189" fontId="2" fillId="0" borderId="0" xfId="6" applyNumberFormat="1" applyFont="1" applyFill="1" applyBorder="1" applyProtection="1">
      <alignment vertical="center"/>
      <protection hidden="1"/>
    </xf>
    <xf numFmtId="0" fontId="2" fillId="0" borderId="138" xfId="0" applyFont="1" applyBorder="1" applyAlignment="1" applyProtection="1">
      <alignment horizontal="center" vertical="center"/>
      <protection hidden="1"/>
    </xf>
    <xf numFmtId="0" fontId="2" fillId="0" borderId="8" xfId="0" applyFont="1" applyBorder="1" applyAlignment="1" applyProtection="1">
      <alignment horizontal="center" vertical="center"/>
      <protection hidden="1"/>
    </xf>
    <xf numFmtId="0" fontId="2" fillId="0" borderId="8" xfId="0" applyFont="1" applyBorder="1" applyAlignment="1" applyProtection="1">
      <alignment vertical="center" shrinkToFit="1"/>
      <protection hidden="1"/>
    </xf>
    <xf numFmtId="0" fontId="2" fillId="0" borderId="9" xfId="0" applyFont="1" applyBorder="1" applyProtection="1">
      <alignment vertical="center"/>
      <protection hidden="1"/>
    </xf>
    <xf numFmtId="0" fontId="12" fillId="0" borderId="2" xfId="0" applyFont="1" applyBorder="1" applyAlignment="1" applyProtection="1">
      <alignment vertical="top" wrapText="1"/>
      <protection hidden="1"/>
    </xf>
    <xf numFmtId="0" fontId="54" fillId="0" borderId="100" xfId="0" quotePrefix="1" applyFont="1" applyBorder="1" applyAlignment="1" applyProtection="1">
      <alignment vertical="top" shrinkToFit="1"/>
      <protection hidden="1"/>
    </xf>
    <xf numFmtId="0" fontId="54" fillId="0" borderId="101" xfId="0" quotePrefix="1" applyFont="1" applyBorder="1" applyAlignment="1" applyProtection="1">
      <alignment vertical="top" shrinkToFit="1"/>
      <protection hidden="1"/>
    </xf>
    <xf numFmtId="0" fontId="2" fillId="0" borderId="10" xfId="0" applyFont="1" applyBorder="1" applyProtection="1">
      <alignment vertical="center"/>
      <protection hidden="1"/>
    </xf>
    <xf numFmtId="0" fontId="2" fillId="0" borderId="5" xfId="0" applyFont="1" applyBorder="1" applyProtection="1">
      <alignment vertical="center"/>
      <protection hidden="1"/>
    </xf>
    <xf numFmtId="0" fontId="3" fillId="0" borderId="10" xfId="0" applyFont="1" applyBorder="1" applyAlignment="1" applyProtection="1">
      <alignment horizontal="center" vertical="top"/>
      <protection hidden="1"/>
    </xf>
    <xf numFmtId="0" fontId="3" fillId="0" borderId="5" xfId="0" applyFont="1" applyBorder="1" applyAlignment="1" applyProtection="1">
      <alignment vertical="top"/>
      <protection hidden="1"/>
    </xf>
    <xf numFmtId="0" fontId="2" fillId="0" borderId="71" xfId="0" applyFont="1" applyBorder="1" applyProtection="1">
      <alignment vertical="center"/>
      <protection hidden="1"/>
    </xf>
    <xf numFmtId="0" fontId="3" fillId="0" borderId="71" xfId="0" applyFont="1" applyBorder="1" applyAlignment="1" applyProtection="1">
      <alignment horizontal="center" vertical="top"/>
      <protection hidden="1"/>
    </xf>
    <xf numFmtId="0" fontId="3" fillId="0" borderId="73" xfId="0" applyFont="1" applyBorder="1" applyAlignment="1" applyProtection="1">
      <alignment vertical="top"/>
      <protection hidden="1"/>
    </xf>
    <xf numFmtId="0" fontId="2" fillId="0" borderId="72" xfId="0" applyFont="1" applyBorder="1" applyProtection="1">
      <alignment vertical="center"/>
      <protection hidden="1"/>
    </xf>
    <xf numFmtId="0" fontId="12" fillId="0" borderId="155" xfId="0" applyFont="1" applyBorder="1" applyAlignment="1" applyProtection="1">
      <alignment horizontal="center" vertical="center"/>
      <protection hidden="1"/>
    </xf>
    <xf numFmtId="0" fontId="2" fillId="0" borderId="11" xfId="0" applyFont="1" applyBorder="1" applyAlignment="1" applyProtection="1">
      <alignment horizontal="center" vertical="center"/>
      <protection hidden="1"/>
    </xf>
    <xf numFmtId="207" fontId="62" fillId="0" borderId="12" xfId="0" applyNumberFormat="1" applyFont="1" applyBorder="1" applyAlignment="1" applyProtection="1">
      <alignment horizontal="right" vertical="center"/>
      <protection hidden="1"/>
    </xf>
    <xf numFmtId="0" fontId="2" fillId="0" borderId="13" xfId="0" applyFont="1" applyBorder="1" applyAlignment="1" applyProtection="1">
      <alignment horizontal="center" vertical="center"/>
      <protection hidden="1"/>
    </xf>
    <xf numFmtId="0" fontId="32" fillId="5" borderId="130" xfId="0" applyFont="1" applyFill="1" applyBorder="1" applyAlignment="1" applyProtection="1">
      <alignment horizontal="center" vertical="center"/>
      <protection locked="0"/>
    </xf>
    <xf numFmtId="0" fontId="32" fillId="5" borderId="106" xfId="0" applyFont="1" applyFill="1" applyBorder="1" applyAlignment="1" applyProtection="1">
      <alignment horizontal="center" vertical="center"/>
      <protection locked="0"/>
    </xf>
    <xf numFmtId="0" fontId="54" fillId="0" borderId="151" xfId="0" applyFont="1" applyBorder="1" applyProtection="1">
      <alignment vertical="center"/>
      <protection locked="0"/>
    </xf>
    <xf numFmtId="176" fontId="3" fillId="0" borderId="0" xfId="0" applyNumberFormat="1" applyFont="1">
      <alignment vertical="center"/>
    </xf>
    <xf numFmtId="183" fontId="23" fillId="0" borderId="0" xfId="0" applyNumberFormat="1" applyFont="1" applyProtection="1">
      <alignment vertical="center"/>
      <protection locked="0"/>
    </xf>
    <xf numFmtId="0" fontId="3" fillId="0" borderId="0" xfId="0" applyFont="1" applyAlignment="1" applyProtection="1">
      <alignment horizontal="center" vertical="center"/>
      <protection hidden="1"/>
    </xf>
    <xf numFmtId="0" fontId="2" fillId="0" borderId="4" xfId="0" applyFont="1" applyBorder="1" applyAlignment="1" applyProtection="1">
      <alignment horizontal="center" vertical="center"/>
      <protection hidden="1"/>
    </xf>
    <xf numFmtId="0" fontId="2" fillId="0" borderId="4" xfId="0" applyFont="1" applyBorder="1" applyAlignment="1" applyProtection="1">
      <alignment horizontal="center" vertical="center" shrinkToFit="1"/>
      <protection hidden="1"/>
    </xf>
    <xf numFmtId="0" fontId="12" fillId="0" borderId="15" xfId="0" applyFont="1" applyBorder="1" applyAlignment="1" applyProtection="1">
      <alignment horizontal="center" vertical="center" wrapText="1"/>
      <protection hidden="1"/>
    </xf>
    <xf numFmtId="20" fontId="2" fillId="0" borderId="15" xfId="0" applyNumberFormat="1" applyFont="1" applyBorder="1" applyAlignment="1" applyProtection="1">
      <alignment horizontal="center" vertical="center" wrapText="1"/>
      <protection hidden="1"/>
    </xf>
    <xf numFmtId="0" fontId="2" fillId="0" borderId="15" xfId="0" applyFont="1" applyBorder="1" applyAlignment="1" applyProtection="1">
      <alignment horizontal="center" vertical="center" wrapText="1"/>
      <protection hidden="1"/>
    </xf>
    <xf numFmtId="0" fontId="12" fillId="0" borderId="16" xfId="0" applyFont="1" applyBorder="1" applyAlignment="1" applyProtection="1">
      <alignment horizontal="center" vertical="center" wrapText="1"/>
      <protection hidden="1"/>
    </xf>
    <xf numFmtId="0" fontId="2" fillId="0" borderId="16" xfId="0" applyFont="1" applyBorder="1" applyAlignment="1" applyProtection="1">
      <alignment horizontal="center" vertical="center" wrapText="1"/>
      <protection hidden="1"/>
    </xf>
    <xf numFmtId="20" fontId="12" fillId="0" borderId="15" xfId="0" applyNumberFormat="1" applyFont="1" applyBorder="1" applyAlignment="1" applyProtection="1">
      <alignment horizontal="center" vertical="center" wrapText="1"/>
      <protection hidden="1"/>
    </xf>
    <xf numFmtId="0" fontId="3" fillId="0" borderId="16" xfId="0" applyFont="1" applyBorder="1" applyProtection="1">
      <alignment vertical="center"/>
      <protection hidden="1"/>
    </xf>
    <xf numFmtId="20" fontId="115" fillId="0" borderId="15" xfId="0" applyNumberFormat="1" applyFont="1" applyBorder="1" applyAlignment="1" applyProtection="1">
      <alignment horizontal="center" vertical="center" shrinkToFit="1"/>
      <protection hidden="1"/>
    </xf>
    <xf numFmtId="20" fontId="73" fillId="0" borderId="2" xfId="0" applyNumberFormat="1" applyFont="1" applyBorder="1" applyAlignment="1" applyProtection="1">
      <alignment horizontal="center" vertical="center" shrinkToFit="1"/>
      <protection hidden="1"/>
    </xf>
    <xf numFmtId="0" fontId="10" fillId="0" borderId="4" xfId="0" applyFont="1" applyBorder="1" applyAlignment="1" applyProtection="1">
      <alignment horizontal="center" vertical="center"/>
      <protection hidden="1"/>
    </xf>
    <xf numFmtId="0" fontId="3" fillId="0" borderId="15" xfId="0" applyFont="1" applyBorder="1" applyAlignment="1" applyProtection="1">
      <alignment horizontal="center" vertical="center"/>
      <protection hidden="1"/>
    </xf>
    <xf numFmtId="0" fontId="3" fillId="0" borderId="16" xfId="0" applyFont="1" applyBorder="1" applyAlignment="1" applyProtection="1">
      <alignment horizontal="center" vertical="center"/>
      <protection hidden="1"/>
    </xf>
    <xf numFmtId="0" fontId="3" fillId="0" borderId="15" xfId="0" applyFont="1" applyBorder="1" applyProtection="1">
      <alignment vertical="center"/>
      <protection hidden="1"/>
    </xf>
    <xf numFmtId="0" fontId="3" fillId="0" borderId="4" xfId="0" applyFont="1" applyBorder="1" applyAlignment="1" applyProtection="1">
      <alignment horizontal="center" vertical="center"/>
      <protection hidden="1"/>
    </xf>
    <xf numFmtId="0" fontId="3" fillId="0" borderId="14" xfId="0" applyFont="1" applyBorder="1" applyAlignment="1" applyProtection="1">
      <alignment horizontal="center" vertical="center"/>
      <protection hidden="1"/>
    </xf>
    <xf numFmtId="180" fontId="2" fillId="0" borderId="19" xfId="2" applyNumberFormat="1" applyFont="1" applyBorder="1" applyAlignment="1" applyProtection="1">
      <alignment vertical="center" shrinkToFit="1"/>
      <protection locked="0" hidden="1"/>
    </xf>
    <xf numFmtId="194" fontId="14" fillId="0" borderId="108" xfId="0" applyNumberFormat="1" applyFont="1" applyBorder="1" applyAlignment="1" applyProtection="1">
      <alignment horizontal="right" vertical="center" shrinkToFit="1"/>
      <protection locked="0"/>
    </xf>
    <xf numFmtId="0" fontId="17" fillId="0" borderId="0" xfId="0" applyFont="1" applyAlignment="1">
      <alignment horizontal="center" vertical="center" wrapText="1" shrinkToFit="1"/>
    </xf>
    <xf numFmtId="0" fontId="17" fillId="0" borderId="0" xfId="0" applyFont="1" applyAlignment="1">
      <alignment horizontal="center" vertical="center" shrinkToFit="1"/>
    </xf>
    <xf numFmtId="38" fontId="46" fillId="0" borderId="0" xfId="6" applyFont="1" applyFill="1" applyBorder="1" applyAlignment="1" applyProtection="1">
      <alignment horizontal="right" vertical="center"/>
    </xf>
    <xf numFmtId="0" fontId="38" fillId="0" borderId="0" xfId="0" applyFont="1" applyAlignment="1">
      <alignment horizontal="center" vertical="center"/>
    </xf>
    <xf numFmtId="0" fontId="49" fillId="0" borderId="0" xfId="0" applyFont="1" applyAlignment="1" applyProtection="1">
      <alignment horizontal="center" vertical="center" shrinkToFit="1"/>
      <protection locked="0"/>
    </xf>
    <xf numFmtId="0" fontId="120" fillId="0" borderId="0" xfId="0" applyFont="1">
      <alignment vertical="center"/>
    </xf>
    <xf numFmtId="0" fontId="29" fillId="0" borderId="0" xfId="0" applyFont="1" applyAlignment="1">
      <alignment vertical="center" textRotation="255"/>
    </xf>
    <xf numFmtId="0" fontId="29" fillId="0" borderId="0" xfId="0" applyFont="1" applyAlignment="1">
      <alignment horizontal="center" vertical="center"/>
    </xf>
    <xf numFmtId="194" fontId="14" fillId="0" borderId="0" xfId="0" applyNumberFormat="1" applyFont="1" applyAlignment="1" applyProtection="1">
      <alignment horizontal="right" vertical="center" shrinkToFit="1"/>
      <protection locked="0"/>
    </xf>
    <xf numFmtId="194" fontId="14" fillId="0" borderId="90" xfId="0" applyNumberFormat="1" applyFont="1" applyBorder="1" applyAlignment="1" applyProtection="1">
      <alignment horizontal="right" vertical="center" shrinkToFit="1"/>
      <protection locked="0"/>
    </xf>
    <xf numFmtId="38" fontId="29" fillId="0" borderId="4" xfId="6" applyFont="1" applyBorder="1" applyAlignment="1">
      <alignment horizontal="center" vertical="center"/>
    </xf>
    <xf numFmtId="0" fontId="29" fillId="0" borderId="90" xfId="0" applyFont="1" applyBorder="1" applyAlignment="1">
      <alignment vertical="center" textRotation="255"/>
    </xf>
    <xf numFmtId="0" fontId="36" fillId="0" borderId="0" xfId="2" applyFont="1" applyAlignment="1" applyProtection="1">
      <alignment shrinkToFit="1"/>
      <protection locked="0"/>
    </xf>
    <xf numFmtId="0" fontId="36" fillId="0" borderId="5" xfId="2" applyFont="1" applyBorder="1" applyAlignment="1" applyProtection="1">
      <alignment shrinkToFit="1"/>
      <protection locked="0"/>
    </xf>
    <xf numFmtId="0" fontId="36" fillId="0" borderId="25" xfId="2" applyFont="1" applyBorder="1" applyAlignment="1" applyProtection="1">
      <alignment shrinkToFit="1"/>
      <protection locked="0"/>
    </xf>
    <xf numFmtId="0" fontId="36" fillId="0" borderId="25" xfId="2" applyFont="1" applyBorder="1" applyProtection="1">
      <protection locked="0"/>
    </xf>
    <xf numFmtId="0" fontId="36" fillId="0" borderId="30" xfId="2" applyFont="1" applyBorder="1" applyProtection="1">
      <protection locked="0"/>
    </xf>
    <xf numFmtId="0" fontId="36" fillId="0" borderId="6" xfId="2" applyFont="1" applyBorder="1" applyProtection="1">
      <protection locked="0"/>
    </xf>
    <xf numFmtId="0" fontId="36" fillId="0" borderId="29" xfId="2" quotePrefix="1" applyFont="1" applyBorder="1" applyAlignment="1">
      <alignment horizontal="left" vertical="center" shrinkToFit="1"/>
    </xf>
    <xf numFmtId="0" fontId="36" fillId="0" borderId="25" xfId="2" applyFont="1" applyBorder="1" applyAlignment="1" applyProtection="1">
      <alignment vertical="center" shrinkToFit="1"/>
      <protection locked="0"/>
    </xf>
    <xf numFmtId="0" fontId="36" fillId="0" borderId="30" xfId="2" applyFont="1" applyBorder="1" applyAlignment="1" applyProtection="1">
      <alignment vertical="center" shrinkToFit="1"/>
      <protection locked="0"/>
    </xf>
    <xf numFmtId="0" fontId="36" fillId="0" borderId="31" xfId="2" quotePrefix="1" applyFont="1" applyBorder="1" applyAlignment="1">
      <alignment horizontal="left" vertical="center" shrinkToFit="1"/>
    </xf>
    <xf numFmtId="0" fontId="36" fillId="0" borderId="0" xfId="2" applyFont="1" applyAlignment="1" applyProtection="1">
      <alignment vertical="center" shrinkToFit="1"/>
      <protection locked="0"/>
    </xf>
    <xf numFmtId="0" fontId="36" fillId="0" borderId="5" xfId="2" applyFont="1" applyBorder="1" applyAlignment="1" applyProtection="1">
      <alignment vertical="center" shrinkToFit="1"/>
      <protection locked="0"/>
    </xf>
    <xf numFmtId="0" fontId="36" fillId="0" borderId="50" xfId="2" quotePrefix="1" applyFont="1" applyBorder="1" applyAlignment="1">
      <alignment horizontal="left" vertical="center" shrinkToFit="1"/>
    </xf>
    <xf numFmtId="0" fontId="36" fillId="0" borderId="30" xfId="2" applyFont="1" applyBorder="1" applyAlignment="1">
      <alignment vertical="center" shrinkToFit="1"/>
    </xf>
    <xf numFmtId="0" fontId="36" fillId="0" borderId="5" xfId="2" applyFont="1" applyBorder="1" applyAlignment="1">
      <alignment vertical="center" shrinkToFit="1"/>
    </xf>
    <xf numFmtId="0" fontId="36" fillId="0" borderId="5" xfId="2" applyFont="1" applyBorder="1" applyAlignment="1">
      <alignment shrinkToFit="1"/>
    </xf>
    <xf numFmtId="0" fontId="36" fillId="0" borderId="18" xfId="2" applyFont="1" applyBorder="1" applyAlignment="1">
      <alignment shrinkToFit="1"/>
    </xf>
    <xf numFmtId="0" fontId="36" fillId="0" borderId="2" xfId="2" applyFont="1" applyBorder="1" applyAlignment="1" applyProtection="1">
      <alignment vertical="center"/>
      <protection locked="0"/>
    </xf>
    <xf numFmtId="0" fontId="36" fillId="0" borderId="0" xfId="2" applyFont="1" applyAlignment="1" applyProtection="1">
      <alignment vertical="center"/>
      <protection locked="0"/>
    </xf>
    <xf numFmtId="0" fontId="36" fillId="0" borderId="3" xfId="2" applyFont="1" applyBorder="1" applyAlignment="1" applyProtection="1">
      <alignment vertical="center"/>
      <protection locked="0"/>
    </xf>
    <xf numFmtId="182" fontId="35" fillId="0" borderId="59" xfId="2" applyNumberFormat="1" applyFont="1" applyBorder="1" applyAlignment="1" applyProtection="1">
      <alignment horizontal="right" vertical="center" shrinkToFit="1"/>
      <protection locked="0"/>
    </xf>
    <xf numFmtId="182" fontId="35" fillId="0" borderId="25" xfId="2" applyNumberFormat="1" applyFont="1" applyBorder="1" applyAlignment="1" applyProtection="1">
      <alignment horizontal="right" vertical="center" shrinkToFit="1"/>
      <protection locked="0"/>
    </xf>
    <xf numFmtId="0" fontId="36" fillId="0" borderId="27" xfId="2" applyFont="1" applyBorder="1" applyProtection="1">
      <protection locked="0"/>
    </xf>
    <xf numFmtId="0" fontId="36" fillId="0" borderId="28" xfId="2" applyFont="1" applyBorder="1" applyProtection="1">
      <protection locked="0"/>
    </xf>
    <xf numFmtId="0" fontId="36" fillId="0" borderId="25" xfId="2" applyFont="1" applyBorder="1" applyAlignment="1" applyProtection="1">
      <alignment horizontal="center" shrinkToFit="1"/>
      <protection locked="0"/>
    </xf>
    <xf numFmtId="0" fontId="36" fillId="0" borderId="21" xfId="2" applyFont="1" applyBorder="1" applyAlignment="1" applyProtection="1">
      <alignment vertical="center"/>
      <protection locked="0"/>
    </xf>
    <xf numFmtId="3" fontId="36" fillId="0" borderId="7" xfId="2" applyNumberFormat="1" applyFont="1" applyBorder="1" applyAlignment="1" applyProtection="1">
      <alignment vertical="center"/>
      <protection locked="0"/>
    </xf>
    <xf numFmtId="0" fontId="32" fillId="0" borderId="16" xfId="1" applyFont="1" applyBorder="1" applyAlignment="1" applyProtection="1">
      <alignment horizontal="center" vertical="center" shrinkToFit="1"/>
      <protection locked="0"/>
    </xf>
    <xf numFmtId="0" fontId="102" fillId="0" borderId="3" xfId="1" applyFont="1" applyBorder="1" applyAlignment="1">
      <alignment horizontal="left" vertical="center" shrinkToFit="1"/>
    </xf>
    <xf numFmtId="0" fontId="102" fillId="0" borderId="3" xfId="1" applyFont="1" applyBorder="1" applyAlignment="1">
      <alignment horizontal="left" vertical="center" wrapText="1"/>
    </xf>
    <xf numFmtId="20" fontId="102" fillId="0" borderId="3" xfId="1" applyNumberFormat="1" applyFont="1" applyBorder="1" applyAlignment="1" applyProtection="1">
      <alignment horizontal="left" vertical="center" shrinkToFit="1"/>
      <protection locked="0"/>
    </xf>
    <xf numFmtId="0" fontId="12" fillId="0" borderId="8" xfId="1" applyFont="1" applyBorder="1" applyAlignment="1">
      <alignment horizontal="center" wrapText="1"/>
    </xf>
    <xf numFmtId="0" fontId="12" fillId="0" borderId="9" xfId="1" applyFont="1" applyBorder="1" applyAlignment="1">
      <alignment horizontal="center" wrapText="1"/>
    </xf>
    <xf numFmtId="0" fontId="102" fillId="0" borderId="10" xfId="1" applyFont="1" applyBorder="1" applyAlignment="1">
      <alignment horizontal="center" vertical="center" wrapText="1"/>
    </xf>
    <xf numFmtId="0" fontId="102" fillId="0" borderId="5" xfId="1" applyFont="1" applyBorder="1" applyAlignment="1">
      <alignment horizontal="center" vertical="center" wrapText="1"/>
    </xf>
    <xf numFmtId="0" fontId="102" fillId="0" borderId="11" xfId="1" applyFont="1" applyBorder="1" applyAlignment="1">
      <alignment horizontal="center" vertical="center" wrapText="1"/>
    </xf>
    <xf numFmtId="0" fontId="102" fillId="0" borderId="12" xfId="1" applyFont="1" applyBorder="1" applyAlignment="1">
      <alignment horizontal="center" vertical="center" wrapText="1"/>
    </xf>
    <xf numFmtId="0" fontId="33" fillId="0" borderId="13" xfId="0" applyFont="1" applyBorder="1" applyAlignment="1" applyProtection="1">
      <alignment horizontal="center" vertical="center"/>
      <protection hidden="1"/>
    </xf>
    <xf numFmtId="0" fontId="3" fillId="0" borderId="0" xfId="2" applyFont="1" applyAlignment="1">
      <alignment horizontal="right" vertical="center"/>
    </xf>
    <xf numFmtId="38" fontId="52" fillId="0" borderId="13" xfId="6" applyFont="1" applyFill="1" applyBorder="1" applyAlignment="1" applyProtection="1">
      <alignment horizontal="center" vertical="center"/>
    </xf>
    <xf numFmtId="38" fontId="72" fillId="0" borderId="3" xfId="6" applyFont="1" applyFill="1" applyBorder="1" applyAlignment="1" applyProtection="1">
      <alignment horizontal="left" vertical="center"/>
    </xf>
    <xf numFmtId="0" fontId="12" fillId="0" borderId="90" xfId="0" applyFont="1" applyBorder="1" applyAlignment="1" applyProtection="1">
      <alignment vertical="top" wrapText="1"/>
      <protection hidden="1"/>
    </xf>
    <xf numFmtId="0" fontId="12" fillId="0" borderId="109" xfId="0" quotePrefix="1" applyFont="1" applyBorder="1" applyAlignment="1" applyProtection="1">
      <alignment horizontal="center" vertical="top" shrinkToFit="1"/>
      <protection hidden="1"/>
    </xf>
    <xf numFmtId="0" fontId="33" fillId="0" borderId="11" xfId="0" applyFont="1" applyBorder="1" applyAlignment="1" applyProtection="1">
      <alignment horizontal="center" vertical="center"/>
      <protection hidden="1"/>
    </xf>
    <xf numFmtId="0" fontId="32" fillId="0" borderId="13" xfId="0" applyFont="1" applyBorder="1" applyAlignment="1" applyProtection="1">
      <alignment horizontal="center" vertical="center"/>
      <protection hidden="1"/>
    </xf>
    <xf numFmtId="38" fontId="72" fillId="0" borderId="109" xfId="6" applyFont="1" applyFill="1" applyBorder="1" applyAlignment="1" applyProtection="1">
      <alignment horizontal="left" vertical="center"/>
    </xf>
    <xf numFmtId="38" fontId="72" fillId="0" borderId="8" xfId="6" applyFont="1" applyFill="1" applyBorder="1" applyAlignment="1" applyProtection="1">
      <alignment vertical="center"/>
    </xf>
    <xf numFmtId="38" fontId="72" fillId="0" borderId="11" xfId="6" applyFont="1" applyFill="1" applyBorder="1" applyAlignment="1" applyProtection="1">
      <alignment vertical="center"/>
    </xf>
    <xf numFmtId="38" fontId="72" fillId="0" borderId="3" xfId="6" applyFont="1" applyFill="1" applyBorder="1" applyAlignment="1" applyProtection="1">
      <alignment vertical="center"/>
    </xf>
    <xf numFmtId="38" fontId="72" fillId="0" borderId="104" xfId="6" applyFont="1" applyFill="1" applyBorder="1" applyAlignment="1" applyProtection="1">
      <alignment vertical="center"/>
    </xf>
    <xf numFmtId="38" fontId="72" fillId="0" borderId="130" xfId="6" applyFont="1" applyFill="1" applyBorder="1" applyAlignment="1" applyProtection="1">
      <alignment horizontal="left" vertical="center"/>
    </xf>
    <xf numFmtId="38" fontId="72" fillId="0" borderId="3" xfId="6" applyFont="1" applyFill="1" applyBorder="1" applyAlignment="1" applyProtection="1">
      <alignment horizontal="left"/>
    </xf>
    <xf numFmtId="38" fontId="72" fillId="0" borderId="104" xfId="6" applyFont="1" applyFill="1" applyBorder="1" applyAlignment="1" applyProtection="1">
      <alignment horizontal="left"/>
    </xf>
    <xf numFmtId="38" fontId="72" fillId="0" borderId="101" xfId="6" applyFont="1" applyBorder="1" applyProtection="1">
      <alignment vertical="center"/>
    </xf>
    <xf numFmtId="38" fontId="72" fillId="0" borderId="108" xfId="6" applyFont="1" applyFill="1" applyBorder="1" applyAlignment="1" applyProtection="1">
      <alignment horizontal="left" vertical="center" wrapText="1"/>
    </xf>
    <xf numFmtId="38" fontId="72" fillId="0" borderId="93" xfId="6" applyFont="1" applyFill="1" applyBorder="1" applyAlignment="1" applyProtection="1"/>
    <xf numFmtId="38" fontId="72" fillId="0" borderId="108" xfId="6" applyFont="1" applyFill="1" applyBorder="1" applyAlignment="1" applyProtection="1"/>
    <xf numFmtId="38" fontId="72" fillId="0" borderId="8" xfId="6" applyFont="1" applyBorder="1" applyProtection="1">
      <alignment vertical="center"/>
    </xf>
    <xf numFmtId="38" fontId="72" fillId="0" borderId="9" xfId="6" applyFont="1" applyBorder="1" applyProtection="1">
      <alignment vertical="center"/>
    </xf>
    <xf numFmtId="38" fontId="72" fillId="0" borderId="10" xfId="6" applyFont="1" applyBorder="1" applyProtection="1">
      <alignment vertical="center"/>
    </xf>
    <xf numFmtId="38" fontId="72" fillId="0" borderId="5" xfId="6" applyFont="1" applyBorder="1" applyProtection="1">
      <alignment vertical="center"/>
    </xf>
    <xf numFmtId="38" fontId="72" fillId="0" borderId="11" xfId="6" applyFont="1" applyBorder="1" applyProtection="1">
      <alignment vertical="center"/>
    </xf>
    <xf numFmtId="38" fontId="72" fillId="0" borderId="12" xfId="6" applyFont="1" applyBorder="1" applyProtection="1">
      <alignment vertical="center"/>
    </xf>
    <xf numFmtId="0" fontId="23" fillId="0" borderId="0" xfId="2" applyFont="1" applyBorder="1" applyAlignment="1" applyProtection="1">
      <alignment horizontal="left" vertical="center" indent="1" shrinkToFit="1"/>
      <protection hidden="1"/>
    </xf>
    <xf numFmtId="0" fontId="2" fillId="0" borderId="0" xfId="2" applyFont="1" applyAlignment="1">
      <alignment vertical="center"/>
    </xf>
    <xf numFmtId="0" fontId="2" fillId="0" borderId="0" xfId="2" applyFont="1" applyAlignment="1">
      <alignment horizontal="right" vertical="center"/>
    </xf>
    <xf numFmtId="0" fontId="2" fillId="0" borderId="0" xfId="2" applyFont="1" applyAlignment="1">
      <alignment horizontal="left" vertical="center"/>
    </xf>
    <xf numFmtId="0" fontId="3" fillId="0" borderId="0" xfId="0" applyFont="1">
      <alignment vertical="center"/>
    </xf>
    <xf numFmtId="0" fontId="2" fillId="0" borderId="0" xfId="0" applyFont="1">
      <alignment vertical="center"/>
    </xf>
    <xf numFmtId="0" fontId="3" fillId="0" borderId="0" xfId="0" applyFont="1" applyAlignment="1">
      <alignment horizontal="center" vertical="center"/>
    </xf>
    <xf numFmtId="0" fontId="2" fillId="0" borderId="0" xfId="2" applyFont="1" applyAlignment="1">
      <alignment vertical="center"/>
    </xf>
    <xf numFmtId="0" fontId="3" fillId="0" borderId="0" xfId="2" applyFont="1" applyAlignment="1">
      <alignment horizontal="right" vertical="center"/>
    </xf>
    <xf numFmtId="0" fontId="3" fillId="0" borderId="0" xfId="2" applyFont="1" applyAlignment="1">
      <alignment horizontal="left" vertical="center"/>
    </xf>
    <xf numFmtId="0" fontId="3" fillId="0" borderId="0" xfId="2" applyFont="1"/>
    <xf numFmtId="0" fontId="12" fillId="0" borderId="8" xfId="0" quotePrefix="1" applyFont="1" applyBorder="1" applyAlignment="1" applyProtection="1">
      <alignment horizontal="center" vertical="top" shrinkToFit="1"/>
      <protection hidden="1"/>
    </xf>
    <xf numFmtId="38" fontId="2" fillId="0" borderId="0" xfId="6" applyFont="1" applyProtection="1">
      <alignment vertical="center"/>
    </xf>
    <xf numFmtId="0" fontId="2" fillId="0" borderId="0" xfId="0" applyFont="1" applyProtection="1">
      <alignment vertical="center"/>
    </xf>
    <xf numFmtId="181" fontId="2" fillId="0" borderId="0" xfId="0" applyNumberFormat="1" applyFont="1" applyProtection="1">
      <alignment vertical="center"/>
    </xf>
    <xf numFmtId="186" fontId="3" fillId="0" borderId="4" xfId="0" applyNumberFormat="1" applyFont="1" applyBorder="1" applyAlignment="1" applyProtection="1">
      <alignment horizontal="center" vertical="center"/>
      <protection hidden="1"/>
    </xf>
    <xf numFmtId="0" fontId="12" fillId="0" borderId="4" xfId="1" applyFont="1" applyBorder="1" applyAlignment="1">
      <alignment horizontal="center" vertical="top" wrapText="1"/>
    </xf>
    <xf numFmtId="209" fontId="12" fillId="0" borderId="4" xfId="1" applyNumberFormat="1" applyFont="1" applyBorder="1" applyAlignment="1">
      <alignment horizontal="center" vertical="center" shrinkToFit="1"/>
    </xf>
    <xf numFmtId="0" fontId="12" fillId="0" borderId="4" xfId="1" applyFont="1" applyBorder="1" applyAlignment="1">
      <alignment horizontal="center" vertical="center" wrapText="1"/>
    </xf>
    <xf numFmtId="0" fontId="12" fillId="0" borderId="0" xfId="1" applyFont="1" applyAlignment="1">
      <alignment horizontal="left" vertical="top" wrapText="1" indent="1"/>
    </xf>
    <xf numFmtId="208" fontId="114" fillId="0" borderId="165" xfId="1" applyNumberFormat="1" applyFont="1" applyBorder="1" applyAlignment="1" applyProtection="1">
      <alignment horizontal="center" vertical="center" shrinkToFit="1"/>
      <protection locked="0"/>
    </xf>
    <xf numFmtId="209" fontId="12" fillId="0" borderId="4" xfId="1" applyNumberFormat="1" applyFont="1" applyBorder="1" applyAlignment="1" applyProtection="1">
      <alignment horizontal="center" vertical="center" shrinkToFit="1"/>
      <protection locked="0"/>
    </xf>
    <xf numFmtId="0" fontId="12" fillId="0" borderId="0" xfId="1" applyFont="1" applyAlignment="1" applyProtection="1">
      <alignment vertical="top" shrinkToFit="1"/>
      <protection locked="0"/>
    </xf>
    <xf numFmtId="0" fontId="12" fillId="0" borderId="4" xfId="1" applyFont="1" applyBorder="1" applyAlignment="1" applyProtection="1">
      <alignment horizontal="left" vertical="top" indent="1" shrinkToFit="1"/>
      <protection locked="0"/>
    </xf>
    <xf numFmtId="0" fontId="3" fillId="0" borderId="0" xfId="0" quotePrefix="1" applyFont="1" applyAlignment="1">
      <alignment horizontal="center"/>
    </xf>
    <xf numFmtId="0" fontId="3" fillId="0" borderId="0" xfId="0" applyFont="1" applyAlignment="1">
      <alignment horizontal="distributed"/>
    </xf>
    <xf numFmtId="0" fontId="42" fillId="0" borderId="0" xfId="0" applyFont="1" applyAlignment="1" applyProtection="1">
      <alignment horizontal="left" vertical="center" wrapText="1" indent="1"/>
      <protection locked="0"/>
    </xf>
    <xf numFmtId="0" fontId="42" fillId="0" borderId="7" xfId="0" applyFont="1" applyBorder="1" applyAlignment="1" applyProtection="1">
      <alignment horizontal="left" vertical="center" wrapText="1" indent="1"/>
      <protection locked="0"/>
    </xf>
    <xf numFmtId="182" fontId="23" fillId="0" borderId="7" xfId="0" applyNumberFormat="1" applyFont="1" applyBorder="1" applyAlignment="1" applyProtection="1">
      <alignment horizontal="right"/>
      <protection locked="0"/>
    </xf>
    <xf numFmtId="182" fontId="23" fillId="0" borderId="25" xfId="0" applyNumberFormat="1" applyFont="1" applyBorder="1" applyAlignment="1">
      <alignment horizontal="right"/>
    </xf>
    <xf numFmtId="211" fontId="3" fillId="0" borderId="7" xfId="0" applyNumberFormat="1" applyFont="1" applyBorder="1" applyAlignment="1" applyProtection="1">
      <alignment horizontal="distributed" vertical="center" justifyLastLine="1"/>
      <protection locked="0"/>
    </xf>
    <xf numFmtId="0" fontId="3" fillId="0" borderId="0" xfId="0" applyFont="1" applyAlignment="1">
      <alignment horizontal="center"/>
    </xf>
    <xf numFmtId="176" fontId="3" fillId="0" borderId="7" xfId="0" applyNumberFormat="1" applyFont="1" applyBorder="1" applyAlignment="1" applyProtection="1">
      <alignment horizontal="distributed" vertical="center" justifyLastLine="1"/>
      <protection locked="0"/>
    </xf>
    <xf numFmtId="0" fontId="3" fillId="0" borderId="0" xfId="0" applyFont="1" applyAlignment="1">
      <alignment horizontal="left"/>
    </xf>
    <xf numFmtId="0" fontId="3" fillId="0" borderId="0" xfId="0" applyFont="1" applyAlignment="1">
      <alignment horizontal="right"/>
    </xf>
    <xf numFmtId="0" fontId="3" fillId="0" borderId="0" xfId="0" applyFont="1" applyAlignment="1"/>
    <xf numFmtId="0" fontId="3" fillId="0" borderId="0" xfId="0" applyFont="1" applyAlignment="1">
      <alignment horizontal="left" shrinkToFit="1"/>
    </xf>
    <xf numFmtId="0" fontId="2" fillId="0" borderId="0" xfId="0" applyFont="1" applyAlignment="1">
      <alignment horizontal="center" vertical="center" wrapText="1"/>
    </xf>
    <xf numFmtId="3" fontId="3" fillId="0" borderId="0" xfId="0" applyNumberFormat="1" applyFont="1" applyAlignment="1">
      <alignment horizontal="right" vertical="center"/>
    </xf>
    <xf numFmtId="0" fontId="3" fillId="0" borderId="0" xfId="0" applyFont="1" applyAlignment="1">
      <alignment horizontal="center" vertical="center"/>
    </xf>
    <xf numFmtId="0" fontId="3" fillId="0" borderId="0" xfId="0" applyFont="1" applyAlignment="1">
      <alignment horizontal="left" vertical="center" wrapText="1"/>
    </xf>
    <xf numFmtId="212" fontId="23" fillId="0" borderId="7" xfId="0" applyNumberFormat="1" applyFont="1" applyBorder="1" applyAlignment="1" applyProtection="1">
      <alignment horizontal="right"/>
      <protection hidden="1"/>
    </xf>
    <xf numFmtId="182" fontId="32" fillId="0" borderId="7" xfId="0" applyNumberFormat="1" applyFont="1" applyBorder="1" applyAlignment="1" applyProtection="1">
      <alignment horizontal="center"/>
      <protection locked="0"/>
    </xf>
    <xf numFmtId="0" fontId="3" fillId="0" borderId="0" xfId="0" applyFont="1" applyAlignment="1">
      <alignment horizontal="right" vertical="center"/>
    </xf>
    <xf numFmtId="49" fontId="42" fillId="0" borderId="7" xfId="0" applyNumberFormat="1" applyFont="1" applyBorder="1" applyAlignment="1" applyProtection="1">
      <alignment horizontal="center" vertical="center"/>
      <protection locked="0"/>
    </xf>
    <xf numFmtId="49" fontId="42" fillId="0" borderId="7" xfId="0" applyNumberFormat="1" applyFont="1" applyBorder="1" applyAlignment="1" applyProtection="1">
      <alignment horizontal="center" vertical="center" shrinkToFit="1"/>
      <protection locked="0"/>
    </xf>
    <xf numFmtId="49" fontId="42" fillId="0" borderId="6" xfId="0" applyNumberFormat="1" applyFont="1" applyBorder="1" applyAlignment="1" applyProtection="1">
      <alignment horizontal="center" vertical="center"/>
      <protection locked="0"/>
    </xf>
    <xf numFmtId="49" fontId="42" fillId="0" borderId="6" xfId="0" applyNumberFormat="1" applyFont="1" applyBorder="1" applyAlignment="1" applyProtection="1">
      <alignment horizontal="center" vertical="center" shrinkToFit="1"/>
      <protection locked="0"/>
    </xf>
    <xf numFmtId="0" fontId="3" fillId="0" borderId="0" xfId="0" applyFont="1" applyAlignment="1">
      <alignment horizontal="distributed" vertical="center"/>
    </xf>
    <xf numFmtId="49" fontId="49" fillId="0" borderId="7" xfId="0" applyNumberFormat="1" applyFont="1" applyBorder="1" applyAlignment="1" applyProtection="1">
      <alignment horizontal="center" vertical="center" shrinkToFit="1"/>
      <protection locked="0"/>
    </xf>
    <xf numFmtId="0" fontId="5" fillId="0" borderId="0" xfId="0" applyFont="1" applyAlignment="1">
      <alignment horizontal="center"/>
    </xf>
    <xf numFmtId="0" fontId="4" fillId="0" borderId="0" xfId="0" applyFont="1" applyAlignment="1">
      <alignment horizontal="right" vertical="center"/>
    </xf>
    <xf numFmtId="49" fontId="49" fillId="0" borderId="7" xfId="0" applyNumberFormat="1" applyFont="1" applyBorder="1" applyAlignment="1" applyProtection="1">
      <alignment horizontal="left" vertical="center" shrinkToFit="1"/>
      <protection locked="0"/>
    </xf>
    <xf numFmtId="0" fontId="3" fillId="0" borderId="0" xfId="0" applyFont="1" applyAlignment="1">
      <alignment horizontal="left" vertical="center" shrinkToFit="1"/>
    </xf>
    <xf numFmtId="0" fontId="49" fillId="0" borderId="7" xfId="0" applyFont="1" applyBorder="1" applyAlignment="1" applyProtection="1">
      <alignment horizontal="left" vertical="center" shrinkToFit="1"/>
      <protection locked="0"/>
    </xf>
    <xf numFmtId="0" fontId="3" fillId="0" borderId="0" xfId="0" applyFont="1" applyAlignment="1">
      <alignment horizontal="distributed" vertical="center" shrinkToFit="1"/>
    </xf>
    <xf numFmtId="0" fontId="10" fillId="0" borderId="0" xfId="0" applyFont="1" applyAlignment="1">
      <alignment horizontal="center" vertical="center" shrinkToFit="1"/>
    </xf>
    <xf numFmtId="0" fontId="3" fillId="0" borderId="7" xfId="0" applyFont="1" applyBorder="1" applyAlignment="1" applyProtection="1">
      <alignment horizontal="left" vertical="center" shrinkToFit="1"/>
      <protection locked="0"/>
    </xf>
    <xf numFmtId="176" fontId="3" fillId="0" borderId="0" xfId="0" applyNumberFormat="1" applyFont="1" applyAlignment="1">
      <alignment horizontal="distributed" vertical="center"/>
    </xf>
    <xf numFmtId="0" fontId="42" fillId="0" borderId="7" xfId="0" applyFont="1" applyBorder="1" applyAlignment="1" applyProtection="1">
      <alignment horizontal="center" vertical="center"/>
      <protection hidden="1"/>
    </xf>
    <xf numFmtId="0" fontId="49" fillId="0" borderId="7" xfId="0" applyFont="1" applyBorder="1" applyAlignment="1" applyProtection="1">
      <alignment horizontal="left" vertical="center" shrinkToFit="1"/>
      <protection hidden="1"/>
    </xf>
    <xf numFmtId="0" fontId="3" fillId="0" borderId="7" xfId="0" applyFont="1" applyBorder="1" applyAlignment="1" applyProtection="1">
      <alignment horizontal="left" vertical="center" shrinkToFit="1"/>
      <protection hidden="1"/>
    </xf>
    <xf numFmtId="0" fontId="42" fillId="0" borderId="6" xfId="0" applyFont="1" applyBorder="1" applyAlignment="1" applyProtection="1">
      <alignment horizontal="center" vertical="center"/>
      <protection hidden="1"/>
    </xf>
    <xf numFmtId="0" fontId="42" fillId="0" borderId="6" xfId="0" applyFont="1" applyBorder="1" applyAlignment="1" applyProtection="1">
      <alignment horizontal="center" vertical="center" shrinkToFit="1"/>
      <protection hidden="1"/>
    </xf>
    <xf numFmtId="0" fontId="2" fillId="0" borderId="0" xfId="0" applyFont="1" applyAlignment="1">
      <alignment horizontal="center"/>
    </xf>
    <xf numFmtId="182" fontId="23" fillId="5" borderId="7" xfId="0" applyNumberFormat="1" applyFont="1" applyFill="1" applyBorder="1" applyAlignment="1" applyProtection="1">
      <alignment horizontal="right"/>
      <protection locked="0"/>
    </xf>
    <xf numFmtId="182" fontId="32" fillId="0" borderId="0" xfId="0" applyNumberFormat="1" applyFont="1" applyAlignment="1">
      <alignment horizontal="center"/>
    </xf>
    <xf numFmtId="182" fontId="23" fillId="0" borderId="0" xfId="0" applyNumberFormat="1" applyFont="1" applyAlignment="1">
      <alignment horizontal="right"/>
    </xf>
    <xf numFmtId="182" fontId="23" fillId="5" borderId="7" xfId="0" applyNumberFormat="1" applyFont="1" applyFill="1" applyBorder="1" applyAlignment="1" applyProtection="1">
      <alignment horizontal="right" shrinkToFit="1"/>
      <protection locked="0"/>
    </xf>
    <xf numFmtId="0" fontId="49" fillId="0" borderId="7" xfId="0" applyFont="1" applyBorder="1" applyAlignment="1" applyProtection="1">
      <alignment horizontal="center" vertical="center" shrinkToFit="1"/>
      <protection hidden="1"/>
    </xf>
    <xf numFmtId="0" fontId="3" fillId="0" borderId="7" xfId="0" applyFont="1" applyBorder="1" applyAlignment="1" applyProtection="1">
      <alignment vertical="center" shrinkToFit="1"/>
      <protection hidden="1"/>
    </xf>
    <xf numFmtId="0" fontId="42" fillId="0" borderId="7" xfId="0" applyFont="1" applyBorder="1" applyAlignment="1" applyProtection="1">
      <alignment horizontal="center" vertical="center" shrinkToFit="1"/>
      <protection hidden="1"/>
    </xf>
    <xf numFmtId="0" fontId="32" fillId="0" borderId="4" xfId="0" quotePrefix="1" applyFont="1" applyBorder="1" applyAlignment="1" applyProtection="1">
      <alignment horizontal="center" vertical="center" shrinkToFit="1"/>
      <protection locked="0"/>
    </xf>
    <xf numFmtId="0" fontId="41" fillId="0" borderId="1" xfId="0" applyFont="1" applyBorder="1" applyAlignment="1">
      <alignment horizontal="center" vertical="center"/>
    </xf>
    <xf numFmtId="0" fontId="41" fillId="0" borderId="14" xfId="0" applyFont="1" applyBorder="1" applyAlignment="1">
      <alignment horizontal="center" vertical="center"/>
    </xf>
    <xf numFmtId="0" fontId="32" fillId="0" borderId="13" xfId="0" applyFont="1" applyBorder="1" applyAlignment="1" applyProtection="1">
      <alignment horizontal="center" vertical="center" shrinkToFit="1"/>
      <protection locked="0"/>
    </xf>
    <xf numFmtId="0" fontId="32" fillId="0" borderId="1" xfId="0" applyFont="1" applyBorder="1" applyAlignment="1" applyProtection="1">
      <alignment horizontal="center" vertical="center" shrinkToFit="1"/>
      <protection locked="0"/>
    </xf>
    <xf numFmtId="0" fontId="32" fillId="0" borderId="14" xfId="0" applyFont="1" applyBorder="1" applyAlignment="1" applyProtection="1">
      <alignment horizontal="center" vertical="center" shrinkToFit="1"/>
      <protection locked="0"/>
    </xf>
    <xf numFmtId="0" fontId="32" fillId="0" borderId="13" xfId="0" quotePrefix="1" applyFont="1" applyBorder="1" applyAlignment="1" applyProtection="1">
      <alignment horizontal="center" vertical="center" shrinkToFit="1"/>
      <protection locked="0"/>
    </xf>
    <xf numFmtId="0" fontId="32" fillId="0" borderId="1" xfId="0" quotePrefix="1" applyFont="1" applyBorder="1" applyAlignment="1" applyProtection="1">
      <alignment horizontal="center" vertical="center" shrinkToFit="1"/>
      <protection locked="0"/>
    </xf>
    <xf numFmtId="0" fontId="32" fillId="0" borderId="14" xfId="0" quotePrefix="1" applyFont="1" applyBorder="1" applyAlignment="1" applyProtection="1">
      <alignment horizontal="center" vertical="center" shrinkToFit="1"/>
      <protection locked="0"/>
    </xf>
    <xf numFmtId="0" fontId="5" fillId="0" borderId="0" xfId="0" applyFont="1" applyAlignment="1">
      <alignment horizontal="center" vertical="center"/>
    </xf>
    <xf numFmtId="0" fontId="23" fillId="0" borderId="6" xfId="0" applyFont="1" applyBorder="1" applyAlignment="1" applyProtection="1">
      <alignment horizontal="center" vertical="center" shrinkToFit="1"/>
      <protection hidden="1"/>
    </xf>
    <xf numFmtId="0" fontId="3" fillId="0" borderId="7" xfId="0" applyFont="1" applyBorder="1" applyAlignment="1" applyProtection="1">
      <alignment horizontal="center" vertical="center"/>
      <protection hidden="1"/>
    </xf>
    <xf numFmtId="0" fontId="3" fillId="0" borderId="0" xfId="0" applyFont="1" applyAlignment="1">
      <alignment horizontal="right" shrinkToFit="1"/>
    </xf>
    <xf numFmtId="0" fontId="24" fillId="0" borderId="3" xfId="0" quotePrefix="1" applyFont="1" applyBorder="1" applyAlignment="1">
      <alignment horizontal="center" vertical="top"/>
    </xf>
    <xf numFmtId="0" fontId="24" fillId="0" borderId="15" xfId="0" quotePrefix="1" applyFont="1" applyBorder="1" applyAlignment="1">
      <alignment horizontal="center" vertical="center"/>
    </xf>
    <xf numFmtId="0" fontId="24" fillId="0" borderId="8" xfId="0" quotePrefix="1" applyFont="1" applyBorder="1" applyAlignment="1">
      <alignment horizontal="center" vertical="center" shrinkToFit="1"/>
    </xf>
    <xf numFmtId="0" fontId="24" fillId="0" borderId="2" xfId="0" quotePrefix="1" applyFont="1" applyBorder="1" applyAlignment="1">
      <alignment horizontal="center" vertical="center" shrinkToFit="1"/>
    </xf>
    <xf numFmtId="0" fontId="24" fillId="0" borderId="9" xfId="0" quotePrefix="1" applyFont="1" applyBorder="1" applyAlignment="1">
      <alignment horizontal="center" vertical="center" shrinkToFit="1"/>
    </xf>
    <xf numFmtId="0" fontId="10" fillId="0" borderId="8"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9" xfId="0" applyFont="1" applyBorder="1" applyAlignment="1">
      <alignment horizontal="center" vertical="center" shrinkToFit="1"/>
    </xf>
    <xf numFmtId="0" fontId="24" fillId="0" borderId="8" xfId="0" applyFont="1" applyBorder="1" applyAlignment="1">
      <alignment horizontal="center" vertical="center" shrinkToFit="1"/>
    </xf>
    <xf numFmtId="0" fontId="24" fillId="0" borderId="2" xfId="0" applyFont="1" applyBorder="1" applyAlignment="1">
      <alignment horizontal="center" vertical="center" shrinkToFit="1"/>
    </xf>
    <xf numFmtId="0" fontId="24" fillId="0" borderId="37" xfId="0" applyFont="1" applyBorder="1" applyAlignment="1">
      <alignment horizontal="center" vertical="center" shrinkToFit="1"/>
    </xf>
    <xf numFmtId="0" fontId="24" fillId="0" borderId="36" xfId="0" applyFont="1" applyBorder="1" applyAlignment="1">
      <alignment horizontal="center" vertical="center" shrinkToFit="1"/>
    </xf>
    <xf numFmtId="0" fontId="10" fillId="0" borderId="109" xfId="0" applyFont="1" applyBorder="1" applyAlignment="1">
      <alignment horizontal="center" vertical="center" shrinkToFit="1"/>
    </xf>
    <xf numFmtId="0" fontId="2" fillId="0" borderId="105" xfId="0" applyFont="1" applyBorder="1" applyAlignment="1">
      <alignment horizontal="center" vertical="center" shrinkToFit="1"/>
    </xf>
    <xf numFmtId="0" fontId="24" fillId="0" borderId="0" xfId="0" quotePrefix="1" applyFont="1" applyAlignment="1">
      <alignment horizontal="center" vertical="center"/>
    </xf>
    <xf numFmtId="0" fontId="24" fillId="0" borderId="0" xfId="0" applyFont="1" applyAlignment="1">
      <alignment horizontal="center" vertical="center"/>
    </xf>
    <xf numFmtId="49" fontId="26" fillId="0" borderId="0" xfId="0" quotePrefix="1" applyNumberFormat="1" applyFont="1">
      <alignment vertical="center"/>
    </xf>
    <xf numFmtId="49" fontId="26" fillId="0" borderId="0" xfId="0" applyNumberFormat="1" applyFont="1">
      <alignment vertical="center"/>
    </xf>
    <xf numFmtId="212" fontId="23" fillId="0" borderId="7" xfId="0" applyNumberFormat="1" applyFont="1" applyBorder="1" applyAlignment="1" applyProtection="1">
      <alignment horizontal="right" vertical="center"/>
      <protection hidden="1"/>
    </xf>
    <xf numFmtId="0" fontId="41" fillId="0" borderId="7" xfId="0" applyFont="1" applyBorder="1" applyAlignment="1" applyProtection="1">
      <alignment horizontal="right" vertical="center" shrinkToFit="1"/>
      <protection locked="0"/>
    </xf>
    <xf numFmtId="0" fontId="24" fillId="0" borderId="11" xfId="0" quotePrefix="1" applyFont="1" applyBorder="1" applyAlignment="1">
      <alignment horizontal="center" vertical="center" shrinkToFit="1"/>
    </xf>
    <xf numFmtId="0" fontId="24" fillId="0" borderId="3" xfId="0" quotePrefix="1" applyFont="1" applyBorder="1" applyAlignment="1">
      <alignment horizontal="center" vertical="center" shrinkToFit="1"/>
    </xf>
    <xf numFmtId="0" fontId="24" fillId="0" borderId="12" xfId="0" quotePrefix="1" applyFont="1" applyBorder="1" applyAlignment="1">
      <alignment horizontal="center" vertical="center" shrinkToFit="1"/>
    </xf>
    <xf numFmtId="0" fontId="2" fillId="0" borderId="11" xfId="0" applyFont="1" applyBorder="1" applyAlignment="1">
      <alignment horizontal="center" vertical="top" shrinkToFit="1"/>
    </xf>
    <xf numFmtId="0" fontId="2" fillId="0" borderId="3" xfId="0" applyFont="1" applyBorder="1" applyAlignment="1">
      <alignment horizontal="center" vertical="top" shrinkToFit="1"/>
    </xf>
    <xf numFmtId="0" fontId="2" fillId="0" borderId="12" xfId="0" applyFont="1" applyBorder="1" applyAlignment="1">
      <alignment horizontal="center" vertical="top" shrinkToFit="1"/>
    </xf>
    <xf numFmtId="0" fontId="24" fillId="0" borderId="34" xfId="0" applyFont="1" applyBorder="1" applyAlignment="1">
      <alignment horizontal="center" vertical="top"/>
    </xf>
    <xf numFmtId="0" fontId="24" fillId="0" borderId="3" xfId="0" applyFont="1" applyBorder="1" applyAlignment="1">
      <alignment horizontal="center" vertical="top"/>
    </xf>
    <xf numFmtId="0" fontId="23" fillId="0" borderId="21" xfId="0" applyFont="1" applyBorder="1" applyAlignment="1" applyProtection="1">
      <alignment horizontal="center"/>
      <protection hidden="1"/>
    </xf>
    <xf numFmtId="0" fontId="7" fillId="0" borderId="2" xfId="2" applyFont="1" applyBorder="1" applyAlignment="1">
      <alignment horizontal="left" vertical="center"/>
    </xf>
    <xf numFmtId="0" fontId="7" fillId="0" borderId="9" xfId="2" applyFont="1" applyBorder="1" applyAlignment="1">
      <alignment horizontal="left" vertical="center"/>
    </xf>
    <xf numFmtId="0" fontId="7" fillId="0" borderId="3" xfId="2" applyFont="1" applyBorder="1" applyAlignment="1">
      <alignment horizontal="left" vertical="center"/>
    </xf>
    <xf numFmtId="0" fontId="7" fillId="0" borderId="12" xfId="2" applyFont="1" applyBorder="1" applyAlignment="1">
      <alignment horizontal="left" vertical="center"/>
    </xf>
    <xf numFmtId="0" fontId="3" fillId="0" borderId="8" xfId="0" applyFont="1" applyBorder="1">
      <alignment vertical="center"/>
    </xf>
    <xf numFmtId="0" fontId="3" fillId="0" borderId="2" xfId="0" applyFont="1" applyBorder="1">
      <alignment vertical="center"/>
    </xf>
    <xf numFmtId="0" fontId="3" fillId="0" borderId="9" xfId="0" applyFont="1" applyBorder="1">
      <alignment vertical="center"/>
    </xf>
    <xf numFmtId="0" fontId="3" fillId="0" borderId="11" xfId="0" applyFont="1" applyBorder="1">
      <alignment vertical="center"/>
    </xf>
    <xf numFmtId="0" fontId="3" fillId="0" borderId="3" xfId="0" applyFont="1" applyBorder="1">
      <alignment vertical="center"/>
    </xf>
    <xf numFmtId="0" fontId="3" fillId="0" borderId="12" xfId="0" applyFont="1" applyBorder="1">
      <alignment vertical="center"/>
    </xf>
    <xf numFmtId="0" fontId="2" fillId="0" borderId="130" xfId="0" applyFont="1" applyBorder="1" applyAlignment="1">
      <alignment horizontal="center" vertical="top" shrinkToFit="1"/>
    </xf>
    <xf numFmtId="0" fontId="2" fillId="0" borderId="104" xfId="0" applyFont="1" applyBorder="1" applyAlignment="1">
      <alignment horizontal="center" vertical="top" shrinkToFit="1"/>
    </xf>
    <xf numFmtId="0" fontId="2" fillId="0" borderId="34" xfId="0" applyFont="1" applyBorder="1" applyAlignment="1">
      <alignment horizontal="center" vertical="top" shrinkToFit="1"/>
    </xf>
    <xf numFmtId="0" fontId="62" fillId="0" borderId="40" xfId="0" applyFont="1" applyBorder="1" applyProtection="1">
      <alignment vertical="center"/>
      <protection locked="0"/>
    </xf>
    <xf numFmtId="0" fontId="62" fillId="0" borderId="46" xfId="0" applyFont="1" applyBorder="1" applyProtection="1">
      <alignment vertical="center"/>
      <protection locked="0"/>
    </xf>
    <xf numFmtId="186" fontId="62" fillId="0" borderId="47" xfId="0" applyNumberFormat="1" applyFont="1" applyBorder="1" applyAlignment="1" applyProtection="1">
      <alignment horizontal="right" vertical="center"/>
      <protection locked="0" hidden="1"/>
    </xf>
    <xf numFmtId="186" fontId="62" fillId="0" borderId="21" xfId="0" applyNumberFormat="1" applyFont="1" applyBorder="1" applyAlignment="1" applyProtection="1">
      <alignment horizontal="right" vertical="center"/>
      <protection locked="0" hidden="1"/>
    </xf>
    <xf numFmtId="186" fontId="64" fillId="0" borderId="109" xfId="0" applyNumberFormat="1" applyFont="1" applyBorder="1" applyAlignment="1" applyProtection="1">
      <alignment horizontal="right" vertical="center"/>
      <protection hidden="1"/>
    </xf>
    <xf numFmtId="186" fontId="64" fillId="0" borderId="2" xfId="0" applyNumberFormat="1" applyFont="1" applyBorder="1" applyAlignment="1" applyProtection="1">
      <alignment horizontal="right" vertical="center"/>
      <protection hidden="1"/>
    </xf>
    <xf numFmtId="186" fontId="64" fillId="0" borderId="105" xfId="0" applyNumberFormat="1" applyFont="1" applyBorder="1" applyAlignment="1" applyProtection="1">
      <alignment horizontal="right" vertical="center"/>
      <protection hidden="1"/>
    </xf>
    <xf numFmtId="186" fontId="64" fillId="0" borderId="89" xfId="0" applyNumberFormat="1" applyFont="1" applyBorder="1" applyAlignment="1" applyProtection="1">
      <alignment horizontal="right" vertical="center"/>
      <protection hidden="1"/>
    </xf>
    <xf numFmtId="186" fontId="64" fillId="0" borderId="0" xfId="0" applyNumberFormat="1" applyFont="1" applyAlignment="1" applyProtection="1">
      <alignment horizontal="right" vertical="center"/>
      <protection hidden="1"/>
    </xf>
    <xf numFmtId="186" fontId="64" fillId="0" borderId="90" xfId="0" applyNumberFormat="1" applyFont="1" applyBorder="1" applyAlignment="1" applyProtection="1">
      <alignment horizontal="right" vertical="center"/>
      <protection hidden="1"/>
    </xf>
    <xf numFmtId="186" fontId="64" fillId="0" borderId="130" xfId="0" applyNumberFormat="1" applyFont="1" applyBorder="1" applyAlignment="1" applyProtection="1">
      <alignment horizontal="right" vertical="center"/>
      <protection hidden="1"/>
    </xf>
    <xf numFmtId="186" fontId="64" fillId="0" borderId="3" xfId="0" applyNumberFormat="1" applyFont="1" applyBorder="1" applyAlignment="1" applyProtection="1">
      <alignment horizontal="right" vertical="center"/>
      <protection hidden="1"/>
    </xf>
    <xf numFmtId="186" fontId="64" fillId="0" borderId="104" xfId="0" applyNumberFormat="1" applyFont="1" applyBorder="1" applyAlignment="1" applyProtection="1">
      <alignment horizontal="right" vertical="center"/>
      <protection hidden="1"/>
    </xf>
    <xf numFmtId="0" fontId="33" fillId="0" borderId="48" xfId="0" applyFont="1" applyBorder="1" applyAlignment="1" applyProtection="1">
      <alignment horizontal="left" vertical="center" shrinkToFit="1"/>
      <protection locked="0"/>
    </xf>
    <xf numFmtId="0" fontId="33" fillId="0" borderId="49" xfId="0" applyFont="1" applyBorder="1" applyAlignment="1" applyProtection="1">
      <alignment horizontal="left" vertical="center" shrinkToFit="1"/>
      <protection locked="0"/>
    </xf>
    <xf numFmtId="0" fontId="33" fillId="0" borderId="65" xfId="0" applyFont="1" applyBorder="1" applyAlignment="1" applyProtection="1">
      <alignment horizontal="left" vertical="center" shrinkToFit="1"/>
      <protection locked="0"/>
    </xf>
    <xf numFmtId="0" fontId="62" fillId="0" borderId="49" xfId="0" applyFont="1" applyBorder="1" applyAlignment="1" applyProtection="1">
      <alignment horizontal="right" vertical="center"/>
      <protection locked="0"/>
    </xf>
    <xf numFmtId="0" fontId="62" fillId="0" borderId="65" xfId="0" applyFont="1" applyBorder="1" applyAlignment="1" applyProtection="1">
      <alignment horizontal="right" vertical="center"/>
      <protection locked="0"/>
    </xf>
    <xf numFmtId="0" fontId="2" fillId="0" borderId="39" xfId="0" applyFont="1" applyBorder="1" applyAlignment="1">
      <alignment horizontal="center" vertical="center"/>
    </xf>
    <xf numFmtId="0" fontId="2" fillId="0" borderId="65" xfId="0" applyFont="1" applyBorder="1" applyAlignment="1">
      <alignment horizontal="center" vertical="center"/>
    </xf>
    <xf numFmtId="0" fontId="62" fillId="0" borderId="39" xfId="0" applyFont="1" applyBorder="1" applyProtection="1">
      <alignment vertical="center"/>
      <protection locked="0"/>
    </xf>
    <xf numFmtId="0" fontId="62" fillId="0" borderId="49" xfId="0" applyFont="1" applyBorder="1" applyProtection="1">
      <alignment vertical="center"/>
      <protection locked="0"/>
    </xf>
    <xf numFmtId="186" fontId="62" fillId="0" borderId="65" xfId="0" applyNumberFormat="1" applyFont="1" applyBorder="1" applyAlignment="1" applyProtection="1">
      <alignment horizontal="right" vertical="center"/>
      <protection locked="0" hidden="1"/>
    </xf>
    <xf numFmtId="186" fontId="62" fillId="0" borderId="6" xfId="0" applyNumberFormat="1" applyFont="1" applyBorder="1" applyAlignment="1" applyProtection="1">
      <alignment horizontal="right" vertical="center"/>
      <protection locked="0" hidden="1"/>
    </xf>
    <xf numFmtId="186" fontId="62" fillId="0" borderId="116" xfId="0" applyNumberFormat="1" applyFont="1" applyBorder="1" applyAlignment="1" applyProtection="1">
      <alignment horizontal="right" vertical="center"/>
      <protection locked="0" hidden="1"/>
    </xf>
    <xf numFmtId="0" fontId="62" fillId="0" borderId="62" xfId="0" applyFont="1" applyBorder="1" applyProtection="1">
      <alignment vertical="center"/>
      <protection locked="0"/>
    </xf>
    <xf numFmtId="0" fontId="62" fillId="0" borderId="61" xfId="0" applyFont="1" applyBorder="1" applyProtection="1">
      <alignment vertical="center"/>
      <protection locked="0"/>
    </xf>
    <xf numFmtId="0" fontId="41" fillId="0" borderId="7" xfId="0" applyFont="1" applyBorder="1" applyAlignment="1" applyProtection="1">
      <alignment horizontal="right" vertical="center"/>
      <protection locked="0"/>
    </xf>
    <xf numFmtId="56" fontId="24" fillId="0" borderId="0" xfId="0" quotePrefix="1" applyNumberFormat="1" applyFont="1" applyAlignment="1">
      <alignment horizontal="center" vertical="center"/>
    </xf>
    <xf numFmtId="214" fontId="41" fillId="0" borderId="7" xfId="0" quotePrefix="1" applyNumberFormat="1" applyFont="1" applyBorder="1" applyAlignment="1" applyProtection="1">
      <alignment horizontal="center" vertical="center"/>
      <protection hidden="1"/>
    </xf>
    <xf numFmtId="0" fontId="41" fillId="0" borderId="7" xfId="0" quotePrefix="1" applyFont="1" applyBorder="1" applyAlignment="1" applyProtection="1">
      <alignment horizontal="center" vertical="center"/>
      <protection hidden="1"/>
    </xf>
    <xf numFmtId="0" fontId="24" fillId="0" borderId="0" xfId="0" applyFont="1" applyAlignment="1">
      <alignment horizontal="left" vertical="center"/>
    </xf>
    <xf numFmtId="212" fontId="41" fillId="0" borderId="7" xfId="0" applyNumberFormat="1" applyFont="1" applyBorder="1" applyAlignment="1" applyProtection="1">
      <alignment horizontal="right" vertical="center"/>
      <protection hidden="1"/>
    </xf>
    <xf numFmtId="0" fontId="32" fillId="0" borderId="8" xfId="0" quotePrefix="1" applyFont="1" applyBorder="1" applyAlignment="1" applyProtection="1">
      <alignment horizontal="center" vertical="center"/>
      <protection locked="0"/>
    </xf>
    <xf numFmtId="0" fontId="32" fillId="0" borderId="2" xfId="0" quotePrefix="1" applyFont="1" applyBorder="1" applyAlignment="1" applyProtection="1">
      <alignment horizontal="center" vertical="center"/>
      <protection locked="0"/>
    </xf>
    <xf numFmtId="0" fontId="32" fillId="0" borderId="9" xfId="0" quotePrefix="1" applyFont="1" applyBorder="1" applyAlignment="1" applyProtection="1">
      <alignment horizontal="center" vertical="center"/>
      <protection locked="0"/>
    </xf>
    <xf numFmtId="0" fontId="32" fillId="0" borderId="10" xfId="0" quotePrefix="1" applyFont="1" applyBorder="1" applyAlignment="1" applyProtection="1">
      <alignment horizontal="center" vertical="center"/>
      <protection locked="0"/>
    </xf>
    <xf numFmtId="0" fontId="32" fillId="0" borderId="0" xfId="0" quotePrefix="1" applyFont="1" applyAlignment="1" applyProtection="1">
      <alignment horizontal="center" vertical="center"/>
      <protection locked="0"/>
    </xf>
    <xf numFmtId="0" fontId="32" fillId="0" borderId="5" xfId="0" quotePrefix="1" applyFont="1" applyBorder="1" applyAlignment="1" applyProtection="1">
      <alignment horizontal="center" vertical="center"/>
      <protection locked="0"/>
    </xf>
    <xf numFmtId="0" fontId="32" fillId="0" borderId="11" xfId="0" quotePrefix="1" applyFont="1" applyBorder="1" applyAlignment="1" applyProtection="1">
      <alignment horizontal="center" vertical="center"/>
      <protection locked="0"/>
    </xf>
    <xf numFmtId="0" fontId="32" fillId="0" borderId="3" xfId="0" quotePrefix="1" applyFont="1" applyBorder="1" applyAlignment="1" applyProtection="1">
      <alignment horizontal="center" vertical="center"/>
      <protection locked="0"/>
    </xf>
    <xf numFmtId="0" fontId="32" fillId="0" borderId="12" xfId="0" quotePrefix="1" applyFont="1" applyBorder="1" applyAlignment="1" applyProtection="1">
      <alignment horizontal="center" vertical="center"/>
      <protection locked="0"/>
    </xf>
    <xf numFmtId="186" fontId="63" fillId="0" borderId="8" xfId="0" applyNumberFormat="1" applyFont="1" applyBorder="1" applyAlignment="1" applyProtection="1">
      <alignment horizontal="right" vertical="center"/>
      <protection locked="0"/>
    </xf>
    <xf numFmtId="186" fontId="63" fillId="0" borderId="2" xfId="0" applyNumberFormat="1" applyFont="1" applyBorder="1" applyAlignment="1" applyProtection="1">
      <alignment horizontal="right" vertical="center"/>
      <protection locked="0"/>
    </xf>
    <xf numFmtId="186" fontId="63" fillId="0" borderId="9" xfId="0" applyNumberFormat="1" applyFont="1" applyBorder="1" applyAlignment="1" applyProtection="1">
      <alignment horizontal="right" vertical="center"/>
      <protection locked="0"/>
    </xf>
    <xf numFmtId="186" fontId="63" fillId="0" borderId="10" xfId="0" applyNumberFormat="1" applyFont="1" applyBorder="1" applyAlignment="1" applyProtection="1">
      <alignment horizontal="right" vertical="center"/>
      <protection locked="0"/>
    </xf>
    <xf numFmtId="186" fontId="63" fillId="0" borderId="0" xfId="0" applyNumberFormat="1" applyFont="1" applyAlignment="1" applyProtection="1">
      <alignment horizontal="right" vertical="center"/>
      <protection locked="0"/>
    </xf>
    <xf numFmtId="186" fontId="63" fillId="0" borderId="5" xfId="0" applyNumberFormat="1" applyFont="1" applyBorder="1" applyAlignment="1" applyProtection="1">
      <alignment horizontal="right" vertical="center"/>
      <protection locked="0"/>
    </xf>
    <xf numFmtId="186" fontId="63" fillId="0" borderId="11" xfId="0" applyNumberFormat="1" applyFont="1" applyBorder="1" applyAlignment="1" applyProtection="1">
      <alignment horizontal="right" vertical="center"/>
      <protection locked="0"/>
    </xf>
    <xf numFmtId="186" fontId="63" fillId="0" borderId="3" xfId="0" applyNumberFormat="1" applyFont="1" applyBorder="1" applyAlignment="1" applyProtection="1">
      <alignment horizontal="right" vertical="center"/>
      <protection locked="0"/>
    </xf>
    <xf numFmtId="186" fontId="63" fillId="0" borderId="12" xfId="0" applyNumberFormat="1" applyFont="1" applyBorder="1" applyAlignment="1" applyProtection="1">
      <alignment horizontal="right" vertical="center"/>
      <protection locked="0"/>
    </xf>
    <xf numFmtId="186" fontId="63" fillId="0" borderId="8" xfId="0" applyNumberFormat="1" applyFont="1" applyBorder="1" applyAlignment="1" applyProtection="1">
      <alignment horizontal="right" vertical="center"/>
      <protection hidden="1"/>
    </xf>
    <xf numFmtId="186" fontId="63" fillId="0" borderId="2" xfId="0" applyNumberFormat="1" applyFont="1" applyBorder="1" applyAlignment="1" applyProtection="1">
      <alignment horizontal="right" vertical="center"/>
      <protection hidden="1"/>
    </xf>
    <xf numFmtId="186" fontId="63" fillId="0" borderId="9" xfId="0" applyNumberFormat="1" applyFont="1" applyBorder="1" applyAlignment="1" applyProtection="1">
      <alignment horizontal="right" vertical="center"/>
      <protection hidden="1"/>
    </xf>
    <xf numFmtId="186" fontId="63" fillId="0" borderId="10" xfId="0" applyNumberFormat="1" applyFont="1" applyBorder="1" applyAlignment="1" applyProtection="1">
      <alignment horizontal="right" vertical="center"/>
      <protection hidden="1"/>
    </xf>
    <xf numFmtId="186" fontId="63" fillId="0" borderId="0" xfId="0" applyNumberFormat="1" applyFont="1" applyAlignment="1" applyProtection="1">
      <alignment horizontal="right" vertical="center"/>
      <protection hidden="1"/>
    </xf>
    <xf numFmtId="186" fontId="63" fillId="0" borderId="5" xfId="0" applyNumberFormat="1" applyFont="1" applyBorder="1" applyAlignment="1" applyProtection="1">
      <alignment horizontal="right" vertical="center"/>
      <protection hidden="1"/>
    </xf>
    <xf numFmtId="186" fontId="63" fillId="0" borderId="11" xfId="0" applyNumberFormat="1" applyFont="1" applyBorder="1" applyAlignment="1" applyProtection="1">
      <alignment horizontal="right" vertical="center"/>
      <protection hidden="1"/>
    </xf>
    <xf numFmtId="186" fontId="63" fillId="0" borderId="3" xfId="0" applyNumberFormat="1" applyFont="1" applyBorder="1" applyAlignment="1" applyProtection="1">
      <alignment horizontal="right" vertical="center"/>
      <protection hidden="1"/>
    </xf>
    <xf numFmtId="186" fontId="63" fillId="0" borderId="12" xfId="0" applyNumberFormat="1" applyFont="1" applyBorder="1" applyAlignment="1" applyProtection="1">
      <alignment horizontal="right" vertical="center"/>
      <protection hidden="1"/>
    </xf>
    <xf numFmtId="0" fontId="33" fillId="0" borderId="45" xfId="0" applyFont="1" applyBorder="1" applyAlignment="1" applyProtection="1">
      <alignment horizontal="left" vertical="center" shrinkToFit="1"/>
      <protection locked="0"/>
    </xf>
    <xf numFmtId="0" fontId="33" fillId="0" borderId="46" xfId="0" applyFont="1" applyBorder="1" applyAlignment="1" applyProtection="1">
      <alignment horizontal="left" vertical="center" shrinkToFit="1"/>
      <protection locked="0"/>
    </xf>
    <xf numFmtId="0" fontId="33" fillId="0" borderId="47" xfId="0" applyFont="1" applyBorder="1" applyAlignment="1" applyProtection="1">
      <alignment horizontal="left" vertical="center" shrinkToFit="1"/>
      <protection locked="0"/>
    </xf>
    <xf numFmtId="0" fontId="62" fillId="0" borderId="46" xfId="0" applyFont="1" applyBorder="1" applyAlignment="1" applyProtection="1">
      <alignment horizontal="right" vertical="center"/>
      <protection locked="0"/>
    </xf>
    <xf numFmtId="0" fontId="62" fillId="0" borderId="47" xfId="0" applyFont="1" applyBorder="1" applyAlignment="1" applyProtection="1">
      <alignment horizontal="right" vertical="center"/>
      <protection locked="0"/>
    </xf>
    <xf numFmtId="0" fontId="2" fillId="0" borderId="40" xfId="0" applyFont="1" applyBorder="1" applyAlignment="1">
      <alignment horizontal="center" vertical="center"/>
    </xf>
    <xf numFmtId="0" fontId="2" fillId="0" borderId="47" xfId="0" applyFont="1" applyBorder="1" applyAlignment="1">
      <alignment horizontal="center" vertical="center"/>
    </xf>
    <xf numFmtId="0" fontId="33" fillId="0" borderId="60" xfId="0" applyFont="1" applyBorder="1" applyAlignment="1" applyProtection="1">
      <alignment horizontal="left" vertical="center" shrinkToFit="1"/>
      <protection locked="0"/>
    </xf>
    <xf numFmtId="0" fontId="33" fillId="0" borderId="61" xfId="0" applyFont="1" applyBorder="1" applyAlignment="1" applyProtection="1">
      <alignment horizontal="left" vertical="center" shrinkToFit="1"/>
      <protection locked="0"/>
    </xf>
    <xf numFmtId="0" fontId="33" fillId="0" borderId="38" xfId="0" applyFont="1" applyBorder="1" applyAlignment="1" applyProtection="1">
      <alignment horizontal="left" vertical="center" shrinkToFit="1"/>
      <protection locked="0"/>
    </xf>
    <xf numFmtId="0" fontId="62" fillId="0" borderId="61" xfId="0" applyFont="1" applyBorder="1" applyAlignment="1" applyProtection="1">
      <alignment horizontal="right" vertical="center"/>
      <protection locked="0"/>
    </xf>
    <xf numFmtId="0" fontId="62" fillId="0" borderId="38" xfId="0" applyFont="1" applyBorder="1" applyAlignment="1" applyProtection="1">
      <alignment horizontal="right" vertical="center"/>
      <protection locked="0"/>
    </xf>
    <xf numFmtId="0" fontId="2" fillId="0" borderId="62" xfId="0" applyFont="1" applyBorder="1" applyAlignment="1">
      <alignment horizontal="center" vertical="center"/>
    </xf>
    <xf numFmtId="0" fontId="2" fillId="0" borderId="38" xfId="0" applyFont="1" applyBorder="1" applyAlignment="1">
      <alignment horizontal="center" vertical="center"/>
    </xf>
    <xf numFmtId="186" fontId="62" fillId="0" borderId="141" xfId="0" applyNumberFormat="1" applyFont="1" applyBorder="1" applyAlignment="1" applyProtection="1">
      <alignment horizontal="right" vertical="center"/>
      <protection locked="0" hidden="1"/>
    </xf>
    <xf numFmtId="186" fontId="62" fillId="0" borderId="38" xfId="0" applyNumberFormat="1" applyFont="1" applyBorder="1" applyAlignment="1" applyProtection="1">
      <alignment horizontal="right" vertical="center"/>
      <protection locked="0" hidden="1"/>
    </xf>
    <xf numFmtId="186" fontId="62" fillId="0" borderId="19" xfId="0" applyNumberFormat="1" applyFont="1" applyBorder="1" applyAlignment="1" applyProtection="1">
      <alignment horizontal="right" vertical="center"/>
      <protection locked="0" hidden="1"/>
    </xf>
    <xf numFmtId="186" fontId="62" fillId="0" borderId="142" xfId="0" applyNumberFormat="1" applyFont="1" applyBorder="1" applyAlignment="1" applyProtection="1">
      <alignment horizontal="right" vertical="center"/>
      <protection locked="0" hidden="1"/>
    </xf>
    <xf numFmtId="0" fontId="24" fillId="0" borderId="13" xfId="0" quotePrefix="1" applyFont="1" applyBorder="1" applyAlignment="1">
      <alignment horizontal="center" vertical="center"/>
    </xf>
    <xf numFmtId="0" fontId="24" fillId="0" borderId="1" xfId="0" quotePrefix="1" applyFont="1" applyBorder="1" applyAlignment="1">
      <alignment horizontal="center" vertical="center"/>
    </xf>
    <xf numFmtId="0" fontId="24" fillId="0" borderId="14" xfId="0" quotePrefix="1" applyFont="1" applyBorder="1" applyAlignment="1">
      <alignment horizontal="center" vertical="center"/>
    </xf>
    <xf numFmtId="0" fontId="24" fillId="0" borderId="4" xfId="0" quotePrefix="1" applyFont="1" applyBorder="1" applyAlignment="1">
      <alignment horizontal="center" vertical="center" shrinkToFit="1"/>
    </xf>
    <xf numFmtId="0" fontId="24" fillId="0" borderId="13" xfId="0" quotePrefix="1" applyFont="1" applyBorder="1" applyAlignment="1">
      <alignment horizontal="center" vertical="center" shrinkToFit="1"/>
    </xf>
    <xf numFmtId="0" fontId="24" fillId="0" borderId="4" xfId="0" applyFont="1" applyBorder="1" applyAlignment="1">
      <alignment horizontal="center" vertical="center"/>
    </xf>
    <xf numFmtId="0" fontId="24" fillId="0" borderId="4" xfId="0" applyFont="1" applyBorder="1" applyAlignment="1">
      <alignment horizontal="center" vertical="center" shrinkToFit="1"/>
    </xf>
    <xf numFmtId="0" fontId="7" fillId="0" borderId="13" xfId="2" applyFont="1" applyBorder="1" applyAlignment="1">
      <alignment horizontal="center" vertical="center" wrapText="1"/>
    </xf>
    <xf numFmtId="0" fontId="7" fillId="0" borderId="1" xfId="2" applyFont="1" applyBorder="1" applyAlignment="1">
      <alignment horizontal="center" vertical="center" wrapText="1"/>
    </xf>
    <xf numFmtId="0" fontId="7" fillId="0" borderId="14" xfId="2" applyFont="1" applyBorder="1" applyAlignment="1">
      <alignment horizontal="center" vertical="center" wrapText="1"/>
    </xf>
    <xf numFmtId="0" fontId="7" fillId="0" borderId="8" xfId="2" applyFont="1" applyBorder="1" applyAlignment="1">
      <alignment horizontal="center" vertical="center" shrinkToFit="1"/>
    </xf>
    <xf numFmtId="0" fontId="7" fillId="0" borderId="2" xfId="2" applyFont="1" applyBorder="1" applyAlignment="1">
      <alignment horizontal="center" vertical="center" shrinkToFit="1"/>
    </xf>
    <xf numFmtId="0" fontId="7" fillId="0" borderId="11" xfId="2" applyFont="1" applyBorder="1" applyAlignment="1">
      <alignment horizontal="center" vertical="center" shrinkToFit="1"/>
    </xf>
    <xf numFmtId="0" fontId="7" fillId="0" borderId="3" xfId="2" applyFont="1" applyBorder="1" applyAlignment="1">
      <alignment horizontal="center" vertical="center" shrinkToFit="1"/>
    </xf>
    <xf numFmtId="178" fontId="23" fillId="0" borderId="2" xfId="0" quotePrefix="1" applyNumberFormat="1" applyFont="1" applyBorder="1" applyAlignment="1" applyProtection="1">
      <alignment horizontal="center" vertical="center"/>
      <protection locked="0"/>
    </xf>
    <xf numFmtId="178" fontId="23" fillId="0" borderId="3" xfId="0" quotePrefix="1" applyNumberFormat="1" applyFont="1" applyBorder="1" applyAlignment="1" applyProtection="1">
      <alignment horizontal="center" vertical="center"/>
      <protection locked="0"/>
    </xf>
    <xf numFmtId="0" fontId="23" fillId="0" borderId="2" xfId="0" applyFont="1" applyBorder="1" applyAlignment="1">
      <alignment horizontal="center" vertical="center"/>
    </xf>
    <xf numFmtId="0" fontId="23" fillId="0" borderId="3" xfId="0" applyFont="1" applyBorder="1" applyAlignment="1">
      <alignment horizontal="center" vertical="center"/>
    </xf>
    <xf numFmtId="178" fontId="23" fillId="0" borderId="2" xfId="0" quotePrefix="1" applyNumberFormat="1" applyFont="1" applyBorder="1" applyAlignment="1" applyProtection="1">
      <alignment horizontal="center" vertical="center" shrinkToFit="1"/>
      <protection locked="0"/>
    </xf>
    <xf numFmtId="178" fontId="23" fillId="0" borderId="3" xfId="0" quotePrefix="1" applyNumberFormat="1" applyFont="1" applyBorder="1" applyAlignment="1" applyProtection="1">
      <alignment horizontal="center" vertical="center" shrinkToFit="1"/>
      <protection locked="0"/>
    </xf>
    <xf numFmtId="0" fontId="41" fillId="0" borderId="2" xfId="0" applyFont="1" applyBorder="1" applyAlignment="1">
      <alignment horizontal="right" vertical="center"/>
    </xf>
    <xf numFmtId="0" fontId="41" fillId="0" borderId="3" xfId="0" applyFont="1" applyBorder="1" applyAlignment="1">
      <alignment horizontal="right" vertical="center"/>
    </xf>
    <xf numFmtId="0" fontId="3" fillId="0" borderId="8"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3" xfId="0" applyFont="1" applyBorder="1" applyAlignment="1">
      <alignment horizontal="center" vertical="center" shrinkToFit="1"/>
    </xf>
    <xf numFmtId="0" fontId="24" fillId="0" borderId="1" xfId="0" quotePrefix="1" applyFont="1" applyBorder="1" applyAlignment="1">
      <alignment horizontal="center" vertical="center" shrinkToFit="1"/>
    </xf>
    <xf numFmtId="0" fontId="24" fillId="0" borderId="0" xfId="0" quotePrefix="1" applyFont="1" applyAlignment="1">
      <alignment horizontal="right"/>
    </xf>
    <xf numFmtId="0" fontId="7" fillId="0" borderId="8" xfId="2" applyFont="1" applyBorder="1" applyAlignment="1">
      <alignment horizontal="center" vertical="center" wrapText="1"/>
    </xf>
    <xf numFmtId="0" fontId="7" fillId="0" borderId="2" xfId="2" applyFont="1" applyBorder="1" applyAlignment="1">
      <alignment horizontal="center" vertical="center" wrapText="1"/>
    </xf>
    <xf numFmtId="0" fontId="7" fillId="0" borderId="10" xfId="2" applyFont="1" applyBorder="1" applyAlignment="1">
      <alignment horizontal="center" vertical="center" wrapText="1"/>
    </xf>
    <xf numFmtId="0" fontId="7" fillId="0" borderId="0" xfId="2" applyFont="1" applyAlignment="1">
      <alignment horizontal="center" vertical="center" wrapText="1"/>
    </xf>
    <xf numFmtId="0" fontId="7" fillId="0" borderId="11" xfId="2" applyFont="1" applyBorder="1" applyAlignment="1">
      <alignment horizontal="center" vertical="center" wrapText="1"/>
    </xf>
    <xf numFmtId="0" fontId="7" fillId="0" borderId="3" xfId="2" applyFont="1" applyBorder="1" applyAlignment="1">
      <alignment horizontal="center" vertical="center" wrapText="1"/>
    </xf>
    <xf numFmtId="0" fontId="56" fillId="0" borderId="13" xfId="0" quotePrefix="1" applyFont="1" applyBorder="1" applyAlignment="1" applyProtection="1">
      <alignment horizontal="center" wrapText="1"/>
      <protection locked="0"/>
    </xf>
    <xf numFmtId="0" fontId="56" fillId="0" borderId="14" xfId="0" quotePrefix="1" applyFont="1" applyBorder="1" applyAlignment="1" applyProtection="1">
      <alignment horizontal="center" wrapText="1"/>
      <protection locked="0"/>
    </xf>
    <xf numFmtId="0" fontId="2" fillId="0" borderId="0" xfId="0" applyFont="1" applyAlignment="1" applyProtection="1">
      <alignment horizontal="left" vertical="center" indent="1"/>
      <protection locked="0"/>
    </xf>
    <xf numFmtId="0" fontId="2" fillId="0" borderId="0" xfId="0" applyFont="1" applyAlignment="1" applyProtection="1">
      <alignment horizontal="center" vertical="center"/>
      <protection locked="0"/>
    </xf>
    <xf numFmtId="0" fontId="23" fillId="0" borderId="13" xfId="0" applyFont="1" applyBorder="1" applyAlignment="1">
      <alignment horizontal="center" vertical="center"/>
    </xf>
    <xf numFmtId="0" fontId="23" fillId="0" borderId="14" xfId="0" applyFont="1" applyBorder="1" applyAlignment="1">
      <alignment horizontal="center" vertical="center"/>
    </xf>
    <xf numFmtId="0" fontId="41" fillId="0" borderId="13" xfId="0" quotePrefix="1" applyFont="1" applyBorder="1" applyAlignment="1">
      <alignment horizontal="center" vertical="center"/>
    </xf>
    <xf numFmtId="0" fontId="41" fillId="0" borderId="1" xfId="0" quotePrefix="1" applyFont="1" applyBorder="1" applyAlignment="1">
      <alignment horizontal="center" vertical="center"/>
    </xf>
    <xf numFmtId="0" fontId="41" fillId="0" borderId="14" xfId="0" quotePrefix="1" applyFont="1" applyBorder="1" applyAlignment="1">
      <alignment horizontal="center" vertical="center"/>
    </xf>
    <xf numFmtId="0" fontId="48" fillId="0" borderId="0" xfId="0" quotePrefix="1" applyFont="1" applyAlignment="1">
      <alignment horizontal="left" vertical="center"/>
    </xf>
    <xf numFmtId="0" fontId="61" fillId="0" borderId="0" xfId="0" quotePrefix="1" applyFont="1" applyAlignment="1">
      <alignment horizontal="left" vertical="center" wrapText="1"/>
    </xf>
    <xf numFmtId="0" fontId="61" fillId="0" borderId="3" xfId="0" applyFont="1" applyBorder="1">
      <alignment vertical="center"/>
    </xf>
    <xf numFmtId="0" fontId="41" fillId="0" borderId="4" xfId="0" quotePrefix="1" applyFont="1" applyBorder="1" applyAlignment="1">
      <alignment horizontal="center" vertical="center"/>
    </xf>
    <xf numFmtId="0" fontId="23" fillId="0" borderId="13" xfId="0" applyFont="1" applyBorder="1" applyAlignment="1">
      <alignment horizontal="center" vertical="center" shrinkToFit="1"/>
    </xf>
    <xf numFmtId="0" fontId="23" fillId="0" borderId="14" xfId="0" applyFont="1" applyBorder="1" applyAlignment="1">
      <alignment horizontal="center" vertical="center" shrinkToFit="1"/>
    </xf>
    <xf numFmtId="0" fontId="32" fillId="0" borderId="20" xfId="0" quotePrefix="1" applyFont="1" applyBorder="1" applyAlignment="1" applyProtection="1">
      <alignment horizontal="right" vertical="center" shrinkToFit="1"/>
      <protection locked="0"/>
    </xf>
    <xf numFmtId="0" fontId="32" fillId="0" borderId="21" xfId="0" quotePrefix="1" applyFont="1" applyBorder="1" applyAlignment="1" applyProtection="1">
      <alignment horizontal="right" vertical="center" shrinkToFit="1"/>
      <protection locked="0"/>
    </xf>
    <xf numFmtId="0" fontId="32" fillId="0" borderId="21" xfId="0" quotePrefix="1" applyFont="1" applyBorder="1" applyAlignment="1" applyProtection="1">
      <alignment horizontal="center" vertical="center" shrinkToFit="1"/>
      <protection locked="0"/>
    </xf>
    <xf numFmtId="0" fontId="32" fillId="0" borderId="22" xfId="0" quotePrefix="1" applyFont="1" applyBorder="1" applyAlignment="1" applyProtection="1">
      <alignment horizontal="center" vertical="center" shrinkToFit="1"/>
      <protection locked="0"/>
    </xf>
    <xf numFmtId="0" fontId="3" fillId="0" borderId="2" xfId="0" applyFont="1" applyBorder="1" applyAlignment="1">
      <alignment horizontal="center" vertical="center"/>
    </xf>
    <xf numFmtId="0" fontId="55" fillId="0" borderId="2" xfId="0" applyFont="1" applyBorder="1" applyAlignment="1">
      <alignment horizontal="center" vertical="center" shrinkToFit="1"/>
    </xf>
    <xf numFmtId="0" fontId="32" fillId="0" borderId="13" xfId="0" quotePrefix="1" applyFont="1" applyBorder="1" applyAlignment="1" applyProtection="1">
      <alignment horizontal="right" vertical="center" shrinkToFit="1"/>
      <protection locked="0"/>
    </xf>
    <xf numFmtId="0" fontId="32" fillId="0" borderId="1" xfId="0" quotePrefix="1" applyFont="1" applyBorder="1" applyAlignment="1" applyProtection="1">
      <alignment horizontal="right" vertical="center" shrinkToFit="1"/>
      <protection locked="0"/>
    </xf>
    <xf numFmtId="0" fontId="23" fillId="0" borderId="13" xfId="0" applyFont="1" applyBorder="1" applyAlignment="1" applyProtection="1">
      <alignment horizontal="center" vertical="center"/>
      <protection locked="0"/>
    </xf>
    <xf numFmtId="0" fontId="23" fillId="0" borderId="1" xfId="0" applyFont="1" applyBorder="1" applyAlignment="1" applyProtection="1">
      <alignment horizontal="center" vertical="center"/>
      <protection locked="0"/>
    </xf>
    <xf numFmtId="0" fontId="23" fillId="0" borderId="14" xfId="0" applyFont="1" applyBorder="1" applyAlignment="1" applyProtection="1">
      <alignment horizontal="center" vertical="center"/>
      <protection locked="0"/>
    </xf>
    <xf numFmtId="0" fontId="32" fillId="0" borderId="13" xfId="0" applyFont="1" applyBorder="1" applyAlignment="1" applyProtection="1">
      <alignment horizontal="center" vertical="center"/>
      <protection locked="0"/>
    </xf>
    <xf numFmtId="0" fontId="32" fillId="0" borderId="1" xfId="0" applyFont="1" applyBorder="1" applyAlignment="1" applyProtection="1">
      <alignment horizontal="center" vertical="center"/>
      <protection locked="0"/>
    </xf>
    <xf numFmtId="0" fontId="32" fillId="0" borderId="14" xfId="0" applyFont="1" applyBorder="1" applyAlignment="1" applyProtection="1">
      <alignment horizontal="center" vertical="center"/>
      <protection locked="0"/>
    </xf>
    <xf numFmtId="0" fontId="48" fillId="0" borderId="0" xfId="0" applyFont="1" applyAlignment="1">
      <alignment horizontal="left" vertical="center"/>
    </xf>
    <xf numFmtId="0" fontId="23" fillId="0" borderId="8" xfId="0" applyFont="1" applyBorder="1" applyAlignment="1">
      <alignment horizontal="center" vertical="center"/>
    </xf>
    <xf numFmtId="0" fontId="23" fillId="0" borderId="9" xfId="0" applyFont="1" applyBorder="1" applyAlignment="1">
      <alignment horizontal="center" vertical="center"/>
    </xf>
    <xf numFmtId="0" fontId="33" fillId="0" borderId="13" xfId="0" applyFont="1" applyBorder="1" applyAlignment="1">
      <alignment horizontal="center" vertical="center" shrinkToFit="1"/>
    </xf>
    <xf numFmtId="0" fontId="33" fillId="0" borderId="1" xfId="0" applyFont="1" applyBorder="1" applyAlignment="1">
      <alignment horizontal="center" vertical="center" shrinkToFit="1"/>
    </xf>
    <xf numFmtId="0" fontId="33" fillId="0" borderId="13" xfId="0" quotePrefix="1" applyFont="1" applyBorder="1" applyAlignment="1">
      <alignment horizontal="center" vertical="center"/>
    </xf>
    <xf numFmtId="0" fontId="33" fillId="0" borderId="1" xfId="0" quotePrefix="1" applyFont="1" applyBorder="1" applyAlignment="1">
      <alignment horizontal="center" vertical="center"/>
    </xf>
    <xf numFmtId="0" fontId="33" fillId="0" borderId="14" xfId="0" quotePrefix="1" applyFont="1" applyBorder="1" applyAlignment="1">
      <alignment horizontal="center" vertical="center"/>
    </xf>
    <xf numFmtId="0" fontId="33" fillId="0" borderId="13" xfId="0" applyFont="1" applyBorder="1" applyAlignment="1">
      <alignment horizontal="center" vertical="center"/>
    </xf>
    <xf numFmtId="0" fontId="33" fillId="0" borderId="1" xfId="0" applyFont="1" applyBorder="1" applyAlignment="1">
      <alignment horizontal="center" vertical="center"/>
    </xf>
    <xf numFmtId="0" fontId="33" fillId="0" borderId="14" xfId="0" applyFont="1" applyBorder="1" applyAlignment="1">
      <alignment horizontal="center" vertical="center"/>
    </xf>
    <xf numFmtId="0" fontId="41" fillId="0" borderId="13" xfId="0" applyFont="1" applyBorder="1" applyAlignment="1" applyProtection="1">
      <alignment horizontal="center" vertical="center" shrinkToFit="1"/>
      <protection locked="0"/>
    </xf>
    <xf numFmtId="0" fontId="41" fillId="0" borderId="1" xfId="0" applyFont="1" applyBorder="1" applyAlignment="1" applyProtection="1">
      <alignment horizontal="center" vertical="center" shrinkToFit="1"/>
      <protection locked="0"/>
    </xf>
    <xf numFmtId="185" fontId="23" fillId="0" borderId="2" xfId="0" applyNumberFormat="1" applyFont="1" applyBorder="1" applyAlignment="1" applyProtection="1">
      <alignment horizontal="center" vertical="center" shrinkToFit="1"/>
      <protection hidden="1"/>
    </xf>
    <xf numFmtId="185" fontId="23" fillId="0" borderId="3" xfId="0" applyNumberFormat="1" applyFont="1" applyBorder="1" applyAlignment="1" applyProtection="1">
      <alignment horizontal="center" vertical="center" shrinkToFit="1"/>
      <protection hidden="1"/>
    </xf>
    <xf numFmtId="0" fontId="41" fillId="0" borderId="2" xfId="0" applyFont="1" applyBorder="1" applyAlignment="1">
      <alignment horizontal="left" vertical="center"/>
    </xf>
    <xf numFmtId="0" fontId="41" fillId="0" borderId="9" xfId="0" applyFont="1" applyBorder="1" applyAlignment="1">
      <alignment horizontal="left" vertical="center"/>
    </xf>
    <xf numFmtId="0" fontId="41" fillId="0" borderId="3" xfId="0" applyFont="1" applyBorder="1" applyAlignment="1">
      <alignment horizontal="left" vertical="center"/>
    </xf>
    <xf numFmtId="0" fontId="41" fillId="0" borderId="12" xfId="0" applyFont="1" applyBorder="1" applyAlignment="1">
      <alignment horizontal="left" vertical="center"/>
    </xf>
    <xf numFmtId="0" fontId="23" fillId="0" borderId="21" xfId="0" applyFont="1" applyBorder="1" applyAlignment="1" applyProtection="1">
      <alignment horizontal="center"/>
      <protection locked="0"/>
    </xf>
    <xf numFmtId="0" fontId="2" fillId="0" borderId="0" xfId="0" applyFont="1" applyAlignment="1">
      <alignment horizontal="center" vertical="center"/>
    </xf>
    <xf numFmtId="0" fontId="41" fillId="0" borderId="13" xfId="0" applyFont="1" applyBorder="1" applyAlignment="1">
      <alignment horizontal="center" vertical="center"/>
    </xf>
    <xf numFmtId="191" fontId="3" fillId="0" borderId="0" xfId="0" applyNumberFormat="1" applyFont="1" applyAlignment="1">
      <alignment horizontal="center" vertical="center"/>
    </xf>
    <xf numFmtId="0" fontId="12" fillId="0" borderId="0" xfId="0" applyFont="1" applyAlignment="1">
      <alignment horizontal="center" vertical="center"/>
    </xf>
    <xf numFmtId="0" fontId="3" fillId="0" borderId="8" xfId="0" applyFont="1" applyBorder="1" applyAlignment="1" applyProtection="1">
      <alignment horizontal="center" vertical="center" wrapText="1"/>
      <protection hidden="1"/>
    </xf>
    <xf numFmtId="0" fontId="3" fillId="0" borderId="10" xfId="0" applyFont="1" applyBorder="1" applyAlignment="1" applyProtection="1">
      <alignment horizontal="center" vertical="center" wrapText="1"/>
      <protection hidden="1"/>
    </xf>
    <xf numFmtId="0" fontId="3" fillId="0" borderId="11" xfId="0" applyFont="1" applyBorder="1" applyAlignment="1" applyProtection="1">
      <alignment horizontal="center" vertical="center" wrapText="1"/>
      <protection hidden="1"/>
    </xf>
    <xf numFmtId="0" fontId="2" fillId="0" borderId="15" xfId="0" applyFont="1" applyBorder="1" applyAlignment="1" applyProtection="1">
      <alignment horizontal="center" vertical="center"/>
      <protection hidden="1"/>
    </xf>
    <xf numFmtId="0" fontId="2" fillId="0" borderId="16" xfId="0" applyFont="1" applyBorder="1" applyAlignment="1" applyProtection="1">
      <alignment horizontal="center" vertical="center"/>
      <protection hidden="1"/>
    </xf>
    <xf numFmtId="0" fontId="3" fillId="0" borderId="9"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3" fillId="0" borderId="12" xfId="0" applyFont="1" applyBorder="1" applyAlignment="1">
      <alignment horizontal="center" vertical="center"/>
    </xf>
    <xf numFmtId="190" fontId="12" fillId="0" borderId="0" xfId="0" applyNumberFormat="1" applyFont="1" applyAlignment="1">
      <alignment horizontal="center" vertical="center"/>
    </xf>
    <xf numFmtId="0" fontId="2" fillId="0" borderId="14" xfId="0" applyFont="1" applyBorder="1" applyAlignment="1">
      <alignment horizontal="center" vertical="center"/>
    </xf>
    <xf numFmtId="0" fontId="2" fillId="0" borderId="4" xfId="0" applyFont="1" applyBorder="1" applyAlignment="1">
      <alignment horizontal="center" vertical="center"/>
    </xf>
    <xf numFmtId="0" fontId="3" fillId="0" borderId="0" xfId="0" applyFont="1">
      <alignment vertical="center"/>
    </xf>
    <xf numFmtId="186" fontId="3" fillId="0" borderId="15" xfId="0" applyNumberFormat="1" applyFont="1" applyBorder="1" applyAlignment="1" applyProtection="1">
      <alignment horizontal="center" vertical="center"/>
      <protection hidden="1"/>
    </xf>
    <xf numFmtId="186" fontId="3" fillId="0" borderId="16" xfId="0" applyNumberFormat="1" applyFont="1" applyBorder="1" applyAlignment="1" applyProtection="1">
      <alignment horizontal="center" vertical="center"/>
      <protection hidden="1"/>
    </xf>
    <xf numFmtId="0" fontId="3" fillId="0" borderId="15" xfId="0" applyFont="1" applyBorder="1" applyAlignment="1" applyProtection="1">
      <alignment horizontal="center" vertical="center"/>
      <protection hidden="1"/>
    </xf>
    <xf numFmtId="0" fontId="3" fillId="0" borderId="16" xfId="0" applyFont="1" applyBorder="1" applyAlignment="1" applyProtection="1">
      <alignment horizontal="center" vertical="center"/>
      <protection hidden="1"/>
    </xf>
    <xf numFmtId="20" fontId="3" fillId="0" borderId="0" xfId="0" applyNumberFormat="1" applyFont="1" applyAlignment="1">
      <alignment horizontal="center" vertical="center"/>
    </xf>
    <xf numFmtId="20" fontId="61" fillId="0" borderId="0" xfId="0" applyNumberFormat="1" applyFont="1" applyAlignment="1" applyProtection="1">
      <alignment horizontal="center" vertical="center"/>
      <protection locked="0"/>
    </xf>
    <xf numFmtId="0" fontId="61" fillId="0" borderId="0" xfId="0" applyFont="1" applyAlignment="1" applyProtection="1">
      <alignment horizontal="center" vertical="center"/>
      <protection locked="0"/>
    </xf>
    <xf numFmtId="0" fontId="68" fillId="0" borderId="13" xfId="0" applyFont="1" applyBorder="1" applyAlignment="1" applyProtection="1">
      <alignment horizontal="center" vertical="center" shrinkToFit="1"/>
      <protection locked="0"/>
    </xf>
    <xf numFmtId="0" fontId="68" fillId="0" borderId="14" xfId="0" applyFont="1" applyBorder="1" applyAlignment="1" applyProtection="1">
      <alignment horizontal="center" vertical="center" shrinkToFit="1"/>
      <protection locked="0"/>
    </xf>
    <xf numFmtId="0" fontId="70" fillId="0" borderId="0" xfId="0" applyFont="1" applyAlignment="1">
      <alignment horizontal="right" vertical="center"/>
    </xf>
    <xf numFmtId="0" fontId="3" fillId="0" borderId="0" xfId="0" applyFont="1" applyAlignment="1">
      <alignment horizontal="left" vertical="center"/>
    </xf>
    <xf numFmtId="20" fontId="61" fillId="0" borderId="5" xfId="0" applyNumberFormat="1" applyFont="1" applyBorder="1" applyAlignment="1" applyProtection="1">
      <alignment horizontal="center" vertical="center"/>
      <protection locked="0"/>
    </xf>
    <xf numFmtId="20" fontId="61" fillId="0" borderId="3" xfId="0" applyNumberFormat="1" applyFont="1" applyBorder="1" applyAlignment="1" applyProtection="1">
      <alignment horizontal="center" vertical="center"/>
      <protection locked="0"/>
    </xf>
    <xf numFmtId="0" fontId="68" fillId="0" borderId="8" xfId="0" applyFont="1" applyBorder="1" applyAlignment="1" applyProtection="1">
      <alignment horizontal="center" vertical="center" textRotation="255"/>
      <protection locked="0"/>
    </xf>
    <xf numFmtId="0" fontId="68" fillId="0" borderId="9" xfId="0" applyFont="1" applyBorder="1" applyAlignment="1" applyProtection="1">
      <alignment horizontal="center" vertical="center" textRotation="255"/>
      <protection locked="0"/>
    </xf>
    <xf numFmtId="0" fontId="61" fillId="0" borderId="3" xfId="0" applyFont="1" applyBorder="1" applyAlignment="1" applyProtection="1">
      <alignment horizontal="center" vertical="center"/>
      <protection locked="0"/>
    </xf>
    <xf numFmtId="0" fontId="2" fillId="0" borderId="1" xfId="0" applyFont="1" applyBorder="1" applyAlignment="1">
      <alignment horizontal="left" vertical="center"/>
    </xf>
    <xf numFmtId="0" fontId="2" fillId="0" borderId="12" xfId="0" applyFont="1" applyBorder="1" applyAlignment="1">
      <alignment horizontal="left" vertical="center"/>
    </xf>
    <xf numFmtId="20" fontId="61" fillId="0" borderId="1" xfId="0" applyNumberFormat="1" applyFont="1" applyBorder="1" applyAlignment="1" applyProtection="1">
      <alignment horizontal="center" vertical="center"/>
      <protection locked="0"/>
    </xf>
    <xf numFmtId="0" fontId="61" fillId="0" borderId="1" xfId="0" applyFont="1" applyBorder="1" applyAlignment="1" applyProtection="1">
      <alignment horizontal="center" vertical="center"/>
      <protection locked="0"/>
    </xf>
    <xf numFmtId="0" fontId="33" fillId="0" borderId="48" xfId="0" applyFont="1" applyBorder="1">
      <alignment vertical="center"/>
    </xf>
    <xf numFmtId="0" fontId="33" fillId="0" borderId="49" xfId="0" applyFont="1" applyBorder="1">
      <alignment vertical="center"/>
    </xf>
    <xf numFmtId="0" fontId="33" fillId="0" borderId="56" xfId="0" applyFont="1" applyBorder="1">
      <alignment vertical="center"/>
    </xf>
    <xf numFmtId="0" fontId="33" fillId="0" borderId="60" xfId="0" applyFont="1" applyBorder="1">
      <alignment vertical="center"/>
    </xf>
    <xf numFmtId="0" fontId="33" fillId="0" borderId="61" xfId="0" applyFont="1" applyBorder="1">
      <alignment vertical="center"/>
    </xf>
    <xf numFmtId="0" fontId="33" fillId="0" borderId="64" xfId="0" applyFont="1" applyBorder="1">
      <alignment vertical="center"/>
    </xf>
    <xf numFmtId="0" fontId="2" fillId="0" borderId="8" xfId="0" applyFont="1" applyBorder="1" applyAlignment="1">
      <alignment horizontal="center" vertical="center"/>
    </xf>
    <xf numFmtId="0" fontId="2" fillId="0" borderId="2"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5" xfId="0" applyFont="1" applyBorder="1" applyAlignment="1">
      <alignment horizontal="center" vertical="center"/>
    </xf>
    <xf numFmtId="0" fontId="3" fillId="0" borderId="8" xfId="0" applyFont="1" applyBorder="1" applyAlignment="1">
      <alignment horizontal="center" vertical="center"/>
    </xf>
    <xf numFmtId="0" fontId="12" fillId="0" borderId="60" xfId="0" applyFont="1" applyBorder="1" applyAlignment="1">
      <alignment horizontal="center" vertical="center"/>
    </xf>
    <xf numFmtId="0" fontId="12" fillId="0" borderId="61" xfId="0" applyFont="1" applyBorder="1" applyAlignment="1">
      <alignment horizontal="center" vertical="center"/>
    </xf>
    <xf numFmtId="0" fontId="12" fillId="0" borderId="64" xfId="0" applyFont="1" applyBorder="1" applyAlignment="1">
      <alignment horizontal="center" vertical="center"/>
    </xf>
    <xf numFmtId="0" fontId="33" fillId="0" borderId="45" xfId="0" applyFont="1" applyBorder="1">
      <alignment vertical="center"/>
    </xf>
    <xf numFmtId="0" fontId="33" fillId="0" borderId="46" xfId="0" applyFont="1" applyBorder="1">
      <alignment vertical="center"/>
    </xf>
    <xf numFmtId="0" fontId="33" fillId="0" borderId="63" xfId="0" applyFont="1" applyBorder="1">
      <alignment vertical="center"/>
    </xf>
    <xf numFmtId="0" fontId="2" fillId="0" borderId="2" xfId="0" applyFont="1" applyBorder="1" applyAlignment="1">
      <alignment horizontal="left" vertical="center" wrapText="1" indent="1"/>
    </xf>
    <xf numFmtId="0" fontId="2" fillId="0" borderId="0" xfId="0" applyFont="1" applyAlignment="1">
      <alignment horizontal="left" vertical="center" wrapText="1" indent="1"/>
    </xf>
    <xf numFmtId="0" fontId="15" fillId="0" borderId="74" xfId="2" applyFont="1" applyBorder="1" applyAlignment="1">
      <alignment horizontal="distributed" vertical="center" wrapText="1"/>
    </xf>
    <xf numFmtId="182" fontId="35" fillId="0" borderId="81" xfId="2" applyNumberFormat="1" applyFont="1" applyBorder="1" applyAlignment="1" applyProtection="1">
      <alignment horizontal="right" vertical="center" shrinkToFit="1"/>
      <protection locked="0"/>
    </xf>
    <xf numFmtId="182" fontId="35" fillId="0" borderId="74" xfId="2" applyNumberFormat="1" applyFont="1" applyBorder="1" applyAlignment="1" applyProtection="1">
      <alignment horizontal="right" vertical="center" shrinkToFit="1"/>
      <protection locked="0"/>
    </xf>
    <xf numFmtId="0" fontId="36" fillId="0" borderId="81" xfId="2" applyFont="1" applyBorder="1" applyAlignment="1">
      <alignment horizontal="center" vertical="center" shrinkToFit="1"/>
    </xf>
    <xf numFmtId="0" fontId="36" fillId="0" borderId="74" xfId="2" applyFont="1" applyBorder="1" applyAlignment="1">
      <alignment horizontal="center" vertical="center" shrinkToFit="1"/>
    </xf>
    <xf numFmtId="0" fontId="36" fillId="0" borderId="85" xfId="2" applyFont="1" applyBorder="1" applyAlignment="1">
      <alignment horizontal="center" vertical="center" shrinkToFit="1"/>
    </xf>
    <xf numFmtId="0" fontId="15" fillId="3" borderId="143" xfId="2" applyFont="1" applyFill="1" applyBorder="1" applyAlignment="1">
      <alignment horizontal="distributed" vertical="center" wrapText="1" justifyLastLine="1"/>
    </xf>
    <xf numFmtId="0" fontId="15" fillId="3" borderId="136" xfId="2" applyFont="1" applyFill="1" applyBorder="1" applyAlignment="1">
      <alignment horizontal="distributed" vertical="center" wrapText="1" justifyLastLine="1"/>
    </xf>
    <xf numFmtId="0" fontId="15" fillId="3" borderId="80" xfId="2" applyFont="1" applyFill="1" applyBorder="1" applyAlignment="1">
      <alignment horizontal="distributed" vertical="center" wrapText="1" justifyLastLine="1"/>
    </xf>
    <xf numFmtId="182" fontId="35" fillId="3" borderId="75" xfId="2" applyNumberFormat="1" applyFont="1" applyFill="1" applyBorder="1" applyAlignment="1" applyProtection="1">
      <alignment horizontal="right" vertical="center" shrinkToFit="1"/>
      <protection hidden="1"/>
    </xf>
    <xf numFmtId="182" fontId="35" fillId="3" borderId="76" xfId="2" applyNumberFormat="1" applyFont="1" applyFill="1" applyBorder="1" applyAlignment="1" applyProtection="1">
      <alignment horizontal="right" vertical="center" shrinkToFit="1"/>
      <protection hidden="1"/>
    </xf>
    <xf numFmtId="182" fontId="35" fillId="3" borderId="77" xfId="2" applyNumberFormat="1" applyFont="1" applyFill="1" applyBorder="1" applyAlignment="1" applyProtection="1">
      <alignment horizontal="right" vertical="center" shrinkToFit="1"/>
      <protection hidden="1"/>
    </xf>
    <xf numFmtId="0" fontId="36" fillId="3" borderId="75" xfId="2" applyFont="1" applyFill="1" applyBorder="1" applyAlignment="1">
      <alignment horizontal="center" vertical="center"/>
    </xf>
    <xf numFmtId="0" fontId="36" fillId="3" borderId="76" xfId="2" applyFont="1" applyFill="1" applyBorder="1" applyAlignment="1">
      <alignment horizontal="center" vertical="center"/>
    </xf>
    <xf numFmtId="0" fontId="36" fillId="3" borderId="79" xfId="2" applyFont="1" applyFill="1" applyBorder="1" applyAlignment="1">
      <alignment horizontal="center" vertical="center"/>
    </xf>
    <xf numFmtId="0" fontId="15" fillId="0" borderId="0" xfId="2" applyFont="1"/>
    <xf numFmtId="0" fontId="36" fillId="0" borderId="27" xfId="2" applyFont="1" applyBorder="1" applyAlignment="1">
      <alignment horizontal="left" vertical="center" shrinkToFit="1"/>
    </xf>
    <xf numFmtId="0" fontId="36" fillId="0" borderId="6" xfId="2" applyFont="1" applyBorder="1" applyAlignment="1">
      <alignment horizontal="left" vertical="center" shrinkToFit="1"/>
    </xf>
    <xf numFmtId="38" fontId="36" fillId="0" borderId="6" xfId="6" applyFont="1" applyFill="1" applyBorder="1" applyAlignment="1" applyProtection="1">
      <protection locked="0"/>
    </xf>
    <xf numFmtId="0" fontId="36" fillId="0" borderId="59" xfId="2" applyFont="1" applyBorder="1" applyAlignment="1">
      <alignment horizontal="left" vertical="center" shrinkToFit="1"/>
    </xf>
    <xf numFmtId="0" fontId="36" fillId="0" borderId="25" xfId="2" applyFont="1" applyBorder="1" applyAlignment="1">
      <alignment horizontal="left" vertical="center" shrinkToFit="1"/>
    </xf>
    <xf numFmtId="38" fontId="36" fillId="0" borderId="25" xfId="6" applyFont="1" applyFill="1" applyBorder="1" applyAlignment="1" applyProtection="1">
      <protection locked="0"/>
    </xf>
    <xf numFmtId="0" fontId="15" fillId="0" borderId="6" xfId="2" applyFont="1" applyBorder="1" applyAlignment="1">
      <alignment horizontal="distributed" vertical="center" wrapText="1"/>
    </xf>
    <xf numFmtId="182" fontId="35" fillId="0" borderId="27" xfId="2" applyNumberFormat="1" applyFont="1" applyBorder="1" applyAlignment="1" applyProtection="1">
      <alignment horizontal="right" vertical="center" shrinkToFit="1"/>
      <protection locked="0"/>
    </xf>
    <xf numFmtId="182" fontId="35" fillId="0" borderId="6" xfId="2" applyNumberFormat="1" applyFont="1" applyBorder="1" applyAlignment="1" applyProtection="1">
      <alignment horizontal="right" vertical="center" shrinkToFit="1"/>
      <protection locked="0"/>
    </xf>
    <xf numFmtId="0" fontId="36" fillId="0" borderId="27" xfId="2" applyFont="1" applyBorder="1" applyProtection="1">
      <protection locked="0"/>
    </xf>
    <xf numFmtId="0" fontId="36" fillId="0" borderId="6" xfId="2" applyFont="1" applyBorder="1" applyProtection="1">
      <protection locked="0"/>
    </xf>
    <xf numFmtId="0" fontId="36" fillId="0" borderId="28" xfId="2" applyFont="1" applyBorder="1" applyProtection="1">
      <protection locked="0"/>
    </xf>
    <xf numFmtId="0" fontId="15" fillId="0" borderId="59" xfId="2" applyFont="1" applyBorder="1" applyAlignment="1">
      <alignment horizontal="center" vertical="center" wrapText="1" justifyLastLine="1"/>
    </xf>
    <xf numFmtId="0" fontId="15" fillId="0" borderId="10" xfId="2" applyFont="1" applyBorder="1" applyAlignment="1">
      <alignment horizontal="center" vertical="center" wrapText="1" justifyLastLine="1"/>
    </xf>
    <xf numFmtId="0" fontId="15" fillId="0" borderId="25" xfId="2" applyFont="1" applyBorder="1" applyAlignment="1">
      <alignment horizontal="distributed" vertical="center" wrapText="1"/>
    </xf>
    <xf numFmtId="0" fontId="15" fillId="0" borderId="0" xfId="2" applyFont="1" applyAlignment="1">
      <alignment horizontal="distributed" vertical="center" wrapText="1"/>
    </xf>
    <xf numFmtId="0" fontId="15" fillId="0" borderId="3" xfId="2" applyFont="1" applyBorder="1" applyAlignment="1">
      <alignment horizontal="distributed" vertical="center" wrapText="1"/>
    </xf>
    <xf numFmtId="0" fontId="15" fillId="0" borderId="30" xfId="2" applyFont="1" applyBorder="1" applyAlignment="1">
      <alignment horizontal="center" vertical="center" wrapText="1" justifyLastLine="1"/>
    </xf>
    <xf numFmtId="0" fontId="15" fillId="0" borderId="5" xfId="2" applyFont="1" applyBorder="1" applyAlignment="1">
      <alignment horizontal="center" vertical="center" wrapText="1" justifyLastLine="1"/>
    </xf>
    <xf numFmtId="182" fontId="35" fillId="0" borderId="59" xfId="2" applyNumberFormat="1" applyFont="1" applyBorder="1" applyAlignment="1" applyProtection="1">
      <alignment horizontal="right" vertical="center" shrinkToFit="1"/>
      <protection locked="0"/>
    </xf>
    <xf numFmtId="182" fontId="35" fillId="0" borderId="25" xfId="2" applyNumberFormat="1" applyFont="1" applyBorder="1" applyAlignment="1" applyProtection="1">
      <alignment horizontal="right" vertical="center" shrinkToFit="1"/>
      <protection locked="0"/>
    </xf>
    <xf numFmtId="182" fontId="35" fillId="0" borderId="10" xfId="2" applyNumberFormat="1" applyFont="1" applyBorder="1" applyAlignment="1" applyProtection="1">
      <alignment horizontal="right" vertical="center" shrinkToFit="1"/>
      <protection locked="0"/>
    </xf>
    <xf numFmtId="182" fontId="35" fillId="0" borderId="0" xfId="2" applyNumberFormat="1" applyFont="1" applyAlignment="1" applyProtection="1">
      <alignment horizontal="right" vertical="center" shrinkToFit="1"/>
      <protection locked="0"/>
    </xf>
    <xf numFmtId="0" fontId="15" fillId="0" borderId="28" xfId="2" applyFont="1" applyBorder="1" applyAlignment="1">
      <alignment horizontal="left" vertical="center"/>
    </xf>
    <xf numFmtId="0" fontId="15" fillId="0" borderId="30" xfId="2" applyFont="1" applyBorder="1" applyAlignment="1">
      <alignment horizontal="left" vertical="center"/>
    </xf>
    <xf numFmtId="0" fontId="36" fillId="0" borderId="6" xfId="2" applyFont="1" applyBorder="1" applyAlignment="1">
      <alignment horizontal="left" shrinkToFit="1"/>
    </xf>
    <xf numFmtId="0" fontId="36" fillId="0" borderId="28" xfId="2" applyFont="1" applyBorder="1" applyAlignment="1">
      <alignment horizontal="left" shrinkToFit="1"/>
    </xf>
    <xf numFmtId="0" fontId="15" fillId="0" borderId="0" xfId="2" applyFont="1" applyAlignment="1">
      <alignment horizontal="center"/>
    </xf>
    <xf numFmtId="0" fontId="36" fillId="0" borderId="6" xfId="2" applyFont="1" applyBorder="1" applyAlignment="1" applyProtection="1">
      <alignment horizontal="center" shrinkToFit="1"/>
      <protection locked="0"/>
    </xf>
    <xf numFmtId="0" fontId="15" fillId="0" borderId="59" xfId="2" applyFont="1" applyBorder="1" applyAlignment="1">
      <alignment horizontal="distributed" vertical="center" wrapText="1"/>
    </xf>
    <xf numFmtId="0" fontId="15" fillId="0" borderId="10" xfId="2" applyFont="1" applyBorder="1" applyAlignment="1">
      <alignment horizontal="distributed" vertical="center" wrapText="1"/>
    </xf>
    <xf numFmtId="0" fontId="15" fillId="0" borderId="17" xfId="2" applyFont="1" applyBorder="1" applyAlignment="1">
      <alignment horizontal="distributed" vertical="center" wrapText="1"/>
    </xf>
    <xf numFmtId="0" fontId="15" fillId="0" borderId="7" xfId="2" applyFont="1" applyBorder="1" applyAlignment="1">
      <alignment horizontal="distributed" vertical="center" wrapText="1"/>
    </xf>
    <xf numFmtId="0" fontId="15" fillId="0" borderId="30" xfId="2" applyFont="1" applyBorder="1" applyAlignment="1">
      <alignment horizontal="distributed" vertical="center" wrapText="1"/>
    </xf>
    <xf numFmtId="0" fontId="15" fillId="0" borderId="5" xfId="2" applyFont="1" applyBorder="1" applyAlignment="1">
      <alignment horizontal="distributed" vertical="center" wrapText="1"/>
    </xf>
    <xf numFmtId="0" fontId="15" fillId="0" borderId="18" xfId="2" applyFont="1" applyBorder="1" applyAlignment="1">
      <alignment horizontal="distributed" vertical="center" wrapText="1"/>
    </xf>
    <xf numFmtId="182" fontId="35" fillId="0" borderId="59" xfId="2" applyNumberFormat="1" applyFont="1" applyBorder="1" applyAlignment="1" applyProtection="1">
      <alignment horizontal="right" vertical="center"/>
      <protection locked="0"/>
    </xf>
    <xf numFmtId="182" fontId="35" fillId="0" borderId="25" xfId="2" applyNumberFormat="1" applyFont="1" applyBorder="1" applyAlignment="1" applyProtection="1">
      <alignment horizontal="right" vertical="center"/>
      <protection locked="0"/>
    </xf>
    <xf numFmtId="182" fontId="35" fillId="0" borderId="10" xfId="2" applyNumberFormat="1" applyFont="1" applyBorder="1" applyAlignment="1" applyProtection="1">
      <alignment horizontal="right" vertical="center"/>
      <protection locked="0"/>
    </xf>
    <xf numFmtId="182" fontId="35" fillId="0" borderId="0" xfId="2" applyNumberFormat="1" applyFont="1" applyAlignment="1" applyProtection="1">
      <alignment horizontal="right" vertical="center"/>
      <protection locked="0"/>
    </xf>
    <xf numFmtId="182" fontId="35" fillId="0" borderId="17" xfId="2" applyNumberFormat="1" applyFont="1" applyBorder="1" applyAlignment="1" applyProtection="1">
      <alignment horizontal="right" vertical="center"/>
      <protection locked="0"/>
    </xf>
    <xf numFmtId="182" fontId="35" fillId="0" borderId="7" xfId="2" applyNumberFormat="1" applyFont="1" applyBorder="1" applyAlignment="1" applyProtection="1">
      <alignment horizontal="right" vertical="center"/>
      <protection locked="0"/>
    </xf>
    <xf numFmtId="0" fontId="15" fillId="0" borderId="5" xfId="2" applyFont="1" applyBorder="1" applyAlignment="1">
      <alignment horizontal="left" vertical="center"/>
    </xf>
    <xf numFmtId="0" fontId="15" fillId="0" borderId="18" xfId="2" applyFont="1" applyBorder="1" applyAlignment="1">
      <alignment horizontal="left" vertical="center"/>
    </xf>
    <xf numFmtId="0" fontId="36" fillId="0" borderId="7" xfId="2" applyFont="1" applyBorder="1" applyAlignment="1">
      <alignment horizontal="left" vertical="center" shrinkToFit="1"/>
    </xf>
    <xf numFmtId="0" fontId="36" fillId="0" borderId="18" xfId="2" applyFont="1" applyBorder="1" applyAlignment="1">
      <alignment horizontal="left" vertical="center" shrinkToFit="1"/>
    </xf>
    <xf numFmtId="0" fontId="15" fillId="0" borderId="25" xfId="2" applyFont="1" applyBorder="1" applyAlignment="1" applyProtection="1">
      <alignment horizontal="distributed" vertical="center" wrapText="1"/>
      <protection locked="0"/>
    </xf>
    <xf numFmtId="0" fontId="15" fillId="0" borderId="7" xfId="2" applyFont="1" applyBorder="1" applyAlignment="1" applyProtection="1">
      <alignment horizontal="distributed" vertical="center" wrapText="1"/>
      <protection locked="0"/>
    </xf>
    <xf numFmtId="0" fontId="36" fillId="0" borderId="27" xfId="2" quotePrefix="1" applyFont="1" applyBorder="1" applyAlignment="1" applyProtection="1">
      <alignment horizontal="right"/>
      <protection locked="0"/>
    </xf>
    <xf numFmtId="0" fontId="36" fillId="0" borderId="6" xfId="2" quotePrefix="1" applyFont="1" applyBorder="1" applyAlignment="1" applyProtection="1">
      <alignment horizontal="right"/>
      <protection locked="0"/>
    </xf>
    <xf numFmtId="0" fontId="36" fillId="0" borderId="28" xfId="2" quotePrefix="1" applyFont="1" applyBorder="1" applyAlignment="1" applyProtection="1">
      <alignment horizontal="right"/>
      <protection locked="0"/>
    </xf>
    <xf numFmtId="0" fontId="36" fillId="0" borderId="25" xfId="2" applyFont="1" applyBorder="1" applyAlignment="1" applyProtection="1">
      <alignment horizontal="center" shrinkToFit="1"/>
      <protection locked="0"/>
    </xf>
    <xf numFmtId="182" fontId="35" fillId="0" borderId="59" xfId="2" applyNumberFormat="1" applyFont="1" applyBorder="1" applyAlignment="1" applyProtection="1">
      <alignment vertical="center"/>
      <protection locked="0"/>
    </xf>
    <xf numFmtId="182" fontId="35" fillId="0" borderId="25" xfId="2" applyNumberFormat="1" applyFont="1" applyBorder="1" applyAlignment="1" applyProtection="1">
      <alignment vertical="center"/>
      <protection locked="0"/>
    </xf>
    <xf numFmtId="182" fontId="35" fillId="0" borderId="17" xfId="2" applyNumberFormat="1" applyFont="1" applyBorder="1" applyAlignment="1" applyProtection="1">
      <alignment vertical="center"/>
      <protection locked="0"/>
    </xf>
    <xf numFmtId="182" fontId="35" fillId="0" borderId="7" xfId="2" applyNumberFormat="1" applyFont="1" applyBorder="1" applyAlignment="1" applyProtection="1">
      <alignment vertical="center"/>
      <protection locked="0"/>
    </xf>
    <xf numFmtId="182" fontId="35" fillId="0" borderId="48" xfId="2" applyNumberFormat="1" applyFont="1" applyBorder="1" applyAlignment="1" applyProtection="1">
      <alignment horizontal="right" vertical="center" shrinkToFit="1"/>
      <protection locked="0"/>
    </xf>
    <xf numFmtId="182" fontId="35" fillId="0" borderId="49" xfId="2" applyNumberFormat="1" applyFont="1" applyBorder="1" applyAlignment="1" applyProtection="1">
      <alignment horizontal="right" vertical="center" shrinkToFit="1"/>
      <protection locked="0"/>
    </xf>
    <xf numFmtId="182" fontId="35" fillId="0" borderId="65" xfId="2" applyNumberFormat="1" applyFont="1" applyBorder="1" applyAlignment="1" applyProtection="1">
      <alignment horizontal="right" vertical="center" shrinkToFit="1"/>
      <protection locked="0"/>
    </xf>
    <xf numFmtId="0" fontId="15" fillId="0" borderId="59" xfId="2" applyFont="1" applyBorder="1" applyAlignment="1">
      <alignment horizontal="distributed" vertical="center" wrapText="1" justifyLastLine="1"/>
    </xf>
    <xf numFmtId="0" fontId="15" fillId="0" borderId="17" xfId="2" applyFont="1" applyBorder="1" applyAlignment="1">
      <alignment horizontal="distributed" vertical="center" wrapText="1" justifyLastLine="1"/>
    </xf>
    <xf numFmtId="0" fontId="15" fillId="0" borderId="30" xfId="2" applyFont="1" applyBorder="1" applyAlignment="1">
      <alignment horizontal="distributed" vertical="center" wrapText="1" justifyLastLine="1"/>
    </xf>
    <xf numFmtId="0" fontId="15" fillId="0" borderId="18" xfId="2" applyFont="1" applyBorder="1" applyAlignment="1">
      <alignment horizontal="distributed" vertical="center" wrapText="1" justifyLastLine="1"/>
    </xf>
    <xf numFmtId="0" fontId="36" fillId="0" borderId="25" xfId="2" applyFont="1" applyBorder="1" applyAlignment="1" applyProtection="1">
      <alignment horizontal="right" shrinkToFit="1"/>
      <protection locked="0"/>
    </xf>
    <xf numFmtId="0" fontId="36" fillId="0" borderId="25" xfId="2" applyFont="1" applyBorder="1" applyAlignment="1">
      <alignment horizontal="center" shrinkToFit="1"/>
    </xf>
    <xf numFmtId="0" fontId="36" fillId="0" borderId="30" xfId="2" applyFont="1" applyBorder="1" applyAlignment="1">
      <alignment horizontal="center" shrinkToFit="1"/>
    </xf>
    <xf numFmtId="0" fontId="15" fillId="0" borderId="0" xfId="2" applyFont="1" applyAlignment="1">
      <alignment horizontal="center" vertical="center"/>
    </xf>
    <xf numFmtId="0" fontId="36" fillId="0" borderId="0" xfId="2" applyFont="1" applyAlignment="1" applyProtection="1">
      <alignment horizontal="right" shrinkToFit="1"/>
      <protection locked="0"/>
    </xf>
    <xf numFmtId="0" fontId="36" fillId="0" borderId="0" xfId="2" applyFont="1" applyAlignment="1" applyProtection="1">
      <alignment horizontal="center" shrinkToFit="1"/>
      <protection locked="0"/>
    </xf>
    <xf numFmtId="0" fontId="36" fillId="0" borderId="0" xfId="2" applyFont="1" applyAlignment="1" applyProtection="1">
      <alignment shrinkToFit="1"/>
      <protection locked="0"/>
    </xf>
    <xf numFmtId="0" fontId="47" fillId="0" borderId="143" xfId="2" applyFont="1" applyBorder="1" applyAlignment="1">
      <alignment horizontal="distributed" vertical="center" wrapText="1" justifyLastLine="1"/>
    </xf>
    <xf numFmtId="0" fontId="47" fillId="0" borderId="136" xfId="2" applyFont="1" applyBorder="1" applyAlignment="1">
      <alignment horizontal="distributed" vertical="center" wrapText="1" justifyLastLine="1"/>
    </xf>
    <xf numFmtId="0" fontId="47" fillId="0" borderId="80" xfId="2" applyFont="1" applyBorder="1" applyAlignment="1">
      <alignment horizontal="distributed" vertical="center" wrapText="1" justifyLastLine="1"/>
    </xf>
    <xf numFmtId="182" fontId="35" fillId="0" borderId="75" xfId="2" applyNumberFormat="1" applyFont="1" applyBorder="1" applyAlignment="1" applyProtection="1">
      <alignment horizontal="right" vertical="center" shrinkToFit="1"/>
      <protection locked="0"/>
    </xf>
    <xf numFmtId="182" fontId="35" fillId="0" borderId="76" xfId="2" applyNumberFormat="1" applyFont="1" applyBorder="1" applyAlignment="1" applyProtection="1">
      <alignment horizontal="right" vertical="center" shrinkToFit="1"/>
      <protection locked="0"/>
    </xf>
    <xf numFmtId="182" fontId="35" fillId="0" borderId="77" xfId="2" applyNumberFormat="1" applyFont="1" applyBorder="1" applyAlignment="1" applyProtection="1">
      <alignment horizontal="right" vertical="center" shrinkToFit="1"/>
      <protection locked="0"/>
    </xf>
    <xf numFmtId="0" fontId="36" fillId="0" borderId="143" xfId="2" applyFont="1" applyBorder="1" applyAlignment="1" applyProtection="1">
      <alignment horizontal="center"/>
      <protection locked="0"/>
    </xf>
    <xf numFmtId="0" fontId="36" fillId="0" borderId="136" xfId="2" applyFont="1" applyBorder="1" applyAlignment="1" applyProtection="1">
      <alignment horizontal="center"/>
      <protection locked="0"/>
    </xf>
    <xf numFmtId="0" fontId="36" fillId="0" borderId="80" xfId="2" applyFont="1" applyBorder="1" applyAlignment="1" applyProtection="1">
      <alignment horizontal="center"/>
      <protection locked="0"/>
    </xf>
    <xf numFmtId="0" fontId="15" fillId="0" borderId="8" xfId="2" applyFont="1" applyBorder="1" applyAlignment="1">
      <alignment horizontal="distributed" vertical="center" wrapText="1" justifyLastLine="1"/>
    </xf>
    <xf numFmtId="0" fontId="15" fillId="0" borderId="10" xfId="2" applyFont="1" applyBorder="1" applyAlignment="1">
      <alignment horizontal="distributed" vertical="center" wrapText="1" justifyLastLine="1"/>
    </xf>
    <xf numFmtId="0" fontId="15" fillId="0" borderId="2" xfId="2" applyFont="1" applyBorder="1" applyAlignment="1">
      <alignment horizontal="distributed" vertical="center" wrapText="1"/>
    </xf>
    <xf numFmtId="0" fontId="15" fillId="0" borderId="2" xfId="2" applyFont="1" applyBorder="1" applyAlignment="1">
      <alignment horizontal="distributed" vertical="center" wrapText="1" justifyLastLine="1"/>
    </xf>
    <xf numFmtId="0" fontId="15" fillId="0" borderId="0" xfId="2" applyFont="1" applyAlignment="1">
      <alignment horizontal="distributed" vertical="center" wrapText="1" justifyLastLine="1"/>
    </xf>
    <xf numFmtId="0" fontId="15" fillId="0" borderId="7" xfId="2" applyFont="1" applyBorder="1" applyAlignment="1">
      <alignment horizontal="distributed" vertical="center" wrapText="1" justifyLastLine="1"/>
    </xf>
    <xf numFmtId="182" fontId="35" fillId="0" borderId="53" xfId="2" applyNumberFormat="1" applyFont="1" applyBorder="1" applyAlignment="1" applyProtection="1">
      <alignment horizontal="right" vertical="center" shrinkToFit="1"/>
      <protection locked="0"/>
    </xf>
    <xf numFmtId="182" fontId="35" fillId="0" borderId="54" xfId="2" applyNumberFormat="1" applyFont="1" applyBorder="1" applyAlignment="1" applyProtection="1">
      <alignment horizontal="right" vertical="center" shrinkToFit="1"/>
      <protection locked="0"/>
    </xf>
    <xf numFmtId="182" fontId="35" fillId="0" borderId="50" xfId="2" applyNumberFormat="1" applyFont="1" applyBorder="1" applyAlignment="1" applyProtection="1">
      <alignment horizontal="right" vertical="center" shrinkToFit="1"/>
      <protection locked="0"/>
    </xf>
    <xf numFmtId="182" fontId="35" fillId="0" borderId="140" xfId="2" applyNumberFormat="1" applyFont="1" applyBorder="1" applyAlignment="1" applyProtection="1">
      <alignment horizontal="right" vertical="center" shrinkToFit="1"/>
      <protection locked="0"/>
    </xf>
    <xf numFmtId="182" fontId="35" fillId="0" borderId="57" xfId="2" applyNumberFormat="1" applyFont="1" applyBorder="1" applyAlignment="1" applyProtection="1">
      <alignment horizontal="right" vertical="center" shrinkToFit="1"/>
      <protection locked="0"/>
    </xf>
    <xf numFmtId="182" fontId="35" fillId="0" borderId="29" xfId="2" applyNumberFormat="1" applyFont="1" applyBorder="1" applyAlignment="1" applyProtection="1">
      <alignment horizontal="right" vertical="center" shrinkToFit="1"/>
      <protection locked="0"/>
    </xf>
    <xf numFmtId="0" fontId="36" fillId="0" borderId="2" xfId="2" applyFont="1" applyBorder="1" applyAlignment="1" applyProtection="1">
      <alignment shrinkToFit="1"/>
      <protection locked="0"/>
    </xf>
    <xf numFmtId="0" fontId="36" fillId="0" borderId="7" xfId="2" applyFont="1" applyBorder="1" applyAlignment="1">
      <alignment horizontal="left" shrinkToFit="1"/>
    </xf>
    <xf numFmtId="0" fontId="36" fillId="0" borderId="18" xfId="2" applyFont="1" applyBorder="1" applyAlignment="1">
      <alignment horizontal="left" shrinkToFit="1"/>
    </xf>
    <xf numFmtId="0" fontId="117" fillId="5" borderId="81" xfId="2" applyFont="1" applyFill="1" applyBorder="1" applyAlignment="1" applyProtection="1">
      <alignment horizontal="distributed" vertical="center" wrapText="1"/>
      <protection locked="0"/>
    </xf>
    <xf numFmtId="0" fontId="117" fillId="5" borderId="74" xfId="2" applyFont="1" applyFill="1" applyBorder="1" applyAlignment="1" applyProtection="1">
      <alignment horizontal="distributed" vertical="center" wrapText="1"/>
      <protection locked="0"/>
    </xf>
    <xf numFmtId="0" fontId="117" fillId="5" borderId="85" xfId="2" applyFont="1" applyFill="1" applyBorder="1" applyAlignment="1" applyProtection="1">
      <alignment horizontal="distributed" vertical="center" wrapText="1"/>
      <protection locked="0"/>
    </xf>
    <xf numFmtId="182" fontId="35" fillId="5" borderId="81" xfId="2" applyNumberFormat="1" applyFont="1" applyFill="1" applyBorder="1" applyAlignment="1" applyProtection="1">
      <alignment horizontal="right" vertical="center" shrinkToFit="1"/>
      <protection locked="0"/>
    </xf>
    <xf numFmtId="182" fontId="35" fillId="5" borderId="74" xfId="2" applyNumberFormat="1" applyFont="1" applyFill="1" applyBorder="1" applyAlignment="1" applyProtection="1">
      <alignment horizontal="right" vertical="center" shrinkToFit="1"/>
      <protection locked="0"/>
    </xf>
    <xf numFmtId="0" fontId="15" fillId="0" borderId="155" xfId="2" applyFont="1" applyBorder="1" applyAlignment="1">
      <alignment horizontal="distributed" vertical="center" wrapText="1" justifyLastLine="1"/>
    </xf>
    <xf numFmtId="0" fontId="15" fillId="0" borderId="154" xfId="2" applyFont="1" applyBorder="1" applyAlignment="1">
      <alignment horizontal="distributed" vertical="center" wrapText="1" justifyLastLine="1"/>
    </xf>
    <xf numFmtId="0" fontId="15" fillId="0" borderId="162" xfId="2" applyFont="1" applyBorder="1" applyAlignment="1">
      <alignment horizontal="distributed" vertical="center" wrapText="1" justifyLastLine="1"/>
    </xf>
    <xf numFmtId="182" fontId="35" fillId="0" borderId="172" xfId="2" applyNumberFormat="1" applyFont="1" applyBorder="1" applyAlignment="1" applyProtection="1">
      <alignment horizontal="right" vertical="center" shrinkToFit="1"/>
      <protection hidden="1"/>
    </xf>
    <xf numFmtId="182" fontId="35" fillId="0" borderId="157" xfId="2" applyNumberFormat="1" applyFont="1" applyBorder="1" applyAlignment="1" applyProtection="1">
      <alignment horizontal="right" vertical="center" shrinkToFit="1"/>
      <protection hidden="1"/>
    </xf>
    <xf numFmtId="182" fontId="35" fillId="0" borderId="173" xfId="2" applyNumberFormat="1" applyFont="1" applyBorder="1" applyAlignment="1" applyProtection="1">
      <alignment horizontal="right" vertical="center" shrinkToFit="1"/>
      <protection hidden="1"/>
    </xf>
    <xf numFmtId="0" fontId="36" fillId="0" borderId="174" xfId="2" applyFont="1" applyBorder="1" applyAlignment="1">
      <alignment horizontal="center"/>
    </xf>
    <xf numFmtId="0" fontId="36" fillId="0" borderId="157" xfId="2" applyFont="1" applyBorder="1" applyAlignment="1">
      <alignment horizontal="center"/>
    </xf>
    <xf numFmtId="0" fontId="36" fillId="0" borderId="175" xfId="2" applyFont="1" applyBorder="1" applyAlignment="1">
      <alignment horizontal="center"/>
    </xf>
    <xf numFmtId="0" fontId="36" fillId="5" borderId="81" xfId="2" quotePrefix="1" applyFont="1" applyFill="1" applyBorder="1" applyAlignment="1" applyProtection="1">
      <alignment horizontal="left" vertical="center" wrapText="1" indent="1"/>
      <protection locked="0"/>
    </xf>
    <xf numFmtId="0" fontId="36" fillId="5" borderId="74" xfId="2" quotePrefix="1" applyFont="1" applyFill="1" applyBorder="1" applyAlignment="1" applyProtection="1">
      <alignment horizontal="left" vertical="center" wrapText="1" indent="1"/>
      <protection locked="0"/>
    </xf>
    <xf numFmtId="0" fontId="36" fillId="5" borderId="85" xfId="2" quotePrefix="1" applyFont="1" applyFill="1" applyBorder="1" applyAlignment="1" applyProtection="1">
      <alignment horizontal="left" vertical="center" wrapText="1" indent="1"/>
      <protection locked="0"/>
    </xf>
    <xf numFmtId="3" fontId="36" fillId="0" borderId="0" xfId="2" applyNumberFormat="1" applyFont="1" applyAlignment="1">
      <alignment vertical="center" shrinkToFit="1"/>
    </xf>
    <xf numFmtId="38" fontId="36" fillId="0" borderId="1" xfId="6" applyFont="1" applyBorder="1" applyAlignment="1" applyProtection="1">
      <alignment horizontal="right" vertical="center" shrinkToFit="1"/>
      <protection hidden="1"/>
    </xf>
    <xf numFmtId="3" fontId="36" fillId="0" borderId="3" xfId="2" applyNumberFormat="1" applyFont="1" applyBorder="1" applyAlignment="1">
      <alignment vertical="center" shrinkToFit="1"/>
    </xf>
    <xf numFmtId="0" fontId="31" fillId="5" borderId="13" xfId="2" quotePrefix="1" applyFont="1" applyFill="1" applyBorder="1" applyAlignment="1" applyProtection="1">
      <alignment horizontal="center" vertical="center" wrapText="1"/>
      <protection locked="0"/>
    </xf>
    <xf numFmtId="0" fontId="31" fillId="5" borderId="1" xfId="2" quotePrefix="1" applyFont="1" applyFill="1" applyBorder="1" applyAlignment="1" applyProtection="1">
      <alignment horizontal="center" vertical="center" wrapText="1"/>
      <protection locked="0"/>
    </xf>
    <xf numFmtId="0" fontId="31" fillId="5" borderId="14" xfId="2" quotePrefix="1" applyFont="1" applyFill="1" applyBorder="1" applyAlignment="1" applyProtection="1">
      <alignment horizontal="center" vertical="center" wrapText="1"/>
      <protection locked="0"/>
    </xf>
    <xf numFmtId="0" fontId="50" fillId="0" borderId="8" xfId="2" applyFont="1" applyBorder="1" applyAlignment="1">
      <alignment horizontal="distributed" vertical="center" wrapText="1"/>
    </xf>
    <xf numFmtId="0" fontId="50" fillId="0" borderId="2" xfId="2" applyFont="1" applyBorder="1" applyAlignment="1">
      <alignment horizontal="distributed" vertical="center" wrapText="1"/>
    </xf>
    <xf numFmtId="0" fontId="50" fillId="0" borderId="9" xfId="2" applyFont="1" applyBorder="1" applyAlignment="1">
      <alignment horizontal="distributed" vertical="center" wrapText="1"/>
    </xf>
    <xf numFmtId="0" fontId="50" fillId="0" borderId="10" xfId="2" applyFont="1" applyBorder="1" applyAlignment="1">
      <alignment horizontal="distributed" vertical="center" wrapText="1"/>
    </xf>
    <xf numFmtId="0" fontId="50" fillId="0" borderId="0" xfId="2" applyFont="1" applyAlignment="1">
      <alignment horizontal="distributed" vertical="center" wrapText="1"/>
    </xf>
    <xf numFmtId="0" fontId="50" fillId="0" borderId="5" xfId="2" applyFont="1" applyBorder="1" applyAlignment="1">
      <alignment horizontal="distributed" vertical="center" wrapText="1"/>
    </xf>
    <xf numFmtId="0" fontId="50" fillId="0" borderId="11" xfId="2" applyFont="1" applyBorder="1" applyAlignment="1">
      <alignment horizontal="distributed" vertical="center" wrapText="1"/>
    </xf>
    <xf numFmtId="0" fontId="50" fillId="0" borderId="3" xfId="2" applyFont="1" applyBorder="1" applyAlignment="1">
      <alignment horizontal="distributed" vertical="center" wrapText="1"/>
    </xf>
    <xf numFmtId="0" fontId="50" fillId="0" borderId="12" xfId="2" applyFont="1" applyBorder="1" applyAlignment="1">
      <alignment horizontal="distributed" vertical="center" wrapText="1"/>
    </xf>
    <xf numFmtId="182" fontId="33" fillId="5" borderId="8" xfId="2" applyNumberFormat="1" applyFont="1" applyFill="1" applyBorder="1" applyAlignment="1" applyProtection="1">
      <alignment horizontal="right" vertical="center" shrinkToFit="1"/>
      <protection locked="0"/>
    </xf>
    <xf numFmtId="182" fontId="33" fillId="5" borderId="2" xfId="2" applyNumberFormat="1" applyFont="1" applyFill="1" applyBorder="1" applyAlignment="1" applyProtection="1">
      <alignment horizontal="right" vertical="center" shrinkToFit="1"/>
      <protection locked="0"/>
    </xf>
    <xf numFmtId="182" fontId="33" fillId="5" borderId="10" xfId="2" applyNumberFormat="1" applyFont="1" applyFill="1" applyBorder="1" applyAlignment="1" applyProtection="1">
      <alignment horizontal="right" vertical="center" shrinkToFit="1"/>
      <protection locked="0"/>
    </xf>
    <xf numFmtId="182" fontId="33" fillId="5" borderId="0" xfId="2" applyNumberFormat="1" applyFont="1" applyFill="1" applyAlignment="1" applyProtection="1">
      <alignment horizontal="right" vertical="center" shrinkToFit="1"/>
      <protection locked="0"/>
    </xf>
    <xf numFmtId="182" fontId="33" fillId="5" borderId="11" xfId="2" applyNumberFormat="1" applyFont="1" applyFill="1" applyBorder="1" applyAlignment="1" applyProtection="1">
      <alignment horizontal="right" vertical="center" shrinkToFit="1"/>
      <protection locked="0"/>
    </xf>
    <xf numFmtId="182" fontId="33" fillId="5" borderId="3" xfId="2" applyNumberFormat="1" applyFont="1" applyFill="1" applyBorder="1" applyAlignment="1" applyProtection="1">
      <alignment horizontal="right" vertical="center" shrinkToFit="1"/>
      <protection locked="0"/>
    </xf>
    <xf numFmtId="0" fontId="15" fillId="0" borderId="9" xfId="2" applyFont="1" applyBorder="1" applyAlignment="1">
      <alignment horizontal="left" vertical="center"/>
    </xf>
    <xf numFmtId="0" fontId="15" fillId="0" borderId="12" xfId="2" applyFont="1" applyBorder="1" applyAlignment="1">
      <alignment horizontal="left" vertical="center"/>
    </xf>
    <xf numFmtId="3" fontId="36" fillId="0" borderId="2" xfId="2" applyNumberFormat="1" applyFont="1" applyBorder="1" applyAlignment="1">
      <alignment vertical="center" shrinkToFit="1"/>
    </xf>
    <xf numFmtId="0" fontId="15" fillId="0" borderId="8" xfId="2" applyFont="1" applyBorder="1" applyAlignment="1">
      <alignment horizontal="center" vertical="center" textRotation="255" wrapText="1"/>
    </xf>
    <xf numFmtId="0" fontId="15" fillId="0" borderId="10" xfId="2" applyFont="1" applyBorder="1" applyAlignment="1">
      <alignment horizontal="center" vertical="center" textRotation="255" wrapText="1"/>
    </xf>
    <xf numFmtId="0" fontId="15" fillId="0" borderId="71" xfId="2" applyFont="1" applyBorder="1" applyAlignment="1">
      <alignment horizontal="center" vertical="center" textRotation="255" wrapText="1"/>
    </xf>
    <xf numFmtId="0" fontId="17" fillId="0" borderId="65" xfId="2" applyFont="1" applyBorder="1" applyAlignment="1">
      <alignment horizontal="left" vertical="center" shrinkToFit="1"/>
    </xf>
    <xf numFmtId="0" fontId="17" fillId="0" borderId="6" xfId="2" applyFont="1" applyBorder="1" applyAlignment="1">
      <alignment horizontal="left" vertical="center" shrinkToFit="1"/>
    </xf>
    <xf numFmtId="0" fontId="17" fillId="0" borderId="28" xfId="2" applyFont="1" applyBorder="1" applyAlignment="1">
      <alignment horizontal="left" vertical="center" shrinkToFit="1"/>
    </xf>
    <xf numFmtId="182" fontId="35" fillId="5" borderId="59" xfId="2" applyNumberFormat="1" applyFont="1" applyFill="1" applyBorder="1" applyAlignment="1" applyProtection="1">
      <alignment horizontal="right" vertical="center" shrinkToFit="1"/>
      <protection locked="0"/>
    </xf>
    <xf numFmtId="182" fontId="35" fillId="5" borderId="25" xfId="2" applyNumberFormat="1" applyFont="1" applyFill="1" applyBorder="1" applyAlignment="1" applyProtection="1">
      <alignment horizontal="right" vertical="center" shrinkToFit="1"/>
      <protection locked="0"/>
    </xf>
    <xf numFmtId="182" fontId="35" fillId="5" borderId="17" xfId="2" applyNumberFormat="1" applyFont="1" applyFill="1" applyBorder="1" applyAlignment="1" applyProtection="1">
      <alignment horizontal="right" vertical="center" shrinkToFit="1"/>
      <protection locked="0"/>
    </xf>
    <xf numFmtId="182" fontId="35" fillId="5" borderId="7" xfId="2" applyNumberFormat="1" applyFont="1" applyFill="1" applyBorder="1" applyAlignment="1" applyProtection="1">
      <alignment horizontal="right" vertical="center" shrinkToFit="1"/>
      <protection locked="0"/>
    </xf>
    <xf numFmtId="3" fontId="31" fillId="0" borderId="25" xfId="2" quotePrefix="1" applyNumberFormat="1" applyFont="1" applyBorder="1" applyAlignment="1">
      <alignment horizontal="right" vertical="center" shrinkToFit="1"/>
    </xf>
    <xf numFmtId="0" fontId="36" fillId="0" borderId="25" xfId="2" quotePrefix="1" applyFont="1" applyBorder="1" applyAlignment="1">
      <alignment vertical="center" shrinkToFit="1"/>
    </xf>
    <xf numFmtId="0" fontId="36" fillId="0" borderId="25" xfId="2" quotePrefix="1" applyFont="1" applyBorder="1" applyAlignment="1">
      <alignment horizontal="center" vertical="center" wrapText="1"/>
    </xf>
    <xf numFmtId="0" fontId="15" fillId="0" borderId="0" xfId="2" applyFont="1" applyAlignment="1">
      <alignment vertical="center" shrinkToFit="1"/>
    </xf>
    <xf numFmtId="0" fontId="96" fillId="0" borderId="13" xfId="2" applyFont="1" applyBorder="1" applyAlignment="1">
      <alignment horizontal="distributed" vertical="center" wrapText="1"/>
    </xf>
    <xf numFmtId="0" fontId="96" fillId="0" borderId="1" xfId="2" applyFont="1" applyBorder="1" applyAlignment="1">
      <alignment horizontal="distributed" vertical="center" wrapText="1"/>
    </xf>
    <xf numFmtId="0" fontId="96" fillId="0" borderId="14" xfId="2" applyFont="1" applyBorder="1" applyAlignment="1">
      <alignment horizontal="distributed" vertical="center" wrapText="1"/>
    </xf>
    <xf numFmtId="182" fontId="33" fillId="5" borderId="13" xfId="2" applyNumberFormat="1" applyFont="1" applyFill="1" applyBorder="1" applyAlignment="1" applyProtection="1">
      <alignment horizontal="right" vertical="center" shrinkToFit="1"/>
      <protection locked="0"/>
    </xf>
    <xf numFmtId="182" fontId="33" fillId="5" borderId="1" xfId="2" applyNumberFormat="1" applyFont="1" applyFill="1" applyBorder="1" applyAlignment="1" applyProtection="1">
      <alignment horizontal="right" vertical="center" shrinkToFit="1"/>
      <protection locked="0"/>
    </xf>
    <xf numFmtId="0" fontId="96" fillId="0" borderId="34" xfId="2" applyFont="1" applyBorder="1" applyAlignment="1">
      <alignment horizontal="distributed" vertical="center" wrapText="1" shrinkToFit="1"/>
    </xf>
    <xf numFmtId="0" fontId="96" fillId="0" borderId="3" xfId="2" applyFont="1" applyBorder="1" applyAlignment="1">
      <alignment horizontal="distributed" vertical="center" shrinkToFit="1"/>
    </xf>
    <xf numFmtId="0" fontId="96" fillId="0" borderId="12" xfId="2" applyFont="1" applyBorder="1" applyAlignment="1">
      <alignment horizontal="distributed" vertical="center" shrinkToFit="1"/>
    </xf>
    <xf numFmtId="182" fontId="33" fillId="5" borderId="23" xfId="2" applyNumberFormat="1" applyFont="1" applyFill="1" applyBorder="1" applyAlignment="1" applyProtection="1">
      <alignment horizontal="right" vertical="center" shrinkToFit="1"/>
      <protection locked="0"/>
    </xf>
    <xf numFmtId="182" fontId="33" fillId="5" borderId="19" xfId="2" applyNumberFormat="1" applyFont="1" applyFill="1" applyBorder="1" applyAlignment="1" applyProtection="1">
      <alignment horizontal="right" vertical="center" shrinkToFit="1"/>
      <protection locked="0"/>
    </xf>
    <xf numFmtId="0" fontId="31" fillId="5" borderId="23" xfId="2" quotePrefix="1" applyFont="1" applyFill="1" applyBorder="1" applyAlignment="1" applyProtection="1">
      <alignment horizontal="left" vertical="center" wrapText="1"/>
      <protection locked="0"/>
    </xf>
    <xf numFmtId="0" fontId="31" fillId="5" borderId="19" xfId="2" quotePrefix="1" applyFont="1" applyFill="1" applyBorder="1" applyAlignment="1" applyProtection="1">
      <alignment horizontal="left" vertical="center" wrapText="1"/>
      <protection locked="0"/>
    </xf>
    <xf numFmtId="0" fontId="31" fillId="5" borderId="24" xfId="2" quotePrefix="1" applyFont="1" applyFill="1" applyBorder="1" applyAlignment="1" applyProtection="1">
      <alignment horizontal="left" vertical="center" wrapText="1"/>
      <protection locked="0"/>
    </xf>
    <xf numFmtId="0" fontId="15" fillId="0" borderId="68" xfId="2" applyFont="1" applyBorder="1" applyAlignment="1">
      <alignment horizontal="center" vertical="center" textRotation="255" wrapText="1"/>
    </xf>
    <xf numFmtId="0" fontId="15" fillId="0" borderId="117" xfId="2" applyFont="1" applyBorder="1" applyAlignment="1">
      <alignment horizontal="center" vertical="center" textRotation="255" wrapText="1"/>
    </xf>
    <xf numFmtId="0" fontId="15" fillId="0" borderId="66" xfId="2" applyFont="1" applyBorder="1" applyAlignment="1">
      <alignment horizontal="center" vertical="center" textRotation="255" wrapText="1"/>
    </xf>
    <xf numFmtId="0" fontId="17" fillId="0" borderId="47" xfId="2" applyFont="1" applyBorder="1" applyAlignment="1">
      <alignment horizontal="left" vertical="center" shrinkToFit="1"/>
    </xf>
    <xf numFmtId="0" fontId="17" fillId="0" borderId="21" xfId="2" applyFont="1" applyBorder="1" applyAlignment="1">
      <alignment horizontal="left" vertical="center" shrinkToFit="1"/>
    </xf>
    <xf numFmtId="0" fontId="17" fillId="0" borderId="22" xfId="2" applyFont="1" applyBorder="1" applyAlignment="1">
      <alignment horizontal="left" vertical="center" shrinkToFit="1"/>
    </xf>
    <xf numFmtId="182" fontId="35" fillId="5" borderId="45" xfId="2" applyNumberFormat="1" applyFont="1" applyFill="1" applyBorder="1" applyAlignment="1" applyProtection="1">
      <alignment horizontal="right" vertical="center" shrinkToFit="1"/>
      <protection locked="0"/>
    </xf>
    <xf numFmtId="182" fontId="35" fillId="5" borderId="46" xfId="2" applyNumberFormat="1" applyFont="1" applyFill="1" applyBorder="1" applyAlignment="1" applyProtection="1">
      <alignment horizontal="right" vertical="center" shrinkToFit="1"/>
      <protection locked="0"/>
    </xf>
    <xf numFmtId="182" fontId="35" fillId="5" borderId="47" xfId="2" applyNumberFormat="1" applyFont="1" applyFill="1" applyBorder="1" applyAlignment="1" applyProtection="1">
      <alignment horizontal="right" vertical="center" shrinkToFit="1"/>
      <protection locked="0"/>
    </xf>
    <xf numFmtId="0" fontId="36" fillId="0" borderId="20" xfId="2" applyFont="1" applyBorder="1" applyAlignment="1">
      <alignment horizontal="center" vertical="center"/>
    </xf>
    <xf numFmtId="0" fontId="36" fillId="0" borderId="21" xfId="2" applyFont="1" applyBorder="1" applyAlignment="1">
      <alignment horizontal="center" vertical="center"/>
    </xf>
    <xf numFmtId="3" fontId="36" fillId="0" borderId="7" xfId="2" quotePrefix="1" applyNumberFormat="1" applyFont="1" applyBorder="1" applyAlignment="1">
      <alignment horizontal="right" vertical="center" shrinkToFit="1"/>
    </xf>
    <xf numFmtId="0" fontId="36" fillId="0" borderId="7" xfId="2" quotePrefix="1" applyFont="1" applyBorder="1" applyAlignment="1">
      <alignment vertical="center" shrinkToFit="1"/>
    </xf>
    <xf numFmtId="0" fontId="36" fillId="0" borderId="7" xfId="2" quotePrefix="1" applyFont="1" applyBorder="1" applyAlignment="1">
      <alignment horizontal="center" vertical="center" wrapText="1"/>
    </xf>
    <xf numFmtId="182" fontId="35" fillId="5" borderId="48" xfId="2" applyNumberFormat="1" applyFont="1" applyFill="1" applyBorder="1" applyAlignment="1" applyProtection="1">
      <alignment horizontal="right" vertical="center" shrinkToFit="1"/>
      <protection locked="0"/>
    </xf>
    <xf numFmtId="182" fontId="35" fillId="5" borderId="49" xfId="2" applyNumberFormat="1" applyFont="1" applyFill="1" applyBorder="1" applyAlignment="1" applyProtection="1">
      <alignment horizontal="right" vertical="center" shrinkToFit="1"/>
      <protection locked="0"/>
    </xf>
    <xf numFmtId="182" fontId="35" fillId="5" borderId="65" xfId="2" applyNumberFormat="1" applyFont="1" applyFill="1" applyBorder="1" applyAlignment="1" applyProtection="1">
      <alignment horizontal="right" vertical="center" shrinkToFit="1"/>
      <protection locked="0"/>
    </xf>
    <xf numFmtId="3" fontId="36" fillId="0" borderId="7" xfId="2" applyNumberFormat="1" applyFont="1" applyBorder="1" applyAlignment="1">
      <alignment vertical="center" shrinkToFit="1"/>
    </xf>
    <xf numFmtId="0" fontId="36" fillId="0" borderId="6" xfId="2" applyFont="1" applyBorder="1" applyAlignment="1">
      <alignment horizontal="right" vertical="center" shrinkToFit="1"/>
    </xf>
    <xf numFmtId="0" fontId="36" fillId="5" borderId="27" xfId="2" quotePrefix="1" applyFont="1" applyFill="1" applyBorder="1" applyAlignment="1" applyProtection="1">
      <alignment horizontal="left" vertical="center" wrapText="1" indent="1"/>
      <protection locked="0"/>
    </xf>
    <xf numFmtId="0" fontId="36" fillId="5" borderId="6" xfId="2" quotePrefix="1" applyFont="1" applyFill="1" applyBorder="1" applyAlignment="1" applyProtection="1">
      <alignment horizontal="left" vertical="center" wrapText="1" indent="1"/>
      <protection locked="0"/>
    </xf>
    <xf numFmtId="0" fontId="36" fillId="5" borderId="28" xfId="2" quotePrefix="1" applyFont="1" applyFill="1" applyBorder="1" applyAlignment="1" applyProtection="1">
      <alignment horizontal="left" vertical="center" wrapText="1" indent="1"/>
      <protection locked="0"/>
    </xf>
    <xf numFmtId="182" fontId="35" fillId="5" borderId="27" xfId="2" applyNumberFormat="1" applyFont="1" applyFill="1" applyBorder="1" applyAlignment="1" applyProtection="1">
      <alignment horizontal="right" vertical="center" shrinkToFit="1"/>
      <protection locked="0"/>
    </xf>
    <xf numFmtId="182" fontId="35" fillId="5" borderId="6" xfId="2" applyNumberFormat="1" applyFont="1" applyFill="1" applyBorder="1" applyAlignment="1" applyProtection="1">
      <alignment horizontal="right" vertical="center" shrinkToFit="1"/>
      <protection locked="0"/>
    </xf>
    <xf numFmtId="0" fontId="16" fillId="0" borderId="0" xfId="2" applyFont="1" applyAlignment="1">
      <alignment horizontal="center" justifyLastLine="1"/>
    </xf>
    <xf numFmtId="0" fontId="16" fillId="0" borderId="3" xfId="2" applyFont="1" applyBorder="1" applyAlignment="1">
      <alignment horizontal="center" justifyLastLine="1"/>
    </xf>
    <xf numFmtId="0" fontId="75" fillId="0" borderId="0" xfId="2" applyFont="1" applyAlignment="1">
      <alignment horizontal="center" shrinkToFit="1"/>
    </xf>
    <xf numFmtId="0" fontId="15" fillId="0" borderId="68" xfId="2" applyFont="1" applyBorder="1" applyAlignment="1">
      <alignment horizontal="distributed" vertical="center" wrapText="1" justifyLastLine="1"/>
    </xf>
    <xf numFmtId="0" fontId="15" fillId="0" borderId="69" xfId="2" applyFont="1" applyBorder="1" applyAlignment="1">
      <alignment horizontal="distributed" vertical="center" wrapText="1" justifyLastLine="1"/>
    </xf>
    <xf numFmtId="0" fontId="15" fillId="0" borderId="37" xfId="2" applyFont="1" applyBorder="1" applyAlignment="1">
      <alignment horizontal="distributed" vertical="center" wrapText="1" justifyLastLine="1"/>
    </xf>
    <xf numFmtId="0" fontId="15" fillId="0" borderId="68" xfId="2" applyFont="1" applyBorder="1" applyAlignment="1">
      <alignment horizontal="distributed" vertical="center" justifyLastLine="1"/>
    </xf>
    <xf numFmtId="0" fontId="15" fillId="0" borderId="69" xfId="2" applyFont="1" applyBorder="1" applyAlignment="1">
      <alignment horizontal="distributed" vertical="center" justifyLastLine="1"/>
    </xf>
    <xf numFmtId="0" fontId="15" fillId="0" borderId="43" xfId="2" applyFont="1" applyBorder="1" applyAlignment="1">
      <alignment horizontal="distributed" vertical="center" justifyLastLine="1"/>
    </xf>
    <xf numFmtId="0" fontId="15" fillId="0" borderId="36" xfId="2" applyFont="1" applyBorder="1" applyAlignment="1">
      <alignment horizontal="center" vertical="center"/>
    </xf>
    <xf numFmtId="0" fontId="15" fillId="0" borderId="69" xfId="2" applyFont="1" applyBorder="1" applyAlignment="1">
      <alignment horizontal="center" vertical="center"/>
    </xf>
    <xf numFmtId="0" fontId="15" fillId="0" borderId="43" xfId="2" applyFont="1" applyBorder="1" applyAlignment="1">
      <alignment horizontal="center" vertical="center"/>
    </xf>
    <xf numFmtId="0" fontId="33" fillId="0" borderId="1" xfId="2" applyFont="1" applyBorder="1" applyAlignment="1" applyProtection="1">
      <alignment horizontal="left" indent="1" shrinkToFit="1"/>
      <protection hidden="1"/>
    </xf>
    <xf numFmtId="0" fontId="33" fillId="0" borderId="3" xfId="2" applyFont="1" applyBorder="1" applyAlignment="1" applyProtection="1">
      <alignment horizontal="left" indent="1" shrinkToFit="1"/>
      <protection hidden="1"/>
    </xf>
    <xf numFmtId="0" fontId="16" fillId="0" borderId="0" xfId="2" applyFont="1" applyAlignment="1">
      <alignment horizontal="right" vertical="center"/>
    </xf>
    <xf numFmtId="0" fontId="16" fillId="0" borderId="0" xfId="2" applyFont="1" applyAlignment="1">
      <alignment horizontal="center" vertical="center" shrinkToFit="1"/>
    </xf>
    <xf numFmtId="0" fontId="66" fillId="0" borderId="0" xfId="2" applyFont="1" applyAlignment="1">
      <alignment horizontal="center"/>
    </xf>
    <xf numFmtId="0" fontId="33" fillId="0" borderId="0" xfId="2" applyFont="1" applyAlignment="1">
      <alignment horizontal="left" indent="1" shrinkToFit="1"/>
    </xf>
    <xf numFmtId="0" fontId="20" fillId="0" borderId="0" xfId="2" applyFont="1" applyAlignment="1">
      <alignment horizontal="right" vertical="center"/>
    </xf>
    <xf numFmtId="0" fontId="15" fillId="0" borderId="0" xfId="2" applyFont="1" applyAlignment="1">
      <alignment horizontal="right"/>
    </xf>
    <xf numFmtId="0" fontId="66" fillId="0" borderId="0" xfId="2" applyFont="1" applyAlignment="1">
      <alignment horizontal="left" vertical="center" justifyLastLine="1"/>
    </xf>
    <xf numFmtId="0" fontId="16" fillId="0" borderId="0" xfId="2" applyFont="1" applyAlignment="1">
      <alignment horizontal="right" vertical="center" justifyLastLine="1"/>
    </xf>
    <xf numFmtId="0" fontId="16" fillId="0" borderId="0" xfId="2" applyFont="1" applyAlignment="1" applyProtection="1">
      <alignment horizontal="center" vertical="center" justifyLastLine="1"/>
      <protection locked="0"/>
    </xf>
    <xf numFmtId="0" fontId="36" fillId="0" borderId="31" xfId="2" applyFont="1" applyBorder="1" applyAlignment="1">
      <alignment horizontal="left" vertical="center" shrinkToFit="1"/>
    </xf>
    <xf numFmtId="0" fontId="36" fillId="0" borderId="0" xfId="2" applyFont="1" applyAlignment="1">
      <alignment horizontal="left" vertical="center" shrinkToFit="1"/>
    </xf>
    <xf numFmtId="38" fontId="36" fillId="0" borderId="0" xfId="6" applyFont="1" applyFill="1" applyAlignment="1" applyProtection="1">
      <alignment horizontal="right" shrinkToFit="1"/>
      <protection locked="0"/>
    </xf>
    <xf numFmtId="0" fontId="36" fillId="0" borderId="50" xfId="2" applyFont="1" applyBorder="1" applyAlignment="1">
      <alignment horizontal="left" vertical="center" shrinkToFit="1"/>
    </xf>
    <xf numFmtId="38" fontId="36" fillId="0" borderId="7" xfId="6" applyFont="1" applyFill="1" applyBorder="1" applyAlignment="1" applyProtection="1">
      <alignment horizontal="right" shrinkToFit="1"/>
      <protection locked="0"/>
    </xf>
    <xf numFmtId="0" fontId="17" fillId="0" borderId="25" xfId="2" applyFont="1" applyBorder="1" applyAlignment="1">
      <alignment horizontal="distributed" vertical="center"/>
    </xf>
    <xf numFmtId="0" fontId="17" fillId="0" borderId="0" xfId="2" applyFont="1" applyAlignment="1">
      <alignment horizontal="distributed" vertical="center"/>
    </xf>
    <xf numFmtId="0" fontId="17" fillId="0" borderId="7" xfId="2" applyFont="1" applyBorder="1" applyAlignment="1">
      <alignment horizontal="distributed" vertical="center"/>
    </xf>
    <xf numFmtId="182" fontId="34" fillId="0" borderId="29" xfId="2" applyNumberFormat="1" applyFont="1" applyBorder="1" applyAlignment="1" applyProtection="1">
      <alignment horizontal="right" vertical="center"/>
      <protection locked="0"/>
    </xf>
    <xf numFmtId="182" fontId="34" fillId="0" borderId="25" xfId="2" applyNumberFormat="1" applyFont="1" applyBorder="1" applyAlignment="1" applyProtection="1">
      <alignment horizontal="right" vertical="center"/>
      <protection locked="0"/>
    </xf>
    <xf numFmtId="182" fontId="34" fillId="0" borderId="31" xfId="2" applyNumberFormat="1" applyFont="1" applyBorder="1" applyAlignment="1" applyProtection="1">
      <alignment horizontal="right" vertical="center"/>
      <protection locked="0"/>
    </xf>
    <xf numFmtId="182" fontId="34" fillId="0" borderId="0" xfId="2" applyNumberFormat="1" applyFont="1" applyAlignment="1" applyProtection="1">
      <alignment horizontal="right" vertical="center"/>
      <protection locked="0"/>
    </xf>
    <xf numFmtId="182" fontId="34" fillId="0" borderId="50" xfId="2" applyNumberFormat="1" applyFont="1" applyBorder="1" applyAlignment="1" applyProtection="1">
      <alignment horizontal="right" vertical="center"/>
      <protection locked="0"/>
    </xf>
    <xf numFmtId="182" fontId="34" fillId="0" borderId="7" xfId="2" applyNumberFormat="1" applyFont="1" applyBorder="1" applyAlignment="1" applyProtection="1">
      <alignment horizontal="right" vertical="center"/>
      <protection locked="0"/>
    </xf>
    <xf numFmtId="0" fontId="15" fillId="0" borderId="52" xfId="2" applyFont="1" applyBorder="1" applyAlignment="1">
      <alignment horizontal="left" vertical="center"/>
    </xf>
    <xf numFmtId="0" fontId="15" fillId="0" borderId="32" xfId="2" applyFont="1" applyBorder="1" applyAlignment="1">
      <alignment horizontal="left" vertical="center"/>
    </xf>
    <xf numFmtId="0" fontId="15" fillId="0" borderId="51" xfId="2" applyFont="1" applyBorder="1" applyAlignment="1">
      <alignment horizontal="left" vertical="center"/>
    </xf>
    <xf numFmtId="0" fontId="36" fillId="0" borderId="29" xfId="2" applyFont="1" applyBorder="1" applyAlignment="1">
      <alignment horizontal="left" vertical="center" shrinkToFit="1"/>
    </xf>
    <xf numFmtId="38" fontId="36" fillId="0" borderId="25" xfId="6" applyFont="1" applyFill="1" applyBorder="1" applyAlignment="1" applyProtection="1">
      <alignment horizontal="right" shrinkToFit="1"/>
      <protection locked="0"/>
    </xf>
    <xf numFmtId="0" fontId="15" fillId="0" borderId="19" xfId="2" applyFont="1" applyBorder="1" applyAlignment="1">
      <alignment horizontal="distributed" vertical="center" wrapText="1"/>
    </xf>
    <xf numFmtId="182" fontId="34" fillId="0" borderId="61" xfId="2" applyNumberFormat="1" applyFont="1" applyBorder="1" applyAlignment="1" applyProtection="1">
      <alignment horizontal="right" vertical="center"/>
      <protection locked="0"/>
    </xf>
    <xf numFmtId="182" fontId="34" fillId="0" borderId="38" xfId="2" applyNumberFormat="1" applyFont="1" applyBorder="1" applyAlignment="1" applyProtection="1">
      <alignment horizontal="right" vertical="center"/>
      <protection locked="0"/>
    </xf>
    <xf numFmtId="0" fontId="36" fillId="0" borderId="61" xfId="2" applyFont="1" applyBorder="1" applyAlignment="1">
      <alignment horizontal="center" shrinkToFit="1"/>
    </xf>
    <xf numFmtId="0" fontId="36" fillId="0" borderId="64" xfId="2" applyFont="1" applyBorder="1" applyAlignment="1">
      <alignment horizontal="center" shrinkToFit="1"/>
    </xf>
    <xf numFmtId="0" fontId="15" fillId="3" borderId="66" xfId="2" applyFont="1" applyFill="1" applyBorder="1" applyAlignment="1">
      <alignment horizontal="distributed" vertical="center" wrapText="1" justifyLastLine="1"/>
    </xf>
    <xf numFmtId="0" fontId="15" fillId="3" borderId="70" xfId="2" applyFont="1" applyFill="1" applyBorder="1" applyAlignment="1">
      <alignment horizontal="distributed" vertical="center" wrapText="1" justifyLastLine="1"/>
    </xf>
    <xf numFmtId="182" fontId="34" fillId="3" borderId="70" xfId="2" applyNumberFormat="1" applyFont="1" applyFill="1" applyBorder="1" applyAlignment="1" applyProtection="1">
      <alignment horizontal="right" vertical="center"/>
      <protection hidden="1"/>
    </xf>
    <xf numFmtId="182" fontId="34" fillId="3" borderId="34" xfId="2" applyNumberFormat="1" applyFont="1" applyFill="1" applyBorder="1" applyAlignment="1" applyProtection="1">
      <alignment horizontal="right" vertical="center"/>
      <protection hidden="1"/>
    </xf>
    <xf numFmtId="0" fontId="36" fillId="3" borderId="70" xfId="2" applyFont="1" applyFill="1" applyBorder="1" applyAlignment="1">
      <alignment horizontal="center" shrinkToFit="1"/>
    </xf>
    <xf numFmtId="0" fontId="36" fillId="3" borderId="41" xfId="2" applyFont="1" applyFill="1" applyBorder="1" applyAlignment="1">
      <alignment horizontal="center" shrinkToFit="1"/>
    </xf>
    <xf numFmtId="0" fontId="15" fillId="0" borderId="17" xfId="2" applyFont="1" applyBorder="1" applyAlignment="1">
      <alignment horizontal="center" vertical="center" wrapText="1" justifyLastLine="1"/>
    </xf>
    <xf numFmtId="0" fontId="17" fillId="0" borderId="25" xfId="2" applyFont="1" applyBorder="1" applyAlignment="1" applyProtection="1">
      <alignment horizontal="distributed" vertical="center"/>
      <protection locked="0"/>
    </xf>
    <xf numFmtId="0" fontId="17" fillId="0" borderId="0" xfId="2" applyFont="1" applyAlignment="1" applyProtection="1">
      <alignment horizontal="distributed" vertical="center"/>
      <protection locked="0"/>
    </xf>
    <xf numFmtId="0" fontId="17" fillId="0" borderId="7" xfId="2" applyFont="1" applyBorder="1" applyAlignment="1" applyProtection="1">
      <alignment horizontal="distributed" vertical="center"/>
      <protection locked="0"/>
    </xf>
    <xf numFmtId="0" fontId="15" fillId="0" borderId="52" xfId="2" applyFont="1" applyBorder="1" applyAlignment="1">
      <alignment horizontal="center" vertical="center" wrapText="1" justifyLastLine="1"/>
    </xf>
    <xf numFmtId="0" fontId="15" fillId="0" borderId="32" xfId="2" applyFont="1" applyBorder="1" applyAlignment="1">
      <alignment horizontal="center" vertical="center" wrapText="1" justifyLastLine="1"/>
    </xf>
    <xf numFmtId="0" fontId="15" fillId="0" borderId="51" xfId="2" applyFont="1" applyBorder="1" applyAlignment="1">
      <alignment horizontal="center" vertical="center" wrapText="1" justifyLastLine="1"/>
    </xf>
    <xf numFmtId="38" fontId="36" fillId="0" borderId="0" xfId="6" applyFont="1" applyFill="1" applyAlignment="1" applyProtection="1">
      <alignment horizontal="right" vertical="center" shrinkToFit="1"/>
      <protection locked="0"/>
    </xf>
    <xf numFmtId="181" fontId="36" fillId="0" borderId="7" xfId="2" applyNumberFormat="1" applyFont="1" applyBorder="1" applyAlignment="1">
      <alignment horizontal="left" vertical="center" shrinkToFit="1"/>
    </xf>
    <xf numFmtId="181" fontId="36" fillId="0" borderId="18" xfId="2" applyNumberFormat="1" applyFont="1" applyBorder="1" applyAlignment="1">
      <alignment horizontal="left" vertical="center" shrinkToFit="1"/>
    </xf>
    <xf numFmtId="38" fontId="36" fillId="0" borderId="25" xfId="6" applyFont="1" applyFill="1" applyBorder="1" applyAlignment="1" applyProtection="1">
      <alignment horizontal="right" vertical="center" shrinkToFit="1"/>
      <protection locked="0"/>
    </xf>
    <xf numFmtId="0" fontId="15" fillId="0" borderId="52" xfId="2" applyFont="1" applyBorder="1" applyAlignment="1">
      <alignment horizontal="distributed" vertical="center" wrapText="1" justifyLastLine="1"/>
    </xf>
    <xf numFmtId="0" fontId="15" fillId="0" borderId="51" xfId="2" applyFont="1" applyBorder="1" applyAlignment="1">
      <alignment horizontal="distributed" vertical="center" wrapText="1" justifyLastLine="1"/>
    </xf>
    <xf numFmtId="0" fontId="15" fillId="0" borderId="52" xfId="2" applyFont="1" applyBorder="1" applyAlignment="1">
      <alignment vertical="center"/>
    </xf>
    <xf numFmtId="0" fontId="15" fillId="0" borderId="32" xfId="2" applyFont="1" applyBorder="1" applyAlignment="1">
      <alignment vertical="center"/>
    </xf>
    <xf numFmtId="0" fontId="15" fillId="0" borderId="51" xfId="2" applyFont="1" applyBorder="1" applyAlignment="1">
      <alignment vertical="center"/>
    </xf>
    <xf numFmtId="0" fontId="15" fillId="0" borderId="25" xfId="2" applyFont="1" applyBorder="1" applyAlignment="1">
      <alignment horizontal="left" vertical="center" wrapText="1"/>
    </xf>
    <xf numFmtId="0" fontId="15" fillId="0" borderId="7" xfId="2" applyFont="1" applyBorder="1" applyAlignment="1">
      <alignment horizontal="left" vertical="center" wrapText="1"/>
    </xf>
    <xf numFmtId="0" fontId="15" fillId="0" borderId="25" xfId="2" applyFont="1" applyBorder="1" applyAlignment="1">
      <alignment horizontal="distributed" vertical="center"/>
    </xf>
    <xf numFmtId="0" fontId="15" fillId="0" borderId="0" xfId="2" applyFont="1" applyAlignment="1">
      <alignment horizontal="distributed" vertical="center"/>
    </xf>
    <xf numFmtId="0" fontId="15" fillId="0" borderId="7" xfId="2" applyFont="1" applyBorder="1" applyAlignment="1">
      <alignment horizontal="distributed" vertical="center"/>
    </xf>
    <xf numFmtId="182" fontId="34" fillId="0" borderId="49" xfId="2" applyNumberFormat="1" applyFont="1" applyBorder="1" applyAlignment="1" applyProtection="1">
      <alignment horizontal="right" vertical="center"/>
      <protection locked="0"/>
    </xf>
    <xf numFmtId="182" fontId="34" fillId="0" borderId="65" xfId="2" applyNumberFormat="1" applyFont="1" applyBorder="1" applyAlignment="1" applyProtection="1">
      <alignment horizontal="right" vertical="center"/>
      <protection locked="0"/>
    </xf>
    <xf numFmtId="0" fontId="15" fillId="0" borderId="39" xfId="2" applyFont="1" applyBorder="1" applyAlignment="1">
      <alignment vertical="center"/>
    </xf>
    <xf numFmtId="0" fontId="16" fillId="0" borderId="0" xfId="2" applyFont="1" applyAlignment="1">
      <alignment horizontal="center" shrinkToFit="1"/>
    </xf>
    <xf numFmtId="0" fontId="16" fillId="0" borderId="0" xfId="2" applyFont="1" applyAlignment="1">
      <alignment horizontal="left" vertical="center" justifyLastLine="1"/>
    </xf>
    <xf numFmtId="0" fontId="16" fillId="0" borderId="3" xfId="2" applyFont="1" applyBorder="1" applyAlignment="1">
      <alignment horizontal="distributed" justifyLastLine="1"/>
    </xf>
    <xf numFmtId="0" fontId="15" fillId="0" borderId="45" xfId="2" applyFont="1" applyBorder="1" applyAlignment="1">
      <alignment horizontal="distributed" vertical="center" wrapText="1" justifyLastLine="1"/>
    </xf>
    <xf numFmtId="0" fontId="15" fillId="0" borderId="46" xfId="2" applyFont="1" applyBorder="1" applyAlignment="1">
      <alignment horizontal="distributed" vertical="center" wrapText="1" justifyLastLine="1"/>
    </xf>
    <xf numFmtId="0" fontId="15" fillId="0" borderId="46" xfId="2" applyFont="1" applyBorder="1" applyAlignment="1">
      <alignment horizontal="distributed" vertical="center" justifyLastLine="1"/>
    </xf>
    <xf numFmtId="0" fontId="15" fillId="0" borderId="46" xfId="2" applyFont="1" applyBorder="1" applyAlignment="1">
      <alignment horizontal="center" vertical="center"/>
    </xf>
    <xf numFmtId="0" fontId="15" fillId="0" borderId="63" xfId="2" applyFont="1" applyBorder="1" applyAlignment="1">
      <alignment horizontal="center" vertical="center"/>
    </xf>
    <xf numFmtId="0" fontId="16" fillId="0" borderId="0" xfId="2" applyFont="1" applyAlignment="1" applyProtection="1">
      <alignment horizontal="center" vertical="center"/>
      <protection locked="0"/>
    </xf>
    <xf numFmtId="0" fontId="15" fillId="0" borderId="6" xfId="2" applyFont="1" applyBorder="1" applyAlignment="1">
      <alignment vertical="center" shrinkToFit="1"/>
    </xf>
    <xf numFmtId="38" fontId="36" fillId="0" borderId="6" xfId="6" applyFont="1" applyFill="1" applyBorder="1" applyAlignment="1" applyProtection="1">
      <alignment shrinkToFit="1"/>
      <protection locked="0"/>
    </xf>
    <xf numFmtId="38" fontId="36" fillId="0" borderId="25" xfId="6" applyFont="1" applyFill="1" applyBorder="1" applyAlignment="1" applyProtection="1">
      <alignment shrinkToFit="1"/>
      <protection locked="0"/>
    </xf>
    <xf numFmtId="0" fontId="36" fillId="0" borderId="27" xfId="2" quotePrefix="1" applyFont="1" applyBorder="1" applyAlignment="1">
      <alignment horizontal="right"/>
    </xf>
    <xf numFmtId="0" fontId="36" fillId="0" borderId="6" xfId="2" quotePrefix="1" applyFont="1" applyBorder="1" applyAlignment="1">
      <alignment horizontal="right"/>
    </xf>
    <xf numFmtId="0" fontId="36" fillId="0" borderId="28" xfId="2" quotePrefix="1" applyFont="1" applyBorder="1" applyAlignment="1">
      <alignment horizontal="right"/>
    </xf>
    <xf numFmtId="38" fontId="36" fillId="0" borderId="0" xfId="6" applyFont="1" applyFill="1" applyAlignment="1" applyProtection="1">
      <alignment shrinkToFit="1"/>
      <protection locked="0"/>
    </xf>
    <xf numFmtId="0" fontId="36" fillId="0" borderId="143" xfId="2" applyFont="1" applyBorder="1" applyAlignment="1">
      <alignment horizontal="center"/>
    </xf>
    <xf numFmtId="0" fontId="36" fillId="0" borderId="136" xfId="2" applyFont="1" applyBorder="1" applyAlignment="1">
      <alignment horizontal="center"/>
    </xf>
    <xf numFmtId="0" fontId="36" fillId="0" borderId="80" xfId="2" applyFont="1" applyBorder="1" applyAlignment="1">
      <alignment horizontal="center"/>
    </xf>
    <xf numFmtId="0" fontId="117" fillId="0" borderId="81" xfId="2" applyFont="1" applyBorder="1" applyAlignment="1" applyProtection="1">
      <alignment horizontal="distributed" vertical="center" wrapText="1"/>
      <protection locked="0"/>
    </xf>
    <xf numFmtId="0" fontId="117" fillId="0" borderId="74" xfId="2" applyFont="1" applyBorder="1" applyAlignment="1" applyProtection="1">
      <alignment horizontal="distributed" vertical="center" wrapText="1"/>
      <protection locked="0"/>
    </xf>
    <xf numFmtId="0" fontId="117" fillId="0" borderId="85" xfId="2" applyFont="1" applyBorder="1" applyAlignment="1" applyProtection="1">
      <alignment horizontal="distributed" vertical="center" wrapText="1"/>
      <protection locked="0"/>
    </xf>
    <xf numFmtId="0" fontId="36" fillId="0" borderId="81" xfId="2" quotePrefix="1" applyFont="1" applyBorder="1" applyAlignment="1" applyProtection="1">
      <alignment horizontal="left" vertical="center" wrapText="1" indent="1"/>
      <protection locked="0"/>
    </xf>
    <xf numFmtId="0" fontId="36" fillId="0" borderId="74" xfId="2" quotePrefix="1" applyFont="1" applyBorder="1" applyAlignment="1" applyProtection="1">
      <alignment horizontal="left" vertical="center" wrapText="1" indent="1"/>
      <protection locked="0"/>
    </xf>
    <xf numFmtId="0" fontId="36" fillId="0" borderId="85" xfId="2" quotePrefix="1" applyFont="1" applyBorder="1" applyAlignment="1" applyProtection="1">
      <alignment horizontal="left" vertical="center" wrapText="1" indent="1"/>
      <protection locked="0"/>
    </xf>
    <xf numFmtId="182" fontId="33" fillId="0" borderId="13" xfId="2" applyNumberFormat="1" applyFont="1" applyBorder="1" applyAlignment="1" applyProtection="1">
      <alignment horizontal="right" vertical="center" shrinkToFit="1"/>
      <protection locked="0"/>
    </xf>
    <xf numFmtId="182" fontId="33" fillId="0" borderId="1" xfId="2" applyNumberFormat="1" applyFont="1" applyBorder="1" applyAlignment="1" applyProtection="1">
      <alignment horizontal="right" vertical="center" shrinkToFit="1"/>
      <protection locked="0"/>
    </xf>
    <xf numFmtId="0" fontId="31" fillId="0" borderId="13" xfId="2" quotePrefix="1" applyFont="1" applyBorder="1" applyAlignment="1" applyProtection="1">
      <alignment horizontal="center" vertical="center" wrapText="1"/>
      <protection locked="0"/>
    </xf>
    <xf numFmtId="0" fontId="31" fillId="0" borderId="1" xfId="2" quotePrefix="1" applyFont="1" applyBorder="1" applyAlignment="1" applyProtection="1">
      <alignment horizontal="center" vertical="center" wrapText="1"/>
      <protection locked="0"/>
    </xf>
    <xf numFmtId="0" fontId="31" fillId="0" borderId="14" xfId="2" quotePrefix="1" applyFont="1" applyBorder="1" applyAlignment="1" applyProtection="1">
      <alignment horizontal="center" vertical="center" wrapText="1"/>
      <protection locked="0"/>
    </xf>
    <xf numFmtId="182" fontId="33" fillId="0" borderId="23" xfId="2" applyNumberFormat="1" applyFont="1" applyBorder="1" applyAlignment="1" applyProtection="1">
      <alignment horizontal="right" vertical="center" shrinkToFit="1"/>
      <protection locked="0"/>
    </xf>
    <xf numFmtId="182" fontId="33" fillId="0" borderId="19" xfId="2" applyNumberFormat="1" applyFont="1" applyBorder="1" applyAlignment="1" applyProtection="1">
      <alignment horizontal="right" vertical="center" shrinkToFit="1"/>
      <protection locked="0"/>
    </xf>
    <xf numFmtId="0" fontId="31" fillId="0" borderId="23" xfId="2" quotePrefix="1" applyFont="1" applyBorder="1" applyAlignment="1" applyProtection="1">
      <alignment horizontal="left" vertical="center" wrapText="1"/>
      <protection locked="0"/>
    </xf>
    <xf numFmtId="0" fontId="31" fillId="0" borderId="19" xfId="2" quotePrefix="1" applyFont="1" applyBorder="1" applyAlignment="1" applyProtection="1">
      <alignment horizontal="left" vertical="center" wrapText="1"/>
      <protection locked="0"/>
    </xf>
    <xf numFmtId="0" fontId="31" fillId="0" borderId="24" xfId="2" quotePrefix="1" applyFont="1" applyBorder="1" applyAlignment="1" applyProtection="1">
      <alignment horizontal="left" vertical="center" wrapText="1"/>
      <protection locked="0"/>
    </xf>
    <xf numFmtId="182" fontId="33" fillId="0" borderId="8" xfId="2" applyNumberFormat="1" applyFont="1" applyBorder="1" applyAlignment="1" applyProtection="1">
      <alignment horizontal="right" vertical="center" shrinkToFit="1"/>
      <protection locked="0"/>
    </xf>
    <xf numFmtId="182" fontId="33" fillId="0" borderId="2" xfId="2" applyNumberFormat="1" applyFont="1" applyBorder="1" applyAlignment="1" applyProtection="1">
      <alignment horizontal="right" vertical="center" shrinkToFit="1"/>
      <protection locked="0"/>
    </xf>
    <xf numFmtId="182" fontId="33" fillId="0" borderId="10" xfId="2" applyNumberFormat="1" applyFont="1" applyBorder="1" applyAlignment="1" applyProtection="1">
      <alignment horizontal="right" vertical="center" shrinkToFit="1"/>
      <protection locked="0"/>
    </xf>
    <xf numFmtId="182" fontId="33" fillId="0" borderId="0" xfId="2" applyNumberFormat="1" applyFont="1" applyAlignment="1" applyProtection="1">
      <alignment horizontal="right" vertical="center" shrinkToFit="1"/>
      <protection locked="0"/>
    </xf>
    <xf numFmtId="182" fontId="33" fillId="0" borderId="11" xfId="2" applyNumberFormat="1" applyFont="1" applyBorder="1" applyAlignment="1" applyProtection="1">
      <alignment horizontal="right" vertical="center" shrinkToFit="1"/>
      <protection locked="0"/>
    </xf>
    <xf numFmtId="182" fontId="33" fillId="0" borderId="3" xfId="2" applyNumberFormat="1" applyFont="1" applyBorder="1" applyAlignment="1" applyProtection="1">
      <alignment horizontal="right" vertical="center" shrinkToFit="1"/>
      <protection locked="0"/>
    </xf>
    <xf numFmtId="182" fontId="35" fillId="0" borderId="45" xfId="2" applyNumberFormat="1" applyFont="1" applyBorder="1" applyAlignment="1" applyProtection="1">
      <alignment horizontal="right" vertical="center" shrinkToFit="1"/>
      <protection locked="0"/>
    </xf>
    <xf numFmtId="182" fontId="35" fillId="0" borderId="46" xfId="2" applyNumberFormat="1" applyFont="1" applyBorder="1" applyAlignment="1" applyProtection="1">
      <alignment horizontal="right" vertical="center" shrinkToFit="1"/>
      <protection locked="0"/>
    </xf>
    <xf numFmtId="182" fontId="35" fillId="0" borderId="47" xfId="2" applyNumberFormat="1" applyFont="1" applyBorder="1" applyAlignment="1" applyProtection="1">
      <alignment horizontal="right" vertical="center" shrinkToFit="1"/>
      <protection locked="0"/>
    </xf>
    <xf numFmtId="0" fontId="36" fillId="0" borderId="27" xfId="2" quotePrefix="1" applyFont="1" applyBorder="1" applyAlignment="1">
      <alignment horizontal="left" vertical="center" wrapText="1" indent="1"/>
    </xf>
    <xf numFmtId="0" fontId="36" fillId="0" borderId="6" xfId="2" quotePrefix="1" applyFont="1" applyBorder="1" applyAlignment="1">
      <alignment horizontal="left" vertical="center" wrapText="1" indent="1"/>
    </xf>
    <xf numFmtId="0" fontId="36" fillId="0" borderId="28" xfId="2" quotePrefix="1" applyFont="1" applyBorder="1" applyAlignment="1">
      <alignment horizontal="left" vertical="center" wrapText="1" indent="1"/>
    </xf>
    <xf numFmtId="182" fontId="35" fillId="0" borderId="17" xfId="2" applyNumberFormat="1" applyFont="1" applyBorder="1" applyAlignment="1" applyProtection="1">
      <alignment horizontal="right" vertical="center" shrinkToFit="1"/>
      <protection locked="0"/>
    </xf>
    <xf numFmtId="182" fontId="35" fillId="0" borderId="7" xfId="2" applyNumberFormat="1" applyFont="1" applyBorder="1" applyAlignment="1" applyProtection="1">
      <alignment horizontal="right" vertical="center" shrinkToFit="1"/>
      <protection locked="0"/>
    </xf>
    <xf numFmtId="0" fontId="15" fillId="4" borderId="81" xfId="2" applyFont="1" applyFill="1" applyBorder="1" applyAlignment="1">
      <alignment horizontal="left" vertical="center"/>
    </xf>
    <xf numFmtId="0" fontId="15" fillId="4" borderId="74" xfId="2" applyFont="1" applyFill="1" applyBorder="1" applyAlignment="1">
      <alignment horizontal="left" vertical="center"/>
    </xf>
    <xf numFmtId="0" fontId="15" fillId="4" borderId="82" xfId="2" applyFont="1" applyFill="1" applyBorder="1" applyAlignment="1">
      <alignment horizontal="left" vertical="center"/>
    </xf>
    <xf numFmtId="38" fontId="34" fillId="0" borderId="149" xfId="6" applyFont="1" applyFill="1" applyBorder="1" applyAlignment="1" applyProtection="1">
      <alignment horizontal="right"/>
      <protection locked="0"/>
    </xf>
    <xf numFmtId="38" fontId="34" fillId="0" borderId="176" xfId="6" applyFont="1" applyFill="1" applyBorder="1" applyAlignment="1" applyProtection="1">
      <alignment horizontal="right"/>
      <protection locked="0"/>
    </xf>
    <xf numFmtId="0" fontId="15" fillId="0" borderId="84" xfId="2" applyFont="1" applyBorder="1" applyAlignment="1">
      <alignment horizontal="center"/>
    </xf>
    <xf numFmtId="0" fontId="15" fillId="0" borderId="74" xfId="2" applyFont="1" applyBorder="1" applyAlignment="1">
      <alignment horizontal="center"/>
    </xf>
    <xf numFmtId="0" fontId="15" fillId="0" borderId="85" xfId="2" applyFont="1" applyBorder="1" applyAlignment="1">
      <alignment horizontal="center"/>
    </xf>
    <xf numFmtId="0" fontId="15" fillId="3" borderId="75" xfId="2" applyFont="1" applyFill="1" applyBorder="1" applyAlignment="1">
      <alignment horizontal="distributed" vertical="center" wrapText="1" justifyLastLine="1"/>
    </xf>
    <xf numFmtId="0" fontId="15" fillId="3" borderId="76" xfId="2" applyFont="1" applyFill="1" applyBorder="1" applyAlignment="1">
      <alignment horizontal="distributed" vertical="center" wrapText="1" justifyLastLine="1"/>
    </xf>
    <xf numFmtId="38" fontId="34" fillId="3" borderId="76" xfId="6" applyFont="1" applyFill="1" applyBorder="1" applyAlignment="1" applyProtection="1">
      <alignment horizontal="right"/>
      <protection hidden="1"/>
    </xf>
    <xf numFmtId="38" fontId="34" fillId="3" borderId="77" xfId="6" applyFont="1" applyFill="1" applyBorder="1" applyAlignment="1" applyProtection="1">
      <alignment horizontal="right"/>
      <protection hidden="1"/>
    </xf>
    <xf numFmtId="0" fontId="15" fillId="3" borderId="76" xfId="2" applyFont="1" applyFill="1" applyBorder="1" applyAlignment="1">
      <alignment horizontal="center"/>
    </xf>
    <xf numFmtId="0" fontId="15" fillId="3" borderId="79" xfId="2" applyFont="1" applyFill="1" applyBorder="1" applyAlignment="1">
      <alignment horizontal="center"/>
    </xf>
    <xf numFmtId="38" fontId="34" fillId="0" borderId="54" xfId="6" applyFont="1" applyFill="1" applyBorder="1" applyAlignment="1" applyProtection="1">
      <alignment horizontal="right"/>
      <protection locked="0"/>
    </xf>
    <xf numFmtId="38" fontId="34" fillId="0" borderId="50" xfId="6" applyFont="1" applyFill="1" applyBorder="1" applyAlignment="1" applyProtection="1">
      <alignment horizontal="right"/>
      <protection locked="0"/>
    </xf>
    <xf numFmtId="0" fontId="15" fillId="0" borderId="54" xfId="2" applyFont="1" applyBorder="1" applyAlignment="1">
      <alignment horizontal="center"/>
    </xf>
    <xf numFmtId="0" fontId="15" fillId="0" borderId="55" xfId="2" applyFont="1" applyBorder="1" applyAlignment="1">
      <alignment horizontal="center"/>
    </xf>
    <xf numFmtId="38" fontId="34" fillId="0" borderId="61" xfId="6" applyFont="1" applyFill="1" applyBorder="1" applyAlignment="1" applyProtection="1">
      <alignment horizontal="right"/>
      <protection locked="0"/>
    </xf>
    <xf numFmtId="38" fontId="34" fillId="0" borderId="38" xfId="6" applyFont="1" applyFill="1" applyBorder="1" applyAlignment="1" applyProtection="1">
      <alignment horizontal="right"/>
      <protection locked="0"/>
    </xf>
    <xf numFmtId="0" fontId="15" fillId="0" borderId="61" xfId="2" applyFont="1" applyBorder="1" applyAlignment="1">
      <alignment horizontal="center"/>
    </xf>
    <xf numFmtId="0" fontId="15" fillId="0" borderId="64" xfId="2" applyFont="1" applyBorder="1" applyAlignment="1">
      <alignment horizontal="center"/>
    </xf>
    <xf numFmtId="38" fontId="34" fillId="0" borderId="57" xfId="6" applyFont="1" applyFill="1" applyBorder="1" applyAlignment="1" applyProtection="1">
      <alignment horizontal="right"/>
      <protection locked="0"/>
    </xf>
    <xf numFmtId="38" fontId="34" fillId="0" borderId="29" xfId="6" applyFont="1" applyFill="1" applyBorder="1" applyAlignment="1" applyProtection="1">
      <alignment horizontal="right"/>
      <protection locked="0"/>
    </xf>
    <xf numFmtId="0" fontId="15" fillId="0" borderId="57" xfId="2" applyFont="1" applyBorder="1" applyAlignment="1">
      <alignment horizontal="center"/>
    </xf>
    <xf numFmtId="0" fontId="15" fillId="0" borderId="58" xfId="2" applyFont="1" applyBorder="1" applyAlignment="1">
      <alignment horizontal="center"/>
    </xf>
    <xf numFmtId="0" fontId="15" fillId="4" borderId="81" xfId="2" applyFont="1" applyFill="1" applyBorder="1" applyAlignment="1">
      <alignment horizontal="left" vertical="center" wrapText="1"/>
    </xf>
    <xf numFmtId="0" fontId="15" fillId="4" borderId="74" xfId="2" applyFont="1" applyFill="1" applyBorder="1" applyAlignment="1">
      <alignment horizontal="left" vertical="center" wrapText="1"/>
    </xf>
    <xf numFmtId="0" fontId="15" fillId="4" borderId="82" xfId="2" applyFont="1" applyFill="1" applyBorder="1" applyAlignment="1">
      <alignment horizontal="left" vertical="center" wrapText="1"/>
    </xf>
    <xf numFmtId="38" fontId="34" fillId="4" borderId="83" xfId="6" applyFont="1" applyFill="1" applyBorder="1" applyAlignment="1" applyProtection="1">
      <alignment horizontal="right"/>
      <protection hidden="1"/>
    </xf>
    <xf numFmtId="38" fontId="34" fillId="4" borderId="84" xfId="6" applyFont="1" applyFill="1" applyBorder="1" applyAlignment="1" applyProtection="1">
      <alignment horizontal="right"/>
      <protection hidden="1"/>
    </xf>
    <xf numFmtId="0" fontId="15" fillId="3" borderId="84" xfId="2" applyFont="1" applyFill="1" applyBorder="1" applyAlignment="1">
      <alignment horizontal="center"/>
    </xf>
    <xf numFmtId="0" fontId="15" fillId="3" borderId="74" xfId="2" applyFont="1" applyFill="1" applyBorder="1" applyAlignment="1">
      <alignment horizontal="center"/>
    </xf>
    <xf numFmtId="0" fontId="15" fillId="3" borderId="74" xfId="2" applyFont="1" applyFill="1" applyBorder="1" applyAlignment="1">
      <alignment horizontal="left"/>
    </xf>
    <xf numFmtId="0" fontId="15" fillId="3" borderId="85" xfId="2" applyFont="1" applyFill="1" applyBorder="1" applyAlignment="1">
      <alignment horizontal="left"/>
    </xf>
    <xf numFmtId="38" fontId="34" fillId="0" borderId="49" xfId="6" applyFont="1" applyFill="1" applyBorder="1" applyAlignment="1" applyProtection="1">
      <alignment horizontal="right"/>
      <protection locked="0"/>
    </xf>
    <xf numFmtId="38" fontId="34" fillId="0" borderId="65" xfId="6" applyFont="1" applyFill="1" applyBorder="1" applyAlignment="1" applyProtection="1">
      <alignment horizontal="right"/>
      <protection locked="0"/>
    </xf>
    <xf numFmtId="0" fontId="15" fillId="0" borderId="49" xfId="2" applyFont="1" applyBorder="1" applyAlignment="1">
      <alignment horizontal="center"/>
    </xf>
    <xf numFmtId="0" fontId="15" fillId="0" borderId="56" xfId="2" applyFont="1" applyBorder="1" applyAlignment="1">
      <alignment horizontal="center"/>
    </xf>
    <xf numFmtId="38" fontId="34" fillId="0" borderId="6" xfId="6" applyFont="1" applyFill="1" applyBorder="1" applyAlignment="1" applyProtection="1">
      <alignment horizontal="right"/>
      <protection locked="0"/>
    </xf>
    <xf numFmtId="0" fontId="15" fillId="0" borderId="65" xfId="2" applyFont="1" applyBorder="1" applyAlignment="1">
      <alignment horizontal="center"/>
    </xf>
    <xf numFmtId="0" fontId="15" fillId="0" borderId="6" xfId="2" applyFont="1" applyBorder="1" applyAlignment="1">
      <alignment horizontal="center"/>
    </xf>
    <xf numFmtId="0" fontId="15" fillId="0" borderId="28" xfId="2" applyFont="1" applyBorder="1" applyAlignment="1">
      <alignment horizontal="center"/>
    </xf>
    <xf numFmtId="0" fontId="15" fillId="3" borderId="81" xfId="2" applyFont="1" applyFill="1" applyBorder="1" applyAlignment="1">
      <alignment horizontal="left" vertical="center"/>
    </xf>
    <xf numFmtId="0" fontId="15" fillId="3" borderId="74" xfId="2" applyFont="1" applyFill="1" applyBorder="1" applyAlignment="1">
      <alignment horizontal="left" vertical="center"/>
    </xf>
    <xf numFmtId="0" fontId="15" fillId="3" borderId="82" xfId="2" applyFont="1" applyFill="1" applyBorder="1" applyAlignment="1">
      <alignment horizontal="left" vertical="center"/>
    </xf>
    <xf numFmtId="38" fontId="34" fillId="3" borderId="83" xfId="6" applyFont="1" applyFill="1" applyBorder="1" applyAlignment="1" applyProtection="1">
      <alignment horizontal="right"/>
      <protection hidden="1"/>
    </xf>
    <xf numFmtId="38" fontId="34" fillId="3" borderId="84" xfId="6" applyFont="1" applyFill="1" applyBorder="1" applyAlignment="1" applyProtection="1">
      <alignment horizontal="right"/>
      <protection hidden="1"/>
    </xf>
    <xf numFmtId="0" fontId="15" fillId="0" borderId="65" xfId="2" applyFont="1" applyBorder="1" applyAlignment="1">
      <alignment horizontal="distributed" vertical="center" wrapText="1"/>
    </xf>
    <xf numFmtId="0" fontId="15" fillId="0" borderId="29" xfId="2" applyFont="1" applyBorder="1" applyAlignment="1" applyProtection="1">
      <alignment horizontal="distributed" vertical="center" wrapText="1"/>
      <protection locked="0"/>
    </xf>
    <xf numFmtId="0" fontId="15" fillId="0" borderId="29" xfId="2" applyFont="1" applyBorder="1" applyAlignment="1">
      <alignment horizontal="distributed" vertical="center" wrapText="1"/>
    </xf>
    <xf numFmtId="0" fontId="15" fillId="0" borderId="10" xfId="2" applyFont="1" applyBorder="1" applyAlignment="1">
      <alignment horizontal="center" vertical="center"/>
    </xf>
    <xf numFmtId="0" fontId="15" fillId="0" borderId="50" xfId="2" applyFont="1" applyBorder="1" applyAlignment="1">
      <alignment horizontal="distributed" vertical="center" wrapText="1"/>
    </xf>
    <xf numFmtId="0" fontId="38" fillId="0" borderId="0" xfId="2" applyFont="1" applyAlignment="1">
      <alignment horizontal="center" vertical="center"/>
    </xf>
    <xf numFmtId="0" fontId="21" fillId="0" borderId="0" xfId="2" applyFont="1" applyAlignment="1">
      <alignment horizontal="right" vertical="center" justifyLastLine="1"/>
    </xf>
    <xf numFmtId="0" fontId="21" fillId="0" borderId="0" xfId="2" applyFont="1" applyAlignment="1">
      <alignment horizontal="left" vertical="center" justifyLastLine="1"/>
    </xf>
    <xf numFmtId="0" fontId="21" fillId="0" borderId="0" xfId="2" applyFont="1" applyAlignment="1">
      <alignment horizontal="right" justifyLastLine="1"/>
    </xf>
    <xf numFmtId="0" fontId="38" fillId="0" borderId="0" xfId="2" applyFont="1" applyAlignment="1" applyProtection="1">
      <alignment horizontal="center" vertical="center"/>
      <protection locked="0"/>
    </xf>
    <xf numFmtId="0" fontId="10" fillId="0" borderId="9" xfId="1" applyFont="1" applyBorder="1" applyAlignment="1">
      <alignment horizontal="left" vertical="center" wrapText="1"/>
    </xf>
    <xf numFmtId="0" fontId="10" fillId="0" borderId="5" xfId="1" applyFont="1" applyBorder="1" applyAlignment="1">
      <alignment horizontal="left" vertical="center" wrapText="1"/>
    </xf>
    <xf numFmtId="0" fontId="33" fillId="0" borderId="21" xfId="1" applyFont="1" applyBorder="1" applyAlignment="1" applyProtection="1">
      <alignment horizontal="center" vertical="center" shrinkToFit="1"/>
      <protection locked="0"/>
    </xf>
    <xf numFmtId="177" fontId="30" fillId="0" borderId="15" xfId="1" applyNumberFormat="1" applyFont="1" applyBorder="1" applyAlignment="1" applyProtection="1">
      <alignment horizontal="left" vertical="center" shrinkToFit="1"/>
      <protection locked="0"/>
    </xf>
    <xf numFmtId="177" fontId="30" fillId="0" borderId="26" xfId="1" applyNumberFormat="1" applyFont="1" applyBorder="1" applyAlignment="1" applyProtection="1">
      <alignment horizontal="left" vertical="center" shrinkToFit="1"/>
      <protection locked="0"/>
    </xf>
    <xf numFmtId="0" fontId="31" fillId="0" borderId="11" xfId="1" applyFont="1" applyBorder="1" applyAlignment="1" applyProtection="1">
      <alignment horizontal="center" vertical="center" wrapText="1"/>
      <protection locked="0"/>
    </xf>
    <xf numFmtId="0" fontId="31" fillId="0" borderId="3" xfId="1" applyFont="1" applyBorder="1" applyAlignment="1" applyProtection="1">
      <alignment horizontal="center" vertical="center" wrapText="1"/>
      <protection locked="0"/>
    </xf>
    <xf numFmtId="0" fontId="31" fillId="0" borderId="12" xfId="1" applyFont="1" applyBorder="1" applyAlignment="1" applyProtection="1">
      <alignment horizontal="center" vertical="center" wrapText="1"/>
      <protection locked="0"/>
    </xf>
    <xf numFmtId="0" fontId="30" fillId="0" borderId="15" xfId="1" applyFont="1" applyBorder="1" applyAlignment="1">
      <alignment horizontal="center" vertical="center" shrinkToFit="1"/>
    </xf>
    <xf numFmtId="0" fontId="30" fillId="0" borderId="16" xfId="1" applyFont="1" applyBorder="1" applyAlignment="1">
      <alignment horizontal="center" vertical="center" shrinkToFit="1"/>
    </xf>
    <xf numFmtId="0" fontId="31" fillId="0" borderId="8" xfId="1" applyFont="1" applyBorder="1" applyAlignment="1" applyProtection="1">
      <alignment horizontal="center" vertical="center" shrinkToFit="1"/>
      <protection locked="0"/>
    </xf>
    <xf numFmtId="0" fontId="31" fillId="0" borderId="11" xfId="1" applyFont="1" applyBorder="1" applyAlignment="1" applyProtection="1">
      <alignment horizontal="center" vertical="center" shrinkToFit="1"/>
      <protection locked="0"/>
    </xf>
    <xf numFmtId="0" fontId="31" fillId="0" borderId="37" xfId="1" applyFont="1" applyBorder="1" applyAlignment="1" applyProtection="1">
      <alignment horizontal="center" vertical="center" shrinkToFit="1"/>
      <protection locked="0"/>
    </xf>
    <xf numFmtId="0" fontId="31" fillId="0" borderId="36" xfId="1" applyFont="1" applyBorder="1" applyAlignment="1" applyProtection="1">
      <alignment horizontal="center" vertical="center" shrinkToFit="1"/>
      <protection locked="0"/>
    </xf>
    <xf numFmtId="0" fontId="31" fillId="0" borderId="34" xfId="1" applyFont="1" applyBorder="1" applyAlignment="1" applyProtection="1">
      <alignment horizontal="center" vertical="center" shrinkToFit="1"/>
      <protection locked="0"/>
    </xf>
    <xf numFmtId="0" fontId="31" fillId="0" borderId="33" xfId="1" applyFont="1" applyBorder="1" applyAlignment="1" applyProtection="1">
      <alignment horizontal="center" vertical="center" shrinkToFit="1"/>
      <protection locked="0"/>
    </xf>
    <xf numFmtId="0" fontId="30" fillId="0" borderId="43" xfId="1" applyFont="1" applyBorder="1" applyAlignment="1" applyProtection="1">
      <alignment horizontal="center" vertical="center" shrinkToFit="1"/>
      <protection locked="0"/>
    </xf>
    <xf numFmtId="0" fontId="30" fillId="0" borderId="41" xfId="1" applyFont="1" applyBorder="1" applyAlignment="1" applyProtection="1">
      <alignment horizontal="center" vertical="center" shrinkToFit="1"/>
      <protection locked="0"/>
    </xf>
    <xf numFmtId="0" fontId="30" fillId="0" borderId="20" xfId="1" applyFont="1" applyBorder="1" applyAlignment="1" applyProtection="1">
      <alignment horizontal="center" vertical="center" wrapText="1"/>
      <protection locked="0"/>
    </xf>
    <xf numFmtId="0" fontId="30" fillId="0" borderId="21" xfId="1" applyFont="1" applyBorder="1" applyAlignment="1" applyProtection="1">
      <alignment horizontal="center" vertical="center" wrapText="1"/>
      <protection locked="0"/>
    </xf>
    <xf numFmtId="0" fontId="30" fillId="0" borderId="22" xfId="1" applyFont="1" applyBorder="1" applyAlignment="1" applyProtection="1">
      <alignment horizontal="center" vertical="center" wrapText="1"/>
      <protection locked="0"/>
    </xf>
    <xf numFmtId="177" fontId="30" fillId="0" borderId="16" xfId="1" applyNumberFormat="1" applyFont="1" applyBorder="1" applyAlignment="1" applyProtection="1">
      <alignment horizontal="left" vertical="center" shrinkToFit="1"/>
      <protection locked="0"/>
    </xf>
    <xf numFmtId="0" fontId="30" fillId="0" borderId="8" xfId="1" applyFont="1" applyBorder="1" applyAlignment="1" applyProtection="1">
      <alignment horizontal="center" vertical="center" shrinkToFit="1"/>
      <protection locked="0"/>
    </xf>
    <xf numFmtId="0" fontId="30" fillId="0" borderId="2" xfId="1" applyFont="1" applyBorder="1" applyAlignment="1" applyProtection="1">
      <alignment horizontal="center" vertical="center" shrinkToFit="1"/>
      <protection locked="0"/>
    </xf>
    <xf numFmtId="0" fontId="30" fillId="0" borderId="9" xfId="1" applyFont="1" applyBorder="1" applyAlignment="1" applyProtection="1">
      <alignment horizontal="center" vertical="center" shrinkToFit="1"/>
      <protection locked="0"/>
    </xf>
    <xf numFmtId="0" fontId="30" fillId="0" borderId="11" xfId="1" applyFont="1" applyBorder="1" applyAlignment="1" applyProtection="1">
      <alignment horizontal="center" vertical="center" shrinkToFit="1"/>
      <protection locked="0"/>
    </xf>
    <xf numFmtId="0" fontId="30" fillId="0" borderId="3" xfId="1" applyFont="1" applyBorder="1" applyAlignment="1" applyProtection="1">
      <alignment horizontal="center" vertical="center" shrinkToFit="1"/>
      <protection locked="0"/>
    </xf>
    <xf numFmtId="0" fontId="30" fillId="0" borderId="12" xfId="1" applyFont="1" applyBorder="1" applyAlignment="1" applyProtection="1">
      <alignment horizontal="center" vertical="center" shrinkToFit="1"/>
      <protection locked="0"/>
    </xf>
    <xf numFmtId="0" fontId="10" fillId="0" borderId="8" xfId="1" applyFont="1" applyBorder="1" applyAlignment="1">
      <alignment horizontal="right" vertical="center" wrapText="1"/>
    </xf>
    <xf numFmtId="0" fontId="10" fillId="0" borderId="11" xfId="1" applyFont="1" applyBorder="1" applyAlignment="1">
      <alignment horizontal="right" vertical="center" wrapText="1"/>
    </xf>
    <xf numFmtId="0" fontId="33" fillId="0" borderId="2" xfId="1" applyFont="1" applyBorder="1" applyAlignment="1" applyProtection="1">
      <alignment horizontal="center" vertical="center" shrinkToFit="1"/>
      <protection locked="0"/>
    </xf>
    <xf numFmtId="0" fontId="33" fillId="0" borderId="3" xfId="1" applyFont="1" applyBorder="1" applyAlignment="1" applyProtection="1">
      <alignment horizontal="center" vertical="center" shrinkToFit="1"/>
      <protection locked="0"/>
    </xf>
    <xf numFmtId="0" fontId="10" fillId="0" borderId="12" xfId="1" applyFont="1" applyBorder="1" applyAlignment="1">
      <alignment horizontal="left" vertical="center" wrapText="1"/>
    </xf>
    <xf numFmtId="0" fontId="31" fillId="0" borderId="10" xfId="1" applyFont="1" applyBorder="1" applyAlignment="1" applyProtection="1">
      <alignment horizontal="center" vertical="center" shrinkToFit="1"/>
      <protection locked="0"/>
    </xf>
    <xf numFmtId="0" fontId="31" fillId="0" borderId="31" xfId="1" applyFont="1" applyBorder="1" applyAlignment="1" applyProtection="1">
      <alignment horizontal="center" vertical="center" shrinkToFit="1"/>
      <protection locked="0"/>
    </xf>
    <xf numFmtId="0" fontId="31" fillId="0" borderId="32" xfId="1" applyFont="1" applyBorder="1" applyAlignment="1" applyProtection="1">
      <alignment horizontal="center" vertical="center" shrinkToFit="1"/>
      <protection locked="0"/>
    </xf>
    <xf numFmtId="0" fontId="30" fillId="0" borderId="42" xfId="1" applyFont="1" applyBorder="1" applyAlignment="1" applyProtection="1">
      <alignment horizontal="center" vertical="center" shrinkToFit="1"/>
      <protection locked="0"/>
    </xf>
    <xf numFmtId="0" fontId="30" fillId="0" borderId="10" xfId="1" applyFont="1" applyBorder="1" applyAlignment="1" applyProtection="1">
      <alignment horizontal="center" vertical="center" shrinkToFit="1"/>
      <protection locked="0"/>
    </xf>
    <xf numFmtId="0" fontId="30" fillId="0" borderId="0" xfId="1" applyFont="1" applyAlignment="1" applyProtection="1">
      <alignment horizontal="center" vertical="center" shrinkToFit="1"/>
      <protection locked="0"/>
    </xf>
    <xf numFmtId="0" fontId="30" fillId="0" borderId="5" xfId="1" applyFont="1" applyBorder="1" applyAlignment="1" applyProtection="1">
      <alignment horizontal="center" vertical="center" shrinkToFit="1"/>
      <protection locked="0"/>
    </xf>
    <xf numFmtId="0" fontId="10" fillId="0" borderId="10" xfId="1" applyFont="1" applyBorder="1" applyAlignment="1">
      <alignment horizontal="right" vertical="center" wrapText="1"/>
    </xf>
    <xf numFmtId="0" fontId="33" fillId="0" borderId="7" xfId="1" applyFont="1" applyBorder="1" applyAlignment="1" applyProtection="1">
      <alignment horizontal="center" vertical="center" shrinkToFit="1"/>
      <protection locked="0"/>
    </xf>
    <xf numFmtId="0" fontId="12" fillId="0" borderId="4" xfId="1" applyFont="1" applyBorder="1" applyAlignment="1">
      <alignment vertical="top" shrinkToFit="1"/>
    </xf>
    <xf numFmtId="0" fontId="12" fillId="0" borderId="13" xfId="1" applyFont="1" applyBorder="1" applyAlignment="1">
      <alignment vertical="top" shrinkToFit="1"/>
    </xf>
    <xf numFmtId="0" fontId="12" fillId="0" borderId="1" xfId="1" applyFont="1" applyBorder="1" applyAlignment="1">
      <alignment horizontal="center" vertical="center" wrapText="1"/>
    </xf>
    <xf numFmtId="0" fontId="12" fillId="0" borderId="14" xfId="1" applyFont="1" applyBorder="1" applyAlignment="1">
      <alignment horizontal="center" vertical="center" wrapText="1"/>
    </xf>
    <xf numFmtId="0" fontId="12" fillId="0" borderId="13" xfId="1" applyFont="1" applyBorder="1" applyAlignment="1">
      <alignment horizontal="center" vertical="top" wrapText="1"/>
    </xf>
    <xf numFmtId="0" fontId="12" fillId="0" borderId="14" xfId="1" applyFont="1" applyBorder="1" applyAlignment="1">
      <alignment horizontal="center" vertical="top" wrapText="1"/>
    </xf>
    <xf numFmtId="0" fontId="5" fillId="0" borderId="0" xfId="1" applyFont="1" applyAlignment="1">
      <alignment horizontal="center" vertical="center"/>
    </xf>
    <xf numFmtId="0" fontId="32" fillId="0" borderId="7" xfId="1" applyFont="1" applyBorder="1" applyAlignment="1" applyProtection="1">
      <alignment horizontal="left" indent="1" shrinkToFit="1"/>
      <protection hidden="1"/>
    </xf>
    <xf numFmtId="0" fontId="98" fillId="0" borderId="0" xfId="1" applyFont="1" applyAlignment="1">
      <alignment horizontal="right" vertical="center"/>
    </xf>
    <xf numFmtId="0" fontId="70" fillId="0" borderId="0" xfId="1" applyFont="1" applyAlignment="1">
      <alignment horizontal="right" vertical="center"/>
    </xf>
    <xf numFmtId="0" fontId="12" fillId="0" borderId="0" xfId="1" applyFont="1" applyAlignment="1">
      <alignment horizontal="left" vertical="center" wrapText="1" indent="1"/>
    </xf>
    <xf numFmtId="0" fontId="12" fillId="0" borderId="4" xfId="1" applyFont="1" applyBorder="1" applyAlignment="1" applyProtection="1">
      <alignment horizontal="center" vertical="center" shrinkToFit="1"/>
      <protection locked="0"/>
    </xf>
    <xf numFmtId="0" fontId="12" fillId="0" borderId="13" xfId="1" applyFont="1" applyBorder="1" applyAlignment="1" applyProtection="1">
      <alignment horizontal="center" vertical="center" shrinkToFit="1"/>
      <protection locked="0"/>
    </xf>
    <xf numFmtId="0" fontId="12" fillId="0" borderId="4" xfId="1" applyFont="1" applyBorder="1" applyAlignment="1" applyProtection="1">
      <alignment horizontal="center" vertical="center" wrapText="1"/>
      <protection locked="0"/>
    </xf>
    <xf numFmtId="0" fontId="12" fillId="0" borderId="13" xfId="1" applyFont="1" applyBorder="1" applyAlignment="1" applyProtection="1">
      <alignment horizontal="center" vertical="center" wrapText="1"/>
      <protection locked="0"/>
    </xf>
    <xf numFmtId="0" fontId="99" fillId="0" borderId="0" xfId="1" applyFont="1" applyAlignment="1">
      <alignment horizontal="left" vertical="center" indent="2"/>
    </xf>
    <xf numFmtId="0" fontId="12" fillId="0" borderId="0" xfId="1" applyFont="1" applyAlignment="1">
      <alignment horizontal="left" vertical="top" wrapText="1" indent="1"/>
    </xf>
    <xf numFmtId="0" fontId="12" fillId="0" borderId="3" xfId="1" applyFont="1" applyBorder="1" applyAlignment="1">
      <alignment horizontal="left" vertical="top" wrapText="1" indent="1"/>
    </xf>
    <xf numFmtId="0" fontId="12" fillId="0" borderId="13" xfId="1" applyFont="1" applyBorder="1" applyAlignment="1" applyProtection="1">
      <alignment horizontal="center" vertical="top" wrapText="1"/>
      <protection locked="0"/>
    </xf>
    <xf numFmtId="0" fontId="12" fillId="0" borderId="1" xfId="1" applyFont="1" applyBorder="1" applyAlignment="1" applyProtection="1">
      <alignment horizontal="center" vertical="top" wrapText="1"/>
      <protection locked="0"/>
    </xf>
    <xf numFmtId="0" fontId="12" fillId="0" borderId="13" xfId="1" applyFont="1" applyBorder="1" applyAlignment="1">
      <alignment horizontal="center" vertical="center" wrapText="1"/>
    </xf>
    <xf numFmtId="210" fontId="12" fillId="0" borderId="13" xfId="1" applyNumberFormat="1" applyFont="1" applyBorder="1" applyAlignment="1">
      <alignment horizontal="center" vertical="center" wrapText="1"/>
    </xf>
    <xf numFmtId="210" fontId="12" fillId="0" borderId="14" xfId="1" applyNumberFormat="1" applyFont="1" applyBorder="1" applyAlignment="1">
      <alignment horizontal="center" vertical="center" wrapText="1"/>
    </xf>
    <xf numFmtId="209" fontId="12" fillId="0" borderId="4" xfId="1" applyNumberFormat="1" applyFont="1" applyBorder="1" applyAlignment="1" applyProtection="1">
      <alignment horizontal="center" vertical="center" shrinkToFit="1"/>
      <protection locked="0"/>
    </xf>
    <xf numFmtId="209" fontId="12" fillId="0" borderId="13" xfId="1" applyNumberFormat="1" applyFont="1" applyBorder="1" applyAlignment="1" applyProtection="1">
      <alignment horizontal="center" vertical="center" shrinkToFit="1"/>
      <protection locked="0"/>
    </xf>
    <xf numFmtId="0" fontId="12" fillId="0" borderId="4" xfId="1" applyFont="1" applyBorder="1" applyAlignment="1">
      <alignment horizontal="center" vertical="center" wrapText="1"/>
    </xf>
    <xf numFmtId="210" fontId="12" fillId="0" borderId="4" xfId="1" applyNumberFormat="1" applyFont="1" applyBorder="1" applyAlignment="1">
      <alignment horizontal="center" vertical="center" wrapText="1"/>
    </xf>
    <xf numFmtId="0" fontId="12" fillId="0" borderId="4" xfId="1" applyFont="1" applyBorder="1" applyAlignment="1" applyProtection="1">
      <alignment horizontal="center" vertical="top" shrinkToFit="1"/>
      <protection locked="0"/>
    </xf>
    <xf numFmtId="0" fontId="12" fillId="0" borderId="13" xfId="1" applyFont="1" applyBorder="1" applyAlignment="1" applyProtection="1">
      <alignment horizontal="center" vertical="top" shrinkToFit="1"/>
      <protection locked="0"/>
    </xf>
    <xf numFmtId="209" fontId="12" fillId="0" borderId="1" xfId="1" applyNumberFormat="1" applyFont="1" applyBorder="1" applyAlignment="1" applyProtection="1">
      <alignment horizontal="center" vertical="center" shrinkToFit="1"/>
      <protection locked="0"/>
    </xf>
    <xf numFmtId="209" fontId="12" fillId="0" borderId="14" xfId="1" applyNumberFormat="1" applyFont="1" applyBorder="1" applyAlignment="1" applyProtection="1">
      <alignment horizontal="center" vertical="center" shrinkToFit="1"/>
      <protection locked="0"/>
    </xf>
    <xf numFmtId="210" fontId="12" fillId="0" borderId="1" xfId="1" applyNumberFormat="1" applyFont="1" applyBorder="1" applyAlignment="1">
      <alignment horizontal="center" vertical="center" shrinkToFit="1"/>
    </xf>
    <xf numFmtId="210" fontId="12" fillId="0" borderId="14" xfId="1" applyNumberFormat="1" applyFont="1" applyBorder="1" applyAlignment="1">
      <alignment horizontal="center" vertical="center" shrinkToFit="1"/>
    </xf>
    <xf numFmtId="0" fontId="101" fillId="0" borderId="38" xfId="1" applyFont="1" applyBorder="1" applyAlignment="1">
      <alignment horizontal="center" vertical="center" wrapText="1"/>
    </xf>
    <xf numFmtId="0" fontId="101" fillId="0" borderId="62" xfId="1" applyFont="1" applyBorder="1" applyAlignment="1">
      <alignment horizontal="center" vertical="center" wrapText="1"/>
    </xf>
    <xf numFmtId="0" fontId="11" fillId="0" borderId="11" xfId="1" applyFont="1" applyBorder="1" applyAlignment="1">
      <alignment horizontal="center" vertical="top" wrapText="1"/>
    </xf>
    <xf numFmtId="0" fontId="11" fillId="0" borderId="3" xfId="1" applyFont="1" applyBorder="1" applyAlignment="1">
      <alignment horizontal="center" vertical="top" wrapText="1"/>
    </xf>
    <xf numFmtId="0" fontId="11" fillId="0" borderId="12" xfId="1" applyFont="1" applyBorder="1" applyAlignment="1">
      <alignment horizontal="center" vertical="top" wrapText="1"/>
    </xf>
    <xf numFmtId="0" fontId="12" fillId="0" borderId="8" xfId="1" applyFont="1" applyBorder="1" applyAlignment="1">
      <alignment horizontal="center" vertical="center" wrapText="1"/>
    </xf>
    <xf numFmtId="0" fontId="12" fillId="0" borderId="2" xfId="1" applyFont="1" applyBorder="1" applyAlignment="1">
      <alignment horizontal="center" vertical="center" wrapText="1"/>
    </xf>
    <xf numFmtId="0" fontId="12" fillId="0" borderId="11" xfId="1" applyFont="1" applyBorder="1" applyAlignment="1">
      <alignment horizontal="center" vertical="center" wrapText="1"/>
    </xf>
    <xf numFmtId="0" fontId="12" fillId="0" borderId="3" xfId="1" applyFont="1" applyBorder="1" applyAlignment="1">
      <alignment horizontal="center" vertical="center" wrapText="1"/>
    </xf>
    <xf numFmtId="0" fontId="12" fillId="0" borderId="166" xfId="1" applyFont="1" applyBorder="1" applyAlignment="1" applyProtection="1">
      <alignment horizontal="center" vertical="top" shrinkToFit="1"/>
      <protection locked="0"/>
    </xf>
    <xf numFmtId="0" fontId="12" fillId="0" borderId="97" xfId="1" applyFont="1" applyBorder="1" applyAlignment="1" applyProtection="1">
      <alignment horizontal="center" vertical="top" shrinkToFit="1"/>
      <protection locked="0"/>
    </xf>
    <xf numFmtId="0" fontId="12" fillId="0" borderId="167" xfId="1" applyFont="1" applyBorder="1" applyAlignment="1" applyProtection="1">
      <alignment horizontal="center" vertical="top" shrinkToFit="1"/>
      <protection locked="0"/>
    </xf>
    <xf numFmtId="0" fontId="12" fillId="0" borderId="168" xfId="1" applyFont="1" applyBorder="1" applyAlignment="1">
      <alignment horizontal="center" vertical="center" shrinkToFit="1"/>
    </xf>
    <xf numFmtId="0" fontId="12" fillId="0" borderId="98" xfId="1" applyFont="1" applyBorder="1" applyAlignment="1">
      <alignment horizontal="center" vertical="center" shrinkToFit="1"/>
    </xf>
    <xf numFmtId="0" fontId="12" fillId="0" borderId="169" xfId="1" applyFont="1" applyBorder="1" applyAlignment="1">
      <alignment horizontal="center" vertical="center" shrinkToFit="1"/>
    </xf>
    <xf numFmtId="0" fontId="12" fillId="0" borderId="16" xfId="1" applyFont="1" applyBorder="1" applyAlignment="1">
      <alignment horizontal="center" vertical="center" shrinkToFit="1"/>
    </xf>
    <xf numFmtId="0" fontId="12" fillId="0" borderId="4" xfId="1" applyFont="1" applyBorder="1" applyAlignment="1">
      <alignment horizontal="center" vertical="center" shrinkToFit="1"/>
    </xf>
    <xf numFmtId="0" fontId="12" fillId="0" borderId="8" xfId="1" applyFont="1" applyBorder="1" applyAlignment="1">
      <alignment horizontal="center" vertical="center" wrapText="1" justifyLastLine="1"/>
    </xf>
    <xf numFmtId="0" fontId="12" fillId="0" borderId="2" xfId="1" applyFont="1" applyBorder="1" applyAlignment="1">
      <alignment horizontal="center" vertical="center" wrapText="1" justifyLastLine="1"/>
    </xf>
    <xf numFmtId="0" fontId="12" fillId="0" borderId="9" xfId="1" applyFont="1" applyBorder="1" applyAlignment="1">
      <alignment horizontal="center" vertical="center" wrapText="1" justifyLastLine="1"/>
    </xf>
    <xf numFmtId="0" fontId="12" fillId="0" borderId="11" xfId="1" applyFont="1" applyBorder="1" applyAlignment="1">
      <alignment horizontal="center" vertical="center" wrapText="1" justifyLastLine="1"/>
    </xf>
    <xf numFmtId="0" fontId="12" fillId="0" borderId="3" xfId="1" applyFont="1" applyBorder="1" applyAlignment="1">
      <alignment horizontal="center" vertical="center" wrapText="1" justifyLastLine="1"/>
    </xf>
    <xf numFmtId="0" fontId="12" fillId="0" borderId="12" xfId="1" applyFont="1" applyBorder="1" applyAlignment="1">
      <alignment horizontal="center" vertical="center" wrapText="1" justifyLastLine="1"/>
    </xf>
    <xf numFmtId="177" fontId="12" fillId="0" borderId="15" xfId="1" applyNumberFormat="1" applyFont="1" applyBorder="1" applyAlignment="1">
      <alignment horizontal="center" vertical="center" wrapText="1"/>
    </xf>
    <xf numFmtId="177" fontId="12" fillId="0" borderId="16" xfId="1" applyNumberFormat="1" applyFont="1" applyBorder="1" applyAlignment="1">
      <alignment horizontal="center" vertical="center" wrapText="1"/>
    </xf>
    <xf numFmtId="0" fontId="11" fillId="0" borderId="15" xfId="1" applyFont="1" applyBorder="1" applyAlignment="1">
      <alignment horizontal="center" vertical="center" wrapText="1"/>
    </xf>
    <xf numFmtId="0" fontId="11" fillId="0" borderId="16" xfId="1" applyFont="1" applyBorder="1" applyAlignment="1">
      <alignment horizontal="center" vertical="center" wrapText="1"/>
    </xf>
    <xf numFmtId="0" fontId="12" fillId="0" borderId="36" xfId="1" applyFont="1" applyBorder="1" applyAlignment="1">
      <alignment horizontal="center" vertical="center" wrapText="1"/>
    </xf>
    <xf numFmtId="0" fontId="10" fillId="0" borderId="44" xfId="1" applyFont="1" applyBorder="1" applyAlignment="1">
      <alignment horizontal="center" vertical="center" wrapText="1"/>
    </xf>
    <xf numFmtId="0" fontId="10" fillId="0" borderId="8" xfId="1" applyFont="1" applyBorder="1" applyAlignment="1">
      <alignment horizontal="center" vertical="center" wrapText="1"/>
    </xf>
    <xf numFmtId="0" fontId="10" fillId="0" borderId="2" xfId="1" applyFont="1" applyBorder="1" applyAlignment="1">
      <alignment horizontal="center" vertical="center" wrapText="1"/>
    </xf>
    <xf numFmtId="0" fontId="10" fillId="0" borderId="9" xfId="1" applyFont="1" applyBorder="1" applyAlignment="1">
      <alignment horizontal="center" vertical="center" wrapText="1"/>
    </xf>
    <xf numFmtId="0" fontId="10" fillId="0" borderId="11" xfId="1" applyFont="1" applyBorder="1" applyAlignment="1">
      <alignment horizontal="center" vertical="center" wrapText="1"/>
    </xf>
    <xf numFmtId="0" fontId="10" fillId="0" borderId="3" xfId="1" applyFont="1" applyBorder="1" applyAlignment="1">
      <alignment horizontal="center" vertical="center" wrapText="1"/>
    </xf>
    <xf numFmtId="0" fontId="10" fillId="0" borderId="12" xfId="1" applyFont="1" applyBorder="1" applyAlignment="1">
      <alignment horizontal="center" vertical="center" wrapText="1"/>
    </xf>
    <xf numFmtId="0" fontId="11" fillId="0" borderId="8" xfId="1" applyFont="1" applyBorder="1" applyAlignment="1">
      <alignment horizontal="center" wrapText="1"/>
    </xf>
    <xf numFmtId="0" fontId="11" fillId="0" borderId="2" xfId="1" applyFont="1" applyBorder="1" applyAlignment="1">
      <alignment horizontal="center" wrapText="1"/>
    </xf>
    <xf numFmtId="0" fontId="11" fillId="0" borderId="9" xfId="1" applyFont="1" applyBorder="1" applyAlignment="1">
      <alignment horizontal="center" wrapText="1"/>
    </xf>
    <xf numFmtId="0" fontId="2" fillId="0" borderId="0" xfId="1" applyFont="1" applyAlignment="1">
      <alignment horizontal="right"/>
    </xf>
    <xf numFmtId="0" fontId="2" fillId="0" borderId="7" xfId="1" applyFont="1" applyBorder="1" applyAlignment="1" applyProtection="1">
      <alignment horizontal="center"/>
      <protection hidden="1"/>
    </xf>
    <xf numFmtId="0" fontId="12" fillId="0" borderId="4" xfId="1" applyFont="1" applyBorder="1" applyAlignment="1" applyProtection="1">
      <alignment vertical="top" shrinkToFit="1"/>
      <protection locked="0"/>
    </xf>
    <xf numFmtId="0" fontId="12" fillId="0" borderId="4" xfId="1" applyFont="1" applyBorder="1" applyAlignment="1">
      <alignment vertical="center" shrinkToFit="1"/>
    </xf>
    <xf numFmtId="0" fontId="12" fillId="0" borderId="2" xfId="1" applyFont="1" applyBorder="1" applyAlignment="1">
      <alignment vertical="top" shrinkToFit="1"/>
    </xf>
    <xf numFmtId="209" fontId="12" fillId="0" borderId="13" xfId="1" applyNumberFormat="1" applyFont="1" applyBorder="1" applyAlignment="1">
      <alignment horizontal="center" vertical="center" shrinkToFit="1"/>
    </xf>
    <xf numFmtId="209" fontId="12" fillId="0" borderId="14" xfId="1" applyNumberFormat="1" applyFont="1" applyBorder="1" applyAlignment="1">
      <alignment horizontal="center" vertical="center" shrinkToFit="1"/>
    </xf>
    <xf numFmtId="0" fontId="12" fillId="0" borderId="163" xfId="1" applyFont="1" applyBorder="1" applyAlignment="1">
      <alignment horizontal="center" vertical="top" wrapText="1"/>
    </xf>
    <xf numFmtId="0" fontId="12" fillId="0" borderId="126" xfId="1" applyFont="1" applyBorder="1" applyAlignment="1">
      <alignment horizontal="center" vertical="top" wrapText="1"/>
    </xf>
    <xf numFmtId="0" fontId="12" fillId="0" borderId="127" xfId="1" applyFont="1" applyBorder="1" applyAlignment="1">
      <alignment horizontal="center" vertical="top" wrapText="1"/>
    </xf>
    <xf numFmtId="0" fontId="12" fillId="0" borderId="16" xfId="1" applyFont="1" applyBorder="1" applyAlignment="1">
      <alignment horizontal="center" vertical="top" shrinkToFit="1"/>
    </xf>
    <xf numFmtId="0" fontId="12" fillId="0" borderId="1" xfId="1" applyFont="1" applyBorder="1" applyAlignment="1">
      <alignment horizontal="center" vertical="top" wrapText="1"/>
    </xf>
    <xf numFmtId="209" fontId="12" fillId="0" borderId="1" xfId="1" applyNumberFormat="1" applyFont="1" applyBorder="1" applyAlignment="1">
      <alignment horizontal="center" vertical="center" shrinkToFit="1"/>
    </xf>
    <xf numFmtId="0" fontId="12" fillId="0" borderId="4" xfId="1" applyFont="1" applyBorder="1" applyAlignment="1">
      <alignment horizontal="center" vertical="top" wrapText="1"/>
    </xf>
    <xf numFmtId="0" fontId="12" fillId="0" borderId="4" xfId="1" applyFont="1" applyBorder="1" applyAlignment="1">
      <alignment horizontal="center" vertical="top" shrinkToFit="1"/>
    </xf>
    <xf numFmtId="0" fontId="12" fillId="0" borderId="13" xfId="1" applyFont="1" applyBorder="1" applyAlignment="1">
      <alignment horizontal="center" vertical="top" shrinkToFit="1"/>
    </xf>
    <xf numFmtId="209" fontId="12" fillId="0" borderId="4" xfId="1" applyNumberFormat="1" applyFont="1" applyBorder="1" applyAlignment="1">
      <alignment horizontal="center" vertical="center" shrinkToFit="1"/>
    </xf>
    <xf numFmtId="0" fontId="12" fillId="0" borderId="166" xfId="1" applyFont="1" applyBorder="1" applyAlignment="1">
      <alignment horizontal="center" vertical="top" shrinkToFit="1"/>
    </xf>
    <xf numFmtId="0" fontId="12" fillId="0" borderId="97" xfId="1" applyFont="1" applyBorder="1" applyAlignment="1">
      <alignment horizontal="center" vertical="top" shrinkToFit="1"/>
    </xf>
    <xf numFmtId="0" fontId="12" fillId="0" borderId="167" xfId="1" applyFont="1" applyBorder="1" applyAlignment="1">
      <alignment horizontal="center" vertical="top" shrinkToFit="1"/>
    </xf>
    <xf numFmtId="0" fontId="2" fillId="0" borderId="4" xfId="0" applyFont="1" applyBorder="1" applyAlignment="1">
      <alignment horizontal="center" vertical="center" shrinkToFit="1"/>
    </xf>
    <xf numFmtId="0" fontId="61" fillId="0" borderId="110" xfId="0" applyFont="1" applyBorder="1" applyAlignment="1">
      <alignment horizontal="center" vertical="center" shrinkToFit="1"/>
    </xf>
    <xf numFmtId="0" fontId="61" fillId="0" borderId="13" xfId="0" applyFont="1" applyBorder="1" applyAlignment="1">
      <alignment horizontal="right" vertical="center" shrinkToFit="1"/>
    </xf>
    <xf numFmtId="0" fontId="61" fillId="0" borderId="1" xfId="0" applyFont="1" applyBorder="1" applyAlignment="1">
      <alignment horizontal="right" vertical="center" shrinkToFit="1"/>
    </xf>
    <xf numFmtId="0" fontId="61" fillId="0" borderId="2" xfId="0" applyFont="1" applyBorder="1" applyAlignment="1">
      <alignment horizontal="center" vertical="center" shrinkToFit="1"/>
    </xf>
    <xf numFmtId="0" fontId="61" fillId="0" borderId="0" xfId="0" applyFont="1" applyAlignment="1">
      <alignment horizontal="center" vertical="center" shrinkToFit="1"/>
    </xf>
    <xf numFmtId="0" fontId="61" fillId="0" borderId="3" xfId="0" applyFont="1" applyBorder="1" applyAlignment="1">
      <alignment horizontal="center" vertical="center" shrinkToFit="1"/>
    </xf>
    <xf numFmtId="0" fontId="12" fillId="0" borderId="2" xfId="0" applyFont="1" applyBorder="1" applyAlignment="1">
      <alignment horizontal="left" vertical="center" shrinkToFit="1"/>
    </xf>
    <xf numFmtId="0" fontId="12" fillId="0" borderId="9" xfId="0" applyFont="1" applyBorder="1" applyAlignment="1">
      <alignment horizontal="left" vertical="center" shrinkToFit="1"/>
    </xf>
    <xf numFmtId="0" fontId="12" fillId="0" borderId="0" xfId="0" applyFont="1" applyAlignment="1">
      <alignment horizontal="left" vertical="center" shrinkToFit="1"/>
    </xf>
    <xf numFmtId="0" fontId="12" fillId="0" borderId="5" xfId="0" applyFont="1" applyBorder="1" applyAlignment="1">
      <alignment horizontal="left" vertical="center" shrinkToFit="1"/>
    </xf>
    <xf numFmtId="0" fontId="12" fillId="0" borderId="3" xfId="0" applyFont="1" applyBorder="1" applyAlignment="1">
      <alignment horizontal="left" vertical="center" shrinkToFit="1"/>
    </xf>
    <xf numFmtId="0" fontId="12" fillId="0" borderId="12" xfId="0" applyFont="1" applyBorder="1" applyAlignment="1">
      <alignment horizontal="left" vertical="center" shrinkToFit="1"/>
    </xf>
    <xf numFmtId="0" fontId="12" fillId="0" borderId="8" xfId="0" applyFont="1" applyBorder="1" applyAlignment="1">
      <alignment horizontal="right" vertical="center" shrinkToFit="1"/>
    </xf>
    <xf numFmtId="0" fontId="12" fillId="0" borderId="2" xfId="0" applyFont="1" applyBorder="1" applyAlignment="1">
      <alignment horizontal="right" vertical="center" shrinkToFit="1"/>
    </xf>
    <xf numFmtId="176" fontId="10" fillId="0" borderId="3" xfId="0" applyNumberFormat="1" applyFont="1" applyBorder="1" applyAlignment="1">
      <alignment horizontal="distributed" vertical="center"/>
    </xf>
    <xf numFmtId="0" fontId="12" fillId="0" borderId="3" xfId="0" applyFont="1" applyBorder="1" applyAlignment="1">
      <alignment horizontal="center" vertical="center"/>
    </xf>
    <xf numFmtId="0" fontId="45" fillId="0" borderId="4" xfId="0" applyFont="1" applyBorder="1" applyAlignment="1">
      <alignment horizontal="center" vertical="center" shrinkToFit="1"/>
    </xf>
    <xf numFmtId="0" fontId="45" fillId="0" borderId="15" xfId="0" applyFont="1" applyBorder="1" applyAlignment="1">
      <alignment horizontal="center" vertical="center" shrinkToFit="1"/>
    </xf>
    <xf numFmtId="0" fontId="45" fillId="0" borderId="8" xfId="0" applyFont="1" applyBorder="1" applyAlignment="1">
      <alignment horizontal="center" vertical="center" shrinkToFit="1"/>
    </xf>
    <xf numFmtId="0" fontId="45" fillId="0" borderId="2" xfId="0" applyFont="1" applyBorder="1" applyAlignment="1">
      <alignment horizontal="center" vertical="center" shrinkToFit="1"/>
    </xf>
    <xf numFmtId="0" fontId="45" fillId="0" borderId="9" xfId="0" applyFont="1" applyBorder="1" applyAlignment="1">
      <alignment horizontal="center" vertical="center" shrinkToFit="1"/>
    </xf>
    <xf numFmtId="0" fontId="45" fillId="0" borderId="11" xfId="0" applyFont="1" applyBorder="1" applyAlignment="1">
      <alignment horizontal="center" vertical="center" shrinkToFit="1"/>
    </xf>
    <xf numFmtId="0" fontId="45" fillId="0" borderId="3" xfId="0" applyFont="1" applyBorder="1" applyAlignment="1">
      <alignment horizontal="center" vertical="center" shrinkToFit="1"/>
    </xf>
    <xf numFmtId="0" fontId="45" fillId="0" borderId="12" xfId="0" applyFont="1" applyBorder="1" applyAlignment="1">
      <alignment horizontal="center" vertical="center" shrinkToFit="1"/>
    </xf>
    <xf numFmtId="0" fontId="45" fillId="0" borderId="13" xfId="0" applyFont="1" applyBorder="1" applyAlignment="1">
      <alignment horizontal="center" vertical="center" shrinkToFit="1"/>
    </xf>
    <xf numFmtId="0" fontId="45" fillId="0" borderId="1" xfId="0" applyFont="1" applyBorder="1" applyAlignment="1">
      <alignment horizontal="center" vertical="center" shrinkToFit="1"/>
    </xf>
    <xf numFmtId="0" fontId="10" fillId="0" borderId="4" xfId="0" applyFont="1" applyBorder="1" applyAlignment="1">
      <alignment horizontal="center" vertical="center" wrapText="1" shrinkToFit="1"/>
    </xf>
    <xf numFmtId="0" fontId="10" fillId="0" borderId="4" xfId="0" applyFont="1" applyBorder="1" applyAlignment="1">
      <alignment horizontal="center" vertical="center" shrinkToFit="1"/>
    </xf>
    <xf numFmtId="0" fontId="61" fillId="0" borderId="16" xfId="0" applyFont="1" applyBorder="1" applyAlignment="1">
      <alignment horizontal="center" vertical="center" shrinkToFit="1"/>
    </xf>
    <xf numFmtId="0" fontId="61" fillId="0" borderId="4" xfId="0" applyFont="1" applyBorder="1" applyAlignment="1">
      <alignment horizontal="center" vertical="center" shrinkToFit="1"/>
    </xf>
    <xf numFmtId="0" fontId="33" fillId="0" borderId="45" xfId="0" applyFont="1" applyBorder="1" applyAlignment="1">
      <alignment horizontal="center" vertical="center" shrinkToFit="1"/>
    </xf>
    <xf numFmtId="0" fontId="33" fillId="0" borderId="46" xfId="0" applyFont="1" applyBorder="1" applyAlignment="1">
      <alignment horizontal="center" vertical="center" shrinkToFit="1"/>
    </xf>
    <xf numFmtId="0" fontId="33" fillId="0" borderId="63" xfId="0" applyFont="1" applyBorder="1" applyAlignment="1">
      <alignment horizontal="center" vertical="center" shrinkToFit="1"/>
    </xf>
    <xf numFmtId="0" fontId="61" fillId="0" borderId="20" xfId="0" applyFont="1" applyBorder="1" applyAlignment="1">
      <alignment horizontal="center" vertical="center" shrinkToFit="1"/>
    </xf>
    <xf numFmtId="0" fontId="61" fillId="0" borderId="21" xfId="0" applyFont="1" applyBorder="1" applyAlignment="1">
      <alignment horizontal="center" vertical="center" shrinkToFit="1"/>
    </xf>
    <xf numFmtId="0" fontId="61" fillId="0" borderId="22" xfId="0" applyFont="1" applyBorder="1" applyAlignment="1">
      <alignment horizontal="center" vertical="center" shrinkToFit="1"/>
    </xf>
    <xf numFmtId="0" fontId="45" fillId="0" borderId="10" xfId="0" applyFont="1" applyBorder="1" applyAlignment="1">
      <alignment horizontal="center" vertical="center" shrinkToFit="1"/>
    </xf>
    <xf numFmtId="0" fontId="45" fillId="0" borderId="0" xfId="0" applyFont="1" applyAlignment="1">
      <alignment horizontal="center" vertical="center" shrinkToFit="1"/>
    </xf>
    <xf numFmtId="0" fontId="45" fillId="0" borderId="5" xfId="0" applyFont="1" applyBorder="1" applyAlignment="1">
      <alignment horizontal="center" vertical="center" shrinkToFit="1"/>
    </xf>
    <xf numFmtId="0" fontId="45" fillId="0" borderId="14" xfId="0" applyFont="1" applyBorder="1" applyAlignment="1">
      <alignment horizontal="center" vertical="center" shrinkToFit="1"/>
    </xf>
    <xf numFmtId="0" fontId="10" fillId="0" borderId="23" xfId="0" applyFont="1" applyBorder="1" applyAlignment="1">
      <alignment horizontal="center" vertical="center"/>
    </xf>
    <xf numFmtId="0" fontId="10" fillId="0" borderId="19" xfId="0" applyFont="1" applyBorder="1" applyAlignment="1">
      <alignment horizontal="center" vertical="center"/>
    </xf>
    <xf numFmtId="0" fontId="10" fillId="0" borderId="24" xfId="0" applyFont="1" applyBorder="1" applyAlignment="1">
      <alignment horizontal="center" vertical="center"/>
    </xf>
    <xf numFmtId="0" fontId="69" fillId="0" borderId="27" xfId="0" applyFont="1" applyBorder="1" applyAlignment="1">
      <alignment vertical="center" shrinkToFit="1"/>
    </xf>
    <xf numFmtId="0" fontId="69" fillId="0" borderId="6" xfId="0" applyFont="1" applyBorder="1" applyAlignment="1">
      <alignment vertical="center" shrinkToFit="1"/>
    </xf>
    <xf numFmtId="0" fontId="69" fillId="0" borderId="28" xfId="0" applyFont="1" applyBorder="1" applyAlignment="1">
      <alignment vertical="center" shrinkToFit="1"/>
    </xf>
    <xf numFmtId="0" fontId="33" fillId="0" borderId="60" xfId="0" applyFont="1" applyBorder="1" applyAlignment="1">
      <alignment horizontal="center" vertical="center" shrinkToFit="1"/>
    </xf>
    <xf numFmtId="0" fontId="33" fillId="0" borderId="61" xfId="0" applyFont="1" applyBorder="1" applyAlignment="1">
      <alignment horizontal="center" vertical="center" shrinkToFit="1"/>
    </xf>
    <xf numFmtId="0" fontId="33" fillId="0" borderId="64" xfId="0" applyFont="1" applyBorder="1" applyAlignment="1">
      <alignment horizontal="center" vertical="center" shrinkToFit="1"/>
    </xf>
    <xf numFmtId="0" fontId="61" fillId="0" borderId="23" xfId="0" applyFont="1" applyBorder="1" applyAlignment="1">
      <alignment horizontal="center" vertical="center" shrinkToFit="1"/>
    </xf>
    <xf numFmtId="0" fontId="61" fillId="0" borderId="19" xfId="0" applyFont="1" applyBorder="1" applyAlignment="1">
      <alignment horizontal="center" vertical="center" shrinkToFit="1"/>
    </xf>
    <xf numFmtId="0" fontId="61" fillId="0" borderId="24" xfId="0" applyFont="1" applyBorder="1" applyAlignment="1">
      <alignment horizontal="center" vertical="center" shrinkToFit="1"/>
    </xf>
    <xf numFmtId="0" fontId="69" fillId="0" borderId="23" xfId="0" applyFont="1" applyBorder="1" applyAlignment="1">
      <alignment vertical="center" shrinkToFit="1"/>
    </xf>
    <xf numFmtId="0" fontId="69" fillId="0" borderId="19" xfId="0" applyFont="1" applyBorder="1" applyAlignment="1">
      <alignment vertical="center" shrinkToFit="1"/>
    </xf>
    <xf numFmtId="0" fontId="69" fillId="0" borderId="24" xfId="0" applyFont="1" applyBorder="1" applyAlignment="1">
      <alignment vertical="center" shrinkToFit="1"/>
    </xf>
    <xf numFmtId="0" fontId="61" fillId="0" borderId="13" xfId="0" applyFont="1" applyBorder="1" applyAlignment="1">
      <alignment horizontal="center" vertical="center" shrinkToFit="1"/>
    </xf>
    <xf numFmtId="0" fontId="61" fillId="0" borderId="1" xfId="0" applyFont="1" applyBorder="1" applyAlignment="1">
      <alignment horizontal="center" vertical="center" shrinkToFit="1"/>
    </xf>
    <xf numFmtId="0" fontId="61" fillId="0" borderId="14" xfId="0" applyFont="1" applyBorder="1" applyAlignment="1">
      <alignment horizontal="center" vertical="center" shrinkToFit="1"/>
    </xf>
    <xf numFmtId="0" fontId="69" fillId="0" borderId="20" xfId="0" applyFont="1" applyBorder="1" applyAlignment="1">
      <alignment vertical="center" shrinkToFit="1"/>
    </xf>
    <xf numFmtId="0" fontId="69" fillId="0" borderId="21" xfId="0" applyFont="1" applyBorder="1" applyAlignment="1">
      <alignment vertical="center" shrinkToFit="1"/>
    </xf>
    <xf numFmtId="0" fontId="69" fillId="0" borderId="22" xfId="0" applyFont="1" applyBorder="1" applyAlignment="1">
      <alignment vertical="center" shrinkToFit="1"/>
    </xf>
    <xf numFmtId="0" fontId="32" fillId="0" borderId="16" xfId="0" applyFont="1" applyBorder="1" applyAlignment="1">
      <alignment horizontal="center" vertical="center" shrinkToFit="1"/>
    </xf>
    <xf numFmtId="0" fontId="32" fillId="0" borderId="4" xfId="0" applyFont="1" applyBorder="1" applyAlignment="1">
      <alignment horizontal="center" vertical="center" shrinkToFit="1"/>
    </xf>
    <xf numFmtId="0" fontId="61" fillId="0" borderId="8" xfId="0" applyFont="1" applyBorder="1" applyAlignment="1">
      <alignment horizontal="center" vertical="center" shrinkToFit="1"/>
    </xf>
    <xf numFmtId="0" fontId="61" fillId="0" borderId="9" xfId="0" applyFont="1" applyBorder="1" applyAlignment="1">
      <alignment horizontal="center" vertical="center" shrinkToFit="1"/>
    </xf>
    <xf numFmtId="0" fontId="69" fillId="0" borderId="27" xfId="0" applyFont="1" applyBorder="1" applyAlignment="1">
      <alignment horizontal="center" vertical="center" shrinkToFit="1"/>
    </xf>
    <xf numFmtId="0" fontId="69" fillId="0" borderId="6" xfId="0" applyFont="1" applyBorder="1" applyAlignment="1">
      <alignment horizontal="center" vertical="center" shrinkToFit="1"/>
    </xf>
    <xf numFmtId="0" fontId="69" fillId="0" borderId="28" xfId="0" applyFont="1" applyBorder="1" applyAlignment="1">
      <alignment horizontal="center" vertical="center" shrinkToFit="1"/>
    </xf>
    <xf numFmtId="0" fontId="69" fillId="0" borderId="23" xfId="0" applyFont="1" applyBorder="1" applyAlignment="1">
      <alignment horizontal="center" vertical="center" shrinkToFit="1"/>
    </xf>
    <xf numFmtId="0" fontId="69" fillId="0" borderId="19" xfId="0" applyFont="1" applyBorder="1" applyAlignment="1">
      <alignment horizontal="center" vertical="center" shrinkToFit="1"/>
    </xf>
    <xf numFmtId="0" fontId="69" fillId="0" borderId="24" xfId="0" applyFont="1" applyBorder="1" applyAlignment="1">
      <alignment horizontal="center" vertical="center" shrinkToFit="1"/>
    </xf>
    <xf numFmtId="0" fontId="69" fillId="0" borderId="20" xfId="0" applyFont="1" applyBorder="1" applyAlignment="1">
      <alignment horizontal="center" vertical="center" shrinkToFit="1"/>
    </xf>
    <xf numFmtId="0" fontId="69" fillId="0" borderId="21" xfId="0" applyFont="1" applyBorder="1" applyAlignment="1">
      <alignment horizontal="center" vertical="center" shrinkToFit="1"/>
    </xf>
    <xf numFmtId="0" fontId="69" fillId="0" borderId="22" xfId="0" applyFont="1" applyBorder="1" applyAlignment="1">
      <alignment horizontal="center" vertical="center" shrinkToFit="1"/>
    </xf>
    <xf numFmtId="0" fontId="61" fillId="0" borderId="45" xfId="0" applyFont="1" applyBorder="1" applyAlignment="1">
      <alignment horizontal="center" vertical="center" shrinkToFit="1"/>
    </xf>
    <xf numFmtId="0" fontId="61" fillId="0" borderId="46" xfId="0" applyFont="1" applyBorder="1" applyAlignment="1">
      <alignment horizontal="center" vertical="center" shrinkToFit="1"/>
    </xf>
    <xf numFmtId="0" fontId="61" fillId="0" borderId="63" xfId="0" applyFont="1" applyBorder="1" applyAlignment="1">
      <alignment horizontal="center" vertical="center" shrinkToFit="1"/>
    </xf>
    <xf numFmtId="0" fontId="61" fillId="0" borderId="60" xfId="0" applyFont="1" applyBorder="1" applyAlignment="1">
      <alignment horizontal="center" vertical="center" shrinkToFit="1"/>
    </xf>
    <xf numFmtId="0" fontId="61" fillId="0" borderId="61" xfId="0" applyFont="1" applyBorder="1" applyAlignment="1">
      <alignment horizontal="center" vertical="center" shrinkToFit="1"/>
    </xf>
    <xf numFmtId="0" fontId="61" fillId="0" borderId="64" xfId="0" applyFont="1" applyBorder="1" applyAlignment="1">
      <alignment horizontal="center" vertical="center" shrinkToFit="1"/>
    </xf>
    <xf numFmtId="0" fontId="2" fillId="0" borderId="0" xfId="0" applyFont="1" applyAlignment="1">
      <alignment horizontal="left" vertical="center"/>
    </xf>
    <xf numFmtId="0" fontId="2" fillId="0" borderId="0" xfId="0" applyFont="1" applyAlignment="1">
      <alignment horizontal="right" vertical="center"/>
    </xf>
    <xf numFmtId="0" fontId="45" fillId="0" borderId="8" xfId="0" applyFont="1" applyBorder="1" applyAlignment="1">
      <alignment horizontal="center" vertical="center"/>
    </xf>
    <xf numFmtId="0" fontId="45" fillId="0" borderId="2" xfId="0" applyFont="1" applyBorder="1" applyAlignment="1">
      <alignment horizontal="center" vertical="center"/>
    </xf>
    <xf numFmtId="0" fontId="45" fillId="0" borderId="9" xfId="0" applyFont="1" applyBorder="1" applyAlignment="1">
      <alignment horizontal="center" vertical="center"/>
    </xf>
    <xf numFmtId="0" fontId="45" fillId="0" borderId="59" xfId="0" applyFont="1" applyBorder="1" applyAlignment="1">
      <alignment horizontal="left" vertical="center" indent="1"/>
    </xf>
    <xf numFmtId="0" fontId="45" fillId="0" borderId="10" xfId="0" applyFont="1" applyBorder="1" applyAlignment="1">
      <alignment horizontal="left" vertical="center" indent="1"/>
    </xf>
    <xf numFmtId="0" fontId="45" fillId="0" borderId="11" xfId="0" applyFont="1" applyBorder="1" applyAlignment="1">
      <alignment horizontal="left" vertical="center" indent="1"/>
    </xf>
    <xf numFmtId="0" fontId="45" fillId="0" borderId="25" xfId="0" applyFont="1" applyBorder="1" applyAlignment="1">
      <alignment horizontal="center" vertical="center"/>
    </xf>
    <xf numFmtId="0" fontId="45" fillId="0" borderId="0" xfId="0" applyFont="1" applyAlignment="1">
      <alignment horizontal="center" vertical="center"/>
    </xf>
    <xf numFmtId="0" fontId="45" fillId="0" borderId="3" xfId="0" applyFont="1" applyBorder="1" applyAlignment="1">
      <alignment horizontal="center" vertical="center"/>
    </xf>
    <xf numFmtId="0" fontId="90" fillId="0" borderId="2" xfId="0" applyFont="1" applyBorder="1" applyAlignment="1">
      <alignment horizontal="center" vertical="center"/>
    </xf>
    <xf numFmtId="0" fontId="90" fillId="0" borderId="3" xfId="0" applyFont="1" applyBorder="1" applyAlignment="1">
      <alignment horizontal="center" vertical="center"/>
    </xf>
    <xf numFmtId="0" fontId="2" fillId="0" borderId="9" xfId="0" applyFont="1" applyBorder="1" applyAlignment="1">
      <alignment horizontal="left" vertical="center"/>
    </xf>
    <xf numFmtId="0" fontId="90" fillId="0" borderId="25" xfId="0" applyFont="1" applyBorder="1" applyAlignment="1">
      <alignment horizontal="center" vertical="center"/>
    </xf>
    <xf numFmtId="0" fontId="90" fillId="0" borderId="0" xfId="0" applyFont="1" applyAlignment="1">
      <alignment horizontal="center" vertical="center"/>
    </xf>
    <xf numFmtId="0" fontId="45" fillId="0" borderId="30" xfId="0" applyFont="1" applyBorder="1" applyAlignment="1">
      <alignment horizontal="center" vertical="center"/>
    </xf>
    <xf numFmtId="0" fontId="45" fillId="0" borderId="5" xfId="0" applyFont="1" applyBorder="1" applyAlignment="1">
      <alignment horizontal="center" vertical="center"/>
    </xf>
    <xf numFmtId="0" fontId="45" fillId="0" borderId="12" xfId="0" applyFont="1" applyBorder="1" applyAlignment="1">
      <alignment horizontal="center" vertical="center"/>
    </xf>
    <xf numFmtId="0" fontId="45" fillId="0" borderId="30" xfId="0" applyFont="1" applyBorder="1">
      <alignment vertical="center"/>
    </xf>
    <xf numFmtId="0" fontId="45" fillId="0" borderId="5" xfId="0" applyFont="1" applyBorder="1">
      <alignment vertical="center"/>
    </xf>
    <xf numFmtId="0" fontId="45" fillId="0" borderId="12" xfId="0" applyFont="1" applyBorder="1">
      <alignment vertical="center"/>
    </xf>
    <xf numFmtId="0" fontId="90" fillId="0" borderId="9" xfId="0" applyFont="1" applyBorder="1" applyAlignment="1">
      <alignment horizontal="center" vertical="center"/>
    </xf>
    <xf numFmtId="0" fontId="90" fillId="0" borderId="12" xfId="0" applyFont="1" applyBorder="1" applyAlignment="1">
      <alignment horizontal="center" vertical="center"/>
    </xf>
    <xf numFmtId="0" fontId="89" fillId="0" borderId="23" xfId="0" applyFont="1" applyBorder="1" applyAlignment="1">
      <alignment horizontal="center" vertical="center"/>
    </xf>
    <xf numFmtId="0" fontId="89" fillId="0" borderId="19" xfId="0" applyFont="1" applyBorder="1" applyAlignment="1">
      <alignment horizontal="center" vertical="center"/>
    </xf>
    <xf numFmtId="0" fontId="89" fillId="0" borderId="24" xfId="0" applyFont="1" applyBorder="1" applyAlignment="1">
      <alignment horizontal="center" vertical="center"/>
    </xf>
    <xf numFmtId="0" fontId="89" fillId="0" borderId="11" xfId="0" applyFont="1" applyBorder="1" applyAlignment="1">
      <alignment horizontal="center" vertical="center"/>
    </xf>
    <xf numFmtId="0" fontId="89" fillId="0" borderId="3" xfId="0" applyFont="1" applyBorder="1" applyAlignment="1">
      <alignment horizontal="center" vertical="center"/>
    </xf>
    <xf numFmtId="0" fontId="89" fillId="0" borderId="12" xfId="0" applyFont="1" applyBorder="1" applyAlignment="1">
      <alignment horizontal="center" vertical="center"/>
    </xf>
    <xf numFmtId="0" fontId="89" fillId="0" borderId="13" xfId="0" applyFont="1" applyBorder="1" applyAlignment="1">
      <alignment horizontal="center" vertical="center"/>
    </xf>
    <xf numFmtId="0" fontId="89" fillId="0" borderId="1" xfId="0" applyFont="1" applyBorder="1" applyAlignment="1">
      <alignment horizontal="center" vertical="center"/>
    </xf>
    <xf numFmtId="0" fontId="89" fillId="0" borderId="14" xfId="0" applyFont="1" applyBorder="1" applyAlignment="1">
      <alignment horizontal="center" vertical="center"/>
    </xf>
    <xf numFmtId="0" fontId="45" fillId="0" borderId="59" xfId="0" applyFont="1" applyBorder="1" applyAlignment="1">
      <alignment horizontal="center" vertical="center"/>
    </xf>
    <xf numFmtId="0" fontId="45" fillId="0" borderId="10" xfId="0" applyFont="1" applyBorder="1" applyAlignment="1">
      <alignment horizontal="center" vertical="center"/>
    </xf>
    <xf numFmtId="0" fontId="45" fillId="0" borderId="11" xfId="0" applyFont="1" applyBorder="1" applyAlignment="1">
      <alignment horizontal="center" vertical="center"/>
    </xf>
    <xf numFmtId="0" fontId="2" fillId="0" borderId="36" xfId="0" applyFont="1" applyBorder="1" applyAlignment="1">
      <alignment horizontal="center" vertical="center"/>
    </xf>
    <xf numFmtId="0" fontId="2" fillId="0" borderId="11" xfId="0" applyFont="1" applyBorder="1" applyAlignment="1">
      <alignment horizontal="center" vertical="center"/>
    </xf>
    <xf numFmtId="0" fontId="2" fillId="0" borderId="33" xfId="0" applyFont="1" applyBorder="1" applyAlignment="1">
      <alignment horizontal="center" vertical="center"/>
    </xf>
    <xf numFmtId="0" fontId="45" fillId="0" borderId="36" xfId="0" applyFont="1" applyBorder="1" applyAlignment="1">
      <alignment horizontal="center" vertical="center" shrinkToFit="1"/>
    </xf>
    <xf numFmtId="0" fontId="45" fillId="0" borderId="33" xfId="0" applyFont="1" applyBorder="1" applyAlignment="1">
      <alignment horizontal="center" vertical="center" shrinkToFit="1"/>
    </xf>
    <xf numFmtId="0" fontId="42" fillId="0" borderId="100" xfId="0" applyFont="1" applyBorder="1" applyAlignment="1">
      <alignment horizontal="center" vertical="center"/>
    </xf>
    <xf numFmtId="0" fontId="42" fillId="0" borderId="101" xfId="0" applyFont="1" applyBorder="1" applyAlignment="1">
      <alignment horizontal="center" vertical="center"/>
    </xf>
    <xf numFmtId="0" fontId="42" fillId="0" borderId="103" xfId="0" applyFont="1" applyBorder="1" applyAlignment="1">
      <alignment horizontal="center" vertical="center"/>
    </xf>
    <xf numFmtId="0" fontId="42" fillId="0" borderId="89" xfId="0" applyFont="1" applyBorder="1" applyAlignment="1">
      <alignment horizontal="center" vertical="center"/>
    </xf>
    <xf numFmtId="0" fontId="42" fillId="0" borderId="0" xfId="0" applyFont="1" applyAlignment="1">
      <alignment horizontal="center" vertical="center"/>
    </xf>
    <xf numFmtId="0" fontId="42" fillId="0" borderId="90" xfId="0" applyFont="1" applyBorder="1" applyAlignment="1">
      <alignment horizontal="center" vertical="center"/>
    </xf>
    <xf numFmtId="0" fontId="49" fillId="0" borderId="89" xfId="0" applyFont="1" applyBorder="1" applyAlignment="1">
      <alignment horizontal="left" vertical="center" wrapText="1" indent="1"/>
    </xf>
    <xf numFmtId="0" fontId="49" fillId="0" borderId="0" xfId="0" applyFont="1" applyAlignment="1">
      <alignment horizontal="left" vertical="center" wrapText="1" indent="1"/>
    </xf>
    <xf numFmtId="0" fontId="49" fillId="0" borderId="90" xfId="0" applyFont="1" applyBorder="1" applyAlignment="1">
      <alignment horizontal="left" vertical="center" wrapText="1" indent="1"/>
    </xf>
    <xf numFmtId="0" fontId="92" fillId="0" borderId="8" xfId="0" applyFont="1" applyBorder="1" applyAlignment="1">
      <alignment horizontal="left" vertical="center" wrapText="1" indent="1" shrinkToFit="1"/>
    </xf>
    <xf numFmtId="0" fontId="92" fillId="0" borderId="2" xfId="0" applyFont="1" applyBorder="1" applyAlignment="1">
      <alignment horizontal="left" vertical="center" wrapText="1" indent="1" shrinkToFit="1"/>
    </xf>
    <xf numFmtId="0" fontId="92" fillId="0" borderId="9" xfId="0" applyFont="1" applyBorder="1" applyAlignment="1">
      <alignment horizontal="left" vertical="center" wrapText="1" indent="1" shrinkToFit="1"/>
    </xf>
    <xf numFmtId="0" fontId="92" fillId="0" borderId="10" xfId="0" applyFont="1" applyBorder="1" applyAlignment="1">
      <alignment horizontal="left" vertical="center" wrapText="1" indent="1" shrinkToFit="1"/>
    </xf>
    <xf numFmtId="0" fontId="92" fillId="0" borderId="0" xfId="0" applyFont="1" applyAlignment="1">
      <alignment horizontal="left" vertical="center" wrapText="1" indent="1" shrinkToFit="1"/>
    </xf>
    <xf numFmtId="0" fontId="92" fillId="0" borderId="5" xfId="0" applyFont="1" applyBorder="1" applyAlignment="1">
      <alignment horizontal="left" vertical="center" wrapText="1" indent="1" shrinkToFit="1"/>
    </xf>
    <xf numFmtId="0" fontId="92" fillId="0" borderId="11" xfId="0" applyFont="1" applyBorder="1" applyAlignment="1">
      <alignment horizontal="left" vertical="center" wrapText="1" indent="1" shrinkToFit="1"/>
    </xf>
    <xf numFmtId="0" fontId="92" fillId="0" borderId="3" xfId="0" applyFont="1" applyBorder="1" applyAlignment="1">
      <alignment horizontal="left" vertical="center" wrapText="1" indent="1" shrinkToFit="1"/>
    </xf>
    <xf numFmtId="0" fontId="92" fillId="0" borderId="12" xfId="0" applyFont="1" applyBorder="1" applyAlignment="1">
      <alignment horizontal="left" vertical="center" wrapText="1" indent="1" shrinkToFit="1"/>
    </xf>
    <xf numFmtId="0" fontId="45" fillId="0" borderId="16" xfId="0" applyFont="1" applyBorder="1" applyAlignment="1">
      <alignment horizontal="center" vertical="center" shrinkToFit="1"/>
    </xf>
    <xf numFmtId="0" fontId="90" fillId="0" borderId="69" xfId="0" quotePrefix="1" applyFont="1" applyBorder="1" applyAlignment="1">
      <alignment horizontal="center" vertical="center"/>
    </xf>
    <xf numFmtId="0" fontId="90" fillId="0" borderId="69" xfId="0" applyFont="1" applyBorder="1" applyAlignment="1">
      <alignment horizontal="center" vertical="center"/>
    </xf>
    <xf numFmtId="0" fontId="90" fillId="0" borderId="70" xfId="0" applyFont="1" applyBorder="1" applyAlignment="1">
      <alignment horizontal="center" vertical="center"/>
    </xf>
    <xf numFmtId="0" fontId="12" fillId="0" borderId="69" xfId="0" applyFont="1" applyBorder="1" applyAlignment="1">
      <alignment horizontal="left" vertical="center" wrapText="1" indent="1"/>
    </xf>
    <xf numFmtId="0" fontId="12" fillId="0" borderId="69" xfId="0" applyFont="1" applyBorder="1" applyAlignment="1">
      <alignment horizontal="left" vertical="center" indent="1"/>
    </xf>
    <xf numFmtId="0" fontId="12" fillId="0" borderId="43" xfId="0" applyFont="1" applyBorder="1" applyAlignment="1">
      <alignment horizontal="left" vertical="center" indent="1"/>
    </xf>
    <xf numFmtId="0" fontId="12" fillId="0" borderId="70" xfId="0" applyFont="1" applyBorder="1" applyAlignment="1">
      <alignment horizontal="left" vertical="center" indent="1"/>
    </xf>
    <xf numFmtId="0" fontId="12" fillId="0" borderId="41" xfId="0" applyFont="1" applyBorder="1" applyAlignment="1">
      <alignment horizontal="left" vertical="center" indent="1"/>
    </xf>
    <xf numFmtId="0" fontId="45" fillId="0" borderId="15" xfId="0" applyFont="1" applyBorder="1" applyAlignment="1">
      <alignment horizontal="center" vertical="center" wrapText="1" shrinkToFit="1"/>
    </xf>
    <xf numFmtId="0" fontId="90" fillId="0" borderId="43" xfId="0" applyFont="1" applyBorder="1" applyAlignment="1">
      <alignment horizontal="center" vertical="center"/>
    </xf>
    <xf numFmtId="0" fontId="90" fillId="0" borderId="41" xfId="0" applyFont="1" applyBorder="1" applyAlignment="1">
      <alignment horizontal="center" vertical="center"/>
    </xf>
    <xf numFmtId="0" fontId="2" fillId="0" borderId="0" xfId="0" applyFont="1" applyAlignment="1">
      <alignment horizontal="left" wrapText="1"/>
    </xf>
    <xf numFmtId="0" fontId="2" fillId="0" borderId="0" xfId="0" applyFont="1">
      <alignment vertical="center"/>
    </xf>
    <xf numFmtId="0" fontId="2" fillId="0" borderId="0" xfId="0" applyFont="1" applyAlignment="1">
      <alignment horizontal="distributed" vertical="top"/>
    </xf>
    <xf numFmtId="0" fontId="2" fillId="0" borderId="0" xfId="0" applyFont="1" applyAlignment="1">
      <alignment horizontal="center" vertical="top"/>
    </xf>
    <xf numFmtId="0" fontId="94" fillId="0" borderId="0" xfId="0" applyFont="1" applyAlignment="1">
      <alignment horizontal="left" vertical="center" indent="2"/>
    </xf>
    <xf numFmtId="0" fontId="93" fillId="0" borderId="0" xfId="0" applyFont="1" applyAlignment="1">
      <alignment horizontal="left" vertical="center" indent="2"/>
    </xf>
    <xf numFmtId="0" fontId="49" fillId="0" borderId="0" xfId="0" applyFont="1" applyAlignment="1">
      <alignment horizontal="distributed" vertical="center"/>
    </xf>
    <xf numFmtId="0" fontId="49" fillId="0" borderId="0" xfId="0" applyFont="1" applyAlignment="1">
      <alignment horizontal="center" vertical="center"/>
    </xf>
    <xf numFmtId="0" fontId="49" fillId="0" borderId="0" xfId="0" applyFont="1" applyAlignment="1">
      <alignment horizontal="right" vertical="center"/>
    </xf>
    <xf numFmtId="0" fontId="49" fillId="0" borderId="93" xfId="0" applyFont="1" applyBorder="1" applyAlignment="1">
      <alignment horizontal="right" vertical="center"/>
    </xf>
    <xf numFmtId="0" fontId="93" fillId="0" borderId="93" xfId="0" applyFont="1" applyBorder="1" applyAlignment="1">
      <alignment horizontal="left" vertical="center" indent="2"/>
    </xf>
    <xf numFmtId="0" fontId="2" fillId="0" borderId="0" xfId="0" applyFont="1" applyAlignment="1">
      <alignment horizontal="left" vertical="center" wrapText="1"/>
    </xf>
    <xf numFmtId="0" fontId="15" fillId="0" borderId="0" xfId="0" applyFont="1" applyAlignment="1">
      <alignment horizontal="left" vertical="top" wrapText="1"/>
    </xf>
    <xf numFmtId="176" fontId="43" fillId="0" borderId="0" xfId="0" applyNumberFormat="1" applyFont="1" applyAlignment="1">
      <alignment horizontal="distributed" vertical="center"/>
    </xf>
    <xf numFmtId="38" fontId="66" fillId="5" borderId="8" xfId="6" applyFont="1" applyFill="1" applyBorder="1" applyProtection="1">
      <alignment vertical="center"/>
      <protection locked="0"/>
    </xf>
    <xf numFmtId="38" fontId="66" fillId="5" borderId="2" xfId="6" applyFont="1" applyFill="1" applyBorder="1" applyProtection="1">
      <alignment vertical="center"/>
      <protection locked="0"/>
    </xf>
    <xf numFmtId="38" fontId="66" fillId="5" borderId="11" xfId="6" applyFont="1" applyFill="1" applyBorder="1" applyProtection="1">
      <alignment vertical="center"/>
      <protection locked="0"/>
    </xf>
    <xf numFmtId="38" fontId="66" fillId="5" borderId="3" xfId="6" applyFont="1" applyFill="1" applyBorder="1" applyProtection="1">
      <alignment vertical="center"/>
      <protection locked="0"/>
    </xf>
    <xf numFmtId="194" fontId="14" fillId="0" borderId="105" xfId="0" applyNumberFormat="1" applyFont="1" applyBorder="1" applyAlignment="1" applyProtection="1">
      <alignment horizontal="right" vertical="center" shrinkToFit="1"/>
      <protection locked="0"/>
    </xf>
    <xf numFmtId="194" fontId="14" fillId="0" borderId="104" xfId="0" applyNumberFormat="1" applyFont="1" applyBorder="1" applyAlignment="1" applyProtection="1">
      <alignment horizontal="right" vertical="center" shrinkToFit="1"/>
      <protection locked="0"/>
    </xf>
    <xf numFmtId="20" fontId="69" fillId="5" borderId="25" xfId="0" applyNumberFormat="1" applyFont="1" applyFill="1" applyBorder="1" applyAlignment="1" applyProtection="1">
      <alignment horizontal="center" vertical="center" shrinkToFit="1"/>
      <protection locked="0"/>
    </xf>
    <xf numFmtId="20" fontId="69" fillId="5" borderId="52" xfId="0" applyNumberFormat="1" applyFont="1" applyFill="1" applyBorder="1" applyAlignment="1" applyProtection="1">
      <alignment horizontal="center" vertical="center" shrinkToFit="1"/>
      <protection locked="0"/>
    </xf>
    <xf numFmtId="20" fontId="69" fillId="5" borderId="59" xfId="0" applyNumberFormat="1" applyFont="1" applyFill="1" applyBorder="1" applyAlignment="1" applyProtection="1">
      <alignment horizontal="center" vertical="center" shrinkToFit="1"/>
      <protection locked="0"/>
    </xf>
    <xf numFmtId="194" fontId="2" fillId="0" borderId="23" xfId="0" applyNumberFormat="1" applyFont="1" applyBorder="1" applyAlignment="1">
      <alignment horizontal="center" vertical="center" shrinkToFit="1"/>
    </xf>
    <xf numFmtId="194" fontId="2" fillId="0" borderId="19" xfId="0" applyNumberFormat="1" applyFont="1" applyBorder="1" applyAlignment="1">
      <alignment horizontal="center" vertical="center" shrinkToFit="1"/>
    </xf>
    <xf numFmtId="194" fontId="2" fillId="0" borderId="62" xfId="0" applyNumberFormat="1" applyFont="1" applyBorder="1" applyAlignment="1">
      <alignment horizontal="center" vertical="center" shrinkToFit="1"/>
    </xf>
    <xf numFmtId="177" fontId="32" fillId="5" borderId="38" xfId="0" applyNumberFormat="1" applyFont="1" applyFill="1" applyBorder="1" applyAlignment="1" applyProtection="1">
      <alignment horizontal="center" vertical="center" shrinkToFit="1"/>
      <protection locked="0"/>
    </xf>
    <xf numFmtId="177" fontId="32" fillId="5" borderId="19" xfId="0" applyNumberFormat="1" applyFont="1" applyFill="1" applyBorder="1" applyAlignment="1" applyProtection="1">
      <alignment horizontal="center" vertical="center" shrinkToFit="1"/>
      <protection locked="0"/>
    </xf>
    <xf numFmtId="177" fontId="32" fillId="5" borderId="24" xfId="0" applyNumberFormat="1" applyFont="1" applyFill="1" applyBorder="1" applyAlignment="1" applyProtection="1">
      <alignment horizontal="center" vertical="center" shrinkToFit="1"/>
      <protection locked="0"/>
    </xf>
    <xf numFmtId="0" fontId="15" fillId="0" borderId="0" xfId="0" applyFont="1" applyAlignment="1">
      <alignment horizontal="left"/>
    </xf>
    <xf numFmtId="194" fontId="2" fillId="0" borderId="20" xfId="0" applyNumberFormat="1" applyFont="1" applyBorder="1" applyAlignment="1">
      <alignment horizontal="center" vertical="center" shrinkToFit="1"/>
    </xf>
    <xf numFmtId="194" fontId="2" fillId="0" borderId="21" xfId="0" applyNumberFormat="1" applyFont="1" applyBorder="1" applyAlignment="1">
      <alignment horizontal="center" vertical="center" shrinkToFit="1"/>
    </xf>
    <xf numFmtId="194" fontId="2" fillId="0" borderId="40" xfId="0" applyNumberFormat="1" applyFont="1" applyBorder="1" applyAlignment="1">
      <alignment horizontal="center" vertical="center" shrinkToFit="1"/>
    </xf>
    <xf numFmtId="177" fontId="32" fillId="5" borderId="47" xfId="0" applyNumberFormat="1" applyFont="1" applyFill="1" applyBorder="1" applyAlignment="1" applyProtection="1">
      <alignment horizontal="center" vertical="center" shrinkToFit="1"/>
      <protection locked="0"/>
    </xf>
    <xf numFmtId="177" fontId="32" fillId="5" borderId="21" xfId="0" applyNumberFormat="1" applyFont="1" applyFill="1" applyBorder="1" applyAlignment="1" applyProtection="1">
      <alignment horizontal="center" vertical="center" shrinkToFit="1"/>
      <protection locked="0"/>
    </xf>
    <xf numFmtId="177" fontId="32" fillId="5" borderId="22" xfId="0" applyNumberFormat="1" applyFont="1" applyFill="1" applyBorder="1" applyAlignment="1" applyProtection="1">
      <alignment horizontal="center" vertical="center" shrinkToFit="1"/>
      <protection locked="0"/>
    </xf>
    <xf numFmtId="0" fontId="49" fillId="5" borderId="11" xfId="0" applyFont="1" applyFill="1" applyBorder="1" applyAlignment="1" applyProtection="1">
      <alignment horizontal="center" vertical="center" shrinkToFit="1"/>
      <protection locked="0"/>
    </xf>
    <xf numFmtId="0" fontId="49" fillId="5" borderId="3" xfId="0" applyFont="1" applyFill="1" applyBorder="1" applyAlignment="1" applyProtection="1">
      <alignment horizontal="center" vertical="center" shrinkToFit="1"/>
      <protection locked="0"/>
    </xf>
    <xf numFmtId="0" fontId="49" fillId="5" borderId="12" xfId="0" applyFont="1" applyFill="1" applyBorder="1" applyAlignment="1" applyProtection="1">
      <alignment horizontal="center" vertical="center" shrinkToFit="1"/>
      <protection locked="0"/>
    </xf>
    <xf numFmtId="0" fontId="49" fillId="5" borderId="23" xfId="0" applyFont="1" applyFill="1" applyBorder="1" applyAlignment="1" applyProtection="1">
      <alignment horizontal="center" vertical="center" shrinkToFit="1"/>
      <protection locked="0"/>
    </xf>
    <xf numFmtId="0" fontId="49" fillId="5" borderId="19" xfId="0" applyFont="1" applyFill="1" applyBorder="1" applyAlignment="1" applyProtection="1">
      <alignment horizontal="center" vertical="center" shrinkToFit="1"/>
      <protection locked="0"/>
    </xf>
    <xf numFmtId="0" fontId="49" fillId="5" borderId="24" xfId="0" applyFont="1" applyFill="1" applyBorder="1" applyAlignment="1" applyProtection="1">
      <alignment horizontal="center" vertical="center" shrinkToFit="1"/>
      <protection locked="0"/>
    </xf>
    <xf numFmtId="0" fontId="49" fillId="5" borderId="62" xfId="0" applyFont="1" applyFill="1" applyBorder="1" applyAlignment="1" applyProtection="1">
      <alignment horizontal="center" vertical="center" shrinkToFit="1"/>
      <protection locked="0"/>
    </xf>
    <xf numFmtId="0" fontId="49" fillId="5" borderId="38" xfId="0" applyFont="1" applyFill="1" applyBorder="1" applyAlignment="1" applyProtection="1">
      <alignment horizontal="center" vertical="center" shrinkToFit="1"/>
      <protection locked="0"/>
    </xf>
    <xf numFmtId="0" fontId="49" fillId="5" borderId="20" xfId="0" applyFont="1" applyFill="1" applyBorder="1" applyAlignment="1" applyProtection="1">
      <alignment horizontal="center" vertical="center" shrinkToFit="1"/>
      <protection locked="0"/>
    </xf>
    <xf numFmtId="0" fontId="49" fillId="5" borderId="40" xfId="0" applyFont="1" applyFill="1" applyBorder="1" applyAlignment="1" applyProtection="1">
      <alignment horizontal="center" vertical="center" shrinkToFit="1"/>
      <protection locked="0"/>
    </xf>
    <xf numFmtId="0" fontId="49" fillId="5" borderId="47" xfId="0" applyFont="1" applyFill="1" applyBorder="1" applyAlignment="1" applyProtection="1">
      <alignment horizontal="center" vertical="center" shrinkToFit="1"/>
      <protection locked="0"/>
    </xf>
    <xf numFmtId="0" fontId="49" fillId="5" borderId="22" xfId="0" applyFont="1" applyFill="1" applyBorder="1" applyAlignment="1" applyProtection="1">
      <alignment horizontal="center" vertical="center" shrinkToFit="1"/>
      <protection locked="0"/>
    </xf>
    <xf numFmtId="193" fontId="119" fillId="0" borderId="8" xfId="0" applyNumberFormat="1" applyFont="1" applyBorder="1" applyAlignment="1">
      <alignment horizontal="right" shrinkToFit="1"/>
    </xf>
    <xf numFmtId="193" fontId="119" fillId="0" borderId="2" xfId="0" applyNumberFormat="1" applyFont="1" applyBorder="1" applyAlignment="1">
      <alignment horizontal="right" shrinkToFi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49" fillId="5" borderId="8" xfId="0" applyFont="1" applyFill="1" applyBorder="1" applyAlignment="1" applyProtection="1">
      <alignment horizontal="center" vertical="center" shrinkToFit="1"/>
      <protection locked="0"/>
    </xf>
    <xf numFmtId="0" fontId="49" fillId="5" borderId="2" xfId="0" applyFont="1" applyFill="1" applyBorder="1" applyAlignment="1" applyProtection="1">
      <alignment horizontal="center" vertical="center" shrinkToFit="1"/>
      <protection locked="0"/>
    </xf>
    <xf numFmtId="0" fontId="49" fillId="5" borderId="9" xfId="0" applyFont="1" applyFill="1" applyBorder="1" applyAlignment="1" applyProtection="1">
      <alignment horizontal="center" vertical="center" shrinkToFit="1"/>
      <protection locked="0"/>
    </xf>
    <xf numFmtId="0" fontId="95" fillId="0" borderId="9" xfId="0" applyFont="1" applyBorder="1" applyAlignment="1">
      <alignment horizontal="center" shrinkToFit="1"/>
    </xf>
    <xf numFmtId="0" fontId="95" fillId="0" borderId="12" xfId="0" applyFont="1" applyBorder="1" applyAlignment="1">
      <alignment horizontal="center" shrinkToFit="1"/>
    </xf>
    <xf numFmtId="0" fontId="49" fillId="5" borderId="107" xfId="0" applyFont="1" applyFill="1" applyBorder="1" applyAlignment="1" applyProtection="1">
      <alignment horizontal="center" vertical="center" shrinkToFit="1"/>
      <protection locked="0"/>
    </xf>
    <xf numFmtId="0" fontId="49" fillId="5" borderId="93" xfId="0" applyFont="1" applyFill="1" applyBorder="1" applyAlignment="1" applyProtection="1">
      <alignment horizontal="center" vertical="center" shrinkToFit="1"/>
      <protection locked="0"/>
    </xf>
    <xf numFmtId="0" fontId="49" fillId="5" borderId="94" xfId="0" applyFont="1" applyFill="1" applyBorder="1" applyAlignment="1" applyProtection="1">
      <alignment horizontal="center" vertical="center" shrinkToFit="1"/>
      <protection locked="0"/>
    </xf>
    <xf numFmtId="0" fontId="95" fillId="0" borderId="8" xfId="0" applyFont="1" applyBorder="1" applyAlignment="1">
      <alignment horizontal="center" shrinkToFit="1"/>
    </xf>
    <xf numFmtId="0" fontId="95" fillId="0" borderId="11" xfId="0" applyFont="1" applyBorder="1" applyAlignment="1">
      <alignment horizontal="center" shrinkToFit="1"/>
    </xf>
    <xf numFmtId="20" fontId="67" fillId="0" borderId="36" xfId="0" applyNumberFormat="1" applyFont="1" applyBorder="1" applyAlignment="1">
      <alignment horizontal="left" shrinkToFit="1"/>
    </xf>
    <xf numFmtId="20" fontId="67" fillId="0" borderId="69" xfId="0" applyNumberFormat="1" applyFont="1" applyBorder="1" applyAlignment="1">
      <alignment horizontal="left" shrinkToFit="1"/>
    </xf>
    <xf numFmtId="0" fontId="29" fillId="0" borderId="8" xfId="0" applyFont="1" applyBorder="1" applyAlignment="1">
      <alignment horizontal="center" vertical="center" shrinkToFit="1"/>
    </xf>
    <xf numFmtId="0" fontId="29" fillId="0" borderId="2" xfId="0" applyFont="1" applyBorder="1" applyAlignment="1">
      <alignment horizontal="center" vertical="center" shrinkToFit="1"/>
    </xf>
    <xf numFmtId="0" fontId="29" fillId="0" borderId="9" xfId="0" applyFont="1" applyBorder="1" applyAlignment="1">
      <alignment horizontal="center" vertical="center" shrinkToFit="1"/>
    </xf>
    <xf numFmtId="0" fontId="29" fillId="0" borderId="107" xfId="0" applyFont="1" applyBorder="1" applyAlignment="1">
      <alignment horizontal="center" vertical="center" shrinkToFit="1"/>
    </xf>
    <xf numFmtId="0" fontId="29" fillId="0" borderId="93" xfId="0" applyFont="1" applyBorder="1" applyAlignment="1">
      <alignment horizontal="center" vertical="center" shrinkToFit="1"/>
    </xf>
    <xf numFmtId="0" fontId="29" fillId="0" borderId="94" xfId="0" applyFont="1" applyBorder="1" applyAlignment="1">
      <alignment horizontal="center" vertical="center" shrinkToFit="1"/>
    </xf>
    <xf numFmtId="0" fontId="49" fillId="5" borderId="21" xfId="0" applyFont="1" applyFill="1" applyBorder="1" applyAlignment="1" applyProtection="1">
      <alignment horizontal="center" vertical="center" shrinkToFit="1"/>
      <protection locked="0"/>
    </xf>
    <xf numFmtId="20" fontId="69" fillId="5" borderId="19" xfId="0" applyNumberFormat="1" applyFont="1" applyFill="1" applyBorder="1" applyAlignment="1" applyProtection="1">
      <alignment horizontal="center" vertical="center" shrinkToFit="1"/>
      <protection locked="0"/>
    </xf>
    <xf numFmtId="20" fontId="69" fillId="5" borderId="62" xfId="0" applyNumberFormat="1" applyFont="1" applyFill="1" applyBorder="1" applyAlignment="1" applyProtection="1">
      <alignment horizontal="center" vertical="center" shrinkToFit="1"/>
      <protection locked="0"/>
    </xf>
    <xf numFmtId="20" fontId="69" fillId="5" borderId="23" xfId="0" applyNumberFormat="1" applyFont="1" applyFill="1" applyBorder="1" applyAlignment="1" applyProtection="1">
      <alignment horizontal="center" vertical="center" shrinkToFit="1"/>
      <protection locked="0"/>
    </xf>
    <xf numFmtId="20" fontId="67" fillId="0" borderId="43" xfId="0" applyNumberFormat="1" applyFont="1" applyBorder="1" applyAlignment="1">
      <alignment horizontal="left" shrinkToFit="1"/>
    </xf>
    <xf numFmtId="0" fontId="81" fillId="0" borderId="91" xfId="0" applyFont="1" applyBorder="1" applyAlignment="1">
      <alignment horizontal="center" vertical="center" wrapText="1" shrinkToFit="1"/>
    </xf>
    <xf numFmtId="0" fontId="81" fillId="0" borderId="101" xfId="0" applyFont="1" applyBorder="1" applyAlignment="1">
      <alignment horizontal="center" vertical="center" wrapText="1" shrinkToFit="1"/>
    </xf>
    <xf numFmtId="0" fontId="81" fillId="0" borderId="92" xfId="0" applyFont="1" applyBorder="1" applyAlignment="1">
      <alignment horizontal="center" vertical="center" wrapText="1" shrinkToFit="1"/>
    </xf>
    <xf numFmtId="0" fontId="81" fillId="0" borderId="11" xfId="0" applyFont="1" applyBorder="1" applyAlignment="1">
      <alignment horizontal="center" vertical="center" wrapText="1" shrinkToFit="1"/>
    </xf>
    <xf numFmtId="0" fontId="81" fillId="0" borderId="3" xfId="0" applyFont="1" applyBorder="1" applyAlignment="1">
      <alignment horizontal="center" vertical="center" wrapText="1" shrinkToFit="1"/>
    </xf>
    <xf numFmtId="0" fontId="81" fillId="0" borderId="12" xfId="0" applyFont="1" applyBorder="1" applyAlignment="1">
      <alignment horizontal="center" vertical="center" wrapText="1" shrinkToFit="1"/>
    </xf>
    <xf numFmtId="0" fontId="81" fillId="0" borderId="114" xfId="0" applyFont="1" applyBorder="1" applyAlignment="1">
      <alignment horizontal="right" vertical="center" shrinkToFit="1"/>
    </xf>
    <xf numFmtId="0" fontId="81" fillId="0" borderId="102" xfId="0" applyFont="1" applyBorder="1" applyAlignment="1">
      <alignment horizontal="right" vertical="center" shrinkToFit="1"/>
    </xf>
    <xf numFmtId="178" fontId="81" fillId="2" borderId="102" xfId="0" applyNumberFormat="1" applyFont="1" applyFill="1" applyBorder="1" applyAlignment="1">
      <alignment horizontal="center" vertical="center" shrinkToFit="1"/>
    </xf>
    <xf numFmtId="178" fontId="81" fillId="2" borderId="170" xfId="0" applyNumberFormat="1" applyFont="1" applyFill="1" applyBorder="1" applyAlignment="1">
      <alignment horizontal="center" vertical="center" shrinkToFit="1"/>
    </xf>
    <xf numFmtId="20" fontId="69" fillId="5" borderId="24" xfId="0" applyNumberFormat="1" applyFont="1" applyFill="1" applyBorder="1" applyAlignment="1" applyProtection="1">
      <alignment horizontal="center" vertical="center" shrinkToFit="1"/>
      <protection locked="0"/>
    </xf>
    <xf numFmtId="0" fontId="49" fillId="0" borderId="8" xfId="0" applyFont="1" applyBorder="1" applyAlignment="1" applyProtection="1">
      <alignment horizontal="center" vertical="center" shrinkToFit="1"/>
      <protection locked="0"/>
    </xf>
    <xf numFmtId="0" fontId="49" fillId="0" borderId="2" xfId="0" applyFont="1" applyBorder="1" applyAlignment="1" applyProtection="1">
      <alignment horizontal="center" vertical="center" shrinkToFit="1"/>
      <protection locked="0"/>
    </xf>
    <xf numFmtId="0" fontId="49" fillId="0" borderId="9" xfId="0" applyFont="1" applyBorder="1" applyAlignment="1" applyProtection="1">
      <alignment horizontal="center" vertical="center" shrinkToFit="1"/>
      <protection locked="0"/>
    </xf>
    <xf numFmtId="0" fontId="49" fillId="0" borderId="11" xfId="0" applyFont="1" applyBorder="1" applyAlignment="1" applyProtection="1">
      <alignment horizontal="center" vertical="center" shrinkToFit="1"/>
      <protection locked="0"/>
    </xf>
    <xf numFmtId="0" fontId="49" fillId="0" borderId="3" xfId="0" applyFont="1" applyBorder="1" applyAlignment="1" applyProtection="1">
      <alignment horizontal="center" vertical="center" shrinkToFit="1"/>
      <protection locked="0"/>
    </xf>
    <xf numFmtId="0" fontId="49" fillId="0" borderId="12" xfId="0" applyFont="1" applyBorder="1" applyAlignment="1" applyProtection="1">
      <alignment horizontal="center" vertical="center" shrinkToFit="1"/>
      <protection locked="0"/>
    </xf>
    <xf numFmtId="0" fontId="34" fillId="0" borderId="0" xfId="0" applyFont="1" applyAlignment="1">
      <alignment horizontal="right" vertical="top"/>
    </xf>
    <xf numFmtId="0" fontId="15" fillId="0" borderId="0" xfId="0" applyFont="1" applyAlignment="1">
      <alignment horizontal="left" vertical="center"/>
    </xf>
    <xf numFmtId="0" fontId="17" fillId="0" borderId="86" xfId="0" applyFont="1" applyBorder="1" applyAlignment="1">
      <alignment horizontal="distributed" vertical="center" justifyLastLine="1"/>
    </xf>
    <xf numFmtId="0" fontId="17" fillId="0" borderId="87" xfId="0" applyFont="1" applyBorder="1" applyAlignment="1">
      <alignment horizontal="distributed" vertical="center" justifyLastLine="1"/>
    </xf>
    <xf numFmtId="0" fontId="17" fillId="0" borderId="187" xfId="0" applyFont="1" applyBorder="1" applyAlignment="1">
      <alignment horizontal="distributed" vertical="center" justifyLastLine="1"/>
    </xf>
    <xf numFmtId="38" fontId="46" fillId="0" borderId="188" xfId="6" applyFont="1" applyFill="1" applyBorder="1" applyAlignment="1" applyProtection="1">
      <alignment horizontal="right" vertical="center"/>
    </xf>
    <xf numFmtId="38" fontId="46" fillId="0" borderId="87" xfId="6" applyFont="1" applyFill="1" applyBorder="1" applyAlignment="1" applyProtection="1">
      <alignment horizontal="right" vertical="center"/>
    </xf>
    <xf numFmtId="0" fontId="38" fillId="0" borderId="87" xfId="0" applyFont="1" applyBorder="1" applyAlignment="1">
      <alignment horizontal="center" vertical="center"/>
    </xf>
    <xf numFmtId="0" fontId="38" fillId="0" borderId="88" xfId="0" applyFont="1" applyBorder="1" applyAlignment="1">
      <alignment horizontal="center" vertical="center"/>
    </xf>
    <xf numFmtId="0" fontId="16" fillId="0" borderId="0" xfId="0" applyFont="1" applyAlignment="1">
      <alignment horizontal="center" vertical="center"/>
    </xf>
    <xf numFmtId="0" fontId="50" fillId="0" borderId="91" xfId="0" applyFont="1" applyBorder="1" applyAlignment="1">
      <alignment horizontal="center" vertical="center" wrapText="1" shrinkToFit="1"/>
    </xf>
    <xf numFmtId="0" fontId="50" fillId="0" borderId="101" xfId="0" applyFont="1" applyBorder="1" applyAlignment="1">
      <alignment horizontal="center" vertical="center" wrapText="1" shrinkToFit="1"/>
    </xf>
    <xf numFmtId="0" fontId="50" fillId="0" borderId="103" xfId="0" applyFont="1" applyBorder="1" applyAlignment="1">
      <alignment horizontal="center" vertical="center" wrapText="1" shrinkToFit="1"/>
    </xf>
    <xf numFmtId="0" fontId="50" fillId="0" borderId="11" xfId="0" applyFont="1" applyBorder="1" applyAlignment="1">
      <alignment horizontal="center" vertical="center" wrapText="1" shrinkToFit="1"/>
    </xf>
    <xf numFmtId="0" fontId="50" fillId="0" borderId="3" xfId="0" applyFont="1" applyBorder="1" applyAlignment="1">
      <alignment horizontal="center" vertical="center" wrapText="1" shrinkToFit="1"/>
    </xf>
    <xf numFmtId="0" fontId="50" fillId="0" borderId="104" xfId="0" applyFont="1" applyBorder="1" applyAlignment="1">
      <alignment horizontal="center" vertical="center" wrapText="1" shrinkToFit="1"/>
    </xf>
    <xf numFmtId="0" fontId="81" fillId="0" borderId="11" xfId="0" applyFont="1" applyBorder="1" applyAlignment="1">
      <alignment horizontal="center" vertical="center" shrinkToFit="1"/>
    </xf>
    <xf numFmtId="0" fontId="81" fillId="0" borderId="3" xfId="0" applyFont="1" applyBorder="1" applyAlignment="1">
      <alignment horizontal="center" vertical="center" shrinkToFit="1"/>
    </xf>
    <xf numFmtId="0" fontId="81" fillId="0" borderId="12" xfId="0" applyFont="1" applyBorder="1" applyAlignment="1">
      <alignment horizontal="center" vertical="center" shrinkToFit="1"/>
    </xf>
    <xf numFmtId="0" fontId="81" fillId="0" borderId="23" xfId="0" applyFont="1" applyBorder="1" applyAlignment="1">
      <alignment horizontal="center" vertical="center" shrinkToFit="1"/>
    </xf>
    <xf numFmtId="0" fontId="81" fillId="0" borderId="19" xfId="0" applyFont="1" applyBorder="1" applyAlignment="1">
      <alignment horizontal="center" vertical="center" shrinkToFit="1"/>
    </xf>
    <xf numFmtId="0" fontId="81" fillId="0" borderId="24" xfId="0" applyFont="1" applyBorder="1" applyAlignment="1">
      <alignment horizontal="center" vertical="center" shrinkToFit="1"/>
    </xf>
    <xf numFmtId="0" fontId="81" fillId="0" borderId="62" xfId="0" applyFont="1" applyBorder="1" applyAlignment="1">
      <alignment horizontal="center" vertical="center" shrinkToFit="1"/>
    </xf>
    <xf numFmtId="0" fontId="81" fillId="0" borderId="114" xfId="0" applyFont="1" applyBorder="1" applyAlignment="1">
      <alignment horizontal="center" vertical="center" shrinkToFit="1"/>
    </xf>
    <xf numFmtId="0" fontId="81" fillId="0" borderId="102" xfId="0" applyFont="1" applyBorder="1" applyAlignment="1">
      <alignment horizontal="center" vertical="center" shrinkToFit="1"/>
    </xf>
    <xf numFmtId="0" fontId="81" fillId="0" borderId="170" xfId="0" applyFont="1" applyBorder="1" applyAlignment="1">
      <alignment horizontal="center" vertical="center" shrinkToFit="1"/>
    </xf>
    <xf numFmtId="0" fontId="81" fillId="0" borderId="91" xfId="0" applyFont="1" applyBorder="1" applyAlignment="1">
      <alignment horizontal="center" vertical="center" shrinkToFit="1"/>
    </xf>
    <xf numFmtId="0" fontId="81" fillId="0" borderId="101" xfId="0" applyFont="1" applyBorder="1" applyAlignment="1">
      <alignment horizontal="center" vertical="center" shrinkToFit="1"/>
    </xf>
    <xf numFmtId="0" fontId="81" fillId="0" borderId="92" xfId="0" applyFont="1" applyBorder="1" applyAlignment="1">
      <alignment horizontal="center" vertical="center" shrinkToFit="1"/>
    </xf>
    <xf numFmtId="0" fontId="38" fillId="0" borderId="3" xfId="0" applyFont="1" applyBorder="1" applyAlignment="1">
      <alignment horizontal="center" vertical="center" shrinkToFit="1"/>
    </xf>
    <xf numFmtId="0" fontId="38" fillId="0" borderId="3" xfId="0" applyFont="1" applyBorder="1" applyAlignment="1">
      <alignment horizontal="left" vertical="center" shrinkToFit="1"/>
    </xf>
    <xf numFmtId="0" fontId="15" fillId="0" borderId="91" xfId="0" applyFont="1" applyBorder="1" applyAlignment="1">
      <alignment horizontal="center" vertical="center" wrapText="1" shrinkToFit="1"/>
    </xf>
    <xf numFmtId="0" fontId="15" fillId="0" borderId="101" xfId="0" applyFont="1" applyBorder="1" applyAlignment="1">
      <alignment horizontal="center" vertical="center" shrinkToFit="1"/>
    </xf>
    <xf numFmtId="0" fontId="15" fillId="0" borderId="92" xfId="0" applyFont="1" applyBorder="1" applyAlignment="1">
      <alignment horizontal="center" vertical="center" shrinkToFit="1"/>
    </xf>
    <xf numFmtId="0" fontId="15" fillId="0" borderId="11" xfId="0" applyFont="1" applyBorder="1" applyAlignment="1">
      <alignment horizontal="center" vertical="center" shrinkToFit="1"/>
    </xf>
    <xf numFmtId="0" fontId="15" fillId="0" borderId="3" xfId="0" applyFont="1" applyBorder="1" applyAlignment="1">
      <alignment horizontal="center" vertical="center" shrinkToFit="1"/>
    </xf>
    <xf numFmtId="0" fontId="15" fillId="0" borderId="12" xfId="0" applyFont="1" applyBorder="1" applyAlignment="1">
      <alignment horizontal="center" vertical="center" shrinkToFit="1"/>
    </xf>
    <xf numFmtId="0" fontId="38" fillId="0" borderId="0" xfId="0" applyFont="1" applyAlignment="1">
      <alignment horizontal="right" vertical="center" shrinkToFit="1"/>
    </xf>
    <xf numFmtId="0" fontId="38" fillId="0" borderId="0" xfId="0" applyFont="1" applyAlignment="1">
      <alignment horizontal="right" vertical="center"/>
    </xf>
    <xf numFmtId="0" fontId="77" fillId="0" borderId="166" xfId="0" applyFont="1" applyBorder="1">
      <alignment vertical="center"/>
    </xf>
    <xf numFmtId="0" fontId="77" fillId="0" borderId="97" xfId="0" applyFont="1" applyBorder="1">
      <alignment vertical="center"/>
    </xf>
    <xf numFmtId="0" fontId="77" fillId="0" borderId="181" xfId="0" applyFont="1" applyBorder="1">
      <alignment vertical="center"/>
    </xf>
    <xf numFmtId="0" fontId="77" fillId="0" borderId="4" xfId="0" applyFont="1" applyBorder="1">
      <alignment vertical="center"/>
    </xf>
    <xf numFmtId="0" fontId="81" fillId="0" borderId="91" xfId="0" applyFont="1" applyBorder="1" applyAlignment="1">
      <alignment horizontal="center" wrapText="1" shrinkToFit="1"/>
    </xf>
    <xf numFmtId="0" fontId="81" fillId="0" borderId="101" xfId="0" applyFont="1" applyBorder="1" applyAlignment="1">
      <alignment horizontal="center" wrapText="1" shrinkToFit="1"/>
    </xf>
    <xf numFmtId="0" fontId="81" fillId="0" borderId="92" xfId="0" applyFont="1" applyBorder="1" applyAlignment="1">
      <alignment horizontal="center" wrapText="1" shrinkToFit="1"/>
    </xf>
    <xf numFmtId="0" fontId="29" fillId="0" borderId="171" xfId="0" applyFont="1" applyBorder="1" applyAlignment="1">
      <alignment vertical="center" textRotation="255"/>
    </xf>
    <xf numFmtId="0" fontId="29" fillId="0" borderId="115" xfId="0" applyFont="1" applyBorder="1" applyAlignment="1">
      <alignment vertical="center" textRotation="255"/>
    </xf>
    <xf numFmtId="0" fontId="29" fillId="0" borderId="182" xfId="0" applyFont="1" applyBorder="1" applyAlignment="1">
      <alignment vertical="center" textRotation="255"/>
    </xf>
    <xf numFmtId="0" fontId="29" fillId="0" borderId="119" xfId="0" applyFont="1" applyBorder="1" applyAlignment="1">
      <alignment horizontal="center" vertical="center"/>
    </xf>
    <xf numFmtId="0" fontId="29" fillId="0" borderId="120" xfId="0" applyFont="1" applyBorder="1" applyAlignment="1">
      <alignment horizontal="center" vertical="center"/>
    </xf>
    <xf numFmtId="0" fontId="29" fillId="0" borderId="183" xfId="0" applyFont="1" applyBorder="1" applyAlignment="1">
      <alignment horizontal="center" vertical="center"/>
    </xf>
    <xf numFmtId="0" fontId="49" fillId="0" borderId="184" xfId="0" applyFont="1" applyBorder="1" applyAlignment="1" applyProtection="1">
      <alignment horizontal="center" vertical="center" shrinkToFit="1"/>
      <protection locked="0"/>
    </xf>
    <xf numFmtId="0" fontId="49" fillId="0" borderId="185" xfId="0" applyFont="1" applyBorder="1" applyAlignment="1" applyProtection="1">
      <alignment horizontal="center" vertical="center" shrinkToFit="1"/>
      <protection locked="0"/>
    </xf>
    <xf numFmtId="0" fontId="49" fillId="0" borderId="186" xfId="0" applyFont="1" applyBorder="1" applyAlignment="1" applyProtection="1">
      <alignment horizontal="center" vertical="center" shrinkToFit="1"/>
      <protection locked="0"/>
    </xf>
    <xf numFmtId="0" fontId="29" fillId="0" borderId="1" xfId="0" applyFont="1" applyBorder="1" applyAlignment="1">
      <alignment horizontal="center" vertical="center"/>
    </xf>
    <xf numFmtId="0" fontId="49" fillId="0" borderId="163" xfId="0" applyFont="1" applyBorder="1" applyAlignment="1" applyProtection="1">
      <alignment horizontal="center" vertical="center" shrinkToFit="1"/>
      <protection locked="0"/>
    </xf>
    <xf numFmtId="0" fontId="49" fillId="0" borderId="180" xfId="0" applyFont="1" applyBorder="1" applyAlignment="1" applyProtection="1">
      <alignment horizontal="center" vertical="center" shrinkToFit="1"/>
      <protection locked="0"/>
    </xf>
    <xf numFmtId="0" fontId="49" fillId="0" borderId="126" xfId="0" applyFont="1" applyBorder="1" applyAlignment="1" applyProtection="1">
      <alignment horizontal="center" vertical="center" shrinkToFit="1"/>
      <protection locked="0"/>
    </xf>
    <xf numFmtId="38" fontId="120" fillId="0" borderId="119" xfId="6" applyFont="1" applyBorder="1">
      <alignment vertical="center"/>
    </xf>
    <xf numFmtId="38" fontId="120" fillId="0" borderId="120" xfId="6" applyFont="1" applyBorder="1">
      <alignment vertical="center"/>
    </xf>
    <xf numFmtId="38" fontId="120" fillId="0" borderId="13" xfId="6" applyFont="1" applyFill="1" applyBorder="1">
      <alignment vertical="center"/>
    </xf>
    <xf numFmtId="38" fontId="120" fillId="0" borderId="1" xfId="6" applyFont="1" applyFill="1" applyBorder="1">
      <alignment vertical="center"/>
    </xf>
    <xf numFmtId="0" fontId="29" fillId="0" borderId="181" xfId="0" applyFont="1" applyBorder="1" applyAlignment="1">
      <alignment vertical="center" textRotation="255"/>
    </xf>
    <xf numFmtId="0" fontId="29" fillId="0" borderId="168" xfId="0" applyFont="1" applyBorder="1" applyAlignment="1">
      <alignment vertical="center" textRotation="255"/>
    </xf>
    <xf numFmtId="0" fontId="95" fillId="0" borderId="0" xfId="0" applyFont="1">
      <alignment vertical="center"/>
    </xf>
    <xf numFmtId="38" fontId="29" fillId="0" borderId="0" xfId="6" applyFont="1" applyBorder="1" applyAlignment="1">
      <alignment horizontal="center" vertical="center"/>
    </xf>
    <xf numFmtId="38" fontId="66" fillId="0" borderId="8" xfId="6" applyFont="1" applyFill="1" applyBorder="1">
      <alignment vertical="center"/>
    </xf>
    <xf numFmtId="38" fontId="66" fillId="0" borderId="2" xfId="6" applyFont="1" applyFill="1" applyBorder="1">
      <alignment vertical="center"/>
    </xf>
    <xf numFmtId="38" fontId="66" fillId="0" borderId="107" xfId="6" applyFont="1" applyFill="1" applyBorder="1">
      <alignment vertical="center"/>
    </xf>
    <xf numFmtId="38" fontId="66" fillId="0" borderId="93" xfId="6" applyFont="1" applyFill="1" applyBorder="1">
      <alignment vertical="center"/>
    </xf>
    <xf numFmtId="194" fontId="14" fillId="0" borderId="108" xfId="0" applyNumberFormat="1" applyFont="1" applyBorder="1" applyAlignment="1" applyProtection="1">
      <alignment horizontal="right" vertical="center" shrinkToFit="1"/>
      <protection locked="0"/>
    </xf>
    <xf numFmtId="0" fontId="49" fillId="0" borderId="177" xfId="0" applyFont="1" applyBorder="1" applyAlignment="1" applyProtection="1">
      <alignment horizontal="center" vertical="center" shrinkToFit="1"/>
      <protection locked="0"/>
    </xf>
    <xf numFmtId="0" fontId="49" fillId="0" borderId="178" xfId="0" applyFont="1" applyBorder="1" applyAlignment="1" applyProtection="1">
      <alignment horizontal="center" vertical="center" shrinkToFit="1"/>
      <protection locked="0"/>
    </xf>
    <xf numFmtId="0" fontId="49" fillId="0" borderId="179" xfId="0" applyFont="1" applyBorder="1" applyAlignment="1" applyProtection="1">
      <alignment horizontal="center" vertical="center" shrinkToFit="1"/>
      <protection locked="0"/>
    </xf>
    <xf numFmtId="0" fontId="49" fillId="0" borderId="124" xfId="0" applyFont="1" applyBorder="1" applyAlignment="1" applyProtection="1">
      <alignment horizontal="center" vertical="center" shrinkToFit="1"/>
      <protection locked="0"/>
    </xf>
    <xf numFmtId="0" fontId="49" fillId="0" borderId="122" xfId="0" applyFont="1" applyBorder="1" applyAlignment="1" applyProtection="1">
      <alignment horizontal="center" vertical="center" shrinkToFit="1"/>
      <protection locked="0"/>
    </xf>
    <xf numFmtId="0" fontId="49" fillId="0" borderId="123" xfId="0" applyFont="1" applyBorder="1" applyAlignment="1" applyProtection="1">
      <alignment horizontal="center" vertical="center" shrinkToFit="1"/>
      <protection locked="0"/>
    </xf>
    <xf numFmtId="0" fontId="80" fillId="0" borderId="11" xfId="0" applyFont="1" applyBorder="1" applyAlignment="1">
      <alignment horizontal="center" vertical="center" shrinkToFit="1"/>
    </xf>
    <xf numFmtId="0" fontId="80" fillId="0" borderId="3" xfId="0" applyFont="1" applyBorder="1" applyAlignment="1">
      <alignment horizontal="center" vertical="center" shrinkToFit="1"/>
    </xf>
    <xf numFmtId="0" fontId="80" fillId="0" borderId="12" xfId="0" applyFont="1" applyBorder="1" applyAlignment="1">
      <alignment horizontal="center" vertical="center" shrinkToFit="1"/>
    </xf>
    <xf numFmtId="0" fontId="38" fillId="0" borderId="91" xfId="0" applyFont="1" applyBorder="1" applyAlignment="1">
      <alignment horizontal="center" vertical="center" shrinkToFit="1"/>
    </xf>
    <xf numFmtId="0" fontId="38" fillId="0" borderId="101" xfId="0" applyFont="1" applyBorder="1" applyAlignment="1">
      <alignment horizontal="center" vertical="center" shrinkToFit="1"/>
    </xf>
    <xf numFmtId="0" fontId="38" fillId="0" borderId="92" xfId="0" applyFont="1" applyBorder="1" applyAlignment="1">
      <alignment horizontal="center" vertical="center" shrinkToFit="1"/>
    </xf>
    <xf numFmtId="0" fontId="38" fillId="0" borderId="107" xfId="0" applyFont="1" applyBorder="1" applyAlignment="1">
      <alignment horizontal="center" vertical="center" shrinkToFit="1"/>
    </xf>
    <xf numFmtId="0" fontId="38" fillId="0" borderId="93" xfId="0" applyFont="1" applyBorder="1" applyAlignment="1">
      <alignment horizontal="center" vertical="center" shrinkToFit="1"/>
    </xf>
    <xf numFmtId="0" fontId="38" fillId="0" borderId="94" xfId="0" applyFont="1" applyBorder="1" applyAlignment="1">
      <alignment horizontal="center" vertical="center" shrinkToFit="1"/>
    </xf>
    <xf numFmtId="38" fontId="46" fillId="0" borderId="101" xfId="6" applyFont="1" applyFill="1" applyBorder="1" applyAlignment="1" applyProtection="1">
      <alignment horizontal="right" vertical="center"/>
    </xf>
    <xf numFmtId="38" fontId="46" fillId="0" borderId="93" xfId="6" applyFont="1" applyFill="1" applyBorder="1" applyAlignment="1" applyProtection="1">
      <alignment horizontal="right" vertical="center"/>
    </xf>
    <xf numFmtId="0" fontId="38" fillId="0" borderId="189" xfId="0" applyFont="1" applyBorder="1" applyAlignment="1">
      <alignment horizontal="center" vertical="center"/>
    </xf>
    <xf numFmtId="0" fontId="38" fillId="0" borderId="190" xfId="0" applyFont="1" applyBorder="1" applyAlignment="1">
      <alignment horizontal="center" vertical="center"/>
    </xf>
    <xf numFmtId="0" fontId="38" fillId="0" borderId="93" xfId="0" applyFont="1" applyBorder="1" applyAlignment="1">
      <alignment horizontal="center" vertical="center"/>
    </xf>
    <xf numFmtId="0" fontId="38" fillId="0" borderId="108" xfId="0" applyFont="1" applyBorder="1" applyAlignment="1">
      <alignment horizontal="center" vertical="center"/>
    </xf>
    <xf numFmtId="0" fontId="17" fillId="0" borderId="101" xfId="0" applyFont="1" applyBorder="1" applyAlignment="1">
      <alignment horizontal="center" vertical="center" shrinkToFit="1"/>
    </xf>
    <xf numFmtId="0" fontId="17" fillId="0" borderId="92" xfId="0" applyFont="1" applyBorder="1" applyAlignment="1">
      <alignment horizontal="center" vertical="center" shrinkToFit="1"/>
    </xf>
    <xf numFmtId="0" fontId="38" fillId="0" borderId="102" xfId="0" applyFont="1" applyBorder="1" applyAlignment="1">
      <alignment horizontal="center" vertical="center"/>
    </xf>
    <xf numFmtId="0" fontId="38" fillId="0" borderId="170" xfId="0" applyFont="1" applyBorder="1" applyAlignment="1">
      <alignment horizontal="center" vertical="center"/>
    </xf>
    <xf numFmtId="0" fontId="17" fillId="0" borderId="191" xfId="0" applyFont="1" applyBorder="1" applyAlignment="1">
      <alignment horizontal="center" vertical="center" shrinkToFit="1"/>
    </xf>
    <xf numFmtId="0" fontId="17" fillId="0" borderId="192" xfId="0" applyFont="1" applyBorder="1" applyAlignment="1">
      <alignment horizontal="center" vertical="center" shrinkToFit="1"/>
    </xf>
    <xf numFmtId="0" fontId="17" fillId="0" borderId="193" xfId="0" applyFont="1" applyBorder="1" applyAlignment="1">
      <alignment horizontal="center" vertical="center" shrinkToFit="1"/>
    </xf>
    <xf numFmtId="0" fontId="38" fillId="0" borderId="94" xfId="0" applyFont="1" applyBorder="1" applyAlignment="1">
      <alignment horizontal="center" vertical="center"/>
    </xf>
    <xf numFmtId="38" fontId="46" fillId="0" borderId="114" xfId="6" applyFont="1" applyFill="1" applyBorder="1" applyAlignment="1" applyProtection="1">
      <alignment horizontal="right" vertical="center"/>
    </xf>
    <xf numFmtId="38" fontId="46" fillId="0" borderId="102" xfId="6" applyFont="1" applyFill="1" applyBorder="1" applyAlignment="1" applyProtection="1">
      <alignment horizontal="right" vertical="center"/>
    </xf>
    <xf numFmtId="38" fontId="46" fillId="0" borderId="107" xfId="6" applyFont="1" applyFill="1" applyBorder="1" applyAlignment="1" applyProtection="1">
      <alignment horizontal="right" vertical="center"/>
    </xf>
    <xf numFmtId="0" fontId="17" fillId="0" borderId="100" xfId="0" applyFont="1" applyBorder="1" applyAlignment="1">
      <alignment horizontal="center" vertical="center" wrapText="1" shrinkToFit="1"/>
    </xf>
    <xf numFmtId="0" fontId="17" fillId="0" borderId="101" xfId="0" applyFont="1" applyBorder="1" applyAlignment="1">
      <alignment horizontal="center" vertical="center" wrapText="1" shrinkToFit="1"/>
    </xf>
    <xf numFmtId="0" fontId="17" fillId="0" borderId="92" xfId="0" applyFont="1" applyBorder="1" applyAlignment="1">
      <alignment horizontal="center" vertical="center" wrapText="1" shrinkToFit="1"/>
    </xf>
    <xf numFmtId="0" fontId="17" fillId="0" borderId="106" xfId="0" applyFont="1" applyBorder="1" applyAlignment="1">
      <alignment horizontal="center" vertical="center" wrapText="1" shrinkToFit="1"/>
    </xf>
    <xf numFmtId="0" fontId="17" fillId="0" borderId="93" xfId="0" applyFont="1" applyBorder="1" applyAlignment="1">
      <alignment horizontal="center" vertical="center" wrapText="1" shrinkToFit="1"/>
    </xf>
    <xf numFmtId="0" fontId="17" fillId="0" borderId="94" xfId="0" applyFont="1" applyBorder="1" applyAlignment="1">
      <alignment horizontal="center" vertical="center" wrapText="1" shrinkToFit="1"/>
    </xf>
    <xf numFmtId="0" fontId="54" fillId="0" borderId="0" xfId="0" applyFont="1" applyAlignment="1">
      <alignment horizontal="left" vertical="top" wrapText="1" indent="2" shrinkToFit="1"/>
    </xf>
    <xf numFmtId="0" fontId="2" fillId="0" borderId="15" xfId="2" applyFont="1" applyBorder="1" applyAlignment="1">
      <alignment horizontal="center" vertical="center"/>
    </xf>
    <xf numFmtId="0" fontId="2" fillId="0" borderId="16" xfId="2" applyFont="1" applyBorder="1" applyAlignment="1">
      <alignment horizontal="center" vertical="center"/>
    </xf>
    <xf numFmtId="0" fontId="2" fillId="0" borderId="8" xfId="2" applyFont="1" applyBorder="1" applyAlignment="1">
      <alignment horizontal="center" vertical="center" wrapText="1"/>
    </xf>
    <xf numFmtId="0" fontId="2" fillId="0" borderId="2" xfId="2" applyFont="1" applyBorder="1" applyAlignment="1">
      <alignment horizontal="center" vertical="center" wrapText="1"/>
    </xf>
    <xf numFmtId="0" fontId="2" fillId="0" borderId="36" xfId="2" applyFont="1" applyBorder="1" applyAlignment="1">
      <alignment horizontal="center" vertical="center" wrapText="1"/>
    </xf>
    <xf numFmtId="0" fontId="2" fillId="0" borderId="11" xfId="2" applyFont="1" applyBorder="1" applyAlignment="1">
      <alignment horizontal="center" vertical="center" wrapText="1"/>
    </xf>
    <xf numFmtId="0" fontId="2" fillId="0" borderId="3" xfId="2" applyFont="1" applyBorder="1" applyAlignment="1">
      <alignment horizontal="center" vertical="center" wrapText="1"/>
    </xf>
    <xf numFmtId="0" fontId="2" fillId="0" borderId="33" xfId="2" applyFont="1" applyBorder="1" applyAlignment="1">
      <alignment horizontal="center" vertical="center" wrapText="1"/>
    </xf>
    <xf numFmtId="0" fontId="2" fillId="0" borderId="38" xfId="2" applyFont="1" applyBorder="1" applyAlignment="1">
      <alignment horizontal="center" vertical="center" wrapText="1"/>
    </xf>
    <xf numFmtId="0" fontId="2" fillId="0" borderId="19" xfId="2" applyFont="1" applyBorder="1" applyAlignment="1">
      <alignment horizontal="center" vertical="center" wrapText="1"/>
    </xf>
    <xf numFmtId="0" fontId="2" fillId="0" borderId="24" xfId="2" applyFont="1" applyBorder="1" applyAlignment="1">
      <alignment horizontal="center" vertical="center" wrapText="1"/>
    </xf>
    <xf numFmtId="0" fontId="2" fillId="0" borderId="23" xfId="2" applyFont="1" applyBorder="1" applyAlignment="1">
      <alignment horizontal="center" vertical="center" wrapText="1"/>
    </xf>
    <xf numFmtId="0" fontId="2" fillId="0" borderId="8" xfId="2" applyFont="1" applyBorder="1" applyAlignment="1" applyProtection="1">
      <alignment horizontal="center" vertical="center"/>
      <protection locked="0"/>
    </xf>
    <xf numFmtId="0" fontId="2" fillId="0" borderId="2" xfId="2" applyFont="1" applyBorder="1" applyAlignment="1" applyProtection="1">
      <alignment horizontal="center" vertical="center"/>
      <protection locked="0"/>
    </xf>
    <xf numFmtId="0" fontId="2" fillId="0" borderId="11" xfId="2" applyFont="1" applyBorder="1" applyAlignment="1" applyProtection="1">
      <alignment horizontal="center" vertical="center"/>
      <protection locked="0"/>
    </xf>
    <xf numFmtId="0" fontId="2" fillId="0" borderId="3" xfId="2" applyFont="1" applyBorder="1" applyAlignment="1" applyProtection="1">
      <alignment horizontal="center" vertical="center"/>
      <protection locked="0"/>
    </xf>
    <xf numFmtId="0" fontId="2" fillId="0" borderId="9" xfId="2" applyFont="1" applyBorder="1" applyAlignment="1">
      <alignment horizontal="center" vertical="center"/>
    </xf>
    <xf numFmtId="0" fontId="2" fillId="0" borderId="12" xfId="2" applyFont="1" applyBorder="1" applyAlignment="1">
      <alignment horizontal="center" vertical="center"/>
    </xf>
    <xf numFmtId="0" fontId="2" fillId="0" borderId="8" xfId="2" applyFont="1" applyBorder="1" applyAlignment="1">
      <alignment horizontal="center" vertical="center"/>
    </xf>
    <xf numFmtId="0" fontId="2" fillId="0" borderId="2" xfId="2" applyFont="1" applyBorder="1" applyAlignment="1">
      <alignment horizontal="center" vertical="center"/>
    </xf>
    <xf numFmtId="0" fontId="2" fillId="0" borderId="10" xfId="2" applyFont="1" applyBorder="1" applyAlignment="1">
      <alignment horizontal="center" vertical="center"/>
    </xf>
    <xf numFmtId="0" fontId="2" fillId="0" borderId="0" xfId="2" applyFont="1" applyAlignment="1">
      <alignment horizontal="center" vertical="center"/>
    </xf>
    <xf numFmtId="0" fontId="2" fillId="0" borderId="5" xfId="2" applyFont="1" applyBorder="1" applyAlignment="1">
      <alignment horizontal="center" vertical="center"/>
    </xf>
    <xf numFmtId="0" fontId="103" fillId="0" borderId="19" xfId="2" applyFont="1" applyBorder="1" applyAlignment="1">
      <alignment horizontal="center" vertical="center"/>
    </xf>
    <xf numFmtId="0" fontId="103" fillId="0" borderId="24" xfId="2" applyFont="1" applyBorder="1" applyAlignment="1">
      <alignment horizontal="center" vertical="center"/>
    </xf>
    <xf numFmtId="0" fontId="2" fillId="0" borderId="19" xfId="2" applyFont="1" applyBorder="1" applyAlignment="1" applyProtection="1">
      <alignment horizontal="center" vertical="center" shrinkToFit="1"/>
      <protection locked="0"/>
    </xf>
    <xf numFmtId="0" fontId="2" fillId="0" borderId="10" xfId="2" applyFont="1" applyBorder="1" applyAlignment="1" applyProtection="1">
      <alignment horizontal="center" vertical="center"/>
      <protection locked="0"/>
    </xf>
    <xf numFmtId="0" fontId="2" fillId="0" borderId="0" xfId="2" applyFont="1" applyAlignment="1" applyProtection="1">
      <alignment horizontal="center" vertical="center"/>
      <protection locked="0"/>
    </xf>
    <xf numFmtId="0" fontId="2" fillId="0" borderId="11" xfId="2" applyFont="1" applyBorder="1" applyAlignment="1">
      <alignment horizontal="center" vertical="center"/>
    </xf>
    <xf numFmtId="0" fontId="2" fillId="0" borderId="3" xfId="2" applyFont="1" applyBorder="1" applyAlignment="1">
      <alignment horizontal="center" vertical="center"/>
    </xf>
    <xf numFmtId="213" fontId="2" fillId="0" borderId="47" xfId="2" applyNumberFormat="1" applyFont="1" applyBorder="1" applyAlignment="1" applyProtection="1">
      <alignment horizontal="right" vertical="center"/>
      <protection locked="0"/>
    </xf>
    <xf numFmtId="213" fontId="2" fillId="0" borderId="21" xfId="2" applyNumberFormat="1" applyFont="1" applyBorder="1" applyAlignment="1" applyProtection="1">
      <alignment horizontal="right" vertical="center"/>
      <protection locked="0"/>
    </xf>
    <xf numFmtId="213" fontId="2" fillId="0" borderId="40" xfId="2" applyNumberFormat="1" applyFont="1" applyBorder="1" applyAlignment="1" applyProtection="1">
      <alignment horizontal="right" vertical="center"/>
      <protection locked="0"/>
    </xf>
    <xf numFmtId="178" fontId="97" fillId="0" borderId="20" xfId="2" applyNumberFormat="1" applyFont="1" applyBorder="1" applyAlignment="1" applyProtection="1">
      <alignment horizontal="center" vertical="center" wrapText="1"/>
      <protection locked="0"/>
    </xf>
    <xf numFmtId="178" fontId="97" fillId="0" borderId="21" xfId="2" applyNumberFormat="1" applyFont="1" applyBorder="1" applyAlignment="1" applyProtection="1">
      <alignment horizontal="center" vertical="center" wrapText="1"/>
      <protection locked="0"/>
    </xf>
    <xf numFmtId="178" fontId="97" fillId="0" borderId="21" xfId="2" applyNumberFormat="1" applyFont="1" applyBorder="1" applyAlignment="1" applyProtection="1">
      <alignment horizontal="center" vertical="center"/>
      <protection locked="0"/>
    </xf>
    <xf numFmtId="178" fontId="97" fillId="0" borderId="22" xfId="2" applyNumberFormat="1" applyFont="1" applyBorder="1" applyAlignment="1" applyProtection="1">
      <alignment horizontal="center" vertical="center"/>
      <protection locked="0"/>
    </xf>
    <xf numFmtId="0" fontId="97" fillId="0" borderId="40" xfId="2" applyFont="1" applyBorder="1" applyAlignment="1" applyProtection="1">
      <alignment horizontal="center" vertical="center" wrapText="1"/>
      <protection locked="0"/>
    </xf>
    <xf numFmtId="0" fontId="97" fillId="0" borderId="46" xfId="2" applyFont="1" applyBorder="1" applyAlignment="1" applyProtection="1">
      <alignment horizontal="center" vertical="center"/>
      <protection locked="0"/>
    </xf>
    <xf numFmtId="0" fontId="97" fillId="0" borderId="47" xfId="2" applyFont="1" applyBorder="1" applyAlignment="1" applyProtection="1">
      <alignment horizontal="center" vertical="center"/>
      <protection locked="0"/>
    </xf>
    <xf numFmtId="179" fontId="103" fillId="0" borderId="19" xfId="2" applyNumberFormat="1" applyFont="1" applyBorder="1" applyAlignment="1" applyProtection="1">
      <alignment horizontal="center" vertical="center" wrapText="1"/>
      <protection hidden="1"/>
    </xf>
    <xf numFmtId="0" fontId="2" fillId="0" borderId="26" xfId="2" applyFont="1" applyBorder="1" applyAlignment="1">
      <alignment horizontal="center" vertical="center"/>
    </xf>
    <xf numFmtId="0" fontId="54" fillId="0" borderId="0" xfId="0" applyFont="1" applyAlignment="1">
      <alignment horizontal="left" indent="1" shrinkToFit="1"/>
    </xf>
    <xf numFmtId="0" fontId="3" fillId="0" borderId="0" xfId="2" applyFont="1" applyAlignment="1">
      <alignment horizontal="left" vertical="center" shrinkToFit="1"/>
    </xf>
    <xf numFmtId="212" fontId="23" fillId="0" borderId="7" xfId="0" applyNumberFormat="1" applyFont="1" applyBorder="1" applyAlignment="1" applyProtection="1">
      <alignment horizontal="center" vertical="center"/>
      <protection hidden="1"/>
    </xf>
    <xf numFmtId="0" fontId="3" fillId="0" borderId="0" xfId="2" applyFont="1" applyAlignment="1">
      <alignment horizontal="left" vertical="center"/>
    </xf>
    <xf numFmtId="0" fontId="2" fillId="0" borderId="7" xfId="2" applyFont="1" applyBorder="1" applyAlignment="1" applyProtection="1">
      <alignment horizontal="center" vertical="center"/>
      <protection hidden="1"/>
    </xf>
    <xf numFmtId="176" fontId="2" fillId="0" borderId="0" xfId="2" applyNumberFormat="1" applyFont="1" applyAlignment="1">
      <alignment horizontal="center" vertical="center"/>
    </xf>
    <xf numFmtId="0" fontId="19" fillId="0" borderId="0" xfId="2" applyFont="1" applyAlignment="1">
      <alignment horizontal="right" vertical="center"/>
    </xf>
    <xf numFmtId="0" fontId="2" fillId="0" borderId="0" xfId="2" applyFont="1" applyAlignment="1">
      <alignment horizontal="right" vertical="center"/>
    </xf>
    <xf numFmtId="0" fontId="22" fillId="0" borderId="0" xfId="2" applyFont="1" applyAlignment="1">
      <alignment horizontal="center" vertical="center"/>
    </xf>
    <xf numFmtId="0" fontId="3" fillId="0" borderId="0" xfId="2" applyFont="1" applyAlignment="1">
      <alignment horizontal="right" vertical="center"/>
    </xf>
    <xf numFmtId="0" fontId="23" fillId="0" borderId="6" xfId="2" applyFont="1" applyBorder="1" applyAlignment="1" applyProtection="1">
      <alignment horizontal="left" vertical="center" indent="1" shrinkToFit="1"/>
      <protection hidden="1"/>
    </xf>
    <xf numFmtId="0" fontId="12" fillId="0" borderId="8" xfId="2" applyFont="1" applyBorder="1" applyAlignment="1">
      <alignment horizontal="center" vertical="center" wrapText="1"/>
    </xf>
    <xf numFmtId="0" fontId="12" fillId="0" borderId="2" xfId="2" applyFont="1" applyBorder="1" applyAlignment="1">
      <alignment horizontal="center" vertical="center" wrapText="1"/>
    </xf>
    <xf numFmtId="0" fontId="12" fillId="0" borderId="9" xfId="2" applyFont="1" applyBorder="1" applyAlignment="1">
      <alignment horizontal="center" vertical="center" wrapText="1"/>
    </xf>
    <xf numFmtId="0" fontId="12" fillId="0" borderId="11" xfId="2" applyFont="1" applyBorder="1" applyAlignment="1">
      <alignment horizontal="center" vertical="center" wrapText="1"/>
    </xf>
    <xf numFmtId="0" fontId="12" fillId="0" borderId="3" xfId="2" applyFont="1" applyBorder="1" applyAlignment="1">
      <alignment horizontal="center" vertical="center" wrapText="1"/>
    </xf>
    <xf numFmtId="0" fontId="12" fillId="0" borderId="12" xfId="2" applyFont="1" applyBorder="1" applyAlignment="1">
      <alignment horizontal="center" vertical="center" wrapText="1"/>
    </xf>
    <xf numFmtId="0" fontId="2" fillId="0" borderId="47" xfId="2" applyFont="1" applyBorder="1" applyAlignment="1">
      <alignment horizontal="center" vertical="center" wrapText="1"/>
    </xf>
    <xf numFmtId="0" fontId="2" fillId="0" borderId="21" xfId="2" applyFont="1" applyBorder="1" applyAlignment="1">
      <alignment horizontal="center" vertical="center" wrapText="1"/>
    </xf>
    <xf numFmtId="0" fontId="2" fillId="0" borderId="22" xfId="2" applyFont="1" applyBorder="1" applyAlignment="1">
      <alignment horizontal="center" vertical="center" wrapText="1"/>
    </xf>
    <xf numFmtId="0" fontId="2" fillId="0" borderId="20" xfId="2" applyFont="1" applyBorder="1" applyAlignment="1">
      <alignment horizontal="center" vertical="center" wrapText="1"/>
    </xf>
    <xf numFmtId="38" fontId="72" fillId="0" borderId="0" xfId="6" applyFont="1" applyBorder="1" applyAlignment="1" applyProtection="1">
      <alignment horizontal="center"/>
    </xf>
    <xf numFmtId="184" fontId="30" fillId="0" borderId="7" xfId="6" applyNumberFormat="1" applyFont="1" applyFill="1" applyBorder="1" applyAlignment="1" applyProtection="1">
      <alignment horizontal="center" shrinkToFit="1"/>
      <protection locked="0"/>
    </xf>
    <xf numFmtId="38" fontId="30" fillId="0" borderId="7" xfId="6" applyFont="1" applyFill="1" applyBorder="1" applyAlignment="1" applyProtection="1">
      <alignment horizontal="center" shrinkToFit="1"/>
      <protection locked="0"/>
    </xf>
    <xf numFmtId="3" fontId="72" fillId="0" borderId="0" xfId="6" applyNumberFormat="1" applyFont="1" applyFill="1" applyBorder="1" applyAlignment="1" applyProtection="1">
      <alignment horizontal="center"/>
    </xf>
    <xf numFmtId="184" fontId="33" fillId="0" borderId="0" xfId="6" applyNumberFormat="1" applyFont="1" applyBorder="1" applyAlignment="1" applyProtection="1">
      <alignment horizontal="left" shrinkToFit="1"/>
    </xf>
    <xf numFmtId="0" fontId="30" fillId="0" borderId="7" xfId="6" applyNumberFormat="1" applyFont="1" applyBorder="1" applyAlignment="1" applyProtection="1">
      <alignment horizontal="center" shrinkToFit="1"/>
    </xf>
    <xf numFmtId="184" fontId="30" fillId="0" borderId="0" xfId="6" applyNumberFormat="1" applyFont="1" applyBorder="1" applyAlignment="1" applyProtection="1">
      <alignment horizontal="left" shrinkToFit="1"/>
    </xf>
    <xf numFmtId="38" fontId="104" fillId="0" borderId="0" xfId="6" applyFont="1" applyBorder="1" applyAlignment="1" applyProtection="1">
      <alignment horizontal="center" vertical="center"/>
    </xf>
    <xf numFmtId="0" fontId="72" fillId="0" borderId="3" xfId="6" applyNumberFormat="1" applyFont="1" applyFill="1" applyBorder="1" applyAlignment="1" applyProtection="1">
      <alignment horizontal="left" vertical="center"/>
      <protection hidden="1"/>
    </xf>
    <xf numFmtId="38" fontId="72" fillId="0" borderId="101" xfId="6" applyFont="1" applyFill="1" applyBorder="1" applyAlignment="1" applyProtection="1">
      <alignment horizontal="left" vertical="center"/>
    </xf>
    <xf numFmtId="38" fontId="72" fillId="0" borderId="91" xfId="6" applyFont="1" applyBorder="1" applyAlignment="1" applyProtection="1">
      <alignment horizontal="center"/>
    </xf>
    <xf numFmtId="38" fontId="72" fillId="0" borderId="101" xfId="6" applyFont="1" applyBorder="1" applyAlignment="1" applyProtection="1">
      <alignment horizontal="center"/>
    </xf>
    <xf numFmtId="38" fontId="72" fillId="0" borderId="101" xfId="6" applyFont="1" applyFill="1" applyBorder="1" applyAlignment="1" applyProtection="1">
      <alignment horizontal="center"/>
    </xf>
    <xf numFmtId="38" fontId="72" fillId="0" borderId="102" xfId="6" applyFont="1" applyFill="1" applyBorder="1" applyAlignment="1" applyProtection="1">
      <alignment horizontal="center"/>
      <protection locked="0"/>
    </xf>
    <xf numFmtId="38" fontId="72" fillId="0" borderId="101" xfId="6" applyFont="1" applyFill="1" applyBorder="1" applyAlignment="1" applyProtection="1">
      <alignment horizontal="left"/>
    </xf>
    <xf numFmtId="38" fontId="72" fillId="0" borderId="103" xfId="6" applyFont="1" applyFill="1" applyBorder="1" applyAlignment="1" applyProtection="1">
      <alignment horizontal="left"/>
    </xf>
    <xf numFmtId="0" fontId="72" fillId="0" borderId="3" xfId="6" applyNumberFormat="1" applyFont="1" applyFill="1" applyBorder="1" applyAlignment="1" applyProtection="1">
      <alignment horizontal="center" vertical="center"/>
      <protection hidden="1"/>
    </xf>
    <xf numFmtId="38" fontId="72" fillId="0" borderId="0" xfId="6" applyFont="1" applyFill="1" applyBorder="1" applyAlignment="1" applyProtection="1">
      <alignment horizontal="left"/>
    </xf>
    <xf numFmtId="38" fontId="72" fillId="0" borderId="90" xfId="6" applyFont="1" applyFill="1" applyBorder="1" applyAlignment="1" applyProtection="1">
      <alignment horizontal="left"/>
    </xf>
    <xf numFmtId="38" fontId="72" fillId="0" borderId="107" xfId="6" applyFont="1" applyBorder="1" applyAlignment="1" applyProtection="1">
      <alignment horizontal="center" vertical="center"/>
    </xf>
    <xf numFmtId="38" fontId="72" fillId="0" borderId="93" xfId="6" applyFont="1" applyBorder="1" applyAlignment="1" applyProtection="1">
      <alignment horizontal="center" vertical="center"/>
    </xf>
    <xf numFmtId="38" fontId="72" fillId="0" borderId="93" xfId="6" applyFont="1" applyFill="1" applyBorder="1" applyAlignment="1" applyProtection="1">
      <alignment horizontal="center" vertical="center"/>
    </xf>
    <xf numFmtId="38" fontId="72" fillId="0" borderId="93" xfId="6" applyFont="1" applyFill="1" applyBorder="1" applyAlignment="1" applyProtection="1">
      <alignment horizontal="left" vertical="center"/>
    </xf>
    <xf numFmtId="38" fontId="72" fillId="0" borderId="108" xfId="6" applyFont="1" applyFill="1" applyBorder="1" applyAlignment="1" applyProtection="1">
      <alignment horizontal="left" vertical="center"/>
    </xf>
    <xf numFmtId="38" fontId="72" fillId="0" borderId="10" xfId="6" applyFont="1" applyBorder="1" applyAlignment="1" applyProtection="1">
      <alignment horizontal="center"/>
    </xf>
    <xf numFmtId="38" fontId="72" fillId="0" borderId="0" xfId="6" applyFont="1" applyFill="1" applyBorder="1" applyAlignment="1" applyProtection="1">
      <alignment horizontal="center"/>
    </xf>
    <xf numFmtId="38" fontId="72" fillId="0" borderId="7" xfId="6" applyFont="1" applyFill="1" applyBorder="1" applyAlignment="1" applyProtection="1">
      <alignment horizontal="center"/>
      <protection locked="0"/>
    </xf>
    <xf numFmtId="38" fontId="72" fillId="0" borderId="109" xfId="6" applyFont="1" applyFill="1" applyBorder="1" applyAlignment="1" applyProtection="1">
      <alignment horizontal="center" vertical="center"/>
    </xf>
    <xf numFmtId="38" fontId="72" fillId="0" borderId="106" xfId="6" applyFont="1" applyFill="1" applyBorder="1" applyAlignment="1" applyProtection="1">
      <alignment horizontal="center" vertical="center"/>
    </xf>
    <xf numFmtId="38" fontId="106" fillId="0" borderId="2" xfId="6" applyFont="1" applyFill="1" applyBorder="1" applyAlignment="1" applyProtection="1">
      <alignment horizontal="left" vertical="center" wrapText="1"/>
    </xf>
    <xf numFmtId="38" fontId="106" fillId="0" borderId="2" xfId="6" applyFont="1" applyFill="1" applyBorder="1" applyAlignment="1" applyProtection="1">
      <alignment horizontal="left" vertical="center"/>
    </xf>
    <xf numFmtId="38" fontId="106" fillId="0" borderId="9" xfId="6" applyFont="1" applyFill="1" applyBorder="1" applyAlignment="1" applyProtection="1">
      <alignment horizontal="left" vertical="center"/>
    </xf>
    <xf numFmtId="38" fontId="106" fillId="0" borderId="93" xfId="6" applyFont="1" applyFill="1" applyBorder="1" applyAlignment="1" applyProtection="1">
      <alignment horizontal="left" vertical="center"/>
    </xf>
    <xf numFmtId="38" fontId="106" fillId="0" borderId="94" xfId="6" applyFont="1" applyFill="1" applyBorder="1" applyAlignment="1" applyProtection="1">
      <alignment horizontal="left" vertical="center"/>
    </xf>
    <xf numFmtId="38" fontId="106" fillId="0" borderId="1" xfId="6" applyFont="1" applyFill="1" applyBorder="1" applyAlignment="1" applyProtection="1">
      <alignment horizontal="center" vertical="center"/>
    </xf>
    <xf numFmtId="38" fontId="106" fillId="0" borderId="120" xfId="6" applyFont="1" applyFill="1" applyBorder="1" applyAlignment="1" applyProtection="1">
      <alignment horizontal="center" vertical="center"/>
    </xf>
    <xf numFmtId="38" fontId="111" fillId="0" borderId="21" xfId="6" applyFont="1" applyFill="1" applyBorder="1" applyAlignment="1" applyProtection="1">
      <alignment horizontal="right"/>
      <protection hidden="1"/>
    </xf>
    <xf numFmtId="38" fontId="72" fillId="0" borderId="100" xfId="6" applyFont="1" applyFill="1" applyBorder="1" applyAlignment="1" applyProtection="1">
      <alignment horizontal="left" vertical="center"/>
    </xf>
    <xf numFmtId="38" fontId="72" fillId="0" borderId="103" xfId="6" applyFont="1" applyFill="1" applyBorder="1" applyAlignment="1" applyProtection="1">
      <alignment horizontal="left" vertical="center"/>
    </xf>
    <xf numFmtId="38" fontId="72" fillId="0" borderId="2" xfId="6" applyFont="1" applyFill="1" applyBorder="1" applyAlignment="1" applyProtection="1">
      <alignment horizontal="left" vertical="center" wrapText="1"/>
    </xf>
    <xf numFmtId="38" fontId="72" fillId="0" borderId="2" xfId="6" applyFont="1" applyFill="1" applyBorder="1" applyAlignment="1" applyProtection="1">
      <alignment horizontal="left" vertical="center"/>
    </xf>
    <xf numFmtId="38" fontId="72" fillId="0" borderId="105" xfId="6" applyFont="1" applyFill="1" applyBorder="1" applyAlignment="1" applyProtection="1">
      <alignment horizontal="left" vertical="center"/>
    </xf>
    <xf numFmtId="38" fontId="72" fillId="0" borderId="21" xfId="6" applyFont="1" applyFill="1" applyBorder="1" applyAlignment="1" applyProtection="1">
      <alignment horizontal="right"/>
      <protection hidden="1"/>
    </xf>
    <xf numFmtId="38" fontId="72" fillId="0" borderId="100" xfId="6" applyFont="1" applyFill="1" applyBorder="1" applyAlignment="1" applyProtection="1">
      <alignment horizontal="center" vertical="center"/>
    </xf>
    <xf numFmtId="38" fontId="72" fillId="0" borderId="130" xfId="6" applyFont="1" applyFill="1" applyBorder="1" applyAlignment="1" applyProtection="1">
      <alignment horizontal="center" vertical="center"/>
    </xf>
    <xf numFmtId="38" fontId="72" fillId="0" borderId="92" xfId="6" applyFont="1" applyFill="1" applyBorder="1" applyAlignment="1" applyProtection="1">
      <alignment horizontal="left" vertical="center"/>
    </xf>
    <xf numFmtId="38" fontId="72" fillId="0" borderId="3" xfId="6" applyFont="1" applyFill="1" applyBorder="1" applyAlignment="1" applyProtection="1">
      <alignment horizontal="left" vertical="center"/>
    </xf>
    <xf numFmtId="38" fontId="72" fillId="0" borderId="12" xfId="6" applyFont="1" applyFill="1" applyBorder="1" applyAlignment="1" applyProtection="1">
      <alignment horizontal="left" vertical="center"/>
    </xf>
    <xf numFmtId="38" fontId="2" fillId="0" borderId="101" xfId="6" applyFont="1" applyFill="1" applyBorder="1" applyAlignment="1" applyProtection="1">
      <alignment horizontal="right" shrinkToFit="1"/>
    </xf>
    <xf numFmtId="38" fontId="110" fillId="0" borderId="102" xfId="6" applyFont="1" applyFill="1" applyBorder="1" applyAlignment="1" applyProtection="1">
      <alignment horizontal="center" shrinkToFit="1"/>
      <protection locked="0"/>
    </xf>
    <xf numFmtId="38" fontId="110" fillId="0" borderId="102" xfId="6" applyFont="1" applyFill="1" applyBorder="1" applyAlignment="1" applyProtection="1">
      <alignment horizontal="center"/>
      <protection locked="0"/>
    </xf>
    <xf numFmtId="38" fontId="2" fillId="0" borderId="101" xfId="6" applyFont="1" applyFill="1" applyBorder="1" applyAlignment="1" applyProtection="1">
      <alignment horizontal="center" shrinkToFit="1"/>
    </xf>
    <xf numFmtId="38" fontId="110" fillId="0" borderId="101" xfId="6" applyFont="1" applyFill="1" applyBorder="1" applyAlignment="1" applyProtection="1">
      <alignment horizontal="center" shrinkToFit="1"/>
      <protection locked="0"/>
    </xf>
    <xf numFmtId="38" fontId="112" fillId="0" borderId="100" xfId="6" applyFont="1" applyFill="1" applyBorder="1" applyAlignment="1" applyProtection="1">
      <alignment horizontal="center" vertical="center"/>
      <protection locked="0"/>
    </xf>
    <xf numFmtId="38" fontId="112" fillId="0" borderId="101" xfId="6" applyFont="1" applyFill="1" applyBorder="1" applyAlignment="1" applyProtection="1">
      <alignment horizontal="center" vertical="center"/>
      <protection locked="0"/>
    </xf>
    <xf numFmtId="38" fontId="112" fillId="0" borderId="103" xfId="6" applyFont="1" applyFill="1" applyBorder="1" applyAlignment="1" applyProtection="1">
      <alignment horizontal="center" vertical="center"/>
      <protection locked="0"/>
    </xf>
    <xf numFmtId="38" fontId="72" fillId="0" borderId="86" xfId="6" applyFont="1" applyFill="1" applyBorder="1" applyAlignment="1" applyProtection="1">
      <alignment horizontal="left" vertical="center" wrapText="1"/>
    </xf>
    <xf numFmtId="38" fontId="72" fillId="0" borderId="87" xfId="6" applyFont="1" applyFill="1" applyBorder="1" applyAlignment="1" applyProtection="1">
      <alignment horizontal="left" vertical="center" wrapText="1"/>
    </xf>
    <xf numFmtId="38" fontId="112" fillId="0" borderId="86" xfId="6" applyFont="1" applyFill="1" applyBorder="1" applyAlignment="1" applyProtection="1">
      <alignment horizontal="center" vertical="center"/>
      <protection locked="0"/>
    </xf>
    <xf numFmtId="38" fontId="112" fillId="0" borderId="87" xfId="6" applyFont="1" applyFill="1" applyBorder="1" applyAlignment="1" applyProtection="1">
      <alignment horizontal="center" vertical="center"/>
      <protection locked="0"/>
    </xf>
    <xf numFmtId="38" fontId="112" fillId="0" borderId="88" xfId="6" applyFont="1" applyFill="1" applyBorder="1" applyAlignment="1" applyProtection="1">
      <alignment horizontal="center" vertical="center"/>
      <protection locked="0"/>
    </xf>
    <xf numFmtId="38" fontId="52" fillId="0" borderId="8" xfId="6" applyFont="1" applyBorder="1" applyAlignment="1" applyProtection="1">
      <alignment horizontal="left" vertical="center" wrapText="1"/>
    </xf>
    <xf numFmtId="38" fontId="52" fillId="0" borderId="2" xfId="6" applyFont="1" applyBorder="1" applyAlignment="1" applyProtection="1">
      <alignment horizontal="left" vertical="center" wrapText="1"/>
    </xf>
    <xf numFmtId="38" fontId="52" fillId="0" borderId="9" xfId="6" applyFont="1" applyBorder="1" applyAlignment="1" applyProtection="1">
      <alignment horizontal="left" vertical="center" wrapText="1"/>
    </xf>
    <xf numFmtId="38" fontId="52" fillId="0" borderId="10" xfId="6" applyFont="1" applyBorder="1" applyAlignment="1" applyProtection="1">
      <alignment horizontal="left" vertical="center" wrapText="1"/>
    </xf>
    <xf numFmtId="38" fontId="52" fillId="0" borderId="0" xfId="6" applyFont="1" applyBorder="1" applyAlignment="1" applyProtection="1">
      <alignment horizontal="left" vertical="center" wrapText="1"/>
    </xf>
    <xf numFmtId="38" fontId="52" fillId="0" borderId="5" xfId="6" applyFont="1" applyBorder="1" applyAlignment="1" applyProtection="1">
      <alignment horizontal="left" vertical="center" wrapText="1"/>
    </xf>
    <xf numFmtId="38" fontId="113" fillId="0" borderId="8" xfId="6" applyFont="1" applyBorder="1" applyAlignment="1" applyProtection="1">
      <alignment horizontal="center" vertical="center"/>
      <protection hidden="1"/>
    </xf>
    <xf numFmtId="38" fontId="113" fillId="0" borderId="9" xfId="6" applyFont="1" applyBorder="1" applyAlignment="1" applyProtection="1">
      <alignment horizontal="center" vertical="center"/>
      <protection hidden="1"/>
    </xf>
    <xf numFmtId="38" fontId="113" fillId="0" borderId="11" xfId="6" applyFont="1" applyBorder="1" applyAlignment="1" applyProtection="1">
      <alignment horizontal="center" vertical="center"/>
      <protection hidden="1"/>
    </xf>
    <xf numFmtId="38" fontId="113" fillId="0" borderId="12" xfId="6" applyFont="1" applyBorder="1" applyAlignment="1" applyProtection="1">
      <alignment horizontal="center" vertical="center"/>
      <protection hidden="1"/>
    </xf>
    <xf numFmtId="38" fontId="72" fillId="0" borderId="10" xfId="6" applyFont="1" applyFill="1" applyBorder="1" applyAlignment="1" applyProtection="1">
      <alignment horizontal="center" vertical="center" wrapText="1"/>
    </xf>
    <xf numFmtId="38" fontId="72" fillId="0" borderId="11" xfId="6" applyFont="1" applyFill="1" applyBorder="1" applyAlignment="1" applyProtection="1">
      <alignment horizontal="center" vertical="center" wrapText="1"/>
    </xf>
    <xf numFmtId="38" fontId="72" fillId="0" borderId="0" xfId="6" applyFont="1" applyFill="1" applyBorder="1" applyAlignment="1" applyProtection="1">
      <alignment horizontal="left" vertical="center" wrapText="1"/>
    </xf>
    <xf numFmtId="38" fontId="72" fillId="0" borderId="90" xfId="6" applyFont="1" applyFill="1" applyBorder="1" applyAlignment="1" applyProtection="1">
      <alignment horizontal="left" vertical="center" wrapText="1"/>
    </xf>
    <xf numFmtId="38" fontId="72" fillId="0" borderId="3" xfId="6" applyFont="1" applyFill="1" applyBorder="1" applyAlignment="1" applyProtection="1">
      <alignment horizontal="left" vertical="center" wrapText="1"/>
    </xf>
    <xf numFmtId="38" fontId="72" fillId="0" borderId="104" xfId="6" applyFont="1" applyFill="1" applyBorder="1" applyAlignment="1" applyProtection="1">
      <alignment horizontal="left" vertical="center" wrapText="1"/>
    </xf>
    <xf numFmtId="38" fontId="72" fillId="0" borderId="7" xfId="6" applyFont="1" applyFill="1" applyBorder="1" applyAlignment="1" applyProtection="1">
      <alignment horizontal="right"/>
      <protection hidden="1"/>
    </xf>
    <xf numFmtId="38" fontId="72" fillId="0" borderId="8" xfId="6" applyFont="1" applyFill="1" applyBorder="1" applyAlignment="1" applyProtection="1">
      <alignment horizontal="center" vertical="center" wrapText="1"/>
    </xf>
    <xf numFmtId="38" fontId="72" fillId="0" borderId="105" xfId="6" applyFont="1" applyFill="1" applyBorder="1" applyAlignment="1" applyProtection="1">
      <alignment horizontal="left" vertical="center" wrapText="1"/>
    </xf>
    <xf numFmtId="38" fontId="72" fillId="0" borderId="100" xfId="6" applyFont="1" applyFill="1" applyBorder="1" applyAlignment="1" applyProtection="1">
      <alignment horizontal="center" vertical="center" wrapText="1"/>
    </xf>
    <xf numFmtId="38" fontId="72" fillId="0" borderId="106" xfId="6" applyFont="1" applyFill="1" applyBorder="1" applyAlignment="1" applyProtection="1">
      <alignment horizontal="center" vertical="center" wrapText="1"/>
    </xf>
    <xf numFmtId="38" fontId="72" fillId="0" borderId="101" xfId="6" applyFont="1" applyFill="1" applyBorder="1" applyAlignment="1" applyProtection="1">
      <alignment horizontal="left" vertical="center" wrapText="1"/>
    </xf>
    <xf numFmtId="38" fontId="72" fillId="0" borderId="103" xfId="6" applyFont="1" applyFill="1" applyBorder="1" applyAlignment="1" applyProtection="1">
      <alignment horizontal="left" vertical="center" wrapText="1"/>
    </xf>
    <xf numFmtId="38" fontId="72" fillId="0" borderId="93" xfId="6" applyFont="1" applyFill="1" applyBorder="1" applyAlignment="1" applyProtection="1">
      <alignment horizontal="left" vertical="center" wrapText="1"/>
    </xf>
    <xf numFmtId="38" fontId="72" fillId="0" borderId="108" xfId="6" applyFont="1" applyFill="1" applyBorder="1" applyAlignment="1" applyProtection="1">
      <alignment horizontal="left" vertical="center" wrapText="1"/>
    </xf>
    <xf numFmtId="38" fontId="72" fillId="0" borderId="102" xfId="6" applyFont="1" applyFill="1" applyBorder="1" applyAlignment="1" applyProtection="1">
      <alignment horizontal="right"/>
      <protection hidden="1"/>
    </xf>
    <xf numFmtId="38" fontId="72" fillId="0" borderId="100" xfId="6" applyFont="1" applyFill="1" applyBorder="1" applyAlignment="1" applyProtection="1">
      <alignment horizontal="left" vertical="center" wrapText="1"/>
    </xf>
    <xf numFmtId="38" fontId="52" fillId="0" borderId="13" xfId="6" applyFont="1" applyBorder="1" applyAlignment="1" applyProtection="1">
      <alignment horizontal="center" vertical="center"/>
      <protection hidden="1"/>
    </xf>
    <xf numFmtId="38" fontId="52" fillId="0" borderId="1" xfId="6" applyFont="1" applyBorder="1" applyAlignment="1" applyProtection="1">
      <alignment horizontal="center" vertical="center"/>
      <protection hidden="1"/>
    </xf>
    <xf numFmtId="38" fontId="52" fillId="0" borderId="14" xfId="6" applyFont="1" applyBorder="1" applyAlignment="1" applyProtection="1">
      <alignment horizontal="center" vertical="center"/>
      <protection hidden="1"/>
    </xf>
    <xf numFmtId="38" fontId="72" fillId="0" borderId="0" xfId="6" applyFont="1" applyBorder="1" applyAlignment="1" applyProtection="1">
      <alignment horizontal="center" vertical="center"/>
    </xf>
    <xf numFmtId="38" fontId="72" fillId="0" borderId="7" xfId="6" applyFont="1" applyFill="1" applyBorder="1" applyAlignment="1" applyProtection="1">
      <alignment horizontal="center" vertical="center" shrinkToFit="1"/>
      <protection hidden="1"/>
    </xf>
    <xf numFmtId="38" fontId="72" fillId="0" borderId="0" xfId="6" applyFont="1" applyBorder="1" applyAlignment="1" applyProtection="1">
      <alignment horizontal="right" vertical="center"/>
    </xf>
    <xf numFmtId="211" fontId="72" fillId="0" borderId="0" xfId="6" applyNumberFormat="1" applyFont="1" applyFill="1" applyBorder="1" applyAlignment="1" applyProtection="1">
      <alignment horizontal="distributed" vertical="center"/>
    </xf>
    <xf numFmtId="38" fontId="52" fillId="0" borderId="8" xfId="6" applyFont="1" applyBorder="1" applyAlignment="1" applyProtection="1">
      <alignment horizontal="left" vertical="center" wrapText="1" indent="1"/>
    </xf>
    <xf numFmtId="38" fontId="52" fillId="0" borderId="2" xfId="6" applyFont="1" applyBorder="1" applyAlignment="1" applyProtection="1">
      <alignment horizontal="left" vertical="center" wrapText="1" indent="1"/>
    </xf>
    <xf numFmtId="38" fontId="52" fillId="0" borderId="9" xfId="6" applyFont="1" applyBorder="1" applyAlignment="1" applyProtection="1">
      <alignment horizontal="left" vertical="center" wrapText="1" indent="1"/>
    </xf>
    <xf numFmtId="38" fontId="52" fillId="0" borderId="10" xfId="6" applyFont="1" applyBorder="1" applyAlignment="1" applyProtection="1">
      <alignment horizontal="left" vertical="center" wrapText="1" indent="1"/>
    </xf>
    <xf numFmtId="38" fontId="52" fillId="0" borderId="0" xfId="6" applyFont="1" applyBorder="1" applyAlignment="1" applyProtection="1">
      <alignment horizontal="left" vertical="center" wrapText="1" indent="1"/>
    </xf>
    <xf numFmtId="38" fontId="52" fillId="0" borderId="5" xfId="6" applyFont="1" applyBorder="1" applyAlignment="1" applyProtection="1">
      <alignment horizontal="left" vertical="center" wrapText="1" indent="1"/>
    </xf>
    <xf numFmtId="38" fontId="52" fillId="0" borderId="10" xfId="6" applyFont="1" applyBorder="1" applyAlignment="1" applyProtection="1">
      <alignment horizontal="left" vertical="center"/>
    </xf>
    <xf numFmtId="38" fontId="52" fillId="0" borderId="0" xfId="6" applyFont="1" applyBorder="1" applyAlignment="1" applyProtection="1">
      <alignment horizontal="left" vertical="center"/>
    </xf>
    <xf numFmtId="38" fontId="52" fillId="0" borderId="5" xfId="6" applyFont="1" applyBorder="1" applyAlignment="1" applyProtection="1">
      <alignment horizontal="left" vertical="center"/>
    </xf>
    <xf numFmtId="38" fontId="52" fillId="0" borderId="11" xfId="6" applyFont="1" applyBorder="1" applyAlignment="1" applyProtection="1">
      <alignment horizontal="left" vertical="center"/>
    </xf>
    <xf numFmtId="38" fontId="52" fillId="0" borderId="3" xfId="6" applyFont="1" applyBorder="1" applyAlignment="1" applyProtection="1">
      <alignment horizontal="left" vertical="center"/>
    </xf>
    <xf numFmtId="38" fontId="52" fillId="0" borderId="12" xfId="6" applyFont="1" applyBorder="1" applyAlignment="1" applyProtection="1">
      <alignment horizontal="left" vertical="center"/>
    </xf>
    <xf numFmtId="38" fontId="52" fillId="0" borderId="8" xfId="6" applyFont="1" applyBorder="1" applyAlignment="1" applyProtection="1">
      <alignment horizontal="left" vertical="center" indent="1"/>
    </xf>
    <xf numFmtId="38" fontId="52" fillId="0" borderId="2" xfId="6" applyFont="1" applyBorder="1" applyAlignment="1" applyProtection="1">
      <alignment horizontal="left" vertical="center" indent="1"/>
    </xf>
    <xf numFmtId="38" fontId="52" fillId="0" borderId="9" xfId="6" applyFont="1" applyBorder="1" applyAlignment="1" applyProtection="1">
      <alignment horizontal="left" vertical="center" indent="1"/>
    </xf>
    <xf numFmtId="38" fontId="52" fillId="0" borderId="10" xfId="6" applyFont="1" applyBorder="1" applyAlignment="1" applyProtection="1">
      <alignment horizontal="left" vertical="center" indent="1"/>
    </xf>
    <xf numFmtId="38" fontId="52" fillId="0" borderId="0" xfId="6" applyFont="1" applyBorder="1" applyAlignment="1" applyProtection="1">
      <alignment horizontal="left" vertical="center" indent="1"/>
    </xf>
    <xf numFmtId="38" fontId="52" fillId="0" borderId="5" xfId="6" applyFont="1" applyBorder="1" applyAlignment="1" applyProtection="1">
      <alignment horizontal="left" vertical="center" indent="1"/>
    </xf>
    <xf numFmtId="0" fontId="2" fillId="0" borderId="0" xfId="0" applyFont="1" applyAlignment="1" applyProtection="1">
      <alignment horizontal="center" vertical="center"/>
      <protection hidden="1"/>
    </xf>
    <xf numFmtId="0" fontId="2" fillId="0" borderId="90" xfId="0" applyFont="1" applyBorder="1" applyAlignment="1" applyProtection="1">
      <alignment horizontal="center" vertical="center"/>
      <protection hidden="1"/>
    </xf>
    <xf numFmtId="0" fontId="30" fillId="0" borderId="8" xfId="0" applyFont="1" applyBorder="1" applyAlignment="1" applyProtection="1">
      <alignment horizontal="center" vertical="center"/>
      <protection hidden="1"/>
    </xf>
    <xf numFmtId="0" fontId="30" fillId="0" borderId="105" xfId="0" applyFont="1" applyBorder="1" applyAlignment="1" applyProtection="1">
      <alignment horizontal="center" vertical="center"/>
      <protection hidden="1"/>
    </xf>
    <xf numFmtId="0" fontId="30" fillId="0" borderId="71" xfId="0" applyFont="1" applyBorder="1" applyAlignment="1" applyProtection="1">
      <alignment horizontal="center" vertical="center"/>
      <protection hidden="1"/>
    </xf>
    <xf numFmtId="0" fontId="30" fillId="0" borderId="129" xfId="0" applyFont="1" applyBorder="1" applyAlignment="1" applyProtection="1">
      <alignment horizontal="center" vertical="center"/>
      <protection hidden="1"/>
    </xf>
    <xf numFmtId="0" fontId="31" fillId="0" borderId="146" xfId="0" applyFont="1" applyBorder="1" applyAlignment="1" applyProtection="1">
      <alignment horizontal="center"/>
      <protection hidden="1"/>
    </xf>
    <xf numFmtId="0" fontId="31" fillId="0" borderId="69" xfId="0" applyFont="1" applyBorder="1" applyAlignment="1" applyProtection="1">
      <alignment horizontal="center"/>
      <protection hidden="1"/>
    </xf>
    <xf numFmtId="0" fontId="31" fillId="0" borderId="69" xfId="0" applyFont="1" applyBorder="1" applyAlignment="1" applyProtection="1">
      <alignment horizontal="center" vertical="center" wrapText="1" shrinkToFit="1"/>
      <protection hidden="1"/>
    </xf>
    <xf numFmtId="0" fontId="31" fillId="0" borderId="149" xfId="0" applyFont="1" applyBorder="1" applyAlignment="1" applyProtection="1">
      <alignment horizontal="center" vertical="center" wrapText="1" shrinkToFit="1"/>
      <protection hidden="1"/>
    </xf>
    <xf numFmtId="0" fontId="31" fillId="0" borderId="147" xfId="0" applyFont="1" applyBorder="1" applyAlignment="1" applyProtection="1">
      <alignment horizontal="center" vertical="center" wrapText="1" shrinkToFit="1"/>
      <protection hidden="1"/>
    </xf>
    <xf numFmtId="0" fontId="31" fillId="0" borderId="150" xfId="0" applyFont="1" applyBorder="1" applyAlignment="1" applyProtection="1">
      <alignment horizontal="center" vertical="center" wrapText="1" shrinkToFit="1"/>
      <protection hidden="1"/>
    </xf>
    <xf numFmtId="0" fontId="3" fillId="0" borderId="0" xfId="0" applyFont="1" applyAlignment="1" applyProtection="1">
      <alignment horizontal="left" vertical="center" wrapText="1"/>
      <protection hidden="1"/>
    </xf>
    <xf numFmtId="0" fontId="54" fillId="0" borderId="95" xfId="0" applyFont="1" applyBorder="1" applyAlignment="1" applyProtection="1">
      <alignment horizontal="center" vertical="center"/>
      <protection hidden="1"/>
    </xf>
    <xf numFmtId="0" fontId="54" fillId="0" borderId="96" xfId="0" applyFont="1" applyBorder="1" applyAlignment="1" applyProtection="1">
      <alignment horizontal="center" vertical="center"/>
      <protection hidden="1"/>
    </xf>
    <xf numFmtId="0" fontId="12" fillId="0" borderId="101" xfId="0" applyFont="1" applyBorder="1" applyAlignment="1" applyProtection="1">
      <alignment horizontal="center" vertical="top" wrapText="1"/>
      <protection hidden="1"/>
    </xf>
    <xf numFmtId="0" fontId="12" fillId="0" borderId="103" xfId="0" applyFont="1" applyBorder="1" applyAlignment="1" applyProtection="1">
      <alignment horizontal="center" vertical="top" wrapText="1"/>
      <protection hidden="1"/>
    </xf>
    <xf numFmtId="0" fontId="12" fillId="0" borderId="103" xfId="0" applyFont="1" applyBorder="1" applyAlignment="1" applyProtection="1">
      <alignment horizontal="left" vertical="top" wrapText="1"/>
      <protection hidden="1"/>
    </xf>
    <xf numFmtId="0" fontId="12" fillId="0" borderId="90" xfId="0" applyFont="1" applyBorder="1" applyAlignment="1" applyProtection="1">
      <alignment horizontal="left" vertical="top" wrapText="1"/>
      <protection hidden="1"/>
    </xf>
    <xf numFmtId="0" fontId="12" fillId="0" borderId="129" xfId="0" applyFont="1" applyBorder="1" applyAlignment="1" applyProtection="1">
      <alignment horizontal="left" vertical="top" wrapText="1"/>
      <protection hidden="1"/>
    </xf>
    <xf numFmtId="0" fontId="12" fillId="0" borderId="101" xfId="0" applyFont="1" applyBorder="1" applyAlignment="1" applyProtection="1">
      <alignment horizontal="left" vertical="top" wrapText="1"/>
      <protection hidden="1"/>
    </xf>
    <xf numFmtId="0" fontId="84" fillId="0" borderId="109" xfId="0" applyFont="1" applyBorder="1" applyAlignment="1" applyProtection="1">
      <alignment horizontal="center" vertical="center"/>
      <protection hidden="1"/>
    </xf>
    <xf numFmtId="0" fontId="84" fillId="0" borderId="2" xfId="0" applyFont="1" applyBorder="1" applyAlignment="1" applyProtection="1">
      <alignment horizontal="center" vertical="center"/>
      <protection hidden="1"/>
    </xf>
    <xf numFmtId="0" fontId="84" fillId="0" borderId="130" xfId="0" applyFont="1" applyBorder="1" applyAlignment="1" applyProtection="1">
      <alignment horizontal="center" vertical="center"/>
      <protection hidden="1"/>
    </xf>
    <xf numFmtId="0" fontId="84" fillId="0" borderId="3" xfId="0" applyFont="1" applyBorder="1" applyAlignment="1" applyProtection="1">
      <alignment horizontal="center" vertical="center"/>
      <protection hidden="1"/>
    </xf>
    <xf numFmtId="0" fontId="33" fillId="0" borderId="2" xfId="0" applyFont="1" applyBorder="1" applyAlignment="1" applyProtection="1">
      <alignment horizontal="center" vertical="center"/>
      <protection locked="0"/>
    </xf>
    <xf numFmtId="0" fontId="33" fillId="0" borderId="105" xfId="0" applyFont="1" applyBorder="1" applyAlignment="1" applyProtection="1">
      <alignment horizontal="center" vertical="center"/>
      <protection locked="0"/>
    </xf>
    <xf numFmtId="0" fontId="33" fillId="0" borderId="3" xfId="0" applyFont="1" applyBorder="1" applyAlignment="1" applyProtection="1">
      <alignment horizontal="center" vertical="center"/>
      <protection locked="0"/>
    </xf>
    <xf numFmtId="0" fontId="33" fillId="0" borderId="104" xfId="0" applyFont="1" applyBorder="1" applyAlignment="1" applyProtection="1">
      <alignment horizontal="center" vertical="center"/>
      <protection locked="0"/>
    </xf>
    <xf numFmtId="0" fontId="85" fillId="0" borderId="128" xfId="0" applyFont="1" applyBorder="1" applyAlignment="1" applyProtection="1">
      <alignment horizontal="center" vertical="top" wrapText="1" shrinkToFit="1"/>
      <protection hidden="1"/>
    </xf>
    <xf numFmtId="0" fontId="85" fillId="0" borderId="72" xfId="0" applyFont="1" applyBorder="1" applyAlignment="1" applyProtection="1">
      <alignment horizontal="center" vertical="top" shrinkToFit="1"/>
      <protection hidden="1"/>
    </xf>
    <xf numFmtId="0" fontId="31" fillId="0" borderId="148" xfId="0" applyFont="1" applyBorder="1" applyAlignment="1" applyProtection="1">
      <alignment horizontal="center" vertical="top"/>
      <protection hidden="1"/>
    </xf>
    <xf numFmtId="0" fontId="31" fillId="0" borderId="118" xfId="0" applyFont="1" applyBorder="1" applyAlignment="1" applyProtection="1">
      <alignment horizontal="center" vertical="top"/>
      <protection hidden="1"/>
    </xf>
    <xf numFmtId="0" fontId="44" fillId="0" borderId="157" xfId="0" applyFont="1" applyBorder="1" applyAlignment="1" applyProtection="1">
      <alignment horizontal="center" vertical="top" wrapText="1"/>
      <protection locked="0"/>
    </xf>
    <xf numFmtId="0" fontId="44" fillId="0" borderId="158" xfId="0" applyFont="1" applyBorder="1" applyAlignment="1" applyProtection="1">
      <alignment horizontal="center" vertical="top" wrapText="1"/>
      <protection locked="0"/>
    </xf>
    <xf numFmtId="0" fontId="32" fillId="5" borderId="130" xfId="0" applyFont="1" applyFill="1" applyBorder="1" applyAlignment="1" applyProtection="1">
      <alignment horizontal="center" vertical="center"/>
      <protection locked="0"/>
    </xf>
    <xf numFmtId="0" fontId="32" fillId="5" borderId="3" xfId="0" applyFont="1" applyFill="1" applyBorder="1" applyAlignment="1" applyProtection="1">
      <alignment horizontal="center" vertical="center"/>
      <protection locked="0"/>
    </xf>
    <xf numFmtId="0" fontId="31" fillId="0" borderId="143" xfId="0" applyFont="1" applyBorder="1" applyAlignment="1" applyProtection="1">
      <alignment horizontal="left" vertical="center" shrinkToFit="1"/>
      <protection locked="0"/>
    </xf>
    <xf numFmtId="0" fontId="31" fillId="0" borderId="137" xfId="0" applyFont="1" applyBorder="1" applyAlignment="1" applyProtection="1">
      <alignment horizontal="left" vertical="center" shrinkToFit="1"/>
      <protection locked="0"/>
    </xf>
    <xf numFmtId="0" fontId="32" fillId="5" borderId="130" xfId="0" applyFont="1" applyFill="1" applyBorder="1" applyAlignment="1" applyProtection="1">
      <alignment horizontal="center" vertical="center" shrinkToFit="1"/>
      <protection locked="0"/>
    </xf>
    <xf numFmtId="0" fontId="32" fillId="5" borderId="104" xfId="0" applyFont="1" applyFill="1" applyBorder="1" applyAlignment="1" applyProtection="1">
      <alignment horizontal="center" vertical="center" shrinkToFit="1"/>
      <protection locked="0"/>
    </xf>
    <xf numFmtId="196" fontId="32" fillId="5" borderId="135" xfId="0" applyNumberFormat="1" applyFont="1" applyFill="1" applyBorder="1" applyAlignment="1" applyProtection="1">
      <alignment vertical="center" shrinkToFit="1"/>
      <protection locked="0"/>
    </xf>
    <xf numFmtId="196" fontId="32" fillId="5" borderId="137" xfId="0" applyNumberFormat="1" applyFont="1" applyFill="1" applyBorder="1" applyAlignment="1" applyProtection="1">
      <alignment vertical="center" shrinkToFit="1"/>
      <protection locked="0"/>
    </xf>
    <xf numFmtId="0" fontId="33" fillId="5" borderId="159" xfId="0" applyFont="1" applyFill="1" applyBorder="1" applyAlignment="1" applyProtection="1">
      <alignment horizontal="center" vertical="center" shrinkToFit="1"/>
      <protection locked="0"/>
    </xf>
    <xf numFmtId="0" fontId="33" fillId="5" borderId="70" xfId="0" applyFont="1" applyFill="1" applyBorder="1" applyAlignment="1" applyProtection="1">
      <alignment horizontal="center" vertical="center" shrinkToFit="1"/>
      <protection locked="0"/>
    </xf>
    <xf numFmtId="0" fontId="32" fillId="5" borderId="76" xfId="0" applyFont="1" applyFill="1" applyBorder="1" applyAlignment="1" applyProtection="1">
      <alignment horizontal="center" vertical="center" shrinkToFit="1"/>
      <protection locked="0"/>
    </xf>
    <xf numFmtId="0" fontId="32" fillId="5" borderId="160" xfId="0" applyFont="1" applyFill="1" applyBorder="1" applyAlignment="1" applyProtection="1">
      <alignment horizontal="center" vertical="center" shrinkToFit="1"/>
      <protection locked="0"/>
    </xf>
    <xf numFmtId="0" fontId="22" fillId="0" borderId="152" xfId="0" applyFont="1" applyBorder="1" applyAlignment="1" applyProtection="1">
      <alignment horizontal="center" vertical="top"/>
      <protection locked="0"/>
    </xf>
    <xf numFmtId="0" fontId="22" fillId="0" borderId="153" xfId="0" applyFont="1" applyBorder="1" applyAlignment="1" applyProtection="1">
      <alignment horizontal="center" vertical="top"/>
      <protection locked="0"/>
    </xf>
    <xf numFmtId="0" fontId="86" fillId="0" borderId="152" xfId="0" applyFont="1" applyBorder="1" applyAlignment="1" applyProtection="1">
      <alignment horizontal="center" vertical="center" shrinkToFit="1"/>
      <protection locked="0"/>
    </xf>
    <xf numFmtId="0" fontId="86" fillId="0" borderId="154" xfId="0" applyFont="1" applyBorder="1" applyAlignment="1" applyProtection="1">
      <alignment horizontal="center" vertical="center" shrinkToFit="1"/>
      <protection locked="0"/>
    </xf>
    <xf numFmtId="0" fontId="2" fillId="0" borderId="155" xfId="0" applyFont="1" applyBorder="1" applyAlignment="1" applyProtection="1">
      <alignment horizontal="center" vertical="center"/>
      <protection locked="0"/>
    </xf>
    <xf numFmtId="0" fontId="2" fillId="0" borderId="153" xfId="0" applyFont="1" applyBorder="1" applyAlignment="1" applyProtection="1">
      <alignment horizontal="center" vertical="center"/>
      <protection locked="0"/>
    </xf>
    <xf numFmtId="0" fontId="30" fillId="0" borderId="152" xfId="0" applyFont="1" applyBorder="1" applyAlignment="1" applyProtection="1">
      <alignment horizontal="center" vertical="center" shrinkToFit="1"/>
      <protection locked="0"/>
    </xf>
    <xf numFmtId="0" fontId="30" fillId="0" borderId="153" xfId="0" applyFont="1" applyBorder="1" applyAlignment="1" applyProtection="1">
      <alignment horizontal="center" vertical="center" shrinkToFit="1"/>
      <protection locked="0"/>
    </xf>
    <xf numFmtId="0" fontId="2" fillId="0" borderId="152" xfId="0" applyFont="1" applyBorder="1" applyAlignment="1" applyProtection="1">
      <alignment horizontal="center" vertical="center" shrinkToFit="1"/>
      <protection locked="0"/>
    </xf>
    <xf numFmtId="0" fontId="2" fillId="0" borderId="153" xfId="0" applyFont="1" applyBorder="1" applyAlignment="1" applyProtection="1">
      <alignment horizontal="center" vertical="center" shrinkToFit="1"/>
      <protection locked="0"/>
    </xf>
    <xf numFmtId="0" fontId="2" fillId="0" borderId="156" xfId="0" applyFont="1" applyBorder="1" applyAlignment="1" applyProtection="1">
      <alignment horizontal="center" vertical="center"/>
      <protection locked="0"/>
    </xf>
    <xf numFmtId="0" fontId="2" fillId="0" borderId="157" xfId="0" applyFont="1" applyBorder="1" applyAlignment="1" applyProtection="1">
      <alignment horizontal="center" vertical="center"/>
      <protection locked="0"/>
    </xf>
    <xf numFmtId="0" fontId="32" fillId="5" borderId="132" xfId="0" applyFont="1" applyFill="1" applyBorder="1" applyAlignment="1" applyProtection="1">
      <alignment horizontal="center" vertical="center"/>
      <protection locked="0"/>
    </xf>
    <xf numFmtId="0" fontId="32" fillId="5" borderId="1" xfId="0" applyFont="1" applyFill="1" applyBorder="1" applyAlignment="1" applyProtection="1">
      <alignment horizontal="center" vertical="center"/>
      <protection locked="0"/>
    </xf>
    <xf numFmtId="0" fontId="31" fillId="0" borderId="13" xfId="0" applyFont="1" applyBorder="1" applyAlignment="1" applyProtection="1">
      <alignment horizontal="left" vertical="center" shrinkToFit="1"/>
      <protection locked="0"/>
    </xf>
    <xf numFmtId="0" fontId="31" fillId="0" borderId="133" xfId="0" applyFont="1" applyBorder="1" applyAlignment="1" applyProtection="1">
      <alignment horizontal="left" vertical="center" shrinkToFit="1"/>
      <protection locked="0"/>
    </xf>
    <xf numFmtId="0" fontId="32" fillId="5" borderId="132" xfId="0" applyFont="1" applyFill="1" applyBorder="1" applyAlignment="1" applyProtection="1">
      <alignment horizontal="center" vertical="center" shrinkToFit="1"/>
      <protection locked="0"/>
    </xf>
    <xf numFmtId="0" fontId="32" fillId="5" borderId="133" xfId="0" applyFont="1" applyFill="1" applyBorder="1" applyAlignment="1" applyProtection="1">
      <alignment horizontal="center" vertical="center" shrinkToFit="1"/>
      <protection locked="0"/>
    </xf>
    <xf numFmtId="196" fontId="32" fillId="5" borderId="130" xfId="0" applyNumberFormat="1" applyFont="1" applyFill="1" applyBorder="1" applyAlignment="1" applyProtection="1">
      <alignment vertical="center" shrinkToFit="1"/>
      <protection locked="0"/>
    </xf>
    <xf numFmtId="196" fontId="32" fillId="5" borderId="104" xfId="0" applyNumberFormat="1" applyFont="1" applyFill="1" applyBorder="1" applyAlignment="1" applyProtection="1">
      <alignment vertical="center" shrinkToFit="1"/>
      <protection locked="0"/>
    </xf>
    <xf numFmtId="0" fontId="32" fillId="5" borderId="99" xfId="0" applyFont="1" applyFill="1" applyBorder="1" applyAlignment="1" applyProtection="1">
      <alignment horizontal="center" vertical="center" shrinkToFit="1"/>
      <protection locked="0"/>
    </xf>
    <xf numFmtId="0" fontId="32" fillId="5" borderId="161" xfId="0" applyFont="1" applyFill="1" applyBorder="1" applyAlignment="1" applyProtection="1">
      <alignment horizontal="center" vertical="center" shrinkToFit="1"/>
      <protection locked="0"/>
    </xf>
    <xf numFmtId="46" fontId="32" fillId="5" borderId="99" xfId="0" applyNumberFormat="1" applyFont="1" applyFill="1" applyBorder="1" applyAlignment="1" applyProtection="1">
      <alignment horizontal="center" vertical="center" shrinkToFit="1"/>
      <protection locked="0"/>
    </xf>
    <xf numFmtId="0" fontId="10" fillId="0" borderId="95" xfId="0" applyFont="1" applyBorder="1" applyAlignment="1" applyProtection="1">
      <alignment horizontal="left" vertical="top" wrapText="1"/>
      <protection hidden="1"/>
    </xf>
    <xf numFmtId="0" fontId="10" fillId="0" borderId="96" xfId="0" applyFont="1" applyBorder="1" applyAlignment="1" applyProtection="1">
      <alignment horizontal="left" vertical="top" wrapText="1"/>
      <protection hidden="1"/>
    </xf>
    <xf numFmtId="0" fontId="10" fillId="0" borderId="196" xfId="0" applyFont="1" applyBorder="1" applyAlignment="1" applyProtection="1">
      <alignment horizontal="left" vertical="top" wrapText="1"/>
      <protection hidden="1"/>
    </xf>
    <xf numFmtId="0" fontId="32" fillId="5" borderId="138" xfId="0" applyFont="1" applyFill="1" applyBorder="1" applyAlignment="1" applyProtection="1">
      <alignment horizontal="center" vertical="center"/>
      <protection locked="0"/>
    </xf>
    <xf numFmtId="0" fontId="32" fillId="5" borderId="120" xfId="0" applyFont="1" applyFill="1" applyBorder="1" applyAlignment="1" applyProtection="1">
      <alignment horizontal="center" vertical="center"/>
      <protection locked="0"/>
    </xf>
    <xf numFmtId="0" fontId="31" fillId="0" borderId="119" xfId="0" applyFont="1" applyBorder="1" applyAlignment="1" applyProtection="1">
      <alignment horizontal="left" vertical="center" shrinkToFit="1"/>
      <protection locked="0"/>
    </xf>
    <xf numFmtId="0" fontId="31" fillId="0" borderId="139" xfId="0" applyFont="1" applyBorder="1" applyAlignment="1" applyProtection="1">
      <alignment horizontal="left" vertical="center" shrinkToFit="1"/>
      <protection locked="0"/>
    </xf>
    <xf numFmtId="0" fontId="32" fillId="5" borderId="138" xfId="0" applyFont="1" applyFill="1" applyBorder="1" applyAlignment="1" applyProtection="1">
      <alignment horizontal="center" vertical="center" shrinkToFit="1"/>
      <protection locked="0"/>
    </xf>
    <xf numFmtId="0" fontId="32" fillId="5" borderId="139" xfId="0" applyFont="1" applyFill="1" applyBorder="1" applyAlignment="1" applyProtection="1">
      <alignment horizontal="center" vertical="center" shrinkToFit="1"/>
      <protection locked="0"/>
    </xf>
    <xf numFmtId="196" fontId="32" fillId="5" borderId="106" xfId="0" applyNumberFormat="1" applyFont="1" applyFill="1" applyBorder="1" applyAlignment="1" applyProtection="1">
      <alignment vertical="center" shrinkToFit="1"/>
      <protection locked="0"/>
    </xf>
    <xf numFmtId="196" fontId="32" fillId="5" borderId="108" xfId="0" applyNumberFormat="1" applyFont="1" applyFill="1" applyBorder="1" applyAlignment="1" applyProtection="1">
      <alignment vertical="center" shrinkToFit="1"/>
      <protection locked="0"/>
    </xf>
    <xf numFmtId="0" fontId="33" fillId="5" borderId="111" xfId="0" applyFont="1" applyFill="1" applyBorder="1" applyAlignment="1" applyProtection="1">
      <alignment horizontal="center" vertical="center" shrinkToFit="1"/>
      <protection locked="0"/>
    </xf>
    <xf numFmtId="0" fontId="33" fillId="5" borderId="112" xfId="0" applyFont="1" applyFill="1" applyBorder="1" applyAlignment="1" applyProtection="1">
      <alignment horizontal="center" vertical="center" shrinkToFit="1"/>
      <protection locked="0"/>
    </xf>
    <xf numFmtId="0" fontId="32" fillId="5" borderId="112" xfId="0" applyFont="1" applyFill="1" applyBorder="1" applyAlignment="1" applyProtection="1">
      <alignment horizontal="center" vertical="center" shrinkToFit="1"/>
      <protection locked="0"/>
    </xf>
    <xf numFmtId="0" fontId="32" fillId="5" borderId="113" xfId="0" applyFont="1" applyFill="1" applyBorder="1" applyAlignment="1" applyProtection="1">
      <alignment horizontal="center" vertical="center" shrinkToFit="1"/>
      <protection locked="0"/>
    </xf>
    <xf numFmtId="0" fontId="10" fillId="0" borderId="105" xfId="0" applyFont="1" applyBorder="1" applyAlignment="1" applyProtection="1">
      <alignment horizontal="left" vertical="top" wrapText="1"/>
      <protection hidden="1"/>
    </xf>
    <xf numFmtId="0" fontId="10" fillId="0" borderId="90" xfId="0" applyFont="1" applyBorder="1" applyAlignment="1" applyProtection="1">
      <alignment horizontal="left" vertical="top" wrapText="1"/>
      <protection hidden="1"/>
    </xf>
    <xf numFmtId="0" fontId="10" fillId="0" borderId="129" xfId="0" applyFont="1" applyBorder="1" applyAlignment="1" applyProtection="1">
      <alignment horizontal="left" vertical="top" wrapText="1"/>
      <protection hidden="1"/>
    </xf>
    <xf numFmtId="0" fontId="12" fillId="0" borderId="2" xfId="0" applyFont="1" applyBorder="1" applyAlignment="1" applyProtection="1">
      <alignment horizontal="left" vertical="top" wrapText="1"/>
      <protection hidden="1"/>
    </xf>
    <xf numFmtId="0" fontId="12" fillId="0" borderId="0" xfId="0" applyFont="1" applyBorder="1" applyAlignment="1" applyProtection="1">
      <alignment horizontal="left" vertical="top" wrapText="1"/>
      <protection hidden="1"/>
    </xf>
    <xf numFmtId="0" fontId="12" fillId="0" borderId="72" xfId="0" applyFont="1" applyBorder="1" applyAlignment="1" applyProtection="1">
      <alignment horizontal="left" vertical="top" wrapText="1"/>
      <protection hidden="1"/>
    </xf>
    <xf numFmtId="0" fontId="30" fillId="0" borderId="0" xfId="0" applyFont="1" applyAlignment="1" applyProtection="1">
      <alignment horizontal="left" vertical="top" shrinkToFit="1"/>
      <protection hidden="1"/>
    </xf>
    <xf numFmtId="0" fontId="30" fillId="0" borderId="90" xfId="0" applyFont="1" applyBorder="1" applyAlignment="1" applyProtection="1">
      <alignment horizontal="left" vertical="top" shrinkToFit="1"/>
      <protection hidden="1"/>
    </xf>
    <xf numFmtId="0" fontId="30" fillId="0" borderId="0" xfId="0" applyFont="1" applyAlignment="1" applyProtection="1">
      <alignment horizontal="left" vertical="center" shrinkToFit="1"/>
      <protection hidden="1"/>
    </xf>
    <xf numFmtId="0" fontId="30" fillId="0" borderId="90" xfId="0" applyFont="1" applyBorder="1" applyAlignment="1" applyProtection="1">
      <alignment horizontal="left" vertical="center" shrinkToFit="1"/>
      <protection hidden="1"/>
    </xf>
    <xf numFmtId="198" fontId="62" fillId="5" borderId="152" xfId="0" quotePrefix="1" applyNumberFormat="1" applyFont="1" applyFill="1" applyBorder="1" applyAlignment="1" applyProtection="1">
      <alignment vertical="center" shrinkToFit="1"/>
      <protection locked="0" hidden="1"/>
    </xf>
    <xf numFmtId="198" fontId="62" fillId="5" borderId="153" xfId="0" quotePrefix="1" applyNumberFormat="1" applyFont="1" applyFill="1" applyBorder="1" applyAlignment="1" applyProtection="1">
      <alignment vertical="center" shrinkToFit="1"/>
      <protection locked="0" hidden="1"/>
    </xf>
    <xf numFmtId="200" fontId="121" fillId="0" borderId="152" xfId="0" quotePrefix="1" applyNumberFormat="1" applyFont="1" applyBorder="1" applyAlignment="1" applyProtection="1">
      <alignment horizontal="center" vertical="center" shrinkToFit="1"/>
      <protection hidden="1"/>
    </xf>
    <xf numFmtId="200" fontId="62" fillId="0" borderId="153" xfId="0" quotePrefix="1" applyNumberFormat="1" applyFont="1" applyBorder="1" applyAlignment="1" applyProtection="1">
      <alignment horizontal="center" vertical="center" shrinkToFit="1"/>
      <protection hidden="1"/>
    </xf>
    <xf numFmtId="200" fontId="121" fillId="0" borderId="194" xfId="0" quotePrefix="1" applyNumberFormat="1" applyFont="1" applyBorder="1" applyAlignment="1" applyProtection="1">
      <alignment horizontal="center" vertical="center" shrinkToFit="1"/>
      <protection hidden="1"/>
    </xf>
    <xf numFmtId="200" fontId="62" fillId="0" borderId="195" xfId="0" quotePrefix="1" applyNumberFormat="1" applyFont="1" applyBorder="1" applyAlignment="1" applyProtection="1">
      <alignment horizontal="center" vertical="center" shrinkToFit="1"/>
      <protection hidden="1"/>
    </xf>
    <xf numFmtId="200" fontId="121" fillId="0" borderId="132" xfId="0" quotePrefix="1" applyNumberFormat="1" applyFont="1" applyBorder="1" applyAlignment="1" applyProtection="1">
      <alignment horizontal="center" vertical="center" shrinkToFit="1"/>
      <protection hidden="1"/>
    </xf>
    <xf numFmtId="200" fontId="62" fillId="0" borderId="133" xfId="0" quotePrefix="1" applyNumberFormat="1" applyFont="1" applyBorder="1" applyAlignment="1" applyProtection="1">
      <alignment horizontal="center" vertical="center" shrinkToFit="1"/>
      <protection hidden="1"/>
    </xf>
    <xf numFmtId="0" fontId="22" fillId="0" borderId="101" xfId="0" applyFont="1" applyBorder="1" applyAlignment="1" applyProtection="1">
      <alignment horizontal="left" vertical="top" wrapText="1"/>
      <protection hidden="1"/>
    </xf>
    <xf numFmtId="0" fontId="22" fillId="0" borderId="103" xfId="0" applyFont="1" applyBorder="1" applyAlignment="1" applyProtection="1">
      <alignment horizontal="left" vertical="top" wrapText="1"/>
      <protection hidden="1"/>
    </xf>
    <xf numFmtId="0" fontId="22" fillId="0" borderId="0" xfId="0" applyFont="1" applyAlignment="1" applyProtection="1">
      <alignment horizontal="left" vertical="top" wrapText="1"/>
      <protection hidden="1"/>
    </xf>
    <xf numFmtId="0" fontId="22" fillId="0" borderId="90" xfId="0" applyFont="1" applyBorder="1" applyAlignment="1" applyProtection="1">
      <alignment horizontal="left" vertical="top" wrapText="1"/>
      <protection hidden="1"/>
    </xf>
    <xf numFmtId="200" fontId="121" fillId="0" borderId="130" xfId="0" quotePrefix="1" applyNumberFormat="1" applyFont="1" applyBorder="1" applyAlignment="1" applyProtection="1">
      <alignment horizontal="center" vertical="center" shrinkToFit="1"/>
      <protection hidden="1"/>
    </xf>
    <xf numFmtId="200" fontId="62" fillId="0" borderId="104" xfId="0" quotePrefix="1" applyNumberFormat="1" applyFont="1" applyBorder="1" applyAlignment="1" applyProtection="1">
      <alignment horizontal="center" vertical="center" shrinkToFit="1"/>
      <protection hidden="1"/>
    </xf>
    <xf numFmtId="204" fontId="86" fillId="5" borderId="106" xfId="0" quotePrefix="1" applyNumberFormat="1" applyFont="1" applyFill="1" applyBorder="1" applyAlignment="1" applyProtection="1">
      <alignment horizontal="center" vertical="center"/>
      <protection hidden="1"/>
    </xf>
    <xf numFmtId="204" fontId="86" fillId="5" borderId="108" xfId="0" quotePrefix="1" applyNumberFormat="1" applyFont="1" applyFill="1" applyBorder="1" applyAlignment="1" applyProtection="1">
      <alignment horizontal="center" vertical="center"/>
      <protection hidden="1"/>
    </xf>
    <xf numFmtId="198" fontId="62" fillId="0" borderId="152" xfId="0" quotePrefix="1" applyNumberFormat="1" applyFont="1" applyBorder="1" applyAlignment="1" applyProtection="1">
      <alignment vertical="center" shrinkToFit="1"/>
      <protection hidden="1"/>
    </xf>
    <xf numFmtId="198" fontId="62" fillId="0" borderId="154" xfId="0" quotePrefix="1" applyNumberFormat="1" applyFont="1" applyBorder="1" applyAlignment="1" applyProtection="1">
      <alignment vertical="center" shrinkToFit="1"/>
      <protection hidden="1"/>
    </xf>
    <xf numFmtId="200" fontId="62" fillId="0" borderId="152" xfId="0" quotePrefix="1" applyNumberFormat="1" applyFont="1" applyBorder="1" applyAlignment="1" applyProtection="1">
      <alignment vertical="center" shrinkToFit="1"/>
      <protection hidden="1"/>
    </xf>
    <xf numFmtId="200" fontId="62" fillId="0" borderId="154" xfId="0" quotePrefix="1" applyNumberFormat="1" applyFont="1" applyBorder="1" applyAlignment="1" applyProtection="1">
      <alignment vertical="center" shrinkToFit="1"/>
      <protection hidden="1"/>
    </xf>
    <xf numFmtId="204" fontId="86" fillId="0" borderId="135" xfId="0" quotePrefix="1" applyNumberFormat="1" applyFont="1" applyBorder="1" applyAlignment="1" applyProtection="1">
      <alignment horizontal="right" vertical="center" shrinkToFit="1"/>
      <protection locked="0"/>
    </xf>
    <xf numFmtId="204" fontId="86" fillId="0" borderId="136" xfId="0" quotePrefix="1" applyNumberFormat="1" applyFont="1" applyBorder="1" applyAlignment="1" applyProtection="1">
      <alignment horizontal="right" vertical="center" shrinkToFit="1"/>
      <protection locked="0"/>
    </xf>
    <xf numFmtId="204" fontId="86" fillId="0" borderId="132" xfId="0" quotePrefix="1" applyNumberFormat="1" applyFont="1" applyBorder="1" applyAlignment="1" applyProtection="1">
      <alignment horizontal="right" vertical="center" shrinkToFit="1"/>
      <protection locked="0"/>
    </xf>
    <xf numFmtId="204" fontId="86" fillId="0" borderId="1" xfId="0" quotePrefix="1" applyNumberFormat="1" applyFont="1" applyBorder="1" applyAlignment="1" applyProtection="1">
      <alignment horizontal="right" vertical="center" shrinkToFit="1"/>
      <protection locked="0"/>
    </xf>
    <xf numFmtId="197" fontId="62" fillId="0" borderId="152" xfId="0" applyNumberFormat="1" applyFont="1" applyBorder="1" applyAlignment="1" applyProtection="1">
      <alignment vertical="center" shrinkToFit="1"/>
      <protection hidden="1"/>
    </xf>
    <xf numFmtId="197" fontId="62" fillId="0" borderId="153" xfId="0" applyNumberFormat="1" applyFont="1" applyBorder="1" applyAlignment="1" applyProtection="1">
      <alignment vertical="center" shrinkToFit="1"/>
      <protection hidden="1"/>
    </xf>
    <xf numFmtId="198" fontId="62" fillId="0" borderId="151" xfId="0" quotePrefix="1" applyNumberFormat="1" applyFont="1" applyBorder="1" applyAlignment="1" applyProtection="1">
      <alignment horizontal="right" vertical="center" shrinkToFit="1"/>
      <protection hidden="1"/>
    </xf>
    <xf numFmtId="0" fontId="52" fillId="0" borderId="152" xfId="0" applyFont="1" applyBorder="1" applyAlignment="1" applyProtection="1">
      <alignment horizontal="center" vertical="center" shrinkToFit="1"/>
      <protection hidden="1"/>
    </xf>
    <xf numFmtId="0" fontId="62" fillId="0" borderId="154" xfId="0" applyFont="1" applyBorder="1" applyAlignment="1" applyProtection="1">
      <alignment horizontal="center" vertical="center" shrinkToFit="1"/>
      <protection hidden="1"/>
    </xf>
    <xf numFmtId="0" fontId="62" fillId="0" borderId="153" xfId="0" applyFont="1" applyBorder="1" applyAlignment="1" applyProtection="1">
      <alignment horizontal="center" vertical="center" shrinkToFit="1"/>
      <protection hidden="1"/>
    </xf>
    <xf numFmtId="199" fontId="62" fillId="0" borderId="152" xfId="0" applyNumberFormat="1" applyFont="1" applyBorder="1" applyAlignment="1" applyProtection="1">
      <alignment horizontal="center" vertical="center" shrinkToFit="1"/>
      <protection hidden="1"/>
    </xf>
    <xf numFmtId="199" fontId="62" fillId="0" borderId="153" xfId="0" applyNumberFormat="1" applyFont="1" applyBorder="1" applyAlignment="1" applyProtection="1">
      <alignment horizontal="center" vertical="center" shrinkToFit="1"/>
      <protection hidden="1"/>
    </xf>
    <xf numFmtId="200" fontId="62" fillId="0" borderId="151" xfId="0" quotePrefix="1" applyNumberFormat="1" applyFont="1" applyBorder="1" applyAlignment="1" applyProtection="1">
      <alignment horizontal="right" vertical="center" shrinkToFit="1"/>
      <protection hidden="1"/>
    </xf>
    <xf numFmtId="204" fontId="86" fillId="0" borderId="138" xfId="0" quotePrefix="1" applyNumberFormat="1" applyFont="1" applyBorder="1" applyAlignment="1" applyProtection="1">
      <alignment horizontal="right" vertical="center" shrinkToFit="1"/>
      <protection locked="0"/>
    </xf>
    <xf numFmtId="204" fontId="86" fillId="0" borderId="120" xfId="0" quotePrefix="1" applyNumberFormat="1" applyFont="1" applyBorder="1" applyAlignment="1" applyProtection="1">
      <alignment horizontal="right" vertical="center" shrinkToFit="1"/>
      <protection locked="0"/>
    </xf>
    <xf numFmtId="204" fontId="2" fillId="0" borderId="197" xfId="0" applyNumberFormat="1" applyFont="1" applyBorder="1" applyAlignment="1" applyProtection="1">
      <alignment horizontal="right" vertical="center"/>
      <protection hidden="1"/>
    </xf>
    <xf numFmtId="0" fontId="33" fillId="0" borderId="132" xfId="0" applyFont="1" applyBorder="1" applyAlignment="1" applyProtection="1">
      <alignment horizontal="center" vertical="center"/>
      <protection hidden="1"/>
    </xf>
    <xf numFmtId="0" fontId="33" fillId="0" borderId="133" xfId="0" applyFont="1" applyBorder="1" applyAlignment="1" applyProtection="1">
      <alignment horizontal="center" vertical="center"/>
      <protection hidden="1"/>
    </xf>
    <xf numFmtId="203" fontId="86" fillId="0" borderId="132" xfId="0" quotePrefix="1" applyNumberFormat="1" applyFont="1" applyBorder="1" applyAlignment="1" applyProtection="1">
      <alignment horizontal="right" vertical="center"/>
      <protection locked="0"/>
    </xf>
    <xf numFmtId="203" fontId="86" fillId="0" borderId="133" xfId="0" quotePrefix="1" applyNumberFormat="1" applyFont="1" applyBorder="1" applyAlignment="1" applyProtection="1">
      <alignment horizontal="right" vertical="center"/>
      <protection locked="0"/>
    </xf>
    <xf numFmtId="204" fontId="86" fillId="0" borderId="132" xfId="0" quotePrefix="1" applyNumberFormat="1" applyFont="1" applyBorder="1" applyAlignment="1" applyProtection="1">
      <alignment horizontal="right" vertical="center" shrinkToFit="1"/>
      <protection hidden="1"/>
    </xf>
    <xf numFmtId="204" fontId="86" fillId="0" borderId="133" xfId="0" quotePrefix="1" applyNumberFormat="1" applyFont="1" applyBorder="1" applyAlignment="1" applyProtection="1">
      <alignment horizontal="right" vertical="center" shrinkToFit="1"/>
      <protection hidden="1"/>
    </xf>
    <xf numFmtId="204" fontId="62" fillId="0" borderId="131" xfId="0" quotePrefix="1" applyNumberFormat="1" applyFont="1" applyBorder="1" applyAlignment="1" applyProtection="1">
      <alignment horizontal="right" vertical="center"/>
      <protection hidden="1"/>
    </xf>
    <xf numFmtId="204" fontId="2" fillId="0" borderId="131" xfId="0" applyNumberFormat="1" applyFont="1" applyBorder="1" applyAlignment="1" applyProtection="1">
      <alignment horizontal="right" vertical="center"/>
      <protection hidden="1"/>
    </xf>
    <xf numFmtId="0" fontId="33" fillId="0" borderId="3" xfId="0" applyFont="1" applyBorder="1" applyAlignment="1" applyProtection="1">
      <alignment horizontal="left" vertical="center" shrinkToFit="1"/>
      <protection hidden="1"/>
    </xf>
    <xf numFmtId="0" fontId="33" fillId="0" borderId="104" xfId="0" applyFont="1" applyBorder="1" applyAlignment="1" applyProtection="1">
      <alignment horizontal="left" vertical="center" shrinkToFit="1"/>
      <protection hidden="1"/>
    </xf>
    <xf numFmtId="0" fontId="33" fillId="0" borderId="130" xfId="0" applyFont="1" applyBorder="1" applyAlignment="1" applyProtection="1">
      <alignment horizontal="center" vertical="center"/>
      <protection hidden="1"/>
    </xf>
    <xf numFmtId="0" fontId="33" fillId="0" borderId="104" xfId="0" applyFont="1" applyBorder="1" applyAlignment="1" applyProtection="1">
      <alignment horizontal="center" vertical="center"/>
      <protection hidden="1"/>
    </xf>
    <xf numFmtId="203" fontId="86" fillId="0" borderId="130" xfId="0" quotePrefix="1" applyNumberFormat="1" applyFont="1" applyBorder="1" applyAlignment="1" applyProtection="1">
      <alignment horizontal="right" vertical="center"/>
      <protection locked="0"/>
    </xf>
    <xf numFmtId="203" fontId="86" fillId="0" borderId="104" xfId="0" quotePrefix="1" applyNumberFormat="1" applyFont="1" applyBorder="1" applyAlignment="1" applyProtection="1">
      <alignment horizontal="right" vertical="center"/>
      <protection locked="0"/>
    </xf>
    <xf numFmtId="204" fontId="86" fillId="0" borderId="130" xfId="0" quotePrefix="1" applyNumberFormat="1" applyFont="1" applyBorder="1" applyAlignment="1" applyProtection="1">
      <alignment horizontal="right" vertical="center" shrinkToFit="1"/>
      <protection hidden="1"/>
    </xf>
    <xf numFmtId="204" fontId="86" fillId="0" borderId="104" xfId="0" quotePrefix="1" applyNumberFormat="1" applyFont="1" applyBorder="1" applyAlignment="1" applyProtection="1">
      <alignment horizontal="right" vertical="center" shrinkToFit="1"/>
      <protection hidden="1"/>
    </xf>
    <xf numFmtId="204" fontId="62" fillId="0" borderId="134" xfId="0" quotePrefix="1" applyNumberFormat="1" applyFont="1" applyBorder="1" applyAlignment="1" applyProtection="1">
      <alignment horizontal="right" vertical="center"/>
      <protection hidden="1"/>
    </xf>
    <xf numFmtId="0" fontId="33" fillId="0" borderId="13" xfId="0" applyFont="1" applyBorder="1" applyAlignment="1" applyProtection="1">
      <alignment horizontal="center" vertical="center"/>
      <protection hidden="1"/>
    </xf>
    <xf numFmtId="0" fontId="33" fillId="0" borderId="14" xfId="0" applyFont="1" applyBorder="1" applyAlignment="1" applyProtection="1">
      <alignment horizontal="center" vertical="center"/>
      <protection hidden="1"/>
    </xf>
    <xf numFmtId="204" fontId="88" fillId="0" borderId="13" xfId="0" quotePrefix="1" applyNumberFormat="1" applyFont="1" applyBorder="1" applyAlignment="1" applyProtection="1">
      <alignment horizontal="right" vertical="center"/>
      <protection hidden="1"/>
    </xf>
    <xf numFmtId="204" fontId="88" fillId="0" borderId="1" xfId="0" quotePrefix="1" applyNumberFormat="1" applyFont="1" applyBorder="1" applyAlignment="1" applyProtection="1">
      <alignment horizontal="right" vertical="center"/>
      <protection hidden="1"/>
    </xf>
    <xf numFmtId="204" fontId="62" fillId="0" borderId="13" xfId="0" applyNumberFormat="1" applyFont="1" applyBorder="1" applyProtection="1">
      <alignment vertical="center"/>
      <protection hidden="1"/>
    </xf>
    <xf numFmtId="204" fontId="62" fillId="0" borderId="14" xfId="0" applyNumberFormat="1" applyFont="1" applyBorder="1" applyProtection="1">
      <alignment vertical="center"/>
      <protection hidden="1"/>
    </xf>
    <xf numFmtId="204" fontId="62" fillId="0" borderId="71" xfId="0" applyNumberFormat="1" applyFont="1" applyBorder="1" applyProtection="1">
      <alignment vertical="center"/>
      <protection hidden="1"/>
    </xf>
    <xf numFmtId="204" fontId="62" fillId="0" borderId="73" xfId="0" applyNumberFormat="1" applyFont="1" applyBorder="1" applyProtection="1">
      <alignment vertical="center"/>
      <protection hidden="1"/>
    </xf>
    <xf numFmtId="0" fontId="2" fillId="0" borderId="132" xfId="0" applyFont="1" applyBorder="1" applyAlignment="1" applyProtection="1">
      <alignment horizontal="center" vertical="center"/>
      <protection hidden="1"/>
    </xf>
    <xf numFmtId="0" fontId="2" fillId="0" borderId="133" xfId="0" applyFont="1" applyBorder="1" applyAlignment="1" applyProtection="1">
      <alignment horizontal="center" vertical="center"/>
      <protection hidden="1"/>
    </xf>
    <xf numFmtId="204" fontId="88" fillId="0" borderId="11" xfId="0" quotePrefix="1" applyNumberFormat="1" applyFont="1" applyBorder="1" applyAlignment="1" applyProtection="1">
      <alignment horizontal="right" vertical="center"/>
      <protection hidden="1"/>
    </xf>
    <xf numFmtId="204" fontId="88" fillId="0" borderId="3" xfId="0" quotePrefix="1" applyNumberFormat="1" applyFont="1" applyBorder="1" applyAlignment="1" applyProtection="1">
      <alignment horizontal="right" vertical="center"/>
      <protection hidden="1"/>
    </xf>
    <xf numFmtId="197" fontId="62" fillId="0" borderId="155" xfId="0" applyNumberFormat="1" applyFont="1" applyBorder="1" applyAlignment="1" applyProtection="1">
      <alignment vertical="center" shrinkToFit="1"/>
      <protection hidden="1"/>
    </xf>
    <xf numFmtId="197" fontId="62" fillId="0" borderId="162" xfId="0" applyNumberFormat="1" applyFont="1" applyBorder="1" applyAlignment="1" applyProtection="1">
      <alignment vertical="center" shrinkToFit="1"/>
      <protection hidden="1"/>
    </xf>
    <xf numFmtId="197" fontId="62" fillId="0" borderId="155" xfId="0" applyNumberFormat="1" applyFont="1" applyBorder="1" applyAlignment="1" applyProtection="1">
      <alignment horizontal="right" vertical="center" shrinkToFit="1"/>
      <protection hidden="1"/>
    </xf>
    <xf numFmtId="197" fontId="62" fillId="0" borderId="154" xfId="0" applyNumberFormat="1" applyFont="1" applyBorder="1" applyAlignment="1" applyProtection="1">
      <alignment horizontal="right" vertical="center" shrinkToFit="1"/>
      <protection hidden="1"/>
    </xf>
    <xf numFmtId="206" fontId="87" fillId="0" borderId="152" xfId="0" quotePrefix="1" applyNumberFormat="1" applyFont="1" applyBorder="1" applyAlignment="1" applyProtection="1">
      <alignment horizontal="right" vertical="center" shrinkToFit="1"/>
      <protection hidden="1"/>
    </xf>
    <xf numFmtId="206" fontId="87" fillId="0" borderId="154" xfId="0" quotePrefix="1" applyNumberFormat="1" applyFont="1" applyBorder="1" applyAlignment="1" applyProtection="1">
      <alignment horizontal="right" vertical="center" shrinkToFit="1"/>
      <protection hidden="1"/>
    </xf>
    <xf numFmtId="204" fontId="88" fillId="0" borderId="155" xfId="0" applyNumberFormat="1" applyFont="1" applyBorder="1" applyProtection="1">
      <alignment vertical="center"/>
      <protection hidden="1"/>
    </xf>
    <xf numFmtId="204" fontId="88" fillId="0" borderId="153" xfId="0" applyNumberFormat="1" applyFont="1" applyBorder="1" applyProtection="1">
      <alignment vertical="center"/>
      <protection hidden="1"/>
    </xf>
    <xf numFmtId="199" fontId="62" fillId="0" borderId="155" xfId="0" applyNumberFormat="1" applyFont="1" applyBorder="1" applyAlignment="1" applyProtection="1">
      <alignment horizontal="center" vertical="center" shrinkToFit="1"/>
      <protection hidden="1"/>
    </xf>
    <xf numFmtId="199" fontId="62" fillId="0" borderId="162" xfId="0" applyNumberFormat="1" applyFont="1" applyBorder="1" applyAlignment="1" applyProtection="1">
      <alignment horizontal="center" vertical="center" shrinkToFit="1"/>
      <protection hidden="1"/>
    </xf>
    <xf numFmtId="0" fontId="52" fillId="0" borderId="155" xfId="0" applyFont="1" applyBorder="1" applyAlignment="1" applyProtection="1">
      <alignment horizontal="center" vertical="center" shrinkToFit="1"/>
      <protection hidden="1"/>
    </xf>
    <xf numFmtId="0" fontId="62" fillId="0" borderId="162" xfId="0" applyFont="1" applyBorder="1" applyAlignment="1" applyProtection="1">
      <alignment horizontal="center" vertical="center" shrinkToFit="1"/>
      <protection hidden="1"/>
    </xf>
    <xf numFmtId="200" fontId="62" fillId="0" borderId="10" xfId="0" quotePrefix="1" applyNumberFormat="1" applyFont="1" applyBorder="1" applyAlignment="1" applyProtection="1">
      <alignment horizontal="right" vertical="center" shrinkToFit="1"/>
      <protection hidden="1"/>
    </xf>
    <xf numFmtId="200" fontId="62" fillId="0" borderId="0" xfId="0" quotePrefix="1" applyNumberFormat="1" applyFont="1" applyAlignment="1" applyProtection="1">
      <alignment horizontal="right" vertical="center" shrinkToFit="1"/>
      <protection hidden="1"/>
    </xf>
    <xf numFmtId="0" fontId="2" fillId="0" borderId="138" xfId="0" applyFont="1" applyBorder="1" applyAlignment="1" applyProtection="1">
      <alignment horizontal="center" vertical="center"/>
      <protection hidden="1"/>
    </xf>
    <xf numFmtId="0" fontId="2" fillId="0" borderId="139" xfId="0" applyFont="1" applyBorder="1" applyAlignment="1" applyProtection="1">
      <alignment horizontal="center" vertical="center"/>
      <protection hidden="1"/>
    </xf>
    <xf numFmtId="203" fontId="86" fillId="0" borderId="138" xfId="0" quotePrefix="1" applyNumberFormat="1" applyFont="1" applyBorder="1" applyAlignment="1" applyProtection="1">
      <alignment horizontal="right" vertical="center"/>
      <protection locked="0"/>
    </xf>
    <xf numFmtId="203" fontId="86" fillId="0" borderId="139" xfId="0" quotePrefix="1" applyNumberFormat="1" applyFont="1" applyBorder="1" applyAlignment="1" applyProtection="1">
      <alignment horizontal="right" vertical="center"/>
      <protection locked="0"/>
    </xf>
    <xf numFmtId="204" fontId="86" fillId="0" borderId="138" xfId="0" quotePrefix="1" applyNumberFormat="1" applyFont="1" applyBorder="1" applyAlignment="1" applyProtection="1">
      <alignment horizontal="right" vertical="center" shrinkToFit="1"/>
      <protection hidden="1"/>
    </xf>
    <xf numFmtId="204" fontId="86" fillId="0" borderId="139" xfId="0" quotePrefix="1" applyNumberFormat="1" applyFont="1" applyBorder="1" applyAlignment="1" applyProtection="1">
      <alignment horizontal="right" vertical="center" shrinkToFit="1"/>
      <protection hidden="1"/>
    </xf>
    <xf numFmtId="204" fontId="62" fillId="0" borderId="121" xfId="0" quotePrefix="1" applyNumberFormat="1" applyFont="1" applyBorder="1" applyAlignment="1" applyProtection="1">
      <alignment horizontal="right" vertical="center"/>
      <protection hidden="1"/>
    </xf>
    <xf numFmtId="204" fontId="2" fillId="0" borderId="121" xfId="0" applyNumberFormat="1" applyFont="1" applyBorder="1" applyAlignment="1" applyProtection="1">
      <alignment horizontal="right" vertical="center"/>
      <protection hidden="1"/>
    </xf>
    <xf numFmtId="0" fontId="33" fillId="0" borderId="120" xfId="0" applyFont="1" applyBorder="1" applyAlignment="1" applyProtection="1">
      <alignment horizontal="left" vertical="center" shrinkToFit="1"/>
      <protection hidden="1"/>
    </xf>
    <xf numFmtId="0" fontId="33" fillId="0" borderId="139" xfId="0" applyFont="1" applyBorder="1" applyAlignment="1" applyProtection="1">
      <alignment horizontal="left" vertical="center" shrinkToFit="1"/>
      <protection hidden="1"/>
    </xf>
    <xf numFmtId="0" fontId="31" fillId="0" borderId="89" xfId="0" applyFont="1" applyBorder="1" applyAlignment="1" applyProtection="1">
      <alignment horizontal="left" vertical="center" wrapText="1" indent="1"/>
      <protection hidden="1"/>
    </xf>
    <xf numFmtId="0" fontId="31" fillId="0" borderId="0" xfId="0" applyFont="1" applyAlignment="1" applyProtection="1">
      <alignment horizontal="left" vertical="center" wrapText="1" indent="1"/>
      <protection hidden="1"/>
    </xf>
    <xf numFmtId="184" fontId="31" fillId="0" borderId="0" xfId="0" applyNumberFormat="1" applyFont="1" applyAlignment="1" applyProtection="1">
      <alignment horizontal="right" vertical="center" wrapText="1" indent="1"/>
      <protection hidden="1"/>
    </xf>
    <xf numFmtId="184" fontId="31" fillId="0" borderId="5" xfId="0" applyNumberFormat="1" applyFont="1" applyBorder="1" applyAlignment="1" applyProtection="1">
      <alignment horizontal="right" vertical="center" wrapText="1" indent="1"/>
      <protection hidden="1"/>
    </xf>
    <xf numFmtId="0" fontId="33" fillId="0" borderId="8" xfId="0" applyFont="1" applyBorder="1" applyAlignment="1" applyProtection="1">
      <alignment horizontal="center" vertical="center" wrapText="1"/>
      <protection hidden="1"/>
    </xf>
    <xf numFmtId="0" fontId="33" fillId="0" borderId="105" xfId="0" applyFont="1" applyBorder="1" applyAlignment="1" applyProtection="1">
      <alignment horizontal="center" vertical="center"/>
      <protection hidden="1"/>
    </xf>
    <xf numFmtId="0" fontId="33" fillId="0" borderId="10" xfId="0" applyFont="1" applyBorder="1" applyAlignment="1" applyProtection="1">
      <alignment horizontal="center" vertical="center"/>
      <protection hidden="1"/>
    </xf>
    <xf numFmtId="0" fontId="33" fillId="0" borderId="90" xfId="0" applyFont="1" applyBorder="1" applyAlignment="1" applyProtection="1">
      <alignment horizontal="center" vertical="center"/>
      <protection hidden="1"/>
    </xf>
    <xf numFmtId="0" fontId="33" fillId="0" borderId="71" xfId="0" applyFont="1" applyBorder="1" applyAlignment="1" applyProtection="1">
      <alignment horizontal="center" vertical="center"/>
      <protection hidden="1"/>
    </xf>
    <xf numFmtId="0" fontId="33" fillId="0" borderId="129" xfId="0" applyFont="1" applyBorder="1" applyAlignment="1" applyProtection="1">
      <alignment horizontal="center" vertical="center"/>
      <protection hidden="1"/>
    </xf>
    <xf numFmtId="0" fontId="30" fillId="0" borderId="10" xfId="0" applyFont="1" applyBorder="1" applyAlignment="1" applyProtection="1">
      <alignment horizontal="center" vertical="center" shrinkToFit="1"/>
      <protection hidden="1"/>
    </xf>
    <xf numFmtId="0" fontId="30" fillId="0" borderId="0" xfId="0" applyFont="1" applyAlignment="1" applyProtection="1">
      <alignment horizontal="center" vertical="center" shrinkToFit="1"/>
      <protection hidden="1"/>
    </xf>
    <xf numFmtId="0" fontId="31" fillId="0" borderId="89" xfId="0" applyFont="1" applyBorder="1" applyAlignment="1" applyProtection="1">
      <alignment horizontal="left" vertical="center" indent="1"/>
      <protection hidden="1"/>
    </xf>
    <xf numFmtId="0" fontId="31" fillId="0" borderId="0" xfId="0" applyFont="1" applyAlignment="1" applyProtection="1">
      <alignment horizontal="left" vertical="center" indent="1"/>
      <protection hidden="1"/>
    </xf>
    <xf numFmtId="0" fontId="31" fillId="0" borderId="0" xfId="0" applyFont="1" applyAlignment="1" applyProtection="1">
      <alignment horizontal="right" vertical="center" indent="1"/>
      <protection hidden="1"/>
    </xf>
    <xf numFmtId="0" fontId="31" fillId="0" borderId="5" xfId="0" applyFont="1" applyBorder="1" applyAlignment="1" applyProtection="1">
      <alignment horizontal="right" vertical="center" indent="1"/>
      <protection hidden="1"/>
    </xf>
    <xf numFmtId="205" fontId="30" fillId="0" borderId="71" xfId="0" applyNumberFormat="1" applyFont="1" applyBorder="1" applyAlignment="1" applyProtection="1">
      <alignment horizontal="center" vertical="center"/>
      <protection hidden="1"/>
    </xf>
    <xf numFmtId="205" fontId="30" fillId="0" borderId="72" xfId="0" applyNumberFormat="1" applyFont="1" applyBorder="1" applyAlignment="1" applyProtection="1">
      <alignment horizontal="center" vertical="center"/>
      <protection hidden="1"/>
    </xf>
    <xf numFmtId="0" fontId="31" fillId="0" borderId="72" xfId="0" applyFont="1" applyBorder="1" applyAlignment="1" applyProtection="1">
      <alignment horizontal="center" vertical="center"/>
      <protection hidden="1"/>
    </xf>
    <xf numFmtId="0" fontId="31" fillId="0" borderId="73" xfId="0" applyFont="1" applyBorder="1" applyAlignment="1" applyProtection="1">
      <alignment horizontal="center" vertical="center"/>
      <protection hidden="1"/>
    </xf>
    <xf numFmtId="204" fontId="88" fillId="0" borderId="143" xfId="0" quotePrefix="1" applyNumberFormat="1" applyFont="1" applyBorder="1" applyAlignment="1" applyProtection="1">
      <alignment horizontal="right" vertical="center"/>
      <protection hidden="1"/>
    </xf>
    <xf numFmtId="204" fontId="88" fillId="0" borderId="136" xfId="0" quotePrefix="1" applyNumberFormat="1" applyFont="1" applyBorder="1" applyAlignment="1" applyProtection="1">
      <alignment horizontal="right" vertical="center"/>
      <protection hidden="1"/>
    </xf>
    <xf numFmtId="204" fontId="62" fillId="0" borderId="143" xfId="0" applyNumberFormat="1" applyFont="1" applyBorder="1" applyProtection="1">
      <alignment vertical="center"/>
      <protection hidden="1"/>
    </xf>
    <xf numFmtId="204" fontId="62" fillId="0" borderId="80" xfId="0" applyNumberFormat="1" applyFont="1" applyBorder="1" applyProtection="1">
      <alignment vertical="center"/>
      <protection hidden="1"/>
    </xf>
    <xf numFmtId="0" fontId="32" fillId="0" borderId="3" xfId="0" applyFont="1" applyBorder="1" applyAlignment="1" applyProtection="1">
      <alignment horizontal="left" vertical="center" indent="1"/>
      <protection hidden="1"/>
    </xf>
    <xf numFmtId="0" fontId="2" fillId="0" borderId="13" xfId="0" applyFont="1" applyBorder="1" applyAlignment="1">
      <alignment horizontal="center" vertical="center"/>
    </xf>
    <xf numFmtId="0" fontId="2" fillId="0" borderId="1" xfId="0" applyFont="1" applyBorder="1" applyAlignment="1">
      <alignment horizontal="center" vertical="center"/>
    </xf>
    <xf numFmtId="181" fontId="23" fillId="0" borderId="1" xfId="0" applyNumberFormat="1" applyFont="1" applyBorder="1" applyAlignment="1" applyProtection="1">
      <alignment horizontal="right" vertical="center"/>
      <protection hidden="1"/>
    </xf>
    <xf numFmtId="0" fontId="2" fillId="0" borderId="14" xfId="0" applyFont="1" applyBorder="1" applyAlignment="1">
      <alignment horizontal="left" vertical="center"/>
    </xf>
    <xf numFmtId="0" fontId="2" fillId="0" borderId="12" xfId="0" applyFont="1" applyBorder="1" applyAlignment="1">
      <alignment horizontal="center" vertical="center"/>
    </xf>
    <xf numFmtId="0" fontId="2" fillId="0" borderId="144" xfId="0" applyFont="1" applyBorder="1" applyAlignment="1">
      <alignment horizontal="center" vertical="center"/>
    </xf>
    <xf numFmtId="0" fontId="2" fillId="0" borderId="145" xfId="0" applyFont="1" applyBorder="1" applyAlignment="1">
      <alignment horizontal="center" vertical="center"/>
    </xf>
    <xf numFmtId="0" fontId="23" fillId="0" borderId="144" xfId="0" applyFont="1" applyBorder="1" applyAlignment="1" applyProtection="1">
      <alignment horizontal="center" vertical="center"/>
      <protection locked="0"/>
    </xf>
    <xf numFmtId="184" fontId="23" fillId="0" borderId="144" xfId="0" applyNumberFormat="1" applyFont="1" applyBorder="1" applyAlignment="1" applyProtection="1">
      <alignment horizontal="right" vertical="center"/>
      <protection locked="0"/>
    </xf>
    <xf numFmtId="0" fontId="33" fillId="0" borderId="145" xfId="0" applyFont="1" applyBorder="1" applyAlignment="1" applyProtection="1">
      <alignment horizontal="left" vertical="center" wrapText="1"/>
      <protection locked="0"/>
    </xf>
    <xf numFmtId="0" fontId="2" fillId="0" borderId="144" xfId="0" applyFont="1" applyBorder="1" applyAlignment="1" applyProtection="1">
      <alignment horizontal="center" vertical="center"/>
      <protection locked="0"/>
    </xf>
    <xf numFmtId="0" fontId="2" fillId="0" borderId="145" xfId="0" applyFont="1" applyBorder="1" applyAlignment="1" applyProtection="1">
      <alignment horizontal="center" vertical="center"/>
      <protection locked="0"/>
    </xf>
    <xf numFmtId="0" fontId="3" fillId="0" borderId="13" xfId="0" applyFont="1" applyBorder="1" applyAlignment="1">
      <alignment horizontal="center" vertical="center"/>
    </xf>
    <xf numFmtId="0" fontId="3" fillId="0" borderId="1" xfId="0" applyFont="1" applyBorder="1" applyAlignment="1">
      <alignment horizontal="center" vertical="center"/>
    </xf>
    <xf numFmtId="0" fontId="3" fillId="0" borderId="14" xfId="0" applyFont="1" applyBorder="1" applyAlignment="1">
      <alignment horizontal="center" vertical="center"/>
    </xf>
    <xf numFmtId="181" fontId="32" fillId="0" borderId="1" xfId="0" applyNumberFormat="1" applyFont="1" applyBorder="1" applyAlignment="1" applyProtection="1">
      <alignment horizontal="right" vertical="center"/>
      <protection hidden="1"/>
    </xf>
  </cellXfs>
  <cellStyles count="8">
    <cellStyle name="パーセント" xfId="7" builtinId="5"/>
    <cellStyle name="桁区切り" xfId="6" builtinId="6"/>
    <cellStyle name="桁区切り 2" xfId="5" xr:uid="{00000000-0005-0000-0000-000002000000}"/>
    <cellStyle name="標準" xfId="0" builtinId="0"/>
    <cellStyle name="標準 2" xfId="1" xr:uid="{00000000-0005-0000-0000-000004000000}"/>
    <cellStyle name="標準 2 2" xfId="4" xr:uid="{00000000-0005-0000-0000-000005000000}"/>
    <cellStyle name="標準 3" xfId="2" xr:uid="{00000000-0005-0000-0000-000006000000}"/>
    <cellStyle name="標準 4" xfId="3" xr:uid="{00000000-0005-0000-0000-000007000000}"/>
  </cellStyles>
  <dxfs count="103">
    <dxf>
      <fill>
        <patternFill>
          <bgColor theme="7" tint="0.79998168889431442"/>
        </patternFill>
      </fill>
    </dxf>
    <dxf>
      <fill>
        <patternFill>
          <bgColor theme="7" tint="0.79998168889431442"/>
        </patternFill>
      </fill>
    </dxf>
    <dxf>
      <fill>
        <patternFill>
          <bgColor theme="7" tint="0.79998168889431442"/>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patternType="none">
          <bgColor auto="1"/>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numFmt numFmtId="215" formatCode="&quot;兼&quot;&quot;務&quot;&quot;不&quot;&quot;可&quot;"/>
      <fill>
        <patternFill>
          <bgColor rgb="FFFF0000"/>
        </patternFill>
      </fill>
    </dxf>
    <dxf>
      <fill>
        <patternFill patternType="none">
          <bgColor auto="1"/>
        </patternFill>
      </fill>
    </dxf>
    <dxf>
      <fill>
        <patternFill>
          <bgColor rgb="FFFFFF00"/>
        </patternFill>
      </fill>
    </dxf>
    <dxf>
      <fill>
        <patternFill>
          <bgColor rgb="FFFFFF00"/>
        </patternFill>
      </fill>
    </dxf>
    <dxf>
      <numFmt numFmtId="215" formatCode="&quot;兼&quot;&quot;務&quot;&quot;不&quot;&quot;可&quot;"/>
      <fill>
        <patternFill>
          <bgColor rgb="FFFF00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numFmt numFmtId="215" formatCode="&quot;兼&quot;&quot;務&quot;&quot;不&quot;&quot;可&quot;"/>
      <fill>
        <patternFill>
          <bgColor rgb="FFFF0000"/>
        </patternFill>
      </fill>
    </dxf>
    <dxf>
      <fill>
        <patternFill patternType="none">
          <bgColor auto="1"/>
        </patternFill>
      </fill>
    </dxf>
    <dxf>
      <fill>
        <patternFill patternType="none">
          <bgColor auto="1"/>
        </patternFill>
      </fill>
    </dxf>
    <dxf>
      <fill>
        <patternFill>
          <bgColor rgb="FFFFFF00"/>
        </patternFill>
      </fill>
    </dxf>
    <dxf>
      <numFmt numFmtId="215" formatCode="&quot;兼&quot;&quot;務&quot;&quot;不&quot;&quot;可&quot;"/>
      <fill>
        <patternFill>
          <bgColor rgb="FFFF0000"/>
        </patternFill>
      </fill>
    </dxf>
    <dxf>
      <fill>
        <patternFill patternType="none">
          <bgColor auto="1"/>
        </patternFill>
      </fill>
    </dxf>
    <dxf>
      <fill>
        <patternFill patternType="solid">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strike/>
        <color theme="0" tint="-0.24994659260841701"/>
      </font>
      <fill>
        <patternFill patternType="none">
          <bgColor auto="1"/>
        </patternFill>
      </fill>
    </dxf>
    <dxf>
      <font>
        <strike/>
        <color theme="0" tint="-0.24994659260841701"/>
      </font>
      <fill>
        <patternFill patternType="none">
          <bgColor auto="1"/>
        </patternFill>
      </fill>
    </dxf>
    <dxf>
      <font>
        <strike/>
        <color theme="0" tint="-0.24994659260841701"/>
      </font>
    </dxf>
    <dxf>
      <fill>
        <patternFill>
          <bgColor theme="7"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patternType="solid">
          <bgColor theme="7" tint="0.79998168889431442"/>
        </patternFill>
      </fill>
    </dxf>
    <dxf>
      <fill>
        <patternFill>
          <bgColor theme="7" tint="0.79998168889431442"/>
        </patternFill>
      </fill>
    </dxf>
    <dxf>
      <fill>
        <patternFill patternType="solid">
          <bgColor theme="7" tint="0.79998168889431442"/>
        </patternFill>
      </fill>
    </dxf>
    <dxf>
      <fill>
        <patternFill>
          <bgColor theme="7" tint="0.79998168889431442"/>
        </patternFill>
      </fill>
    </dxf>
    <dxf>
      <fill>
        <patternFill>
          <bgColor theme="7" tint="0.79998168889431442"/>
        </patternFill>
      </fill>
    </dxf>
    <dxf>
      <fill>
        <patternFill>
          <bgColor rgb="FFFFFF00"/>
        </patternFill>
      </fill>
    </dxf>
    <dxf>
      <fill>
        <patternFill patternType="none">
          <bgColor auto="1"/>
        </patternFill>
      </fill>
    </dxf>
    <dxf>
      <fill>
        <patternFill>
          <bgColor theme="7" tint="0.79998168889431442"/>
        </patternFill>
      </fill>
    </dxf>
    <dxf>
      <fill>
        <patternFill>
          <bgColor theme="7" tint="0.79998168889431442"/>
        </patternFill>
      </fill>
    </dxf>
    <dxf>
      <fill>
        <patternFill>
          <bgColor rgb="FFFFFF00"/>
        </patternFill>
      </fill>
    </dxf>
    <dxf>
      <fill>
        <patternFill patternType="none">
          <bgColor auto="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FF00"/>
        </patternFill>
      </fill>
    </dxf>
    <dxf>
      <fill>
        <patternFill patternType="none">
          <bgColor auto="1"/>
        </patternFill>
      </fill>
    </dxf>
    <dxf>
      <fill>
        <patternFill>
          <bgColor theme="7" tint="0.79998168889431442"/>
        </patternFill>
      </fill>
    </dxf>
    <dxf>
      <fill>
        <patternFill>
          <bgColor rgb="FFFFFF00"/>
        </patternFill>
      </fill>
    </dxf>
    <dxf>
      <fill>
        <patternFill patternType="none">
          <bgColor auto="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colors>
    <mruColors>
      <color rgb="FFCC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noThreeD="1"/>
</file>

<file path=xl/ctrlProps/ctrlProp3.xml><?xml version="1.0" encoding="utf-8"?>
<formControlPr xmlns="http://schemas.microsoft.com/office/spreadsheetml/2009/9/main" objectType="CheckBox" noThreeD="1"/>
</file>

<file path=xl/ctrlProps/ctrlProp4.xml><?xml version="1.0" encoding="utf-8"?>
<formControlPr xmlns="http://schemas.microsoft.com/office/spreadsheetml/2009/9/main" objectType="CheckBox" noThreeD="1"/>
</file>

<file path=xl/ctrlProps/ctrlProp5.xml><?xml version="1.0" encoding="utf-8"?>
<formControlPr xmlns="http://schemas.microsoft.com/office/spreadsheetml/2009/9/main" objectType="CheckBox" noThreeD="1"/>
</file>

<file path=xl/ctrlProps/ctrlProp6.xml><?xml version="1.0" encoding="utf-8"?>
<formControlPr xmlns="http://schemas.microsoft.com/office/spreadsheetml/2009/9/main" objectType="CheckBox" noThreeD="1"/>
</file>

<file path=xl/ctrlProps/ctrlProp7.xml><?xml version="1.0" encoding="utf-8"?>
<formControlPr xmlns="http://schemas.microsoft.com/office/spreadsheetml/2009/9/main" objectType="CheckBox" noThreeD="1"/>
</file>

<file path=xl/ctrlProps/ctrlProp8.xml><?xml version="1.0" encoding="utf-8"?>
<formControlPr xmlns="http://schemas.microsoft.com/office/spreadsheetml/2009/9/main" objectType="CheckBox" noThreeD="1"/>
</file>

<file path=xl/ctrlProps/ctrlProp9.xml><?xml version="1.0" encoding="utf-8"?>
<formControlPr xmlns="http://schemas.microsoft.com/office/spreadsheetml/2009/9/main" objectType="CheckBox" noThreeD="1"/>
</file>

<file path=xl/ctrlProps/ctrlProp10.xml><?xml version="1.0" encoding="utf-8"?>
<formControlPr xmlns="http://schemas.microsoft.com/office/spreadsheetml/2009/9/main" objectType="CheckBox" noThreeD="1"/>
</file>

<file path=xl/ctrlProps/ctrlProp11.xml><?xml version="1.0" encoding="utf-8"?>
<formControlPr xmlns="http://schemas.microsoft.com/office/spreadsheetml/2009/9/main" objectType="CheckBox" noThreeD="1"/>
</file>

<file path=xl/ctrlProps/ctrlProp12.xml><?xml version="1.0" encoding="utf-8"?>
<formControlPr xmlns="http://schemas.microsoft.com/office/spreadsheetml/2009/9/main" objectType="CheckBox" noThreeD="1"/>
</file>

<file path=xl/ctrlProps/ctrlProp13.xml><?xml version="1.0" encoding="utf-8"?>
<formControlPr xmlns="http://schemas.microsoft.com/office/spreadsheetml/2009/9/main" objectType="CheckBox" noThreeD="1"/>
</file>

<file path=xl/ctrlProps/ctrlProp14.xml><?xml version="1.0" encoding="utf-8"?>
<formControlPr xmlns="http://schemas.microsoft.com/office/spreadsheetml/2009/9/main" objectType="CheckBox"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30</xdr:col>
          <xdr:colOff>9525</xdr:colOff>
          <xdr:row>17</xdr:row>
          <xdr:rowOff>57150</xdr:rowOff>
        </xdr:from>
        <xdr:to>
          <xdr:col>31</xdr:col>
          <xdr:colOff>104775</xdr:colOff>
          <xdr:row>17</xdr:row>
          <xdr:rowOff>190500</xdr:rowOff>
        </xdr:to>
        <xdr:sp macro="" textlink="">
          <xdr:nvSpPr>
            <xdr:cNvPr id="49153" name="Check Box 1" hidden="1">
              <a:extLst>
                <a:ext uri="{63B3BB69-23CF-44E3-9099-C40C66FF867C}">
                  <a14:compatExt spid="_x0000_s49153"/>
                </a:ext>
                <a:ext uri="{FF2B5EF4-FFF2-40B4-BE49-F238E27FC236}">
                  <a16:creationId xmlns:a16="http://schemas.microsoft.com/office/drawing/2014/main" id="{00000000-0008-0000-0200-000001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60</xdr:row>
          <xdr:rowOff>19050</xdr:rowOff>
        </xdr:from>
        <xdr:to>
          <xdr:col>2</xdr:col>
          <xdr:colOff>85725</xdr:colOff>
          <xdr:row>61</xdr:row>
          <xdr:rowOff>9525</xdr:rowOff>
        </xdr:to>
        <xdr:sp macro="" textlink="">
          <xdr:nvSpPr>
            <xdr:cNvPr id="49157" name="Check Box 5" hidden="1">
              <a:extLst>
                <a:ext uri="{63B3BB69-23CF-44E3-9099-C40C66FF867C}">
                  <a14:compatExt spid="_x0000_s49157"/>
                </a:ext>
                <a:ext uri="{FF2B5EF4-FFF2-40B4-BE49-F238E27FC236}">
                  <a16:creationId xmlns:a16="http://schemas.microsoft.com/office/drawing/2014/main" id="{00000000-0008-0000-0200-000005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62</xdr:row>
          <xdr:rowOff>19050</xdr:rowOff>
        </xdr:from>
        <xdr:to>
          <xdr:col>2</xdr:col>
          <xdr:colOff>85725</xdr:colOff>
          <xdr:row>63</xdr:row>
          <xdr:rowOff>0</xdr:rowOff>
        </xdr:to>
        <xdr:sp macro="" textlink="">
          <xdr:nvSpPr>
            <xdr:cNvPr id="49158" name="Check Box 6" hidden="1">
              <a:extLst>
                <a:ext uri="{63B3BB69-23CF-44E3-9099-C40C66FF867C}">
                  <a14:compatExt spid="_x0000_s49158"/>
                </a:ext>
                <a:ext uri="{FF2B5EF4-FFF2-40B4-BE49-F238E27FC236}">
                  <a16:creationId xmlns:a16="http://schemas.microsoft.com/office/drawing/2014/main" id="{00000000-0008-0000-0200-000006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60</xdr:row>
          <xdr:rowOff>19050</xdr:rowOff>
        </xdr:from>
        <xdr:to>
          <xdr:col>15</xdr:col>
          <xdr:colOff>95250</xdr:colOff>
          <xdr:row>61</xdr:row>
          <xdr:rowOff>9525</xdr:rowOff>
        </xdr:to>
        <xdr:sp macro="" textlink="">
          <xdr:nvSpPr>
            <xdr:cNvPr id="49159" name="Check Box 7" hidden="1">
              <a:extLst>
                <a:ext uri="{63B3BB69-23CF-44E3-9099-C40C66FF867C}">
                  <a14:compatExt spid="_x0000_s49159"/>
                </a:ext>
                <a:ext uri="{FF2B5EF4-FFF2-40B4-BE49-F238E27FC236}">
                  <a16:creationId xmlns:a16="http://schemas.microsoft.com/office/drawing/2014/main" id="{00000000-0008-0000-0200-000007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62</xdr:row>
          <xdr:rowOff>9525</xdr:rowOff>
        </xdr:from>
        <xdr:to>
          <xdr:col>15</xdr:col>
          <xdr:colOff>95250</xdr:colOff>
          <xdr:row>63</xdr:row>
          <xdr:rowOff>0</xdr:rowOff>
        </xdr:to>
        <xdr:sp macro="" textlink="">
          <xdr:nvSpPr>
            <xdr:cNvPr id="49160" name="Check Box 8" hidden="1">
              <a:extLst>
                <a:ext uri="{63B3BB69-23CF-44E3-9099-C40C66FF867C}">
                  <a14:compatExt spid="_x0000_s49160"/>
                </a:ext>
                <a:ext uri="{FF2B5EF4-FFF2-40B4-BE49-F238E27FC236}">
                  <a16:creationId xmlns:a16="http://schemas.microsoft.com/office/drawing/2014/main" id="{00000000-0008-0000-0200-000008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66675</xdr:colOff>
          <xdr:row>60</xdr:row>
          <xdr:rowOff>19050</xdr:rowOff>
        </xdr:from>
        <xdr:to>
          <xdr:col>25</xdr:col>
          <xdr:colOff>47625</xdr:colOff>
          <xdr:row>61</xdr:row>
          <xdr:rowOff>9525</xdr:rowOff>
        </xdr:to>
        <xdr:sp macro="" textlink="">
          <xdr:nvSpPr>
            <xdr:cNvPr id="49161" name="Check Box 9" hidden="1">
              <a:extLst>
                <a:ext uri="{63B3BB69-23CF-44E3-9099-C40C66FF867C}">
                  <a14:compatExt spid="_x0000_s49161"/>
                </a:ext>
                <a:ext uri="{FF2B5EF4-FFF2-40B4-BE49-F238E27FC236}">
                  <a16:creationId xmlns:a16="http://schemas.microsoft.com/office/drawing/2014/main" id="{00000000-0008-0000-0200-000009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76200</xdr:colOff>
          <xdr:row>60</xdr:row>
          <xdr:rowOff>19050</xdr:rowOff>
        </xdr:from>
        <xdr:to>
          <xdr:col>32</xdr:col>
          <xdr:colOff>57150</xdr:colOff>
          <xdr:row>61</xdr:row>
          <xdr:rowOff>9525</xdr:rowOff>
        </xdr:to>
        <xdr:sp macro="" textlink="">
          <xdr:nvSpPr>
            <xdr:cNvPr id="49162" name="Check Box 10" hidden="1">
              <a:extLst>
                <a:ext uri="{63B3BB69-23CF-44E3-9099-C40C66FF867C}">
                  <a14:compatExt spid="_x0000_s49162"/>
                </a:ext>
                <a:ext uri="{FF2B5EF4-FFF2-40B4-BE49-F238E27FC236}">
                  <a16:creationId xmlns:a16="http://schemas.microsoft.com/office/drawing/2014/main" id="{00000000-0008-0000-0200-00000A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60</xdr:row>
          <xdr:rowOff>19050</xdr:rowOff>
        </xdr:from>
        <xdr:to>
          <xdr:col>39</xdr:col>
          <xdr:colOff>57150</xdr:colOff>
          <xdr:row>61</xdr:row>
          <xdr:rowOff>9525</xdr:rowOff>
        </xdr:to>
        <xdr:sp macro="" textlink="">
          <xdr:nvSpPr>
            <xdr:cNvPr id="49163" name="Check Box 11" hidden="1">
              <a:extLst>
                <a:ext uri="{63B3BB69-23CF-44E3-9099-C40C66FF867C}">
                  <a14:compatExt spid="_x0000_s49163"/>
                </a:ext>
                <a:ext uri="{FF2B5EF4-FFF2-40B4-BE49-F238E27FC236}">
                  <a16:creationId xmlns:a16="http://schemas.microsoft.com/office/drawing/2014/main" id="{00000000-0008-0000-0200-00000B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44</xdr:col>
          <xdr:colOff>28575</xdr:colOff>
          <xdr:row>60</xdr:row>
          <xdr:rowOff>19050</xdr:rowOff>
        </xdr:from>
        <xdr:to>
          <xdr:col>46</xdr:col>
          <xdr:colOff>9525</xdr:colOff>
          <xdr:row>61</xdr:row>
          <xdr:rowOff>9525</xdr:rowOff>
        </xdr:to>
        <xdr:sp macro="" textlink="">
          <xdr:nvSpPr>
            <xdr:cNvPr id="49164" name="Check Box 12" hidden="1">
              <a:extLst>
                <a:ext uri="{63B3BB69-23CF-44E3-9099-C40C66FF867C}">
                  <a14:compatExt spid="_x0000_s49164"/>
                </a:ext>
                <a:ext uri="{FF2B5EF4-FFF2-40B4-BE49-F238E27FC236}">
                  <a16:creationId xmlns:a16="http://schemas.microsoft.com/office/drawing/2014/main" id="{00000000-0008-0000-0200-00000C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60</xdr:row>
          <xdr:rowOff>9525</xdr:rowOff>
        </xdr:from>
        <xdr:to>
          <xdr:col>2</xdr:col>
          <xdr:colOff>85725</xdr:colOff>
          <xdr:row>60</xdr:row>
          <xdr:rowOff>200025</xdr:rowOff>
        </xdr:to>
        <xdr:sp macro="" textlink="">
          <xdr:nvSpPr>
            <xdr:cNvPr id="49166" name="Check Box 14" hidden="1">
              <a:extLst>
                <a:ext uri="{63B3BB69-23CF-44E3-9099-C40C66FF867C}">
                  <a14:compatExt spid="_x0000_s49166"/>
                </a:ext>
                <a:ext uri="{FF2B5EF4-FFF2-40B4-BE49-F238E27FC236}">
                  <a16:creationId xmlns:a16="http://schemas.microsoft.com/office/drawing/2014/main" id="{00000000-0008-0000-0200-00000E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60</xdr:row>
          <xdr:rowOff>9525</xdr:rowOff>
        </xdr:from>
        <xdr:to>
          <xdr:col>15</xdr:col>
          <xdr:colOff>95250</xdr:colOff>
          <xdr:row>60</xdr:row>
          <xdr:rowOff>200025</xdr:rowOff>
        </xdr:to>
        <xdr:sp macro="" textlink="">
          <xdr:nvSpPr>
            <xdr:cNvPr id="49167" name="Check Box 15" hidden="1">
              <a:extLst>
                <a:ext uri="{63B3BB69-23CF-44E3-9099-C40C66FF867C}">
                  <a14:compatExt spid="_x0000_s49167"/>
                </a:ext>
                <a:ext uri="{FF2B5EF4-FFF2-40B4-BE49-F238E27FC236}">
                  <a16:creationId xmlns:a16="http://schemas.microsoft.com/office/drawing/2014/main" id="{00000000-0008-0000-0200-00000F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76200</xdr:colOff>
          <xdr:row>60</xdr:row>
          <xdr:rowOff>9525</xdr:rowOff>
        </xdr:from>
        <xdr:to>
          <xdr:col>32</xdr:col>
          <xdr:colOff>57150</xdr:colOff>
          <xdr:row>60</xdr:row>
          <xdr:rowOff>200025</xdr:rowOff>
        </xdr:to>
        <xdr:sp macro="" textlink="">
          <xdr:nvSpPr>
            <xdr:cNvPr id="49168" name="Check Box 16" hidden="1">
              <a:extLst>
                <a:ext uri="{63B3BB69-23CF-44E3-9099-C40C66FF867C}">
                  <a14:compatExt spid="_x0000_s49168"/>
                </a:ext>
                <a:ext uri="{FF2B5EF4-FFF2-40B4-BE49-F238E27FC236}">
                  <a16:creationId xmlns:a16="http://schemas.microsoft.com/office/drawing/2014/main" id="{00000000-0008-0000-0200-000010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60</xdr:row>
          <xdr:rowOff>9525</xdr:rowOff>
        </xdr:from>
        <xdr:to>
          <xdr:col>39</xdr:col>
          <xdr:colOff>57150</xdr:colOff>
          <xdr:row>60</xdr:row>
          <xdr:rowOff>200025</xdr:rowOff>
        </xdr:to>
        <xdr:sp macro="" textlink="">
          <xdr:nvSpPr>
            <xdr:cNvPr id="49169" name="Check Box 17" hidden="1">
              <a:extLst>
                <a:ext uri="{63B3BB69-23CF-44E3-9099-C40C66FF867C}">
                  <a14:compatExt spid="_x0000_s49169"/>
                </a:ext>
                <a:ext uri="{FF2B5EF4-FFF2-40B4-BE49-F238E27FC236}">
                  <a16:creationId xmlns:a16="http://schemas.microsoft.com/office/drawing/2014/main" id="{00000000-0008-0000-0200-000011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44</xdr:col>
          <xdr:colOff>28575</xdr:colOff>
          <xdr:row>60</xdr:row>
          <xdr:rowOff>9525</xdr:rowOff>
        </xdr:from>
        <xdr:to>
          <xdr:col>46</xdr:col>
          <xdr:colOff>9525</xdr:colOff>
          <xdr:row>60</xdr:row>
          <xdr:rowOff>200025</xdr:rowOff>
        </xdr:to>
        <xdr:sp macro="" textlink="">
          <xdr:nvSpPr>
            <xdr:cNvPr id="49170" name="Check Box 18" hidden="1">
              <a:extLst>
                <a:ext uri="{63B3BB69-23CF-44E3-9099-C40C66FF867C}">
                  <a14:compatExt spid="_x0000_s49170"/>
                </a:ext>
                <a:ext uri="{FF2B5EF4-FFF2-40B4-BE49-F238E27FC236}">
                  <a16:creationId xmlns:a16="http://schemas.microsoft.com/office/drawing/2014/main" id="{00000000-0008-0000-0200-000012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editAs="oneCell">
    <xdr:from>
      <xdr:col>56</xdr:col>
      <xdr:colOff>53915</xdr:colOff>
      <xdr:row>87</xdr:row>
      <xdr:rowOff>8986</xdr:rowOff>
    </xdr:from>
    <xdr:to>
      <xdr:col>69</xdr:col>
      <xdr:colOff>60924</xdr:colOff>
      <xdr:row>111</xdr:row>
      <xdr:rowOff>37561</xdr:rowOff>
    </xdr:to>
    <xdr:pic>
      <xdr:nvPicPr>
        <xdr:cNvPr id="2" name="図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95613" y="13370944"/>
          <a:ext cx="6413919" cy="51684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57150</xdr:colOff>
          <xdr:row>31</xdr:row>
          <xdr:rowOff>0</xdr:rowOff>
        </xdr:from>
        <xdr:to>
          <xdr:col>12</xdr:col>
          <xdr:colOff>266700</xdr:colOff>
          <xdr:row>32</xdr:row>
          <xdr:rowOff>0</xdr:rowOff>
        </xdr:to>
        <xdr:sp macro="" textlink="">
          <xdr:nvSpPr>
            <xdr:cNvPr id="37889" name="Check Box 1" hidden="1">
              <a:extLst>
                <a:ext uri="{63B3BB69-23CF-44E3-9099-C40C66FF867C}">
                  <a14:compatExt spid="_x0000_s37889"/>
                </a:ext>
                <a:ext uri="{FF2B5EF4-FFF2-40B4-BE49-F238E27FC236}">
                  <a16:creationId xmlns:a16="http://schemas.microsoft.com/office/drawing/2014/main" id="{00000000-0008-0000-0500-00000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33</xdr:row>
          <xdr:rowOff>0</xdr:rowOff>
        </xdr:from>
        <xdr:to>
          <xdr:col>12</xdr:col>
          <xdr:colOff>266700</xdr:colOff>
          <xdr:row>33</xdr:row>
          <xdr:rowOff>123825</xdr:rowOff>
        </xdr:to>
        <xdr:sp macro="" textlink="">
          <xdr:nvSpPr>
            <xdr:cNvPr id="37890" name="Check Box 2" hidden="1">
              <a:extLst>
                <a:ext uri="{63B3BB69-23CF-44E3-9099-C40C66FF867C}">
                  <a14:compatExt spid="_x0000_s37890"/>
                </a:ext>
                <a:ext uri="{FF2B5EF4-FFF2-40B4-BE49-F238E27FC236}">
                  <a16:creationId xmlns:a16="http://schemas.microsoft.com/office/drawing/2014/main" id="{00000000-0008-0000-0500-000002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35</xdr:row>
          <xdr:rowOff>0</xdr:rowOff>
        </xdr:from>
        <xdr:to>
          <xdr:col>12</xdr:col>
          <xdr:colOff>266700</xdr:colOff>
          <xdr:row>35</xdr:row>
          <xdr:rowOff>123825</xdr:rowOff>
        </xdr:to>
        <xdr:sp macro="" textlink="">
          <xdr:nvSpPr>
            <xdr:cNvPr id="37891" name="Check Box 3" hidden="1">
              <a:extLst>
                <a:ext uri="{63B3BB69-23CF-44E3-9099-C40C66FF867C}">
                  <a14:compatExt spid="_x0000_s37891"/>
                </a:ext>
                <a:ext uri="{FF2B5EF4-FFF2-40B4-BE49-F238E27FC236}">
                  <a16:creationId xmlns:a16="http://schemas.microsoft.com/office/drawing/2014/main" id="{00000000-0008-0000-0500-000003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38</xdr:row>
          <xdr:rowOff>0</xdr:rowOff>
        </xdr:from>
        <xdr:to>
          <xdr:col>12</xdr:col>
          <xdr:colOff>257175</xdr:colOff>
          <xdr:row>38</xdr:row>
          <xdr:rowOff>123825</xdr:rowOff>
        </xdr:to>
        <xdr:sp macro="" textlink="">
          <xdr:nvSpPr>
            <xdr:cNvPr id="37892" name="Check Box 4" hidden="1">
              <a:extLst>
                <a:ext uri="{63B3BB69-23CF-44E3-9099-C40C66FF867C}">
                  <a14:compatExt spid="_x0000_s37892"/>
                </a:ext>
                <a:ext uri="{FF2B5EF4-FFF2-40B4-BE49-F238E27FC236}">
                  <a16:creationId xmlns:a16="http://schemas.microsoft.com/office/drawing/2014/main" id="{00000000-0008-0000-0500-000004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40</xdr:row>
          <xdr:rowOff>0</xdr:rowOff>
        </xdr:from>
        <xdr:to>
          <xdr:col>12</xdr:col>
          <xdr:colOff>257175</xdr:colOff>
          <xdr:row>40</xdr:row>
          <xdr:rowOff>123825</xdr:rowOff>
        </xdr:to>
        <xdr:sp macro="" textlink="">
          <xdr:nvSpPr>
            <xdr:cNvPr id="37893" name="Check Box 5" hidden="1">
              <a:extLst>
                <a:ext uri="{63B3BB69-23CF-44E3-9099-C40C66FF867C}">
                  <a14:compatExt spid="_x0000_s37893"/>
                </a:ext>
                <a:ext uri="{FF2B5EF4-FFF2-40B4-BE49-F238E27FC236}">
                  <a16:creationId xmlns:a16="http://schemas.microsoft.com/office/drawing/2014/main" id="{00000000-0008-0000-0500-000005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42</xdr:row>
          <xdr:rowOff>9525</xdr:rowOff>
        </xdr:from>
        <xdr:to>
          <xdr:col>12</xdr:col>
          <xdr:colOff>266700</xdr:colOff>
          <xdr:row>43</xdr:row>
          <xdr:rowOff>0</xdr:rowOff>
        </xdr:to>
        <xdr:sp macro="" textlink="">
          <xdr:nvSpPr>
            <xdr:cNvPr id="37894" name="Check Box 6" hidden="1">
              <a:extLst>
                <a:ext uri="{63B3BB69-23CF-44E3-9099-C40C66FF867C}">
                  <a14:compatExt spid="_x0000_s37894"/>
                </a:ext>
                <a:ext uri="{FF2B5EF4-FFF2-40B4-BE49-F238E27FC236}">
                  <a16:creationId xmlns:a16="http://schemas.microsoft.com/office/drawing/2014/main" id="{00000000-0008-0000-0500-000006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43</xdr:row>
          <xdr:rowOff>228600</xdr:rowOff>
        </xdr:from>
        <xdr:to>
          <xdr:col>12</xdr:col>
          <xdr:colOff>266700</xdr:colOff>
          <xdr:row>44</xdr:row>
          <xdr:rowOff>114300</xdr:rowOff>
        </xdr:to>
        <xdr:sp macro="" textlink="">
          <xdr:nvSpPr>
            <xdr:cNvPr id="37895" name="Check Box 7" hidden="1">
              <a:extLst>
                <a:ext uri="{63B3BB69-23CF-44E3-9099-C40C66FF867C}">
                  <a14:compatExt spid="_x0000_s37895"/>
                </a:ext>
                <a:ext uri="{FF2B5EF4-FFF2-40B4-BE49-F238E27FC236}">
                  <a16:creationId xmlns:a16="http://schemas.microsoft.com/office/drawing/2014/main" id="{00000000-0008-0000-0500-000007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49</xdr:row>
          <xdr:rowOff>0</xdr:rowOff>
        </xdr:from>
        <xdr:to>
          <xdr:col>12</xdr:col>
          <xdr:colOff>266700</xdr:colOff>
          <xdr:row>49</xdr:row>
          <xdr:rowOff>123825</xdr:rowOff>
        </xdr:to>
        <xdr:sp macro="" textlink="">
          <xdr:nvSpPr>
            <xdr:cNvPr id="37896" name="Check Box 8" hidden="1">
              <a:extLst>
                <a:ext uri="{63B3BB69-23CF-44E3-9099-C40C66FF867C}">
                  <a14:compatExt spid="_x0000_s37896"/>
                </a:ext>
                <a:ext uri="{FF2B5EF4-FFF2-40B4-BE49-F238E27FC236}">
                  <a16:creationId xmlns:a16="http://schemas.microsoft.com/office/drawing/2014/main" id="{00000000-0008-0000-0500-000008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12</xdr:row>
          <xdr:rowOff>9525</xdr:rowOff>
        </xdr:from>
        <xdr:to>
          <xdr:col>12</xdr:col>
          <xdr:colOff>209550</xdr:colOff>
          <xdr:row>12</xdr:row>
          <xdr:rowOff>123825</xdr:rowOff>
        </xdr:to>
        <xdr:sp macro="" textlink="">
          <xdr:nvSpPr>
            <xdr:cNvPr id="37897" name="Check Box 9" hidden="1">
              <a:extLst>
                <a:ext uri="{63B3BB69-23CF-44E3-9099-C40C66FF867C}">
                  <a14:compatExt spid="_x0000_s37897"/>
                </a:ext>
                <a:ext uri="{FF2B5EF4-FFF2-40B4-BE49-F238E27FC236}">
                  <a16:creationId xmlns:a16="http://schemas.microsoft.com/office/drawing/2014/main" id="{00000000-0008-0000-0500-000009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13</xdr:row>
          <xdr:rowOff>0</xdr:rowOff>
        </xdr:from>
        <xdr:to>
          <xdr:col>12</xdr:col>
          <xdr:colOff>209550</xdr:colOff>
          <xdr:row>13</xdr:row>
          <xdr:rowOff>114300</xdr:rowOff>
        </xdr:to>
        <xdr:sp macro="" textlink="">
          <xdr:nvSpPr>
            <xdr:cNvPr id="37898" name="Check Box 10" hidden="1">
              <a:extLst>
                <a:ext uri="{63B3BB69-23CF-44E3-9099-C40C66FF867C}">
                  <a14:compatExt spid="_x0000_s37898"/>
                </a:ext>
                <a:ext uri="{FF2B5EF4-FFF2-40B4-BE49-F238E27FC236}">
                  <a16:creationId xmlns:a16="http://schemas.microsoft.com/office/drawing/2014/main" id="{00000000-0008-0000-0500-00000A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45</xdr:row>
          <xdr:rowOff>228600</xdr:rowOff>
        </xdr:from>
        <xdr:to>
          <xdr:col>12</xdr:col>
          <xdr:colOff>266700</xdr:colOff>
          <xdr:row>46</xdr:row>
          <xdr:rowOff>114300</xdr:rowOff>
        </xdr:to>
        <xdr:sp macro="" textlink="">
          <xdr:nvSpPr>
            <xdr:cNvPr id="37899" name="Check Box 11" hidden="1">
              <a:extLst>
                <a:ext uri="{63B3BB69-23CF-44E3-9099-C40C66FF867C}">
                  <a14:compatExt spid="_x0000_s37899"/>
                </a:ext>
                <a:ext uri="{FF2B5EF4-FFF2-40B4-BE49-F238E27FC236}">
                  <a16:creationId xmlns:a16="http://schemas.microsoft.com/office/drawing/2014/main" id="{00000000-0008-0000-0500-00000B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285750</xdr:colOff>
          <xdr:row>11</xdr:row>
          <xdr:rowOff>85725</xdr:rowOff>
        </xdr:from>
        <xdr:to>
          <xdr:col>15</xdr:col>
          <xdr:colOff>57150</xdr:colOff>
          <xdr:row>13</xdr:row>
          <xdr:rowOff>47625</xdr:rowOff>
        </xdr:to>
        <xdr:sp macro="" textlink="">
          <xdr:nvSpPr>
            <xdr:cNvPr id="38913" name="Check Box 1" hidden="1">
              <a:extLst>
                <a:ext uri="{63B3BB69-23CF-44E3-9099-C40C66FF867C}">
                  <a14:compatExt spid="_x0000_s38913"/>
                </a:ext>
                <a:ext uri="{FF2B5EF4-FFF2-40B4-BE49-F238E27FC236}">
                  <a16:creationId xmlns:a16="http://schemas.microsoft.com/office/drawing/2014/main" id="{00000000-0008-0000-0600-000001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285750</xdr:colOff>
          <xdr:row>16</xdr:row>
          <xdr:rowOff>76200</xdr:rowOff>
        </xdr:from>
        <xdr:to>
          <xdr:col>15</xdr:col>
          <xdr:colOff>57150</xdr:colOff>
          <xdr:row>18</xdr:row>
          <xdr:rowOff>38100</xdr:rowOff>
        </xdr:to>
        <xdr:sp macro="" textlink="">
          <xdr:nvSpPr>
            <xdr:cNvPr id="38914" name="Check Box 2" hidden="1">
              <a:extLst>
                <a:ext uri="{63B3BB69-23CF-44E3-9099-C40C66FF867C}">
                  <a14:compatExt spid="_x0000_s38914"/>
                </a:ext>
                <a:ext uri="{FF2B5EF4-FFF2-40B4-BE49-F238E27FC236}">
                  <a16:creationId xmlns:a16="http://schemas.microsoft.com/office/drawing/2014/main" id="{00000000-0008-0000-0600-00000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20</xdr:row>
          <xdr:rowOff>85725</xdr:rowOff>
        </xdr:from>
        <xdr:to>
          <xdr:col>15</xdr:col>
          <xdr:colOff>38100</xdr:colOff>
          <xdr:row>22</xdr:row>
          <xdr:rowOff>47625</xdr:rowOff>
        </xdr:to>
        <xdr:sp macro="" textlink="">
          <xdr:nvSpPr>
            <xdr:cNvPr id="38915" name="Check Box 3" hidden="1">
              <a:extLst>
                <a:ext uri="{63B3BB69-23CF-44E3-9099-C40C66FF867C}">
                  <a14:compatExt spid="_x0000_s38915"/>
                </a:ext>
                <a:ext uri="{FF2B5EF4-FFF2-40B4-BE49-F238E27FC236}">
                  <a16:creationId xmlns:a16="http://schemas.microsoft.com/office/drawing/2014/main" id="{00000000-0008-0000-0600-000003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276225</xdr:colOff>
          <xdr:row>24</xdr:row>
          <xdr:rowOff>85725</xdr:rowOff>
        </xdr:from>
        <xdr:to>
          <xdr:col>15</xdr:col>
          <xdr:colOff>47625</xdr:colOff>
          <xdr:row>26</xdr:row>
          <xdr:rowOff>47625</xdr:rowOff>
        </xdr:to>
        <xdr:sp macro="" textlink="">
          <xdr:nvSpPr>
            <xdr:cNvPr id="38916" name="Check Box 4" hidden="1">
              <a:extLst>
                <a:ext uri="{63B3BB69-23CF-44E3-9099-C40C66FF867C}">
                  <a14:compatExt spid="_x0000_s38916"/>
                </a:ext>
                <a:ext uri="{FF2B5EF4-FFF2-40B4-BE49-F238E27FC236}">
                  <a16:creationId xmlns:a16="http://schemas.microsoft.com/office/drawing/2014/main" id="{00000000-0008-0000-0600-000004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26</xdr:row>
          <xdr:rowOff>57150</xdr:rowOff>
        </xdr:from>
        <xdr:to>
          <xdr:col>15</xdr:col>
          <xdr:colOff>38100</xdr:colOff>
          <xdr:row>28</xdr:row>
          <xdr:rowOff>57150</xdr:rowOff>
        </xdr:to>
        <xdr:sp macro="" textlink="">
          <xdr:nvSpPr>
            <xdr:cNvPr id="38917" name="Check Box 5" hidden="1">
              <a:extLst>
                <a:ext uri="{63B3BB69-23CF-44E3-9099-C40C66FF867C}">
                  <a14:compatExt spid="_x0000_s38917"/>
                </a:ext>
                <a:ext uri="{FF2B5EF4-FFF2-40B4-BE49-F238E27FC236}">
                  <a16:creationId xmlns:a16="http://schemas.microsoft.com/office/drawing/2014/main" id="{00000000-0008-0000-0600-000005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247650</xdr:colOff>
          <xdr:row>31</xdr:row>
          <xdr:rowOff>66675</xdr:rowOff>
        </xdr:from>
        <xdr:to>
          <xdr:col>15</xdr:col>
          <xdr:colOff>19050</xdr:colOff>
          <xdr:row>33</xdr:row>
          <xdr:rowOff>57150</xdr:rowOff>
        </xdr:to>
        <xdr:sp macro="" textlink="">
          <xdr:nvSpPr>
            <xdr:cNvPr id="38918" name="Check Box 6" hidden="1">
              <a:extLst>
                <a:ext uri="{63B3BB69-23CF-44E3-9099-C40C66FF867C}">
                  <a14:compatExt spid="_x0000_s38918"/>
                </a:ext>
                <a:ext uri="{FF2B5EF4-FFF2-40B4-BE49-F238E27FC236}">
                  <a16:creationId xmlns:a16="http://schemas.microsoft.com/office/drawing/2014/main" id="{00000000-0008-0000-0600-000006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33</xdr:row>
          <xdr:rowOff>57150</xdr:rowOff>
        </xdr:from>
        <xdr:to>
          <xdr:col>15</xdr:col>
          <xdr:colOff>38100</xdr:colOff>
          <xdr:row>35</xdr:row>
          <xdr:rowOff>57150</xdr:rowOff>
        </xdr:to>
        <xdr:sp macro="" textlink="">
          <xdr:nvSpPr>
            <xdr:cNvPr id="38919" name="Check Box 7" hidden="1">
              <a:extLst>
                <a:ext uri="{63B3BB69-23CF-44E3-9099-C40C66FF867C}">
                  <a14:compatExt spid="_x0000_s38919"/>
                </a:ext>
                <a:ext uri="{FF2B5EF4-FFF2-40B4-BE49-F238E27FC236}">
                  <a16:creationId xmlns:a16="http://schemas.microsoft.com/office/drawing/2014/main" id="{00000000-0008-0000-0600-000007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257175</xdr:colOff>
          <xdr:row>28</xdr:row>
          <xdr:rowOff>57150</xdr:rowOff>
        </xdr:from>
        <xdr:to>
          <xdr:col>15</xdr:col>
          <xdr:colOff>28575</xdr:colOff>
          <xdr:row>30</xdr:row>
          <xdr:rowOff>57150</xdr:rowOff>
        </xdr:to>
        <xdr:sp macro="" textlink="">
          <xdr:nvSpPr>
            <xdr:cNvPr id="38920" name="Check Box 8" hidden="1">
              <a:extLst>
                <a:ext uri="{63B3BB69-23CF-44E3-9099-C40C66FF867C}">
                  <a14:compatExt spid="_x0000_s38920"/>
                </a:ext>
                <a:ext uri="{FF2B5EF4-FFF2-40B4-BE49-F238E27FC236}">
                  <a16:creationId xmlns:a16="http://schemas.microsoft.com/office/drawing/2014/main" id="{00000000-0008-0000-0600-000008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35</xdr:row>
          <xdr:rowOff>66675</xdr:rowOff>
        </xdr:from>
        <xdr:to>
          <xdr:col>15</xdr:col>
          <xdr:colOff>38100</xdr:colOff>
          <xdr:row>37</xdr:row>
          <xdr:rowOff>66675</xdr:rowOff>
        </xdr:to>
        <xdr:sp macro="" textlink="">
          <xdr:nvSpPr>
            <xdr:cNvPr id="38921" name="Check Box 9" hidden="1">
              <a:extLst>
                <a:ext uri="{63B3BB69-23CF-44E3-9099-C40C66FF867C}">
                  <a14:compatExt spid="_x0000_s38921"/>
                </a:ext>
                <a:ext uri="{FF2B5EF4-FFF2-40B4-BE49-F238E27FC236}">
                  <a16:creationId xmlns:a16="http://schemas.microsoft.com/office/drawing/2014/main" id="{00000000-0008-0000-0600-000009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37</xdr:row>
          <xdr:rowOff>57150</xdr:rowOff>
        </xdr:from>
        <xdr:to>
          <xdr:col>15</xdr:col>
          <xdr:colOff>38100</xdr:colOff>
          <xdr:row>39</xdr:row>
          <xdr:rowOff>57150</xdr:rowOff>
        </xdr:to>
        <xdr:sp macro="" textlink="">
          <xdr:nvSpPr>
            <xdr:cNvPr id="38922" name="Check Box 10" hidden="1">
              <a:extLst>
                <a:ext uri="{63B3BB69-23CF-44E3-9099-C40C66FF867C}">
                  <a14:compatExt spid="_x0000_s38922"/>
                </a:ext>
                <a:ext uri="{FF2B5EF4-FFF2-40B4-BE49-F238E27FC236}">
                  <a16:creationId xmlns:a16="http://schemas.microsoft.com/office/drawing/2014/main" id="{00000000-0008-0000-0600-00000A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257175</xdr:colOff>
          <xdr:row>39</xdr:row>
          <xdr:rowOff>66675</xdr:rowOff>
        </xdr:from>
        <xdr:to>
          <xdr:col>15</xdr:col>
          <xdr:colOff>38100</xdr:colOff>
          <xdr:row>41</xdr:row>
          <xdr:rowOff>66675</xdr:rowOff>
        </xdr:to>
        <xdr:sp macro="" textlink="">
          <xdr:nvSpPr>
            <xdr:cNvPr id="38923" name="Check Box 11" hidden="1">
              <a:extLst>
                <a:ext uri="{63B3BB69-23CF-44E3-9099-C40C66FF867C}">
                  <a14:compatExt spid="_x0000_s38923"/>
                </a:ext>
                <a:ext uri="{FF2B5EF4-FFF2-40B4-BE49-F238E27FC236}">
                  <a16:creationId xmlns:a16="http://schemas.microsoft.com/office/drawing/2014/main" id="{00000000-0008-0000-0600-00000B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257175</xdr:colOff>
          <xdr:row>41</xdr:row>
          <xdr:rowOff>66675</xdr:rowOff>
        </xdr:from>
        <xdr:to>
          <xdr:col>15</xdr:col>
          <xdr:colOff>28575</xdr:colOff>
          <xdr:row>43</xdr:row>
          <xdr:rowOff>66675</xdr:rowOff>
        </xdr:to>
        <xdr:sp macro="" textlink="">
          <xdr:nvSpPr>
            <xdr:cNvPr id="38924" name="Check Box 12" hidden="1">
              <a:extLst>
                <a:ext uri="{63B3BB69-23CF-44E3-9099-C40C66FF867C}">
                  <a14:compatExt spid="_x0000_s38924"/>
                </a:ext>
                <a:ext uri="{FF2B5EF4-FFF2-40B4-BE49-F238E27FC236}">
                  <a16:creationId xmlns:a16="http://schemas.microsoft.com/office/drawing/2014/main" id="{00000000-0008-0000-0600-00000C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257175</xdr:colOff>
          <xdr:row>43</xdr:row>
          <xdr:rowOff>57150</xdr:rowOff>
        </xdr:from>
        <xdr:to>
          <xdr:col>15</xdr:col>
          <xdr:colOff>28575</xdr:colOff>
          <xdr:row>45</xdr:row>
          <xdr:rowOff>66675</xdr:rowOff>
        </xdr:to>
        <xdr:sp macro="" textlink="">
          <xdr:nvSpPr>
            <xdr:cNvPr id="38925" name="Check Box 13" hidden="1">
              <a:extLst>
                <a:ext uri="{63B3BB69-23CF-44E3-9099-C40C66FF867C}">
                  <a14:compatExt spid="_x0000_s38925"/>
                </a:ext>
                <a:ext uri="{FF2B5EF4-FFF2-40B4-BE49-F238E27FC236}">
                  <a16:creationId xmlns:a16="http://schemas.microsoft.com/office/drawing/2014/main" id="{00000000-0008-0000-0600-00000D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257175</xdr:colOff>
          <xdr:row>45</xdr:row>
          <xdr:rowOff>66675</xdr:rowOff>
        </xdr:from>
        <xdr:to>
          <xdr:col>15</xdr:col>
          <xdr:colOff>28575</xdr:colOff>
          <xdr:row>47</xdr:row>
          <xdr:rowOff>66675</xdr:rowOff>
        </xdr:to>
        <xdr:sp macro="" textlink="">
          <xdr:nvSpPr>
            <xdr:cNvPr id="38926" name="Check Box 14" hidden="1">
              <a:extLst>
                <a:ext uri="{63B3BB69-23CF-44E3-9099-C40C66FF867C}">
                  <a14:compatExt spid="_x0000_s38926"/>
                </a:ext>
                <a:ext uri="{FF2B5EF4-FFF2-40B4-BE49-F238E27FC236}">
                  <a16:creationId xmlns:a16="http://schemas.microsoft.com/office/drawing/2014/main" id="{00000000-0008-0000-0600-00000E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257175</xdr:colOff>
          <xdr:row>47</xdr:row>
          <xdr:rowOff>66675</xdr:rowOff>
        </xdr:from>
        <xdr:to>
          <xdr:col>15</xdr:col>
          <xdr:colOff>28575</xdr:colOff>
          <xdr:row>49</xdr:row>
          <xdr:rowOff>66675</xdr:rowOff>
        </xdr:to>
        <xdr:sp macro="" textlink="">
          <xdr:nvSpPr>
            <xdr:cNvPr id="38927" name="Check Box 15" hidden="1">
              <a:extLst>
                <a:ext uri="{63B3BB69-23CF-44E3-9099-C40C66FF867C}">
                  <a14:compatExt spid="_x0000_s38927"/>
                </a:ext>
                <a:ext uri="{FF2B5EF4-FFF2-40B4-BE49-F238E27FC236}">
                  <a16:creationId xmlns:a16="http://schemas.microsoft.com/office/drawing/2014/main" id="{00000000-0008-0000-0600-00000F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257175</xdr:colOff>
          <xdr:row>49</xdr:row>
          <xdr:rowOff>66675</xdr:rowOff>
        </xdr:from>
        <xdr:to>
          <xdr:col>15</xdr:col>
          <xdr:colOff>28575</xdr:colOff>
          <xdr:row>51</xdr:row>
          <xdr:rowOff>66675</xdr:rowOff>
        </xdr:to>
        <xdr:sp macro="" textlink="">
          <xdr:nvSpPr>
            <xdr:cNvPr id="38928" name="Check Box 16" hidden="1">
              <a:extLst>
                <a:ext uri="{63B3BB69-23CF-44E3-9099-C40C66FF867C}">
                  <a14:compatExt spid="_x0000_s38928"/>
                </a:ext>
                <a:ext uri="{FF2B5EF4-FFF2-40B4-BE49-F238E27FC236}">
                  <a16:creationId xmlns:a16="http://schemas.microsoft.com/office/drawing/2014/main" id="{00000000-0008-0000-0600-000010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56</xdr:row>
          <xdr:rowOff>76200</xdr:rowOff>
        </xdr:from>
        <xdr:to>
          <xdr:col>15</xdr:col>
          <xdr:colOff>38100</xdr:colOff>
          <xdr:row>58</xdr:row>
          <xdr:rowOff>38100</xdr:rowOff>
        </xdr:to>
        <xdr:sp macro="" textlink="">
          <xdr:nvSpPr>
            <xdr:cNvPr id="38929" name="Check Box 17" hidden="1">
              <a:extLst>
                <a:ext uri="{63B3BB69-23CF-44E3-9099-C40C66FF867C}">
                  <a14:compatExt spid="_x0000_s38929"/>
                </a:ext>
                <a:ext uri="{FF2B5EF4-FFF2-40B4-BE49-F238E27FC236}">
                  <a16:creationId xmlns:a16="http://schemas.microsoft.com/office/drawing/2014/main" id="{00000000-0008-0000-0600-000011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276225</xdr:colOff>
          <xdr:row>51</xdr:row>
          <xdr:rowOff>47625</xdr:rowOff>
        </xdr:from>
        <xdr:to>
          <xdr:col>15</xdr:col>
          <xdr:colOff>47625</xdr:colOff>
          <xdr:row>53</xdr:row>
          <xdr:rowOff>47625</xdr:rowOff>
        </xdr:to>
        <xdr:sp macro="" textlink="">
          <xdr:nvSpPr>
            <xdr:cNvPr id="38930" name="Check Box 18" hidden="1">
              <a:extLst>
                <a:ext uri="{63B3BB69-23CF-44E3-9099-C40C66FF867C}">
                  <a14:compatExt spid="_x0000_s38930"/>
                </a:ext>
                <a:ext uri="{FF2B5EF4-FFF2-40B4-BE49-F238E27FC236}">
                  <a16:creationId xmlns:a16="http://schemas.microsoft.com/office/drawing/2014/main" id="{00000000-0008-0000-0600-00001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276225</xdr:colOff>
          <xdr:row>53</xdr:row>
          <xdr:rowOff>47625</xdr:rowOff>
        </xdr:from>
        <xdr:to>
          <xdr:col>15</xdr:col>
          <xdr:colOff>47625</xdr:colOff>
          <xdr:row>55</xdr:row>
          <xdr:rowOff>47625</xdr:rowOff>
        </xdr:to>
        <xdr:sp macro="" textlink="">
          <xdr:nvSpPr>
            <xdr:cNvPr id="38931" name="Check Box 19" hidden="1">
              <a:extLst>
                <a:ext uri="{63B3BB69-23CF-44E3-9099-C40C66FF867C}">
                  <a14:compatExt spid="_x0000_s38931"/>
                </a:ext>
                <a:ext uri="{FF2B5EF4-FFF2-40B4-BE49-F238E27FC236}">
                  <a16:creationId xmlns:a16="http://schemas.microsoft.com/office/drawing/2014/main" id="{00000000-0008-0000-0600-000013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57150</xdr:colOff>
          <xdr:row>31</xdr:row>
          <xdr:rowOff>0</xdr:rowOff>
        </xdr:from>
        <xdr:to>
          <xdr:col>12</xdr:col>
          <xdr:colOff>266700</xdr:colOff>
          <xdr:row>32</xdr:row>
          <xdr:rowOff>0</xdr:rowOff>
        </xdr:to>
        <xdr:sp macro="" textlink="">
          <xdr:nvSpPr>
            <xdr:cNvPr id="41985" name="Check Box 1" hidden="1">
              <a:extLst>
                <a:ext uri="{63B3BB69-23CF-44E3-9099-C40C66FF867C}">
                  <a14:compatExt spid="_x0000_s41985"/>
                </a:ext>
                <a:ext uri="{FF2B5EF4-FFF2-40B4-BE49-F238E27FC236}">
                  <a16:creationId xmlns:a16="http://schemas.microsoft.com/office/drawing/2014/main" id="{00000000-0008-0000-0700-000001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33</xdr:row>
          <xdr:rowOff>0</xdr:rowOff>
        </xdr:from>
        <xdr:to>
          <xdr:col>12</xdr:col>
          <xdr:colOff>266700</xdr:colOff>
          <xdr:row>33</xdr:row>
          <xdr:rowOff>123825</xdr:rowOff>
        </xdr:to>
        <xdr:sp macro="" textlink="">
          <xdr:nvSpPr>
            <xdr:cNvPr id="41986" name="Check Box 2" hidden="1">
              <a:extLst>
                <a:ext uri="{63B3BB69-23CF-44E3-9099-C40C66FF867C}">
                  <a14:compatExt spid="_x0000_s41986"/>
                </a:ext>
                <a:ext uri="{FF2B5EF4-FFF2-40B4-BE49-F238E27FC236}">
                  <a16:creationId xmlns:a16="http://schemas.microsoft.com/office/drawing/2014/main" id="{00000000-0008-0000-0700-000002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35</xdr:row>
          <xdr:rowOff>0</xdr:rowOff>
        </xdr:from>
        <xdr:to>
          <xdr:col>12</xdr:col>
          <xdr:colOff>266700</xdr:colOff>
          <xdr:row>35</xdr:row>
          <xdr:rowOff>123825</xdr:rowOff>
        </xdr:to>
        <xdr:sp macro="" textlink="">
          <xdr:nvSpPr>
            <xdr:cNvPr id="41987" name="Check Box 3" hidden="1">
              <a:extLst>
                <a:ext uri="{63B3BB69-23CF-44E3-9099-C40C66FF867C}">
                  <a14:compatExt spid="_x0000_s41987"/>
                </a:ext>
                <a:ext uri="{FF2B5EF4-FFF2-40B4-BE49-F238E27FC236}">
                  <a16:creationId xmlns:a16="http://schemas.microsoft.com/office/drawing/2014/main" id="{00000000-0008-0000-0700-000003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38</xdr:row>
          <xdr:rowOff>0</xdr:rowOff>
        </xdr:from>
        <xdr:to>
          <xdr:col>12</xdr:col>
          <xdr:colOff>257175</xdr:colOff>
          <xdr:row>38</xdr:row>
          <xdr:rowOff>123825</xdr:rowOff>
        </xdr:to>
        <xdr:sp macro="" textlink="">
          <xdr:nvSpPr>
            <xdr:cNvPr id="41988" name="Check Box 4" hidden="1">
              <a:extLst>
                <a:ext uri="{63B3BB69-23CF-44E3-9099-C40C66FF867C}">
                  <a14:compatExt spid="_x0000_s41988"/>
                </a:ext>
                <a:ext uri="{FF2B5EF4-FFF2-40B4-BE49-F238E27FC236}">
                  <a16:creationId xmlns:a16="http://schemas.microsoft.com/office/drawing/2014/main" id="{00000000-0008-0000-0700-000004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40</xdr:row>
          <xdr:rowOff>0</xdr:rowOff>
        </xdr:from>
        <xdr:to>
          <xdr:col>12</xdr:col>
          <xdr:colOff>257175</xdr:colOff>
          <xdr:row>40</xdr:row>
          <xdr:rowOff>123825</xdr:rowOff>
        </xdr:to>
        <xdr:sp macro="" textlink="">
          <xdr:nvSpPr>
            <xdr:cNvPr id="41989" name="Check Box 5" hidden="1">
              <a:extLst>
                <a:ext uri="{63B3BB69-23CF-44E3-9099-C40C66FF867C}">
                  <a14:compatExt spid="_x0000_s41989"/>
                </a:ext>
                <a:ext uri="{FF2B5EF4-FFF2-40B4-BE49-F238E27FC236}">
                  <a16:creationId xmlns:a16="http://schemas.microsoft.com/office/drawing/2014/main" id="{00000000-0008-0000-0700-000005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42</xdr:row>
          <xdr:rowOff>9525</xdr:rowOff>
        </xdr:from>
        <xdr:to>
          <xdr:col>12</xdr:col>
          <xdr:colOff>266700</xdr:colOff>
          <xdr:row>43</xdr:row>
          <xdr:rowOff>0</xdr:rowOff>
        </xdr:to>
        <xdr:sp macro="" textlink="">
          <xdr:nvSpPr>
            <xdr:cNvPr id="41990" name="Check Box 6" hidden="1">
              <a:extLst>
                <a:ext uri="{63B3BB69-23CF-44E3-9099-C40C66FF867C}">
                  <a14:compatExt spid="_x0000_s41990"/>
                </a:ext>
                <a:ext uri="{FF2B5EF4-FFF2-40B4-BE49-F238E27FC236}">
                  <a16:creationId xmlns:a16="http://schemas.microsoft.com/office/drawing/2014/main" id="{00000000-0008-0000-0700-000006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43</xdr:row>
          <xdr:rowOff>228600</xdr:rowOff>
        </xdr:from>
        <xdr:to>
          <xdr:col>12</xdr:col>
          <xdr:colOff>266700</xdr:colOff>
          <xdr:row>44</xdr:row>
          <xdr:rowOff>114300</xdr:rowOff>
        </xdr:to>
        <xdr:sp macro="" textlink="">
          <xdr:nvSpPr>
            <xdr:cNvPr id="41991" name="Check Box 7" hidden="1">
              <a:extLst>
                <a:ext uri="{63B3BB69-23CF-44E3-9099-C40C66FF867C}">
                  <a14:compatExt spid="_x0000_s41991"/>
                </a:ext>
                <a:ext uri="{FF2B5EF4-FFF2-40B4-BE49-F238E27FC236}">
                  <a16:creationId xmlns:a16="http://schemas.microsoft.com/office/drawing/2014/main" id="{00000000-0008-0000-0700-000007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47</xdr:row>
          <xdr:rowOff>0</xdr:rowOff>
        </xdr:from>
        <xdr:to>
          <xdr:col>12</xdr:col>
          <xdr:colOff>266700</xdr:colOff>
          <xdr:row>47</xdr:row>
          <xdr:rowOff>123825</xdr:rowOff>
        </xdr:to>
        <xdr:sp macro="" textlink="">
          <xdr:nvSpPr>
            <xdr:cNvPr id="41992" name="Check Box 8" hidden="1">
              <a:extLst>
                <a:ext uri="{63B3BB69-23CF-44E3-9099-C40C66FF867C}">
                  <a14:compatExt spid="_x0000_s41992"/>
                </a:ext>
                <a:ext uri="{FF2B5EF4-FFF2-40B4-BE49-F238E27FC236}">
                  <a16:creationId xmlns:a16="http://schemas.microsoft.com/office/drawing/2014/main" id="{00000000-0008-0000-0700-000008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12</xdr:row>
          <xdr:rowOff>9525</xdr:rowOff>
        </xdr:from>
        <xdr:to>
          <xdr:col>12</xdr:col>
          <xdr:colOff>209550</xdr:colOff>
          <xdr:row>12</xdr:row>
          <xdr:rowOff>123825</xdr:rowOff>
        </xdr:to>
        <xdr:sp macro="" textlink="">
          <xdr:nvSpPr>
            <xdr:cNvPr id="41993" name="Check Box 9" hidden="1">
              <a:extLst>
                <a:ext uri="{63B3BB69-23CF-44E3-9099-C40C66FF867C}">
                  <a14:compatExt spid="_x0000_s41993"/>
                </a:ext>
                <a:ext uri="{FF2B5EF4-FFF2-40B4-BE49-F238E27FC236}">
                  <a16:creationId xmlns:a16="http://schemas.microsoft.com/office/drawing/2014/main" id="{00000000-0008-0000-0700-000009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13</xdr:row>
          <xdr:rowOff>0</xdr:rowOff>
        </xdr:from>
        <xdr:to>
          <xdr:col>12</xdr:col>
          <xdr:colOff>209550</xdr:colOff>
          <xdr:row>13</xdr:row>
          <xdr:rowOff>114300</xdr:rowOff>
        </xdr:to>
        <xdr:sp macro="" textlink="">
          <xdr:nvSpPr>
            <xdr:cNvPr id="41994" name="Check Box 10" hidden="1">
              <a:extLst>
                <a:ext uri="{63B3BB69-23CF-44E3-9099-C40C66FF867C}">
                  <a14:compatExt spid="_x0000_s41994"/>
                </a:ext>
                <a:ext uri="{FF2B5EF4-FFF2-40B4-BE49-F238E27FC236}">
                  <a16:creationId xmlns:a16="http://schemas.microsoft.com/office/drawing/2014/main" id="{00000000-0008-0000-0700-00000A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45</xdr:row>
          <xdr:rowOff>0</xdr:rowOff>
        </xdr:from>
        <xdr:to>
          <xdr:col>12</xdr:col>
          <xdr:colOff>266700</xdr:colOff>
          <xdr:row>45</xdr:row>
          <xdr:rowOff>123825</xdr:rowOff>
        </xdr:to>
        <xdr:sp macro="" textlink="">
          <xdr:nvSpPr>
            <xdr:cNvPr id="41995" name="Check Box 11" hidden="1">
              <a:extLst>
                <a:ext uri="{63B3BB69-23CF-44E3-9099-C40C66FF867C}">
                  <a14:compatExt spid="_x0000_s41995"/>
                </a:ext>
                <a:ext uri="{FF2B5EF4-FFF2-40B4-BE49-F238E27FC236}">
                  <a16:creationId xmlns:a16="http://schemas.microsoft.com/office/drawing/2014/main" id="{00000000-0008-0000-0700-00000B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38100</xdr:colOff>
          <xdr:row>7</xdr:row>
          <xdr:rowOff>38100</xdr:rowOff>
        </xdr:from>
        <xdr:to>
          <xdr:col>15</xdr:col>
          <xdr:colOff>0</xdr:colOff>
          <xdr:row>7</xdr:row>
          <xdr:rowOff>171450</xdr:rowOff>
        </xdr:to>
        <xdr:sp macro="" textlink="">
          <xdr:nvSpPr>
            <xdr:cNvPr id="40961" name="Check Box 1" hidden="1">
              <a:extLst>
                <a:ext uri="{63B3BB69-23CF-44E3-9099-C40C66FF867C}">
                  <a14:compatExt spid="_x0000_s40961"/>
                </a:ext>
                <a:ext uri="{FF2B5EF4-FFF2-40B4-BE49-F238E27FC236}">
                  <a16:creationId xmlns:a16="http://schemas.microsoft.com/office/drawing/2014/main" id="{00000000-0008-0000-0800-000001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14</xdr:row>
          <xdr:rowOff>38100</xdr:rowOff>
        </xdr:from>
        <xdr:to>
          <xdr:col>15</xdr:col>
          <xdr:colOff>0</xdr:colOff>
          <xdr:row>14</xdr:row>
          <xdr:rowOff>171450</xdr:rowOff>
        </xdr:to>
        <xdr:sp macro="" textlink="">
          <xdr:nvSpPr>
            <xdr:cNvPr id="40962" name="Check Box 2" hidden="1">
              <a:extLst>
                <a:ext uri="{63B3BB69-23CF-44E3-9099-C40C66FF867C}">
                  <a14:compatExt spid="_x0000_s40962"/>
                </a:ext>
                <a:ext uri="{FF2B5EF4-FFF2-40B4-BE49-F238E27FC236}">
                  <a16:creationId xmlns:a16="http://schemas.microsoft.com/office/drawing/2014/main" id="{00000000-0008-0000-0800-000002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32</xdr:row>
          <xdr:rowOff>38100</xdr:rowOff>
        </xdr:from>
        <xdr:to>
          <xdr:col>15</xdr:col>
          <xdr:colOff>0</xdr:colOff>
          <xdr:row>32</xdr:row>
          <xdr:rowOff>171450</xdr:rowOff>
        </xdr:to>
        <xdr:sp macro="" textlink="">
          <xdr:nvSpPr>
            <xdr:cNvPr id="40963" name="Check Box 3" hidden="1">
              <a:extLst>
                <a:ext uri="{63B3BB69-23CF-44E3-9099-C40C66FF867C}">
                  <a14:compatExt spid="_x0000_s40963"/>
                </a:ext>
                <a:ext uri="{FF2B5EF4-FFF2-40B4-BE49-F238E27FC236}">
                  <a16:creationId xmlns:a16="http://schemas.microsoft.com/office/drawing/2014/main" id="{00000000-0008-0000-0800-000003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44</xdr:row>
          <xdr:rowOff>38100</xdr:rowOff>
        </xdr:from>
        <xdr:to>
          <xdr:col>15</xdr:col>
          <xdr:colOff>0</xdr:colOff>
          <xdr:row>44</xdr:row>
          <xdr:rowOff>171450</xdr:rowOff>
        </xdr:to>
        <xdr:sp macro="" textlink="">
          <xdr:nvSpPr>
            <xdr:cNvPr id="40964" name="Check Box 4" hidden="1">
              <a:extLst>
                <a:ext uri="{63B3BB69-23CF-44E3-9099-C40C66FF867C}">
                  <a14:compatExt spid="_x0000_s40964"/>
                </a:ext>
                <a:ext uri="{FF2B5EF4-FFF2-40B4-BE49-F238E27FC236}">
                  <a16:creationId xmlns:a16="http://schemas.microsoft.com/office/drawing/2014/main" id="{00000000-0008-0000-0800-000004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9.xml"/><Relationship Id="rId13" Type="http://schemas.openxmlformats.org/officeDocument/2006/relationships/ctrlProp" Target="../ctrlProps/ctrlProp24.xml"/><Relationship Id="rId3" Type="http://schemas.openxmlformats.org/officeDocument/2006/relationships/vmlDrawing" Target="../drawings/vmlDrawing2.vml"/><Relationship Id="rId7" Type="http://schemas.openxmlformats.org/officeDocument/2006/relationships/ctrlProp" Target="../ctrlProps/ctrlProp18.xml"/><Relationship Id="rId12" Type="http://schemas.openxmlformats.org/officeDocument/2006/relationships/ctrlProp" Target="../ctrlProps/ctrlProp23.xml"/><Relationship Id="rId2" Type="http://schemas.openxmlformats.org/officeDocument/2006/relationships/drawing" Target="../drawings/drawing2.xml"/><Relationship Id="rId1" Type="http://schemas.openxmlformats.org/officeDocument/2006/relationships/printerSettings" Target="../printerSettings/printerSettings6.bin"/><Relationship Id="rId6" Type="http://schemas.openxmlformats.org/officeDocument/2006/relationships/ctrlProp" Target="../ctrlProps/ctrlProp17.xml"/><Relationship Id="rId11" Type="http://schemas.openxmlformats.org/officeDocument/2006/relationships/ctrlProp" Target="../ctrlProps/ctrlProp22.xml"/><Relationship Id="rId5" Type="http://schemas.openxmlformats.org/officeDocument/2006/relationships/ctrlProp" Target="../ctrlProps/ctrlProp16.xml"/><Relationship Id="rId10" Type="http://schemas.openxmlformats.org/officeDocument/2006/relationships/ctrlProp" Target="../ctrlProps/ctrlProp21.xml"/><Relationship Id="rId4" Type="http://schemas.openxmlformats.org/officeDocument/2006/relationships/ctrlProp" Target="../ctrlProps/ctrlProp15.xml"/><Relationship Id="rId9" Type="http://schemas.openxmlformats.org/officeDocument/2006/relationships/ctrlProp" Target="../ctrlProps/ctrlProp20.xml"/><Relationship Id="rId14" Type="http://schemas.openxmlformats.org/officeDocument/2006/relationships/ctrlProp" Target="../ctrlProps/ctrlProp25.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30.xml"/><Relationship Id="rId13" Type="http://schemas.openxmlformats.org/officeDocument/2006/relationships/ctrlProp" Target="../ctrlProps/ctrlProp35.xml"/><Relationship Id="rId18" Type="http://schemas.openxmlformats.org/officeDocument/2006/relationships/ctrlProp" Target="../ctrlProps/ctrlProp40.xml"/><Relationship Id="rId3" Type="http://schemas.openxmlformats.org/officeDocument/2006/relationships/vmlDrawing" Target="../drawings/vmlDrawing3.vml"/><Relationship Id="rId21" Type="http://schemas.openxmlformats.org/officeDocument/2006/relationships/ctrlProp" Target="../ctrlProps/ctrlProp43.xml"/><Relationship Id="rId7" Type="http://schemas.openxmlformats.org/officeDocument/2006/relationships/ctrlProp" Target="../ctrlProps/ctrlProp29.xml"/><Relationship Id="rId12" Type="http://schemas.openxmlformats.org/officeDocument/2006/relationships/ctrlProp" Target="../ctrlProps/ctrlProp34.xml"/><Relationship Id="rId17" Type="http://schemas.openxmlformats.org/officeDocument/2006/relationships/ctrlProp" Target="../ctrlProps/ctrlProp39.xml"/><Relationship Id="rId2" Type="http://schemas.openxmlformats.org/officeDocument/2006/relationships/drawing" Target="../drawings/drawing3.xml"/><Relationship Id="rId16" Type="http://schemas.openxmlformats.org/officeDocument/2006/relationships/ctrlProp" Target="../ctrlProps/ctrlProp38.xml"/><Relationship Id="rId20" Type="http://schemas.openxmlformats.org/officeDocument/2006/relationships/ctrlProp" Target="../ctrlProps/ctrlProp42.xml"/><Relationship Id="rId1" Type="http://schemas.openxmlformats.org/officeDocument/2006/relationships/printerSettings" Target="../printerSettings/printerSettings7.bin"/><Relationship Id="rId6" Type="http://schemas.openxmlformats.org/officeDocument/2006/relationships/ctrlProp" Target="../ctrlProps/ctrlProp28.xml"/><Relationship Id="rId11" Type="http://schemas.openxmlformats.org/officeDocument/2006/relationships/ctrlProp" Target="../ctrlProps/ctrlProp33.xml"/><Relationship Id="rId5" Type="http://schemas.openxmlformats.org/officeDocument/2006/relationships/ctrlProp" Target="../ctrlProps/ctrlProp27.xml"/><Relationship Id="rId15" Type="http://schemas.openxmlformats.org/officeDocument/2006/relationships/ctrlProp" Target="../ctrlProps/ctrlProp37.xml"/><Relationship Id="rId10" Type="http://schemas.openxmlformats.org/officeDocument/2006/relationships/ctrlProp" Target="../ctrlProps/ctrlProp32.xml"/><Relationship Id="rId19" Type="http://schemas.openxmlformats.org/officeDocument/2006/relationships/ctrlProp" Target="../ctrlProps/ctrlProp41.xml"/><Relationship Id="rId4" Type="http://schemas.openxmlformats.org/officeDocument/2006/relationships/ctrlProp" Target="../ctrlProps/ctrlProp26.xml"/><Relationship Id="rId9" Type="http://schemas.openxmlformats.org/officeDocument/2006/relationships/ctrlProp" Target="../ctrlProps/ctrlProp31.xml"/><Relationship Id="rId14" Type="http://schemas.openxmlformats.org/officeDocument/2006/relationships/ctrlProp" Target="../ctrlProps/ctrlProp36.xml"/><Relationship Id="rId22" Type="http://schemas.openxmlformats.org/officeDocument/2006/relationships/ctrlProp" Target="../ctrlProps/ctrlProp44.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49.xml"/><Relationship Id="rId13" Type="http://schemas.openxmlformats.org/officeDocument/2006/relationships/ctrlProp" Target="../ctrlProps/ctrlProp54.xml"/><Relationship Id="rId3" Type="http://schemas.openxmlformats.org/officeDocument/2006/relationships/vmlDrawing" Target="../drawings/vmlDrawing4.vml"/><Relationship Id="rId7" Type="http://schemas.openxmlformats.org/officeDocument/2006/relationships/ctrlProp" Target="../ctrlProps/ctrlProp48.xml"/><Relationship Id="rId12" Type="http://schemas.openxmlformats.org/officeDocument/2006/relationships/ctrlProp" Target="../ctrlProps/ctrlProp53.xml"/><Relationship Id="rId2" Type="http://schemas.openxmlformats.org/officeDocument/2006/relationships/drawing" Target="../drawings/drawing4.xml"/><Relationship Id="rId1" Type="http://schemas.openxmlformats.org/officeDocument/2006/relationships/printerSettings" Target="../printerSettings/printerSettings8.bin"/><Relationship Id="rId6" Type="http://schemas.openxmlformats.org/officeDocument/2006/relationships/ctrlProp" Target="../ctrlProps/ctrlProp47.xml"/><Relationship Id="rId11" Type="http://schemas.openxmlformats.org/officeDocument/2006/relationships/ctrlProp" Target="../ctrlProps/ctrlProp52.xml"/><Relationship Id="rId5" Type="http://schemas.openxmlformats.org/officeDocument/2006/relationships/ctrlProp" Target="../ctrlProps/ctrlProp46.xml"/><Relationship Id="rId10" Type="http://schemas.openxmlformats.org/officeDocument/2006/relationships/ctrlProp" Target="../ctrlProps/ctrlProp51.xml"/><Relationship Id="rId4" Type="http://schemas.openxmlformats.org/officeDocument/2006/relationships/ctrlProp" Target="../ctrlProps/ctrlProp45.xml"/><Relationship Id="rId9" Type="http://schemas.openxmlformats.org/officeDocument/2006/relationships/ctrlProp" Target="../ctrlProps/ctrlProp50.xml"/><Relationship Id="rId14" Type="http://schemas.openxmlformats.org/officeDocument/2006/relationships/ctrlProp" Target="../ctrlProps/ctrlProp55.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ctrlProp" Target="../ctrlProps/ctrlProp59.xml"/><Relationship Id="rId2" Type="http://schemas.openxmlformats.org/officeDocument/2006/relationships/drawing" Target="../drawings/drawing5.xml"/><Relationship Id="rId1" Type="http://schemas.openxmlformats.org/officeDocument/2006/relationships/printerSettings" Target="../printerSettings/printerSettings9.bin"/><Relationship Id="rId6" Type="http://schemas.openxmlformats.org/officeDocument/2006/relationships/ctrlProp" Target="../ctrlProps/ctrlProp58.xml"/><Relationship Id="rId5" Type="http://schemas.openxmlformats.org/officeDocument/2006/relationships/ctrlProp" Target="../ctrlProps/ctrlProp57.xml"/><Relationship Id="rId4" Type="http://schemas.openxmlformats.org/officeDocument/2006/relationships/ctrlProp" Target="../ctrlProps/ctrlProp56.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BEE640-9C2C-432C-BF82-D2CCCE4B1722}">
  <dimension ref="A1:AY204"/>
  <sheetViews>
    <sheetView showGridLines="0" tabSelected="1" view="pageBreakPreview" zoomScaleNormal="100" zoomScaleSheetLayoutView="100" workbookViewId="0">
      <selection sqref="A1:X1"/>
    </sheetView>
  </sheetViews>
  <sheetFormatPr defaultColWidth="8.75" defaultRowHeight="14.25"/>
  <cols>
    <col min="1" max="25" width="3.25" style="1" customWidth="1"/>
    <col min="26" max="26" width="2.875" style="1" customWidth="1"/>
    <col min="27" max="27" width="12" style="1" customWidth="1"/>
    <col min="28" max="28" width="16.625" style="1" customWidth="1"/>
    <col min="29" max="29" width="6.875" style="1" customWidth="1"/>
    <col min="30" max="30" width="3.25" style="1" customWidth="1"/>
    <col min="31" max="31" width="8.875" style="1" customWidth="1"/>
    <col min="32" max="32" width="8.5" style="1" bestFit="1" customWidth="1"/>
    <col min="33" max="33" width="8" style="1" customWidth="1"/>
    <col min="34" max="34" width="8.25" style="1" customWidth="1"/>
    <col min="35" max="35" width="4.25" style="1" customWidth="1"/>
    <col min="36" max="36" width="2.125" style="1" customWidth="1"/>
    <col min="37" max="37" width="8.75" style="1" customWidth="1"/>
    <col min="38" max="38" width="17.125" style="86" customWidth="1"/>
    <col min="39" max="51" width="3.25" style="1" customWidth="1"/>
    <col min="52" max="53" width="3.625" style="1" customWidth="1"/>
    <col min="54" max="193" width="4.5" style="1" customWidth="1"/>
    <col min="194" max="16384" width="8.75" style="1"/>
  </cols>
  <sheetData>
    <row r="1" spans="1:38" ht="17.45" customHeight="1">
      <c r="A1" s="689" t="s">
        <v>0</v>
      </c>
      <c r="B1" s="689"/>
      <c r="C1" s="689"/>
      <c r="D1" s="689"/>
      <c r="E1" s="689"/>
      <c r="F1" s="689"/>
      <c r="G1" s="689"/>
      <c r="H1" s="689"/>
      <c r="I1" s="689"/>
      <c r="J1" s="689"/>
      <c r="K1" s="689"/>
      <c r="L1" s="689"/>
      <c r="M1" s="689"/>
      <c r="N1" s="689"/>
      <c r="O1" s="689"/>
      <c r="P1" s="689"/>
      <c r="Q1" s="689"/>
      <c r="R1" s="689"/>
      <c r="S1" s="689"/>
      <c r="T1" s="689"/>
      <c r="U1" s="689"/>
      <c r="V1" s="689"/>
      <c r="W1" s="689"/>
      <c r="X1" s="689"/>
    </row>
    <row r="2" spans="1:38" ht="17.45" customHeight="1">
      <c r="A2" s="681" t="s">
        <v>58</v>
      </c>
      <c r="B2" s="681"/>
      <c r="C2" s="681"/>
      <c r="D2" s="681"/>
      <c r="E2" s="681"/>
      <c r="F2" s="681"/>
      <c r="G2" s="681"/>
      <c r="H2" s="681"/>
      <c r="I2" s="681"/>
      <c r="J2" s="681"/>
      <c r="K2" s="681"/>
      <c r="L2" s="681"/>
      <c r="M2" s="681"/>
      <c r="N2" s="681"/>
      <c r="O2" s="681"/>
      <c r="P2" s="681"/>
      <c r="Q2" s="681"/>
      <c r="R2" s="681"/>
      <c r="S2" s="681"/>
      <c r="T2" s="681"/>
      <c r="U2" s="681"/>
      <c r="V2" s="681"/>
      <c r="W2" s="681"/>
      <c r="X2" s="681"/>
    </row>
    <row r="3" spans="1:38" ht="17.45" customHeight="1">
      <c r="A3" s="87"/>
      <c r="B3" s="87"/>
      <c r="C3" s="87"/>
      <c r="D3" s="87"/>
      <c r="E3" s="87"/>
      <c r="F3" s="87"/>
      <c r="G3" s="87"/>
      <c r="H3" s="87"/>
      <c r="I3" s="87"/>
      <c r="J3" s="87"/>
      <c r="K3" s="87"/>
      <c r="L3" s="87"/>
      <c r="M3" s="87"/>
      <c r="N3" s="87"/>
      <c r="O3" s="87"/>
      <c r="P3" s="87"/>
      <c r="Q3" s="87"/>
      <c r="R3" s="87"/>
      <c r="S3" s="87"/>
      <c r="T3" s="87"/>
      <c r="U3" s="87"/>
      <c r="V3" s="87"/>
      <c r="W3" s="87"/>
      <c r="X3" s="87"/>
    </row>
    <row r="4" spans="1:38" ht="17.45" customHeight="1">
      <c r="M4" s="541"/>
      <c r="N4" s="541"/>
      <c r="O4" s="541"/>
      <c r="P4" s="541"/>
      <c r="Q4" s="696">
        <v>45382</v>
      </c>
      <c r="R4" s="696"/>
      <c r="S4" s="696"/>
      <c r="T4" s="696"/>
      <c r="U4" s="696"/>
      <c r="V4" s="696"/>
      <c r="W4" s="696"/>
      <c r="X4" s="696"/>
    </row>
    <row r="5" spans="1:38" ht="17.45" customHeight="1">
      <c r="A5" s="686" t="s">
        <v>4</v>
      </c>
      <c r="B5" s="686"/>
      <c r="C5" s="686"/>
      <c r="D5" s="686"/>
    </row>
    <row r="6" spans="1:38" ht="13.5" customHeight="1"/>
    <row r="7" spans="1:38" ht="17.45" customHeight="1">
      <c r="I7" s="1" t="s">
        <v>59</v>
      </c>
      <c r="M7" s="2"/>
      <c r="N7" s="2"/>
      <c r="O7" s="2"/>
      <c r="P7" s="2"/>
      <c r="Q7" s="2"/>
      <c r="R7" s="2"/>
      <c r="S7" s="2"/>
      <c r="T7" s="2"/>
      <c r="U7" s="2"/>
      <c r="V7" s="2"/>
      <c r="W7" s="2"/>
      <c r="X7" s="2"/>
    </row>
    <row r="8" spans="1:38" ht="17.45" customHeight="1">
      <c r="I8" s="686" t="s">
        <v>10</v>
      </c>
      <c r="J8" s="686"/>
      <c r="K8" s="686"/>
      <c r="L8" s="686"/>
      <c r="M8" s="695"/>
      <c r="N8" s="695"/>
      <c r="O8" s="695"/>
      <c r="P8" s="695"/>
      <c r="Q8" s="695"/>
      <c r="R8" s="695"/>
      <c r="S8" s="695"/>
      <c r="T8" s="695"/>
      <c r="U8" s="695"/>
      <c r="V8" s="695"/>
      <c r="W8" s="695"/>
      <c r="X8" s="695"/>
    </row>
    <row r="9" spans="1:38" ht="20.25" customHeight="1">
      <c r="I9" s="693" t="s">
        <v>11</v>
      </c>
      <c r="J9" s="693"/>
      <c r="K9" s="693"/>
      <c r="L9" s="693"/>
      <c r="M9" s="695"/>
      <c r="N9" s="695"/>
      <c r="O9" s="695"/>
      <c r="P9" s="695"/>
      <c r="Q9" s="695"/>
      <c r="R9" s="695"/>
      <c r="S9" s="695"/>
      <c r="T9" s="695"/>
      <c r="U9" s="695"/>
      <c r="V9" s="695"/>
      <c r="W9" s="695"/>
      <c r="X9" s="695"/>
    </row>
    <row r="10" spans="1:38" ht="17.45" customHeight="1">
      <c r="I10" s="693" t="s">
        <v>12</v>
      </c>
      <c r="J10" s="693"/>
      <c r="K10" s="693"/>
      <c r="L10" s="694" t="s">
        <v>60</v>
      </c>
      <c r="M10" s="694"/>
      <c r="N10" s="694"/>
      <c r="O10" s="687"/>
      <c r="P10" s="687"/>
      <c r="Q10" s="687"/>
      <c r="R10" s="88"/>
      <c r="S10" s="690"/>
      <c r="T10" s="690"/>
      <c r="U10" s="690"/>
      <c r="V10" s="690"/>
      <c r="W10" s="690"/>
      <c r="X10" s="690"/>
      <c r="AK10" s="89">
        <v>10</v>
      </c>
      <c r="AL10" s="86">
        <v>3701000</v>
      </c>
    </row>
    <row r="11" spans="1:38" ht="17.45" customHeight="1">
      <c r="J11" s="681" t="s">
        <v>7</v>
      </c>
      <c r="K11" s="681"/>
      <c r="L11" s="681"/>
      <c r="M11" s="682"/>
      <c r="N11" s="682"/>
      <c r="O11" s="682"/>
      <c r="P11" s="90" t="s">
        <v>8</v>
      </c>
      <c r="Q11" s="683"/>
      <c r="R11" s="683"/>
      <c r="S11" s="683"/>
      <c r="T11" s="90" t="s">
        <v>8</v>
      </c>
      <c r="U11" s="683"/>
      <c r="V11" s="683"/>
      <c r="W11" s="683"/>
      <c r="X11" s="1" t="s">
        <v>9</v>
      </c>
      <c r="AK11" s="89">
        <v>11</v>
      </c>
      <c r="AL11" s="86">
        <v>3730000</v>
      </c>
    </row>
    <row r="12" spans="1:38" ht="17.45" customHeight="1">
      <c r="I12" s="11"/>
      <c r="AK12" s="89">
        <v>12</v>
      </c>
      <c r="AL12" s="86">
        <v>3759000</v>
      </c>
    </row>
    <row r="13" spans="1:38" ht="17.45" customHeight="1">
      <c r="I13" s="686" t="s">
        <v>61</v>
      </c>
      <c r="J13" s="686"/>
      <c r="K13" s="686"/>
      <c r="L13" s="686"/>
      <c r="M13" s="687"/>
      <c r="N13" s="687"/>
      <c r="O13" s="687"/>
      <c r="P13" s="687"/>
      <c r="Q13" s="687"/>
      <c r="R13" s="687"/>
      <c r="S13" s="687"/>
      <c r="T13" s="687"/>
      <c r="U13" s="687"/>
      <c r="V13" s="687"/>
      <c r="W13" s="687"/>
      <c r="X13" s="687"/>
      <c r="AK13" s="89">
        <v>13</v>
      </c>
      <c r="AL13" s="86">
        <v>3788000</v>
      </c>
    </row>
    <row r="14" spans="1:38" ht="17.45" customHeight="1">
      <c r="I14" s="691" t="s">
        <v>6</v>
      </c>
      <c r="J14" s="691"/>
      <c r="K14" s="691"/>
      <c r="L14" s="691"/>
      <c r="M14" s="691"/>
      <c r="N14" s="691"/>
      <c r="O14" s="692"/>
      <c r="P14" s="692"/>
      <c r="Q14" s="692"/>
      <c r="R14" s="692"/>
      <c r="S14" s="692"/>
      <c r="T14" s="692"/>
      <c r="U14" s="692"/>
      <c r="V14" s="692"/>
      <c r="W14" s="692"/>
      <c r="X14" s="692"/>
      <c r="AK14" s="89">
        <v>14</v>
      </c>
      <c r="AL14" s="86">
        <v>3817000</v>
      </c>
    </row>
    <row r="15" spans="1:38" ht="17.45" customHeight="1">
      <c r="B15" s="11"/>
      <c r="E15" s="11"/>
      <c r="F15" s="11"/>
      <c r="G15" s="11"/>
      <c r="H15" s="11"/>
      <c r="I15" s="686" t="s">
        <v>5</v>
      </c>
      <c r="J15" s="686"/>
      <c r="K15" s="686"/>
      <c r="L15" s="686"/>
      <c r="M15" s="690"/>
      <c r="N15" s="690"/>
      <c r="O15" s="690"/>
      <c r="P15" s="690"/>
      <c r="Q15" s="690"/>
      <c r="R15" s="690"/>
      <c r="S15" s="690"/>
      <c r="T15" s="690"/>
      <c r="U15" s="690"/>
      <c r="V15" s="690"/>
      <c r="W15" s="690"/>
      <c r="X15" s="690"/>
      <c r="AK15" s="89">
        <v>15</v>
      </c>
      <c r="AL15" s="86">
        <v>3846000</v>
      </c>
    </row>
    <row r="16" spans="1:38" ht="17.45" customHeight="1">
      <c r="B16" s="11"/>
      <c r="E16" s="11"/>
      <c r="F16" s="11"/>
      <c r="G16" s="11"/>
      <c r="H16" s="11"/>
      <c r="I16" s="681" t="s">
        <v>7</v>
      </c>
      <c r="J16" s="681"/>
      <c r="K16" s="681"/>
      <c r="L16" s="682"/>
      <c r="M16" s="682"/>
      <c r="N16" s="684"/>
      <c r="O16" s="91" t="s">
        <v>8</v>
      </c>
      <c r="P16" s="685"/>
      <c r="Q16" s="685"/>
      <c r="R16" s="685"/>
      <c r="S16" s="91" t="s">
        <v>8</v>
      </c>
      <c r="T16" s="685"/>
      <c r="U16" s="685"/>
      <c r="V16" s="685"/>
      <c r="W16" s="1" t="s">
        <v>9</v>
      </c>
      <c r="AK16" s="89">
        <v>16</v>
      </c>
      <c r="AL16" s="86">
        <v>3875000</v>
      </c>
    </row>
    <row r="17" spans="1:51" ht="17.100000000000001" customHeight="1">
      <c r="A17" s="688" t="s">
        <v>62</v>
      </c>
      <c r="B17" s="688"/>
      <c r="C17" s="688"/>
      <c r="D17" s="688"/>
      <c r="E17" s="688"/>
      <c r="F17" s="688"/>
      <c r="G17" s="688"/>
      <c r="H17" s="688"/>
      <c r="I17" s="688"/>
      <c r="J17" s="688"/>
      <c r="K17" s="688"/>
      <c r="L17" s="688"/>
      <c r="M17" s="688"/>
      <c r="N17" s="688"/>
      <c r="O17" s="688"/>
      <c r="P17" s="688"/>
      <c r="Q17" s="688"/>
      <c r="R17" s="688"/>
      <c r="S17" s="688"/>
      <c r="T17" s="688"/>
      <c r="U17" s="688"/>
      <c r="V17" s="688"/>
      <c r="W17" s="688"/>
      <c r="X17" s="688"/>
      <c r="Y17" s="92"/>
      <c r="AK17" s="89">
        <v>17</v>
      </c>
      <c r="AL17" s="86">
        <v>3904000</v>
      </c>
    </row>
    <row r="18" spans="1:51" ht="17.100000000000001" customHeight="1">
      <c r="A18" s="688"/>
      <c r="B18" s="688"/>
      <c r="C18" s="688"/>
      <c r="D18" s="688"/>
      <c r="E18" s="688"/>
      <c r="F18" s="688"/>
      <c r="G18" s="688"/>
      <c r="H18" s="688"/>
      <c r="I18" s="688"/>
      <c r="J18" s="688"/>
      <c r="K18" s="688"/>
      <c r="L18" s="688"/>
      <c r="M18" s="688"/>
      <c r="N18" s="688"/>
      <c r="O18" s="688"/>
      <c r="P18" s="688"/>
      <c r="Q18" s="688"/>
      <c r="R18" s="688"/>
      <c r="S18" s="688"/>
      <c r="T18" s="688"/>
      <c r="U18" s="688"/>
      <c r="V18" s="688"/>
      <c r="W18" s="688"/>
      <c r="X18" s="688"/>
      <c r="Y18" s="92"/>
      <c r="AK18" s="89">
        <v>18</v>
      </c>
      <c r="AL18" s="86">
        <v>3933000</v>
      </c>
    </row>
    <row r="19" spans="1:51" ht="17.100000000000001" customHeight="1">
      <c r="A19" s="11"/>
      <c r="B19" s="11"/>
      <c r="C19" s="11"/>
      <c r="D19" s="11"/>
      <c r="E19" s="11"/>
      <c r="F19" s="11"/>
      <c r="G19" s="11"/>
      <c r="H19" s="11"/>
      <c r="I19" s="11"/>
      <c r="J19" s="11"/>
      <c r="K19" s="11"/>
      <c r="L19" s="11"/>
      <c r="M19" s="11"/>
      <c r="N19" s="11"/>
      <c r="O19" s="11"/>
      <c r="P19" s="11"/>
      <c r="Q19" s="11"/>
      <c r="R19" s="11"/>
      <c r="S19" s="11"/>
      <c r="T19" s="11"/>
      <c r="U19" s="11"/>
      <c r="V19" s="11"/>
      <c r="W19" s="11"/>
      <c r="X19" s="11"/>
      <c r="AK19" s="89">
        <v>19</v>
      </c>
      <c r="AL19" s="86">
        <v>3962000</v>
      </c>
    </row>
    <row r="20" spans="1:51" ht="17.100000000000001" customHeight="1">
      <c r="A20" s="678" t="s">
        <v>14</v>
      </c>
      <c r="B20" s="678"/>
      <c r="C20" s="678"/>
      <c r="D20" s="678"/>
      <c r="E20" s="678"/>
      <c r="F20" s="678"/>
      <c r="G20" s="678"/>
      <c r="H20" s="678"/>
      <c r="I20" s="678"/>
      <c r="J20" s="678"/>
      <c r="K20" s="678"/>
      <c r="L20" s="678"/>
      <c r="M20" s="678"/>
      <c r="N20" s="678"/>
      <c r="O20" s="678"/>
      <c r="P20" s="678"/>
      <c r="Q20" s="678"/>
      <c r="R20" s="678"/>
      <c r="S20" s="678"/>
      <c r="T20" s="678"/>
      <c r="U20" s="678"/>
      <c r="V20" s="678"/>
      <c r="W20" s="678"/>
      <c r="X20" s="678"/>
      <c r="AK20" s="89">
        <v>20</v>
      </c>
      <c r="AL20" s="86">
        <v>5097000</v>
      </c>
    </row>
    <row r="21" spans="1:51" ht="17.100000000000001" customHeight="1">
      <c r="A21" s="678"/>
      <c r="B21" s="678"/>
      <c r="C21" s="678"/>
      <c r="D21" s="678"/>
      <c r="E21" s="678"/>
      <c r="F21" s="678"/>
      <c r="G21" s="678"/>
      <c r="H21" s="678"/>
      <c r="I21" s="678"/>
      <c r="J21" s="678"/>
      <c r="K21" s="678"/>
      <c r="L21" s="678"/>
      <c r="M21" s="678"/>
      <c r="N21" s="678"/>
      <c r="O21" s="678"/>
      <c r="P21" s="678"/>
      <c r="Q21" s="678"/>
      <c r="R21" s="678"/>
      <c r="S21" s="678"/>
      <c r="T21" s="678"/>
      <c r="U21" s="678"/>
      <c r="V21" s="678"/>
      <c r="W21" s="678"/>
      <c r="X21" s="678"/>
      <c r="AC21" s="5" t="s">
        <v>63</v>
      </c>
      <c r="AK21" s="89">
        <v>21</v>
      </c>
      <c r="AL21" s="86">
        <v>5123000</v>
      </c>
    </row>
    <row r="22" spans="1:51" ht="17.100000000000001" customHeight="1">
      <c r="AA22" s="93" t="s">
        <v>64</v>
      </c>
      <c r="AB22" s="94" t="e">
        <f>SUM(AB25:AB26,AB28:AB30)</f>
        <v>#N/A</v>
      </c>
      <c r="AC22" s="95" t="e">
        <f>IF(AB22=R23,"OK","NG")</f>
        <v>#N/A</v>
      </c>
      <c r="AK22" s="89">
        <v>22</v>
      </c>
      <c r="AL22" s="86">
        <v>5149000</v>
      </c>
    </row>
    <row r="23" spans="1:51" ht="17.100000000000001" customHeight="1">
      <c r="A23" s="96" t="s">
        <v>15</v>
      </c>
      <c r="B23" s="97" t="s">
        <v>16</v>
      </c>
      <c r="C23" s="97"/>
      <c r="D23" s="97"/>
      <c r="E23" s="97"/>
      <c r="F23" s="97"/>
      <c r="G23" s="98"/>
      <c r="H23" s="98"/>
      <c r="I23" s="98"/>
      <c r="Q23" s="99" t="s">
        <v>17</v>
      </c>
      <c r="R23" s="679">
        <f>SUM(S25:W28)</f>
        <v>0</v>
      </c>
      <c r="S23" s="679"/>
      <c r="T23" s="679"/>
      <c r="U23" s="679"/>
      <c r="V23" s="679"/>
      <c r="W23" s="679"/>
      <c r="X23" s="100" t="s">
        <v>18</v>
      </c>
      <c r="AA23" s="2"/>
      <c r="AE23" s="95" t="s">
        <v>613</v>
      </c>
      <c r="AF23" s="95" t="s">
        <v>616</v>
      </c>
      <c r="AG23" s="95"/>
      <c r="AH23" s="95"/>
      <c r="AK23" s="89">
        <v>23</v>
      </c>
      <c r="AL23" s="86">
        <v>5175000</v>
      </c>
    </row>
    <row r="24" spans="1:51" ht="17.100000000000001" customHeight="1">
      <c r="B24" s="98"/>
      <c r="C24" s="98"/>
      <c r="D24" s="101" t="s">
        <v>19</v>
      </c>
      <c r="AA24" s="93" t="s">
        <v>65</v>
      </c>
      <c r="AB24" s="102">
        <f>'様式6号 '!Q13</f>
        <v>0</v>
      </c>
      <c r="AC24" s="95" t="str">
        <f>IF(AB24=O25,"OK","NG")</f>
        <v>OK</v>
      </c>
      <c r="AE24" s="102">
        <f>'様式7号（収入）'!Q12</f>
        <v>0</v>
      </c>
      <c r="AF24" s="102">
        <f>'様式7-２号（収入　法人用）'!Q12</f>
        <v>0</v>
      </c>
      <c r="AG24" s="95" t="s">
        <v>615</v>
      </c>
      <c r="AH24" s="102">
        <f>様式8号!E15</f>
        <v>0</v>
      </c>
      <c r="AK24" s="89">
        <v>24</v>
      </c>
      <c r="AL24" s="86">
        <v>5201000</v>
      </c>
    </row>
    <row r="25" spans="1:51" ht="17.100000000000001" customHeight="1">
      <c r="A25" s="98"/>
      <c r="B25" s="98"/>
      <c r="C25" s="98"/>
      <c r="D25" s="98"/>
      <c r="E25" s="98" t="s">
        <v>20</v>
      </c>
      <c r="F25" s="98"/>
      <c r="G25" s="98"/>
      <c r="H25" s="98"/>
      <c r="I25" s="103" t="s">
        <v>21</v>
      </c>
      <c r="J25" s="104"/>
      <c r="K25" s="105"/>
      <c r="L25" s="104"/>
      <c r="M25" s="104"/>
      <c r="O25" s="680"/>
      <c r="P25" s="680"/>
      <c r="Q25" s="104" t="s">
        <v>22</v>
      </c>
      <c r="R25" s="99" t="s">
        <v>17</v>
      </c>
      <c r="S25" s="666"/>
      <c r="T25" s="666"/>
      <c r="U25" s="666"/>
      <c r="V25" s="666"/>
      <c r="W25" s="666"/>
      <c r="X25" s="100" t="s">
        <v>18</v>
      </c>
      <c r="Z25" s="106"/>
      <c r="AA25" s="107" t="s">
        <v>20</v>
      </c>
      <c r="AB25" s="108" t="e">
        <f>VLOOKUP(AB24,AK10:AL81,2)</f>
        <v>#N/A</v>
      </c>
      <c r="AC25" s="95" t="e">
        <f>IF(AB25=S25,"OK","NG")</f>
        <v>#N/A</v>
      </c>
      <c r="AD25" s="98"/>
      <c r="AE25" s="109">
        <f>'様式7号（収入）'!H12</f>
        <v>0</v>
      </c>
      <c r="AF25" s="102">
        <f>'様式7-２号（収入　法人用）'!H12</f>
        <v>0</v>
      </c>
      <c r="AG25" s="109"/>
      <c r="AH25" s="109"/>
      <c r="AJ25" s="98"/>
      <c r="AK25" s="89">
        <v>25</v>
      </c>
      <c r="AL25" s="86">
        <v>5227000</v>
      </c>
      <c r="AM25" s="110"/>
      <c r="AN25" s="110"/>
      <c r="AO25" s="110"/>
      <c r="AP25" s="675"/>
      <c r="AQ25" s="675"/>
      <c r="AR25" s="675"/>
      <c r="AS25" s="675"/>
      <c r="AT25" s="675"/>
      <c r="AU25" s="87"/>
      <c r="AV25" s="676"/>
      <c r="AW25" s="676"/>
      <c r="AX25" s="676"/>
      <c r="AY25" s="676"/>
    </row>
    <row r="26" spans="1:51" ht="17.100000000000001" customHeight="1">
      <c r="A26" s="98"/>
      <c r="B26" s="98"/>
      <c r="C26" s="98"/>
      <c r="D26" s="98"/>
      <c r="E26" s="98" t="s">
        <v>29</v>
      </c>
      <c r="F26" s="98"/>
      <c r="G26" s="98"/>
      <c r="H26" s="98"/>
      <c r="I26" s="98"/>
      <c r="J26" s="104"/>
      <c r="K26" s="104"/>
      <c r="L26" s="104"/>
      <c r="O26" s="104"/>
      <c r="P26" s="104"/>
      <c r="R26" s="99" t="s">
        <v>17</v>
      </c>
      <c r="S26" s="666"/>
      <c r="T26" s="666"/>
      <c r="U26" s="666"/>
      <c r="V26" s="666"/>
      <c r="W26" s="666"/>
      <c r="X26" s="100" t="s">
        <v>18</v>
      </c>
      <c r="AA26" s="107" t="s">
        <v>29</v>
      </c>
      <c r="AB26" s="108"/>
      <c r="AC26" s="95"/>
      <c r="AD26" s="98"/>
      <c r="AE26" s="109">
        <f>'様式7号（収入）'!H13</f>
        <v>0</v>
      </c>
      <c r="AF26" s="109">
        <f>'様式7-２号（収入　法人用）'!H13</f>
        <v>0</v>
      </c>
      <c r="AG26" s="109"/>
      <c r="AH26" s="109"/>
      <c r="AJ26" s="98"/>
      <c r="AK26" s="89">
        <v>26</v>
      </c>
      <c r="AL26" s="86">
        <v>5253000</v>
      </c>
      <c r="AM26" s="110"/>
      <c r="AN26" s="110"/>
      <c r="AO26" s="110"/>
    </row>
    <row r="27" spans="1:51" ht="17.100000000000001" customHeight="1">
      <c r="A27" s="98"/>
      <c r="B27" s="98"/>
      <c r="C27" s="98"/>
      <c r="D27" s="98"/>
      <c r="E27" s="671" t="s">
        <v>31</v>
      </c>
      <c r="F27" s="671"/>
      <c r="G27" s="671"/>
      <c r="H27" s="671"/>
      <c r="I27" s="671"/>
      <c r="J27" s="104"/>
      <c r="K27" s="104"/>
      <c r="L27" s="104"/>
      <c r="M27" s="677" t="s">
        <v>32</v>
      </c>
      <c r="N27" s="677"/>
      <c r="O27" s="677"/>
      <c r="P27" s="129"/>
      <c r="Q27" s="1" t="s">
        <v>3</v>
      </c>
      <c r="R27" s="99" t="s">
        <v>17</v>
      </c>
      <c r="S27" s="666"/>
      <c r="T27" s="666"/>
      <c r="U27" s="666"/>
      <c r="V27" s="666"/>
      <c r="W27" s="666"/>
      <c r="X27" s="100" t="s">
        <v>18</v>
      </c>
      <c r="AA27" s="111" t="s">
        <v>32</v>
      </c>
      <c r="AB27" s="112" t="e">
        <f>'様式6号 '!AU55-291</f>
        <v>#VALUE!</v>
      </c>
      <c r="AC27" s="95" t="e">
        <f>IF(AB27=P27,"OK","NG")</f>
        <v>#VALUE!</v>
      </c>
      <c r="AD27" s="97"/>
      <c r="AE27" s="113">
        <f>'様式7号（収入）'!Q15</f>
        <v>0</v>
      </c>
      <c r="AF27" s="114">
        <f>'様式7-２号（収入　法人用）'!Q15</f>
        <v>0</v>
      </c>
      <c r="AG27" s="95" t="s">
        <v>618</v>
      </c>
      <c r="AH27" s="112">
        <f>様式10号!Q11</f>
        <v>0</v>
      </c>
      <c r="AJ27" s="97"/>
      <c r="AK27" s="89">
        <v>27</v>
      </c>
      <c r="AL27" s="86">
        <v>5279000</v>
      </c>
      <c r="AM27" s="110"/>
      <c r="AN27" s="110"/>
      <c r="AO27" s="110"/>
    </row>
    <row r="28" spans="1:51" ht="17.100000000000001" customHeight="1">
      <c r="A28" s="98"/>
      <c r="B28" s="98"/>
      <c r="C28" s="98"/>
      <c r="D28" s="98"/>
      <c r="E28" s="98" t="s">
        <v>28</v>
      </c>
      <c r="F28" s="98"/>
      <c r="G28" s="98"/>
      <c r="H28" s="98"/>
      <c r="I28" s="98"/>
      <c r="J28" s="104"/>
      <c r="K28" s="104"/>
      <c r="L28" s="104"/>
      <c r="M28" s="115"/>
      <c r="N28" s="115"/>
      <c r="O28" s="115"/>
      <c r="P28" s="116"/>
      <c r="Q28" s="104"/>
      <c r="R28" s="99" t="s">
        <v>17</v>
      </c>
      <c r="S28" s="666"/>
      <c r="T28" s="666"/>
      <c r="U28" s="666"/>
      <c r="V28" s="666"/>
      <c r="W28" s="666"/>
      <c r="X28" s="100" t="s">
        <v>18</v>
      </c>
      <c r="AA28" s="117" t="s">
        <v>31</v>
      </c>
      <c r="AB28" s="118" t="e">
        <f>AB27*19000</f>
        <v>#VALUE!</v>
      </c>
      <c r="AC28" s="95" t="e">
        <f>IF(AB28=S27,"OK","NG")</f>
        <v>#VALUE!</v>
      </c>
      <c r="AD28" s="98"/>
      <c r="AE28" s="109">
        <f>'様式7号（収入）'!H15</f>
        <v>0</v>
      </c>
      <c r="AF28" s="109">
        <f>'様式7-２号（収入　法人用）'!H15</f>
        <v>0</v>
      </c>
      <c r="AG28" s="109"/>
      <c r="AH28" s="109"/>
      <c r="AJ28" s="98"/>
      <c r="AK28" s="89">
        <v>28</v>
      </c>
      <c r="AL28" s="86">
        <v>5305000</v>
      </c>
      <c r="AM28" s="110"/>
      <c r="AN28" s="110"/>
      <c r="AO28" s="110"/>
    </row>
    <row r="29" spans="1:51" ht="17.100000000000001" customHeight="1">
      <c r="A29" s="98"/>
      <c r="B29" s="98"/>
      <c r="C29" s="98"/>
      <c r="D29" s="98"/>
      <c r="E29" s="119"/>
      <c r="F29" s="97"/>
      <c r="G29" s="97"/>
      <c r="H29" s="97"/>
      <c r="I29" s="97"/>
      <c r="J29" s="104"/>
      <c r="K29" s="104"/>
      <c r="L29" s="104"/>
      <c r="M29" s="104"/>
      <c r="N29" s="104"/>
      <c r="O29" s="104"/>
      <c r="P29" s="104"/>
      <c r="R29" s="120"/>
      <c r="S29" s="667"/>
      <c r="T29" s="667"/>
      <c r="U29" s="667"/>
      <c r="V29" s="667"/>
      <c r="W29" s="667"/>
      <c r="X29" s="121"/>
      <c r="AA29" s="122" t="s">
        <v>28</v>
      </c>
      <c r="AB29" s="94">
        <f>'様式4２号 '!R6</f>
        <v>0</v>
      </c>
      <c r="AC29" s="95" t="str">
        <f>IF(AB29=S28,"OK","NG")</f>
        <v>OK</v>
      </c>
      <c r="AD29" s="97"/>
      <c r="AE29" s="109">
        <f>'様式7号（収入）'!H16</f>
        <v>0</v>
      </c>
      <c r="AF29" s="109">
        <f>'様式7-２号（収入　法人用）'!H16</f>
        <v>0</v>
      </c>
      <c r="AG29" s="123"/>
      <c r="AH29" s="123"/>
      <c r="AJ29" s="97"/>
      <c r="AK29" s="89">
        <v>29</v>
      </c>
      <c r="AL29" s="86">
        <v>5331000</v>
      </c>
      <c r="AM29" s="110"/>
      <c r="AN29" s="110"/>
      <c r="AO29" s="110"/>
    </row>
    <row r="30" spans="1:51" ht="17.100000000000001" customHeight="1">
      <c r="A30" s="98"/>
      <c r="B30" s="98"/>
      <c r="C30" s="98"/>
      <c r="D30" s="98"/>
      <c r="E30" s="98"/>
      <c r="Q30" s="98"/>
      <c r="R30" s="98"/>
      <c r="S30" s="98"/>
      <c r="T30" s="98"/>
      <c r="U30" s="98"/>
      <c r="V30" s="98"/>
      <c r="W30" s="98"/>
      <c r="X30" s="124"/>
      <c r="AA30" s="125"/>
      <c r="AB30" s="94"/>
      <c r="AC30" s="94"/>
      <c r="AD30" s="94"/>
      <c r="AE30" s="94"/>
      <c r="AF30" s="94"/>
      <c r="AG30" s="94"/>
      <c r="AH30" s="94"/>
      <c r="AJ30" s="97"/>
      <c r="AK30" s="89">
        <v>30</v>
      </c>
      <c r="AL30" s="86">
        <v>5357000</v>
      </c>
    </row>
    <row r="31" spans="1:51" ht="17.100000000000001" customHeight="1">
      <c r="A31" s="126" t="s">
        <v>34</v>
      </c>
      <c r="B31" s="98" t="s">
        <v>35</v>
      </c>
      <c r="C31" s="98"/>
      <c r="D31" s="98"/>
      <c r="E31" s="98"/>
      <c r="F31" s="98"/>
      <c r="G31" s="98"/>
      <c r="H31" s="98"/>
      <c r="I31" s="98"/>
      <c r="J31" s="98"/>
      <c r="K31" s="98"/>
      <c r="L31" s="98"/>
      <c r="M31" s="98"/>
      <c r="N31" s="98"/>
      <c r="O31" s="98"/>
      <c r="P31" s="98"/>
      <c r="Q31" s="98"/>
      <c r="R31" s="98"/>
      <c r="S31" s="98"/>
      <c r="T31" s="98"/>
      <c r="U31" s="98"/>
      <c r="V31" s="98"/>
      <c r="W31" s="98"/>
      <c r="X31" s="98"/>
      <c r="AJ31" s="97"/>
      <c r="AK31" s="89">
        <v>31</v>
      </c>
      <c r="AL31" s="86">
        <v>5383000</v>
      </c>
    </row>
    <row r="32" spans="1:51" ht="15" customHeight="1">
      <c r="A32" s="662" t="s">
        <v>36</v>
      </c>
      <c r="B32" s="662"/>
      <c r="C32" s="663" t="s">
        <v>37</v>
      </c>
      <c r="D32" s="663"/>
      <c r="E32" s="664" t="s">
        <v>651</v>
      </c>
      <c r="F32" s="664"/>
      <c r="G32" s="664"/>
      <c r="H32" s="664"/>
      <c r="I32" s="664"/>
      <c r="J32" s="664"/>
      <c r="K32" s="664"/>
      <c r="L32" s="664"/>
      <c r="M32" s="664"/>
      <c r="N32" s="664"/>
      <c r="O32" s="664"/>
      <c r="P32" s="664"/>
      <c r="Q32" s="664"/>
      <c r="R32" s="664"/>
      <c r="S32" s="664"/>
      <c r="T32" s="664"/>
      <c r="U32" s="664"/>
      <c r="V32" s="664"/>
      <c r="W32" s="664"/>
      <c r="X32" s="664"/>
      <c r="AK32" s="89">
        <v>32</v>
      </c>
      <c r="AL32" s="86">
        <v>5409000</v>
      </c>
    </row>
    <row r="33" spans="1:38" ht="14.25" customHeight="1">
      <c r="A33" s="662"/>
      <c r="B33" s="662"/>
      <c r="C33" s="663"/>
      <c r="D33" s="663"/>
      <c r="E33" s="665"/>
      <c r="F33" s="665"/>
      <c r="G33" s="665"/>
      <c r="H33" s="665"/>
      <c r="I33" s="665"/>
      <c r="J33" s="665"/>
      <c r="K33" s="665"/>
      <c r="L33" s="665"/>
      <c r="M33" s="665"/>
      <c r="N33" s="665"/>
      <c r="O33" s="665"/>
      <c r="P33" s="665"/>
      <c r="Q33" s="665"/>
      <c r="R33" s="665"/>
      <c r="S33" s="665"/>
      <c r="T33" s="665"/>
      <c r="U33" s="665"/>
      <c r="V33" s="665"/>
      <c r="W33" s="665"/>
      <c r="X33" s="665"/>
      <c r="AK33" s="89">
        <v>33</v>
      </c>
      <c r="AL33" s="86">
        <v>5435000</v>
      </c>
    </row>
    <row r="34" spans="1:38" ht="15" customHeight="1">
      <c r="A34" s="662" t="s">
        <v>38</v>
      </c>
      <c r="B34" s="662"/>
      <c r="C34" s="663" t="s">
        <v>39</v>
      </c>
      <c r="D34" s="663"/>
      <c r="E34" s="664" t="s">
        <v>652</v>
      </c>
      <c r="F34" s="664"/>
      <c r="G34" s="664"/>
      <c r="H34" s="664"/>
      <c r="I34" s="664"/>
      <c r="J34" s="664"/>
      <c r="K34" s="664"/>
      <c r="L34" s="664"/>
      <c r="M34" s="664"/>
      <c r="N34" s="664"/>
      <c r="O34" s="664"/>
      <c r="P34" s="664"/>
      <c r="Q34" s="664"/>
      <c r="R34" s="664"/>
      <c r="S34" s="664"/>
      <c r="T34" s="664"/>
      <c r="U34" s="664"/>
      <c r="V34" s="664"/>
      <c r="W34" s="664"/>
      <c r="X34" s="664"/>
      <c r="AK34" s="89">
        <v>34</v>
      </c>
      <c r="AL34" s="86">
        <v>5461000</v>
      </c>
    </row>
    <row r="35" spans="1:38" ht="15" customHeight="1">
      <c r="A35" s="662"/>
      <c r="B35" s="662"/>
      <c r="C35" s="663"/>
      <c r="D35" s="663"/>
      <c r="E35" s="665"/>
      <c r="F35" s="665"/>
      <c r="G35" s="665"/>
      <c r="H35" s="665"/>
      <c r="I35" s="665"/>
      <c r="J35" s="665"/>
      <c r="K35" s="665"/>
      <c r="L35" s="665"/>
      <c r="M35" s="665"/>
      <c r="N35" s="665"/>
      <c r="O35" s="665"/>
      <c r="P35" s="665"/>
      <c r="Q35" s="665"/>
      <c r="R35" s="665"/>
      <c r="S35" s="665"/>
      <c r="T35" s="665"/>
      <c r="U35" s="665"/>
      <c r="V35" s="665"/>
      <c r="W35" s="665"/>
      <c r="X35" s="665"/>
      <c r="AK35" s="89">
        <v>35</v>
      </c>
      <c r="AL35" s="86">
        <v>5487000</v>
      </c>
    </row>
    <row r="36" spans="1:38" ht="17.100000000000001" customHeight="1">
      <c r="A36" s="98"/>
      <c r="B36" s="98"/>
      <c r="C36" s="98"/>
      <c r="D36" s="98"/>
      <c r="E36" s="98"/>
      <c r="F36" s="98"/>
      <c r="G36" s="98"/>
      <c r="H36" s="98"/>
      <c r="I36" s="98"/>
      <c r="J36" s="98"/>
      <c r="K36" s="98"/>
      <c r="L36" s="98"/>
      <c r="M36" s="98"/>
      <c r="N36" s="98"/>
      <c r="O36" s="98"/>
      <c r="P36" s="98"/>
      <c r="Q36" s="98"/>
      <c r="R36" s="98"/>
      <c r="S36" s="98"/>
      <c r="T36" s="98"/>
      <c r="U36" s="98"/>
      <c r="V36" s="98"/>
      <c r="W36" s="98"/>
      <c r="X36" s="98"/>
      <c r="AK36" s="89">
        <v>36</v>
      </c>
      <c r="AL36" s="86">
        <v>5513000</v>
      </c>
    </row>
    <row r="37" spans="1:38" ht="17.100000000000001" customHeight="1">
      <c r="A37" s="98" t="s">
        <v>40</v>
      </c>
      <c r="B37" s="98"/>
      <c r="C37" s="98"/>
      <c r="D37" s="98"/>
      <c r="E37" s="98"/>
      <c r="F37" s="98"/>
      <c r="G37" s="98"/>
      <c r="H37" s="98"/>
      <c r="I37" s="98"/>
      <c r="J37" s="98"/>
      <c r="K37" s="98"/>
      <c r="L37" s="98"/>
      <c r="M37" s="98"/>
      <c r="N37" s="98"/>
      <c r="O37" s="98"/>
      <c r="P37" s="98"/>
      <c r="Q37" s="98"/>
      <c r="R37" s="98"/>
      <c r="S37" s="98"/>
      <c r="T37" s="98"/>
      <c r="U37" s="98"/>
      <c r="V37" s="98"/>
      <c r="W37" s="98"/>
      <c r="X37" s="98"/>
      <c r="AK37" s="89">
        <v>37</v>
      </c>
      <c r="AL37" s="86">
        <v>5513000</v>
      </c>
    </row>
    <row r="38" spans="1:38" ht="14.25" customHeight="1">
      <c r="A38" s="98"/>
      <c r="B38" s="98"/>
      <c r="E38" s="668">
        <v>45383</v>
      </c>
      <c r="F38" s="668"/>
      <c r="G38" s="668"/>
      <c r="H38" s="668"/>
      <c r="I38" s="668"/>
      <c r="J38" s="668"/>
      <c r="K38" s="668"/>
      <c r="L38" s="668"/>
      <c r="M38" s="669" t="s">
        <v>41</v>
      </c>
      <c r="N38" s="669"/>
      <c r="O38" s="670">
        <v>45747</v>
      </c>
      <c r="P38" s="670"/>
      <c r="Q38" s="670"/>
      <c r="R38" s="670"/>
      <c r="S38" s="670"/>
      <c r="T38" s="670"/>
      <c r="U38" s="670"/>
      <c r="V38" s="670"/>
      <c r="X38" s="98"/>
      <c r="AK38" s="89">
        <v>38</v>
      </c>
      <c r="AL38" s="86">
        <v>5513000</v>
      </c>
    </row>
    <row r="39" spans="1:38" ht="14.25" customHeight="1">
      <c r="A39" s="98"/>
      <c r="B39" s="98"/>
      <c r="C39" s="98"/>
      <c r="D39" s="98"/>
      <c r="E39" s="98"/>
      <c r="F39" s="98"/>
      <c r="G39" s="98"/>
      <c r="H39" s="98"/>
      <c r="I39" s="98"/>
      <c r="J39" s="98"/>
      <c r="K39" s="98"/>
      <c r="L39" s="98"/>
      <c r="M39" s="98"/>
      <c r="N39" s="98"/>
      <c r="O39" s="98"/>
      <c r="P39" s="98"/>
      <c r="Q39" s="98"/>
      <c r="R39" s="98"/>
      <c r="S39" s="98"/>
      <c r="T39" s="98"/>
      <c r="U39" s="98"/>
      <c r="V39" s="98"/>
      <c r="W39" s="98"/>
      <c r="X39" s="98"/>
      <c r="AK39" s="89">
        <v>39</v>
      </c>
      <c r="AL39" s="86">
        <v>5513000</v>
      </c>
    </row>
    <row r="40" spans="1:38" ht="14.25" customHeight="1">
      <c r="A40" s="98" t="s">
        <v>42</v>
      </c>
      <c r="B40" s="98"/>
      <c r="C40" s="98"/>
      <c r="D40" s="98"/>
      <c r="E40" s="98"/>
      <c r="F40" s="98"/>
      <c r="G40" s="98"/>
      <c r="H40" s="98"/>
      <c r="I40" s="98"/>
      <c r="J40" s="98"/>
      <c r="K40" s="98"/>
      <c r="L40" s="98"/>
      <c r="M40" s="98"/>
      <c r="N40" s="98"/>
      <c r="O40" s="98"/>
      <c r="P40" s="98"/>
      <c r="Q40" s="98"/>
      <c r="R40" s="98"/>
      <c r="S40" s="98"/>
      <c r="T40" s="98"/>
      <c r="U40" s="98"/>
      <c r="V40" s="98"/>
      <c r="W40" s="98"/>
      <c r="X40" s="98"/>
      <c r="AK40" s="89">
        <v>40</v>
      </c>
      <c r="AL40" s="86">
        <v>5513000</v>
      </c>
    </row>
    <row r="41" spans="1:38" ht="14.25" customHeight="1">
      <c r="A41" s="662" t="s">
        <v>36</v>
      </c>
      <c r="B41" s="662"/>
      <c r="C41" s="671" t="s">
        <v>43</v>
      </c>
      <c r="D41" s="671"/>
      <c r="E41" s="671"/>
      <c r="F41" s="671"/>
      <c r="G41" s="671"/>
      <c r="H41" s="671"/>
      <c r="I41" s="671"/>
      <c r="J41" s="671"/>
      <c r="K41" s="671"/>
      <c r="L41" s="671"/>
      <c r="M41" s="671"/>
      <c r="N41" s="671"/>
      <c r="O41" s="671"/>
      <c r="P41" s="672" t="s">
        <v>44</v>
      </c>
      <c r="Q41" s="672"/>
      <c r="R41" s="673" t="s">
        <v>45</v>
      </c>
      <c r="S41" s="673"/>
      <c r="T41" s="673"/>
      <c r="U41" s="673"/>
      <c r="V41" s="673"/>
      <c r="W41" s="673"/>
      <c r="X41" s="673"/>
      <c r="AK41" s="89">
        <v>41</v>
      </c>
      <c r="AL41" s="86">
        <v>5513000</v>
      </c>
    </row>
    <row r="42" spans="1:38" ht="14.25" customHeight="1">
      <c r="A42" s="662" t="s">
        <v>38</v>
      </c>
      <c r="B42" s="662"/>
      <c r="C42" s="671" t="s">
        <v>46</v>
      </c>
      <c r="D42" s="671"/>
      <c r="E42" s="671"/>
      <c r="F42" s="671"/>
      <c r="G42" s="671"/>
      <c r="H42" s="671"/>
      <c r="I42" s="671"/>
      <c r="J42" s="671"/>
      <c r="K42" s="671"/>
      <c r="L42" s="671"/>
      <c r="M42" s="671"/>
      <c r="N42" s="671"/>
      <c r="O42" s="671"/>
      <c r="P42" s="672" t="s">
        <v>44</v>
      </c>
      <c r="Q42" s="672"/>
      <c r="R42" s="673" t="s">
        <v>47</v>
      </c>
      <c r="S42" s="673"/>
      <c r="T42" s="673"/>
      <c r="U42" s="673"/>
      <c r="V42" s="673"/>
      <c r="W42" s="673"/>
      <c r="X42" s="673"/>
      <c r="AK42" s="89">
        <v>42</v>
      </c>
      <c r="AL42" s="86">
        <v>5513000</v>
      </c>
    </row>
    <row r="43" spans="1:38" ht="14.25" customHeight="1">
      <c r="A43" s="662" t="s">
        <v>48</v>
      </c>
      <c r="B43" s="662"/>
      <c r="C43" s="671" t="s">
        <v>49</v>
      </c>
      <c r="D43" s="671"/>
      <c r="E43" s="671"/>
      <c r="F43" s="671"/>
      <c r="G43" s="671"/>
      <c r="H43" s="671"/>
      <c r="I43" s="671"/>
      <c r="J43" s="671"/>
      <c r="K43" s="671"/>
      <c r="L43" s="671"/>
      <c r="M43" s="671"/>
      <c r="N43" s="671"/>
      <c r="O43" s="671"/>
      <c r="P43" s="672" t="s">
        <v>44</v>
      </c>
      <c r="Q43" s="672"/>
      <c r="R43" s="673" t="s">
        <v>50</v>
      </c>
      <c r="S43" s="673"/>
      <c r="T43" s="673"/>
      <c r="U43" s="673"/>
      <c r="V43" s="673"/>
      <c r="W43" s="673"/>
      <c r="X43" s="673"/>
      <c r="AK43" s="89">
        <v>43</v>
      </c>
      <c r="AL43" s="86">
        <v>5513000</v>
      </c>
    </row>
    <row r="44" spans="1:38" ht="14.25" customHeight="1">
      <c r="A44" s="662" t="s">
        <v>51</v>
      </c>
      <c r="B44" s="662"/>
      <c r="C44" s="671" t="s">
        <v>52</v>
      </c>
      <c r="D44" s="671"/>
      <c r="E44" s="671"/>
      <c r="F44" s="671"/>
      <c r="G44" s="671"/>
      <c r="H44" s="671"/>
      <c r="I44" s="671"/>
      <c r="J44" s="671"/>
      <c r="K44" s="671"/>
      <c r="L44" s="671"/>
      <c r="M44" s="671"/>
      <c r="N44" s="671"/>
      <c r="O44" s="671"/>
      <c r="P44" s="671"/>
      <c r="Q44" s="98"/>
      <c r="R44" s="98"/>
      <c r="S44" s="671"/>
      <c r="T44" s="671"/>
      <c r="U44" s="671"/>
      <c r="V44" s="671"/>
      <c r="W44" s="671"/>
      <c r="X44" s="671"/>
      <c r="AK44" s="89">
        <v>44</v>
      </c>
      <c r="AL44" s="86">
        <v>5513000</v>
      </c>
    </row>
    <row r="45" spans="1:38" ht="14.25" customHeight="1">
      <c r="A45" s="98"/>
      <c r="B45" s="127" t="s">
        <v>53</v>
      </c>
      <c r="C45" s="98" t="s">
        <v>54</v>
      </c>
      <c r="D45" s="98"/>
      <c r="E45" s="98"/>
      <c r="F45" s="98"/>
      <c r="G45" s="98"/>
      <c r="H45" s="98"/>
      <c r="I45" s="98"/>
      <c r="J45" s="98"/>
      <c r="K45" s="98"/>
      <c r="L45" s="98"/>
      <c r="M45" s="98"/>
      <c r="N45" s="98"/>
      <c r="O45" s="98"/>
      <c r="P45" s="98"/>
      <c r="Q45" s="674" t="s">
        <v>612</v>
      </c>
      <c r="R45" s="674"/>
      <c r="S45" s="674"/>
      <c r="T45" s="674"/>
      <c r="U45" s="674"/>
      <c r="V45" s="674"/>
      <c r="W45" s="674"/>
      <c r="X45" s="674"/>
      <c r="AK45" s="89">
        <v>45</v>
      </c>
      <c r="AL45" s="86">
        <v>5513000</v>
      </c>
    </row>
    <row r="46" spans="1:38" ht="14.25" customHeight="1">
      <c r="A46" s="98"/>
      <c r="B46" s="127" t="s">
        <v>53</v>
      </c>
      <c r="C46" s="671" t="s">
        <v>66</v>
      </c>
      <c r="D46" s="671"/>
      <c r="E46" s="671"/>
      <c r="F46" s="671"/>
      <c r="G46" s="671"/>
      <c r="H46" s="671"/>
      <c r="I46" s="671"/>
      <c r="J46" s="671"/>
      <c r="K46" s="671"/>
      <c r="L46" s="671"/>
      <c r="M46" s="671"/>
      <c r="N46" s="671"/>
      <c r="O46" s="671"/>
      <c r="P46" s="671"/>
      <c r="Q46" s="671" t="s">
        <v>56</v>
      </c>
      <c r="R46" s="671"/>
      <c r="S46" s="671"/>
      <c r="T46" s="671"/>
      <c r="U46" s="671"/>
      <c r="V46" s="671"/>
      <c r="W46" s="671"/>
      <c r="X46" s="671"/>
      <c r="AK46" s="89">
        <v>46</v>
      </c>
      <c r="AL46" s="86">
        <v>5513000</v>
      </c>
    </row>
    <row r="47" spans="1:38" ht="14.25" customHeight="1">
      <c r="AK47" s="89">
        <v>47</v>
      </c>
      <c r="AL47" s="86">
        <v>5513000</v>
      </c>
    </row>
    <row r="48" spans="1:38" ht="14.25" customHeight="1">
      <c r="AK48" s="89">
        <v>48</v>
      </c>
      <c r="AL48" s="86">
        <v>5513000</v>
      </c>
    </row>
    <row r="49" spans="37:38" ht="14.25" customHeight="1">
      <c r="AK49" s="89">
        <v>49</v>
      </c>
      <c r="AL49" s="86">
        <v>5513000</v>
      </c>
    </row>
    <row r="50" spans="37:38" ht="14.25" customHeight="1">
      <c r="AK50" s="89">
        <v>50</v>
      </c>
      <c r="AL50" s="86">
        <v>5513000</v>
      </c>
    </row>
    <row r="51" spans="37:38" ht="14.25" customHeight="1">
      <c r="AK51" s="89">
        <v>51</v>
      </c>
      <c r="AL51" s="86">
        <v>5513000</v>
      </c>
    </row>
    <row r="52" spans="37:38" ht="14.25" customHeight="1">
      <c r="AK52" s="89">
        <v>52</v>
      </c>
      <c r="AL52" s="86">
        <v>5513000</v>
      </c>
    </row>
    <row r="53" spans="37:38" ht="14.25" customHeight="1">
      <c r="AK53" s="89">
        <v>53</v>
      </c>
      <c r="AL53" s="86">
        <v>5513000</v>
      </c>
    </row>
    <row r="54" spans="37:38" ht="14.25" customHeight="1">
      <c r="AK54" s="89">
        <v>54</v>
      </c>
      <c r="AL54" s="86">
        <v>5513000</v>
      </c>
    </row>
    <row r="55" spans="37:38" ht="14.25" customHeight="1">
      <c r="AK55" s="89">
        <v>55</v>
      </c>
      <c r="AL55" s="86">
        <v>5513000</v>
      </c>
    </row>
    <row r="56" spans="37:38" ht="14.25" customHeight="1">
      <c r="AK56" s="89">
        <v>56</v>
      </c>
      <c r="AL56" s="86">
        <v>5513000</v>
      </c>
    </row>
    <row r="57" spans="37:38" ht="14.25" customHeight="1">
      <c r="AK57" s="89">
        <v>57</v>
      </c>
      <c r="AL57" s="86">
        <v>5513000</v>
      </c>
    </row>
    <row r="58" spans="37:38" ht="14.25" customHeight="1">
      <c r="AK58" s="89">
        <v>58</v>
      </c>
      <c r="AL58" s="86">
        <v>5513000</v>
      </c>
    </row>
    <row r="59" spans="37:38" ht="14.25" customHeight="1">
      <c r="AK59" s="89">
        <v>59</v>
      </c>
      <c r="AL59" s="86">
        <v>5513000</v>
      </c>
    </row>
    <row r="60" spans="37:38" ht="14.25" customHeight="1">
      <c r="AK60" s="89">
        <v>60</v>
      </c>
      <c r="AL60" s="86">
        <v>5513000</v>
      </c>
    </row>
    <row r="61" spans="37:38" ht="14.25" customHeight="1">
      <c r="AK61" s="89">
        <v>61</v>
      </c>
      <c r="AL61" s="86">
        <v>5513000</v>
      </c>
    </row>
    <row r="62" spans="37:38" ht="14.25" customHeight="1">
      <c r="AK62" s="89">
        <v>62</v>
      </c>
      <c r="AL62" s="86">
        <v>5513000</v>
      </c>
    </row>
    <row r="63" spans="37:38" ht="14.25" customHeight="1">
      <c r="AK63" s="89">
        <v>63</v>
      </c>
      <c r="AL63" s="86">
        <v>5513000</v>
      </c>
    </row>
    <row r="64" spans="37:38" ht="14.25" customHeight="1">
      <c r="AK64" s="89">
        <v>64</v>
      </c>
      <c r="AL64" s="86">
        <v>5513000</v>
      </c>
    </row>
    <row r="65" spans="37:38" ht="14.25" customHeight="1">
      <c r="AK65" s="89">
        <v>65</v>
      </c>
      <c r="AL65" s="86">
        <v>5513000</v>
      </c>
    </row>
    <row r="66" spans="37:38" ht="14.25" customHeight="1">
      <c r="AK66" s="89">
        <v>66</v>
      </c>
      <c r="AL66" s="86">
        <v>5513000</v>
      </c>
    </row>
    <row r="67" spans="37:38" ht="14.25" customHeight="1">
      <c r="AK67" s="89">
        <v>67</v>
      </c>
      <c r="AL67" s="86">
        <v>5513000</v>
      </c>
    </row>
    <row r="68" spans="37:38" ht="14.25" customHeight="1">
      <c r="AK68" s="89">
        <v>68</v>
      </c>
      <c r="AL68" s="86">
        <v>5513000</v>
      </c>
    </row>
    <row r="69" spans="37:38" ht="14.25" customHeight="1">
      <c r="AK69" s="89">
        <v>69</v>
      </c>
      <c r="AL69" s="86">
        <v>5513000</v>
      </c>
    </row>
    <row r="70" spans="37:38" ht="14.25" customHeight="1">
      <c r="AK70" s="89">
        <v>70</v>
      </c>
      <c r="AL70" s="86">
        <v>5513000</v>
      </c>
    </row>
    <row r="71" spans="37:38" ht="14.25" customHeight="1">
      <c r="AK71" s="89">
        <v>71</v>
      </c>
      <c r="AL71" s="86">
        <v>5513000</v>
      </c>
    </row>
    <row r="72" spans="37:38" ht="14.25" customHeight="1">
      <c r="AK72" s="89">
        <v>72</v>
      </c>
      <c r="AL72" s="86">
        <v>5513000</v>
      </c>
    </row>
    <row r="73" spans="37:38" ht="14.25" customHeight="1">
      <c r="AK73" s="89">
        <v>73</v>
      </c>
      <c r="AL73" s="86">
        <v>5513000</v>
      </c>
    </row>
    <row r="74" spans="37:38" ht="14.25" customHeight="1">
      <c r="AK74" s="89">
        <v>74</v>
      </c>
      <c r="AL74" s="86">
        <v>5513000</v>
      </c>
    </row>
    <row r="75" spans="37:38" ht="14.25" customHeight="1">
      <c r="AK75" s="89">
        <v>75</v>
      </c>
      <c r="AL75" s="86">
        <v>5513000</v>
      </c>
    </row>
    <row r="76" spans="37:38" ht="14.25" customHeight="1">
      <c r="AK76" s="89">
        <v>76</v>
      </c>
      <c r="AL76" s="86">
        <v>5513000</v>
      </c>
    </row>
    <row r="77" spans="37:38" ht="14.25" customHeight="1">
      <c r="AK77" s="89">
        <v>77</v>
      </c>
      <c r="AL77" s="86">
        <v>5513000</v>
      </c>
    </row>
    <row r="78" spans="37:38" ht="14.25" customHeight="1">
      <c r="AK78" s="89">
        <v>78</v>
      </c>
      <c r="AL78" s="86">
        <v>5513000</v>
      </c>
    </row>
    <row r="79" spans="37:38" ht="14.25" customHeight="1">
      <c r="AK79" s="89">
        <v>79</v>
      </c>
      <c r="AL79" s="86">
        <v>5513000</v>
      </c>
    </row>
    <row r="80" spans="37:38" ht="14.25" customHeight="1">
      <c r="AK80" s="89">
        <v>80</v>
      </c>
      <c r="AL80" s="86">
        <v>5513000</v>
      </c>
    </row>
    <row r="81" spans="37:38" ht="14.25" customHeight="1">
      <c r="AK81" s="89">
        <v>81</v>
      </c>
      <c r="AL81" s="86">
        <v>5513000</v>
      </c>
    </row>
    <row r="82" spans="37:38" ht="14.25" customHeight="1"/>
    <row r="83" spans="37:38" ht="14.25" customHeight="1"/>
    <row r="84" spans="37:38" ht="14.25" customHeight="1"/>
    <row r="85" spans="37:38" ht="14.25" customHeight="1"/>
    <row r="86" spans="37:38" ht="14.25" customHeight="1"/>
    <row r="87" spans="37:38" ht="28.35" customHeight="1"/>
    <row r="88" spans="37:38" ht="28.35" customHeight="1"/>
    <row r="89" spans="37:38" ht="28.35" customHeight="1"/>
    <row r="90" spans="37:38" ht="28.35" customHeight="1"/>
    <row r="91" spans="37:38" ht="28.35" customHeight="1"/>
    <row r="92" spans="37:38" ht="28.35" customHeight="1"/>
    <row r="93" spans="37:38" ht="28.35" customHeight="1"/>
    <row r="94" spans="37:38" ht="28.35" customHeight="1"/>
    <row r="95" spans="37:38" ht="28.35" customHeight="1"/>
    <row r="96" spans="37:38" ht="28.35" customHeight="1"/>
    <row r="97" spans="18:18" ht="28.35" customHeight="1"/>
    <row r="98" spans="18:18" ht="28.35" customHeight="1"/>
    <row r="99" spans="18:18" ht="28.35" customHeight="1"/>
    <row r="100" spans="18:18" ht="28.35" customHeight="1"/>
    <row r="101" spans="18:18" ht="28.35" customHeight="1"/>
    <row r="102" spans="18:18" ht="28.35" customHeight="1"/>
    <row r="103" spans="18:18" ht="28.35" customHeight="1"/>
    <row r="104" spans="18:18" ht="28.35" customHeight="1">
      <c r="R104" s="5" t="s">
        <v>57</v>
      </c>
    </row>
    <row r="105" spans="18:18" ht="28.35" customHeight="1"/>
    <row r="106" spans="18:18" ht="28.35" customHeight="1"/>
    <row r="107" spans="18:18" ht="28.35" customHeight="1"/>
    <row r="108" spans="18:18" ht="28.35" customHeight="1"/>
    <row r="109" spans="18:18" ht="28.35" customHeight="1"/>
    <row r="110" spans="18:18" ht="28.35" customHeight="1"/>
    <row r="111" spans="18:18" ht="28.35" customHeight="1"/>
    <row r="112" spans="18:18" ht="28.35" customHeight="1"/>
    <row r="113" ht="28.35" customHeight="1"/>
    <row r="114" ht="28.35" customHeight="1"/>
    <row r="115" ht="28.35" customHeight="1"/>
    <row r="116" ht="28.35" customHeight="1"/>
    <row r="117" ht="28.35" customHeight="1"/>
    <row r="118" ht="28.35" customHeight="1"/>
    <row r="119" ht="28.35" customHeight="1"/>
    <row r="120" ht="28.35" customHeight="1"/>
    <row r="121" ht="28.35" customHeight="1"/>
    <row r="122" ht="28.35" customHeight="1"/>
    <row r="123" ht="28.35" customHeight="1"/>
    <row r="124" ht="28.35" customHeight="1"/>
    <row r="125" ht="28.35" customHeight="1"/>
    <row r="126" ht="28.35" customHeight="1"/>
    <row r="127" ht="28.35" customHeight="1"/>
    <row r="128" ht="28.35" customHeight="1"/>
    <row r="129" ht="28.35" customHeight="1"/>
    <row r="130" ht="28.35" customHeight="1"/>
    <row r="131" ht="28.35" customHeight="1"/>
    <row r="132" ht="28.35" customHeight="1"/>
    <row r="133" ht="28.35" customHeight="1"/>
    <row r="134" ht="28.35" customHeight="1"/>
    <row r="135" ht="28.35" customHeight="1"/>
    <row r="136" ht="28.35" customHeight="1"/>
    <row r="137" ht="28.35" customHeight="1"/>
    <row r="138" ht="28.35" customHeight="1"/>
    <row r="139" ht="28.35" customHeight="1"/>
    <row r="140" ht="28.35" customHeight="1"/>
    <row r="141" ht="28.35" customHeight="1"/>
    <row r="142" ht="28.35" customHeight="1"/>
    <row r="143" ht="28.35" customHeight="1"/>
    <row r="144" ht="28.35" customHeight="1"/>
    <row r="145" ht="28.35" customHeight="1"/>
    <row r="146" ht="28.35" customHeight="1"/>
    <row r="147" ht="28.35" customHeight="1"/>
    <row r="148" ht="28.35" customHeight="1"/>
    <row r="149" ht="28.35" customHeight="1"/>
    <row r="150" ht="28.35" customHeight="1"/>
    <row r="151" ht="28.35" customHeight="1"/>
    <row r="152" ht="28.35" customHeight="1"/>
    <row r="153" ht="28.35" customHeight="1"/>
    <row r="154" ht="28.35" customHeight="1"/>
    <row r="155" ht="28.35" customHeight="1"/>
    <row r="156" ht="28.35" customHeight="1"/>
    <row r="157" ht="28.35" customHeight="1"/>
    <row r="158" ht="28.35" customHeight="1"/>
    <row r="159" ht="28.35" customHeight="1"/>
    <row r="160" ht="28.35" customHeight="1"/>
    <row r="161" ht="28.35" customHeight="1"/>
    <row r="162" ht="28.35" customHeight="1"/>
    <row r="163" ht="28.35" customHeight="1"/>
    <row r="164" ht="28.35" customHeight="1"/>
    <row r="165" ht="28.35" customHeight="1"/>
    <row r="166" ht="28.35" customHeight="1"/>
    <row r="167" ht="28.35" customHeight="1"/>
    <row r="168" ht="28.35" customHeight="1"/>
    <row r="169" ht="28.35" customHeight="1"/>
    <row r="170" ht="28.35" customHeight="1"/>
    <row r="171" ht="28.35" customHeight="1"/>
    <row r="172" ht="28.35" customHeight="1"/>
    <row r="173" ht="28.35" customHeight="1"/>
    <row r="174" ht="28.35" customHeight="1"/>
    <row r="175" ht="28.35" customHeight="1"/>
    <row r="176" ht="28.35" customHeight="1"/>
    <row r="177" ht="28.35" customHeight="1"/>
    <row r="178" ht="28.35" customHeight="1"/>
    <row r="179" ht="28.35" customHeight="1"/>
    <row r="180" ht="28.35" customHeight="1"/>
    <row r="181" ht="28.35" customHeight="1"/>
    <row r="182" ht="28.35" customHeight="1"/>
    <row r="183" ht="28.35" customHeight="1"/>
    <row r="184" ht="28.35" customHeight="1"/>
    <row r="185" ht="28.35" customHeight="1"/>
    <row r="186" ht="28.35" customHeight="1"/>
    <row r="187" ht="28.35" customHeight="1"/>
    <row r="188" ht="28.35" customHeight="1"/>
    <row r="189" ht="28.35" customHeight="1"/>
    <row r="190" ht="28.35" customHeight="1"/>
    <row r="191" ht="28.35" customHeight="1"/>
    <row r="192" ht="28.35" customHeight="1"/>
    <row r="193" ht="28.35" customHeight="1"/>
    <row r="194" ht="28.35" customHeight="1"/>
    <row r="195" ht="28.35" customHeight="1"/>
    <row r="196" ht="28.35" customHeight="1"/>
    <row r="197" ht="28.35" customHeight="1"/>
    <row r="198" ht="28.35" customHeight="1"/>
    <row r="199" ht="28.35" customHeight="1"/>
    <row r="200" ht="28.35" customHeight="1"/>
    <row r="201" ht="28.35" customHeight="1"/>
    <row r="202" ht="28.35" customHeight="1"/>
    <row r="203" ht="28.35" customHeight="1"/>
    <row r="204" ht="28.35" customHeight="1"/>
  </sheetData>
  <sheetProtection sheet="1" objects="1" scenarios="1"/>
  <mergeCells count="66">
    <mergeCell ref="A1:X1"/>
    <mergeCell ref="A2:X2"/>
    <mergeCell ref="S10:X10"/>
    <mergeCell ref="A5:D5"/>
    <mergeCell ref="I15:L15"/>
    <mergeCell ref="M15:X15"/>
    <mergeCell ref="I14:N14"/>
    <mergeCell ref="O14:X14"/>
    <mergeCell ref="I8:L8"/>
    <mergeCell ref="I9:L9"/>
    <mergeCell ref="I10:K10"/>
    <mergeCell ref="L10:N10"/>
    <mergeCell ref="O10:Q10"/>
    <mergeCell ref="M8:X8"/>
    <mergeCell ref="M9:X9"/>
    <mergeCell ref="Q4:X4"/>
    <mergeCell ref="A20:X21"/>
    <mergeCell ref="R23:W23"/>
    <mergeCell ref="O25:P25"/>
    <mergeCell ref="S25:W25"/>
    <mergeCell ref="J11:L11"/>
    <mergeCell ref="M11:O11"/>
    <mergeCell ref="Q11:S11"/>
    <mergeCell ref="U11:W11"/>
    <mergeCell ref="I16:K16"/>
    <mergeCell ref="L16:N16"/>
    <mergeCell ref="P16:R16"/>
    <mergeCell ref="T16:V16"/>
    <mergeCell ref="I13:L13"/>
    <mergeCell ref="M13:X13"/>
    <mergeCell ref="A17:X18"/>
    <mergeCell ref="AP25:AT25"/>
    <mergeCell ref="AV25:AY25"/>
    <mergeCell ref="E27:I27"/>
    <mergeCell ref="M27:O27"/>
    <mergeCell ref="S27:W27"/>
    <mergeCell ref="Q45:X45"/>
    <mergeCell ref="C46:P46"/>
    <mergeCell ref="Q46:X46"/>
    <mergeCell ref="A42:B42"/>
    <mergeCell ref="C42:O42"/>
    <mergeCell ref="P42:Q42"/>
    <mergeCell ref="R42:X42"/>
    <mergeCell ref="A43:B43"/>
    <mergeCell ref="C43:O43"/>
    <mergeCell ref="P43:Q43"/>
    <mergeCell ref="R43:X43"/>
    <mergeCell ref="A44:B44"/>
    <mergeCell ref="C44:P44"/>
    <mergeCell ref="S44:X44"/>
    <mergeCell ref="E38:L38"/>
    <mergeCell ref="M38:N38"/>
    <mergeCell ref="O38:V38"/>
    <mergeCell ref="A41:B41"/>
    <mergeCell ref="C41:O41"/>
    <mergeCell ref="P41:Q41"/>
    <mergeCell ref="R41:X41"/>
    <mergeCell ref="A34:B35"/>
    <mergeCell ref="C34:D35"/>
    <mergeCell ref="E34:X35"/>
    <mergeCell ref="S26:W26"/>
    <mergeCell ref="A32:B33"/>
    <mergeCell ref="C32:D33"/>
    <mergeCell ref="E32:X33"/>
    <mergeCell ref="S28:W28"/>
    <mergeCell ref="S29:W29"/>
  </mergeCells>
  <phoneticPr fontId="1"/>
  <conditionalFormatting sqref="E38:L38 O38:V38">
    <cfRule type="cellIs" dxfId="102" priority="3" operator="equal">
      <formula>"令和　 年　 月 　日"</formula>
    </cfRule>
  </conditionalFormatting>
  <conditionalFormatting sqref="M8:X9 O10:Q10 S10:X10 M11:O11 Q11:S11 U11:W11 M13:X13 O14:X14 M15:X15 L16:N16 P16:R16 T16:V16 O25:P25 S25:W28 P27 E32:X35">
    <cfRule type="containsBlanks" dxfId="101" priority="4">
      <formula>LEN(TRIM(E8))=0</formula>
    </cfRule>
  </conditionalFormatting>
  <conditionalFormatting sqref="O16 S16">
    <cfRule type="expression" dxfId="100" priority="1">
      <formula>$L$16=""</formula>
    </cfRule>
  </conditionalFormatting>
  <conditionalFormatting sqref="P11 T11">
    <cfRule type="expression" dxfId="99" priority="2">
      <formula>$M$11=""</formula>
    </cfRule>
  </conditionalFormatting>
  <pageMargins left="0.78740157480314965" right="0.59055118110236227" top="0.74803149606299213" bottom="0.74803149606299213" header="0.31496062992125984" footer="0.31496062992125984"/>
  <pageSetup paperSize="9" scale="9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E34EA6-0D7D-4BE3-9356-488FE0B5D160}">
  <dimension ref="A1:AG202"/>
  <sheetViews>
    <sheetView showGridLines="0" view="pageBreakPreview" topLeftCell="D19" zoomScale="115" zoomScaleNormal="100" zoomScaleSheetLayoutView="115" workbookViewId="0">
      <selection activeCell="D16" sqref="D16"/>
    </sheetView>
  </sheetViews>
  <sheetFormatPr defaultColWidth="8.75" defaultRowHeight="14.25"/>
  <cols>
    <col min="1" max="26" width="3.25" style="1" customWidth="1"/>
    <col min="27" max="27" width="25.125" style="130" customWidth="1"/>
    <col min="28" max="28" width="7.5" style="130" customWidth="1"/>
    <col min="29" max="29" width="9.625" style="1" customWidth="1"/>
    <col min="30" max="30" width="7.875" style="1" customWidth="1"/>
    <col min="31" max="31" width="3.25" style="1" customWidth="1"/>
    <col min="32" max="32" width="9.875" style="1" customWidth="1"/>
    <col min="33" max="33" width="10.75" style="1" customWidth="1"/>
    <col min="34" max="43" width="3.25" style="1" customWidth="1"/>
    <col min="44" max="45" width="3.625" style="1" customWidth="1"/>
    <col min="46" max="185" width="4.5" style="1" customWidth="1"/>
    <col min="186" max="16384" width="8.75" style="1"/>
  </cols>
  <sheetData>
    <row r="1" spans="1:24" ht="17.45" customHeight="1">
      <c r="A1" s="689" t="s">
        <v>0</v>
      </c>
      <c r="B1" s="689"/>
      <c r="C1" s="689"/>
      <c r="D1" s="689"/>
      <c r="E1" s="689"/>
      <c r="F1" s="689"/>
      <c r="G1" s="689"/>
      <c r="H1" s="689"/>
      <c r="I1" s="689"/>
      <c r="J1" s="689"/>
      <c r="K1" s="689"/>
      <c r="L1" s="689"/>
      <c r="M1" s="689"/>
      <c r="N1" s="689"/>
      <c r="O1" s="689"/>
      <c r="P1" s="689"/>
      <c r="Q1" s="689"/>
      <c r="R1" s="689"/>
      <c r="S1" s="689"/>
      <c r="T1" s="689"/>
      <c r="U1" s="689"/>
      <c r="V1" s="689"/>
      <c r="W1" s="689"/>
      <c r="X1" s="689"/>
    </row>
    <row r="2" spans="1:24" ht="17.45" customHeight="1">
      <c r="A2" s="681" t="s">
        <v>67</v>
      </c>
      <c r="B2" s="681"/>
      <c r="C2" s="681"/>
      <c r="D2" s="681"/>
      <c r="E2" s="681"/>
      <c r="F2" s="681"/>
      <c r="G2" s="681"/>
      <c r="H2" s="681"/>
      <c r="I2" s="681"/>
      <c r="J2" s="681"/>
      <c r="K2" s="681"/>
      <c r="L2" s="681"/>
      <c r="M2" s="681"/>
      <c r="N2" s="681"/>
      <c r="O2" s="681"/>
      <c r="P2" s="681"/>
      <c r="Q2" s="681"/>
      <c r="R2" s="681"/>
      <c r="S2" s="681"/>
      <c r="T2" s="681"/>
      <c r="U2" s="681"/>
      <c r="V2" s="681"/>
      <c r="W2" s="681"/>
      <c r="X2" s="681"/>
    </row>
    <row r="3" spans="1:24" ht="17.45" customHeight="1">
      <c r="A3" s="87"/>
      <c r="B3" s="87"/>
      <c r="C3" s="87"/>
      <c r="D3" s="87"/>
      <c r="E3" s="87"/>
      <c r="F3" s="87"/>
      <c r="G3" s="87"/>
      <c r="H3" s="87"/>
      <c r="I3" s="87"/>
      <c r="J3" s="87"/>
      <c r="K3" s="87"/>
      <c r="L3" s="87"/>
      <c r="M3" s="87"/>
      <c r="N3" s="87"/>
      <c r="O3" s="87"/>
      <c r="P3" s="87"/>
      <c r="Q3" s="87"/>
      <c r="R3" s="87"/>
      <c r="S3" s="87"/>
      <c r="T3" s="87"/>
      <c r="U3" s="87"/>
      <c r="V3" s="87"/>
      <c r="W3" s="87"/>
      <c r="X3" s="87"/>
    </row>
    <row r="4" spans="1:24" ht="17.45" customHeight="1">
      <c r="M4" s="541"/>
      <c r="N4" s="541"/>
      <c r="O4" s="541"/>
      <c r="P4" s="542"/>
      <c r="Q4" s="696">
        <v>45382</v>
      </c>
      <c r="R4" s="696"/>
      <c r="S4" s="696"/>
      <c r="T4" s="696"/>
      <c r="U4" s="696"/>
      <c r="V4" s="696"/>
      <c r="W4" s="696"/>
      <c r="X4" s="696"/>
    </row>
    <row r="5" spans="1:24" ht="17.45" customHeight="1">
      <c r="A5" s="686" t="s">
        <v>4</v>
      </c>
      <c r="B5" s="686"/>
      <c r="C5" s="686"/>
      <c r="D5" s="686"/>
    </row>
    <row r="6" spans="1:24" ht="17.45" customHeight="1">
      <c r="I6" s="131"/>
      <c r="J6" s="131"/>
      <c r="K6" s="131"/>
      <c r="L6" s="131"/>
      <c r="M6" s="132"/>
      <c r="N6" s="132"/>
      <c r="O6" s="132"/>
      <c r="P6" s="132"/>
      <c r="Q6" s="132"/>
      <c r="R6" s="132"/>
      <c r="S6" s="132"/>
      <c r="T6" s="132"/>
      <c r="U6" s="132"/>
      <c r="V6" s="132"/>
      <c r="W6" s="132"/>
      <c r="X6" s="132"/>
    </row>
    <row r="7" spans="1:24" ht="17.45" customHeight="1">
      <c r="I7" s="1" t="s">
        <v>59</v>
      </c>
      <c r="M7" s="2"/>
      <c r="N7" s="2"/>
      <c r="O7" s="2"/>
      <c r="P7" s="2"/>
      <c r="Q7" s="2"/>
      <c r="R7" s="2"/>
      <c r="S7" s="2"/>
      <c r="T7" s="2"/>
      <c r="U7" s="2"/>
      <c r="V7" s="2"/>
      <c r="W7" s="2"/>
      <c r="X7" s="2"/>
    </row>
    <row r="8" spans="1:24" ht="17.45" customHeight="1">
      <c r="I8" s="686" t="s">
        <v>10</v>
      </c>
      <c r="J8" s="686"/>
      <c r="K8" s="686"/>
      <c r="L8" s="686"/>
      <c r="M8" s="699" t="str">
        <f>IF('様式5-1号'!M8="","",'様式5-1号'!M8)</f>
        <v/>
      </c>
      <c r="N8" s="699"/>
      <c r="O8" s="699"/>
      <c r="P8" s="699"/>
      <c r="Q8" s="699"/>
      <c r="R8" s="699"/>
      <c r="S8" s="699"/>
      <c r="T8" s="699"/>
      <c r="U8" s="699"/>
      <c r="V8" s="699"/>
      <c r="W8" s="699"/>
      <c r="X8" s="699"/>
    </row>
    <row r="9" spans="1:24" ht="21" customHeight="1">
      <c r="I9" s="693" t="s">
        <v>11</v>
      </c>
      <c r="J9" s="693"/>
      <c r="K9" s="693"/>
      <c r="L9" s="693"/>
      <c r="M9" s="708" t="str">
        <f>IF('様式5-1号'!M9="","",'様式5-1号'!M9)</f>
        <v/>
      </c>
      <c r="N9" s="708"/>
      <c r="O9" s="708"/>
      <c r="P9" s="708"/>
      <c r="Q9" s="708"/>
      <c r="R9" s="708"/>
      <c r="S9" s="708"/>
      <c r="T9" s="708"/>
      <c r="U9" s="708"/>
      <c r="V9" s="708"/>
      <c r="W9" s="708"/>
      <c r="X9" s="708"/>
    </row>
    <row r="10" spans="1:24" ht="17.45" customHeight="1">
      <c r="I10" s="693" t="s">
        <v>12</v>
      </c>
      <c r="J10" s="693"/>
      <c r="K10" s="693"/>
      <c r="L10" s="694" t="s">
        <v>60</v>
      </c>
      <c r="M10" s="694"/>
      <c r="N10" s="694"/>
      <c r="O10" s="707" t="str">
        <f>IF('様式5-1号'!O10="","",'様式5-1号'!O10)</f>
        <v/>
      </c>
      <c r="P10" s="707"/>
      <c r="Q10" s="707"/>
      <c r="R10" s="88"/>
      <c r="S10" s="698" t="str">
        <f>IF('様式5-1号'!S10="","",'様式5-1号'!S10)</f>
        <v/>
      </c>
      <c r="T10" s="698"/>
      <c r="U10" s="698"/>
      <c r="V10" s="698"/>
      <c r="W10" s="698"/>
      <c r="X10" s="698"/>
    </row>
    <row r="11" spans="1:24" ht="17.45" customHeight="1">
      <c r="J11" s="681" t="s">
        <v>7</v>
      </c>
      <c r="K11" s="681"/>
      <c r="L11" s="681"/>
      <c r="M11" s="697" t="str">
        <f>IF('様式5-1号'!M11="","",'様式5-1号'!M11)</f>
        <v/>
      </c>
      <c r="N11" s="697"/>
      <c r="O11" s="697"/>
      <c r="P11" s="90" t="s">
        <v>8</v>
      </c>
      <c r="Q11" s="709" t="str">
        <f>IF('様式5-1号'!Q11="","",'様式5-1号'!Q11)</f>
        <v/>
      </c>
      <c r="R11" s="709"/>
      <c r="S11" s="709"/>
      <c r="T11" s="90" t="s">
        <v>8</v>
      </c>
      <c r="U11" s="709" t="str">
        <f>IF('様式5-1号'!U11="","",'様式5-1号'!U11)</f>
        <v/>
      </c>
      <c r="V11" s="709"/>
      <c r="W11" s="709"/>
      <c r="X11" s="1" t="s">
        <v>9</v>
      </c>
    </row>
    <row r="12" spans="1:24" ht="17.45" customHeight="1">
      <c r="I12" s="11"/>
    </row>
    <row r="13" spans="1:24" ht="17.45" customHeight="1">
      <c r="I13" s="686" t="s">
        <v>61</v>
      </c>
      <c r="J13" s="686"/>
      <c r="K13" s="686"/>
      <c r="L13" s="686"/>
      <c r="M13" s="697" t="str">
        <f>IF('様式5-1号'!M13="","",'様式5-1号'!M13)</f>
        <v/>
      </c>
      <c r="N13" s="697"/>
      <c r="O13" s="697"/>
      <c r="P13" s="697"/>
      <c r="Q13" s="697"/>
      <c r="R13" s="697"/>
      <c r="S13" s="697"/>
      <c r="T13" s="697"/>
      <c r="U13" s="697"/>
      <c r="V13" s="697"/>
      <c r="W13" s="697"/>
      <c r="X13" s="697"/>
    </row>
    <row r="14" spans="1:24" ht="17.45" customHeight="1">
      <c r="I14" s="691" t="s">
        <v>6</v>
      </c>
      <c r="J14" s="691"/>
      <c r="K14" s="691"/>
      <c r="L14" s="691"/>
      <c r="M14" s="691"/>
      <c r="N14" s="691"/>
      <c r="O14" s="698" t="str">
        <f>IF('様式5-1号'!O14="","",'様式5-1号'!O14)</f>
        <v/>
      </c>
      <c r="P14" s="698"/>
      <c r="Q14" s="698"/>
      <c r="R14" s="698"/>
      <c r="S14" s="698"/>
      <c r="T14" s="698"/>
      <c r="U14" s="698"/>
      <c r="V14" s="698"/>
      <c r="W14" s="698"/>
      <c r="X14" s="698"/>
    </row>
    <row r="15" spans="1:24" ht="17.45" customHeight="1">
      <c r="B15" s="11"/>
      <c r="E15" s="11"/>
      <c r="F15" s="11"/>
      <c r="G15" s="11"/>
      <c r="H15" s="11"/>
      <c r="I15" s="686" t="s">
        <v>5</v>
      </c>
      <c r="J15" s="686"/>
      <c r="K15" s="686"/>
      <c r="L15" s="686"/>
      <c r="M15" s="699" t="str">
        <f>IF('様式5-1号'!M15="","",'様式5-1号'!M15)</f>
        <v/>
      </c>
      <c r="N15" s="699"/>
      <c r="O15" s="699"/>
      <c r="P15" s="699"/>
      <c r="Q15" s="699"/>
      <c r="R15" s="699"/>
      <c r="S15" s="699"/>
      <c r="T15" s="699"/>
      <c r="U15" s="699"/>
      <c r="V15" s="699"/>
      <c r="W15" s="699"/>
      <c r="X15" s="699"/>
    </row>
    <row r="16" spans="1:24" ht="17.45" customHeight="1">
      <c r="B16" s="11"/>
      <c r="E16" s="11"/>
      <c r="F16" s="11"/>
      <c r="G16" s="11"/>
      <c r="H16" s="11"/>
      <c r="I16" s="681" t="s">
        <v>7</v>
      </c>
      <c r="J16" s="681"/>
      <c r="K16" s="681"/>
      <c r="L16" s="697" t="str">
        <f>IF('様式5-1号'!L16="","",'様式5-1号'!L16)</f>
        <v/>
      </c>
      <c r="M16" s="697"/>
      <c r="N16" s="700"/>
      <c r="O16" s="91" t="s">
        <v>8</v>
      </c>
      <c r="P16" s="701" t="str">
        <f>IF('様式5-1号'!P16="","",'様式5-1号'!P16)</f>
        <v/>
      </c>
      <c r="Q16" s="701"/>
      <c r="R16" s="701"/>
      <c r="S16" s="91" t="s">
        <v>8</v>
      </c>
      <c r="T16" s="701" t="str">
        <f>IF('様式5-1号'!T16="","",'様式5-1号'!T16)</f>
        <v/>
      </c>
      <c r="U16" s="701"/>
      <c r="V16" s="701"/>
      <c r="W16" s="1" t="s">
        <v>9</v>
      </c>
    </row>
    <row r="17" spans="1:33" ht="17.100000000000001" customHeight="1">
      <c r="A17" s="688" t="s">
        <v>62</v>
      </c>
      <c r="B17" s="688"/>
      <c r="C17" s="688"/>
      <c r="D17" s="688"/>
      <c r="E17" s="688"/>
      <c r="F17" s="688"/>
      <c r="G17" s="688"/>
      <c r="H17" s="688"/>
      <c r="I17" s="688"/>
      <c r="J17" s="688"/>
      <c r="K17" s="688"/>
      <c r="L17" s="688"/>
      <c r="M17" s="688"/>
      <c r="N17" s="688"/>
      <c r="O17" s="688"/>
      <c r="P17" s="688"/>
      <c r="Q17" s="688"/>
      <c r="R17" s="688"/>
      <c r="S17" s="688"/>
      <c r="T17" s="688"/>
      <c r="U17" s="688"/>
      <c r="V17" s="688"/>
      <c r="W17" s="688"/>
      <c r="X17" s="688"/>
      <c r="Y17" s="92"/>
    </row>
    <row r="18" spans="1:33" ht="17.100000000000001" customHeight="1">
      <c r="A18" s="688"/>
      <c r="B18" s="688"/>
      <c r="C18" s="688"/>
      <c r="D18" s="688"/>
      <c r="E18" s="688"/>
      <c r="F18" s="688"/>
      <c r="G18" s="688"/>
      <c r="H18" s="688"/>
      <c r="I18" s="688"/>
      <c r="J18" s="688"/>
      <c r="K18" s="688"/>
      <c r="L18" s="688"/>
      <c r="M18" s="688"/>
      <c r="N18" s="688"/>
      <c r="O18" s="688"/>
      <c r="P18" s="688"/>
      <c r="Q18" s="688"/>
      <c r="R18" s="688"/>
      <c r="S18" s="688"/>
      <c r="T18" s="688"/>
      <c r="U18" s="688"/>
      <c r="V18" s="688"/>
      <c r="W18" s="688"/>
      <c r="X18" s="688"/>
      <c r="Y18" s="92"/>
    </row>
    <row r="19" spans="1:33" ht="17.100000000000001" customHeight="1">
      <c r="A19" s="11"/>
      <c r="B19" s="11"/>
      <c r="C19" s="11"/>
      <c r="D19" s="11"/>
      <c r="E19" s="11"/>
      <c r="F19" s="11"/>
      <c r="G19" s="11"/>
      <c r="H19" s="11"/>
      <c r="I19" s="11"/>
      <c r="J19" s="11"/>
      <c r="K19" s="11"/>
      <c r="L19" s="11"/>
      <c r="M19" s="11"/>
      <c r="N19" s="11"/>
      <c r="O19" s="11"/>
      <c r="P19" s="11"/>
      <c r="Q19" s="11"/>
      <c r="R19" s="11"/>
      <c r="S19" s="11"/>
      <c r="T19" s="11"/>
      <c r="U19" s="11"/>
      <c r="V19" s="11"/>
      <c r="W19" s="11"/>
      <c r="X19" s="11"/>
    </row>
    <row r="20" spans="1:33" ht="17.100000000000001" customHeight="1">
      <c r="A20" s="678" t="s">
        <v>14</v>
      </c>
      <c r="B20" s="678"/>
      <c r="C20" s="678"/>
      <c r="D20" s="678"/>
      <c r="E20" s="678"/>
      <c r="F20" s="678"/>
      <c r="G20" s="678"/>
      <c r="H20" s="678"/>
      <c r="I20" s="678"/>
      <c r="J20" s="678"/>
      <c r="K20" s="678"/>
      <c r="L20" s="678"/>
      <c r="M20" s="678"/>
      <c r="N20" s="678"/>
      <c r="O20" s="678"/>
      <c r="P20" s="678"/>
      <c r="Q20" s="678"/>
      <c r="R20" s="678"/>
      <c r="S20" s="678"/>
      <c r="T20" s="678"/>
      <c r="U20" s="678"/>
      <c r="V20" s="678"/>
      <c r="W20" s="678"/>
      <c r="X20" s="678"/>
    </row>
    <row r="21" spans="1:33" ht="17.100000000000001" customHeight="1">
      <c r="A21" s="678"/>
      <c r="B21" s="678"/>
      <c r="C21" s="678"/>
      <c r="D21" s="678"/>
      <c r="E21" s="678"/>
      <c r="F21" s="678"/>
      <c r="G21" s="678"/>
      <c r="H21" s="678"/>
      <c r="I21" s="678"/>
      <c r="J21" s="678"/>
      <c r="K21" s="678"/>
      <c r="L21" s="678"/>
      <c r="M21" s="678"/>
      <c r="N21" s="678"/>
      <c r="O21" s="678"/>
      <c r="P21" s="678"/>
      <c r="Q21" s="678"/>
      <c r="R21" s="678"/>
      <c r="S21" s="678"/>
      <c r="T21" s="678"/>
      <c r="U21" s="678"/>
      <c r="V21" s="678"/>
      <c r="W21" s="678"/>
      <c r="X21" s="678"/>
      <c r="AD21" s="5" t="s">
        <v>63</v>
      </c>
    </row>
    <row r="22" spans="1:33" ht="17.100000000000001" customHeight="1">
      <c r="AA22" s="93" t="s">
        <v>64</v>
      </c>
      <c r="AB22" s="93"/>
      <c r="AC22" s="94" t="e">
        <f>SUM(AC25,AC27:AC28)</f>
        <v>#VALUE!</v>
      </c>
      <c r="AD22" s="95" t="e">
        <f>IF(AC22=R23,"OK","NG")</f>
        <v>#VALUE!</v>
      </c>
    </row>
    <row r="23" spans="1:33" ht="17.100000000000001" customHeight="1">
      <c r="A23" s="96" t="s">
        <v>15</v>
      </c>
      <c r="B23" s="97" t="s">
        <v>16</v>
      </c>
      <c r="C23" s="97"/>
      <c r="D23" s="97"/>
      <c r="E23" s="97"/>
      <c r="F23" s="97"/>
      <c r="G23" s="98"/>
      <c r="H23" s="98"/>
      <c r="I23" s="98"/>
      <c r="Q23" s="99" t="s">
        <v>17</v>
      </c>
      <c r="R23" s="679">
        <f>SUM(S25:W27)</f>
        <v>0</v>
      </c>
      <c r="S23" s="679"/>
      <c r="T23" s="679"/>
      <c r="U23" s="679"/>
      <c r="V23" s="679"/>
      <c r="W23" s="679"/>
      <c r="X23" s="100" t="s">
        <v>18</v>
      </c>
      <c r="AA23" s="8"/>
      <c r="AB23" s="8"/>
      <c r="AF23" s="95" t="s">
        <v>613</v>
      </c>
      <c r="AG23" s="95" t="s">
        <v>616</v>
      </c>
    </row>
    <row r="24" spans="1:33" ht="17.100000000000001" customHeight="1">
      <c r="B24" s="98"/>
      <c r="C24" s="98"/>
      <c r="D24" s="101" t="s">
        <v>19</v>
      </c>
      <c r="E24" s="98"/>
      <c r="F24" s="98"/>
      <c r="G24" s="98"/>
      <c r="H24" s="98"/>
      <c r="I24" s="103"/>
      <c r="J24" s="104"/>
      <c r="K24" s="105"/>
      <c r="L24" s="104"/>
      <c r="M24" s="104"/>
      <c r="O24" s="704"/>
      <c r="P24" s="704"/>
      <c r="Q24" s="104"/>
      <c r="R24" s="127"/>
      <c r="S24" s="705"/>
      <c r="T24" s="705"/>
      <c r="U24" s="705"/>
      <c r="V24" s="705"/>
      <c r="W24" s="705"/>
      <c r="X24" s="98"/>
      <c r="AA24" s="93" t="s">
        <v>619</v>
      </c>
      <c r="AB24" s="133" t="s">
        <v>617</v>
      </c>
      <c r="AC24" s="94">
        <f>COUNTA(様式９号!BE11:BL22)</f>
        <v>1</v>
      </c>
      <c r="AD24" s="95" t="str">
        <f>IF(AC24=P25,"OK","NG")</f>
        <v>NG</v>
      </c>
      <c r="AF24" s="102"/>
      <c r="AG24" s="102"/>
    </row>
    <row r="25" spans="1:33" ht="17.100000000000001" customHeight="1">
      <c r="A25" s="98"/>
      <c r="B25" s="98"/>
      <c r="C25" s="98"/>
      <c r="D25" s="98"/>
      <c r="E25" s="98" t="s">
        <v>23</v>
      </c>
      <c r="F25" s="98"/>
      <c r="G25" s="98"/>
      <c r="H25" s="98"/>
      <c r="I25" s="98"/>
      <c r="J25" s="104"/>
      <c r="K25" s="104"/>
      <c r="L25" s="104"/>
      <c r="M25" s="702" t="s">
        <v>24</v>
      </c>
      <c r="N25" s="702"/>
      <c r="O25" s="702"/>
      <c r="P25" s="136"/>
      <c r="Q25" s="104" t="s">
        <v>25</v>
      </c>
      <c r="R25" s="99" t="s">
        <v>17</v>
      </c>
      <c r="S25" s="706"/>
      <c r="T25" s="706"/>
      <c r="U25" s="706"/>
      <c r="V25" s="706"/>
      <c r="W25" s="706"/>
      <c r="X25" s="100" t="s">
        <v>18</v>
      </c>
      <c r="AA25" s="133" t="s">
        <v>23</v>
      </c>
      <c r="AB25" s="133" t="s">
        <v>617</v>
      </c>
      <c r="AC25" s="108">
        <f>様式９号!T7</f>
        <v>2009000</v>
      </c>
      <c r="AD25" s="95" t="str">
        <f>IF(AC25=S25,"OK","NG")</f>
        <v>NG</v>
      </c>
      <c r="AF25" s="109">
        <f>'様式7号（収入）'!H17</f>
        <v>0</v>
      </c>
      <c r="AG25" s="102">
        <f>'様式7-２号（収入　法人用）'!H17</f>
        <v>0</v>
      </c>
    </row>
    <row r="26" spans="1:33" ht="17.100000000000001" customHeight="1">
      <c r="A26" s="98"/>
      <c r="B26" s="98"/>
      <c r="C26" s="98"/>
      <c r="D26" s="98"/>
      <c r="E26" s="98" t="s">
        <v>26</v>
      </c>
      <c r="F26" s="98"/>
      <c r="G26" s="98"/>
      <c r="H26" s="98"/>
      <c r="I26" s="98"/>
      <c r="J26" s="104"/>
      <c r="K26" s="104"/>
      <c r="L26" s="104"/>
      <c r="M26" s="702" t="s">
        <v>27</v>
      </c>
      <c r="N26" s="702"/>
      <c r="O26" s="702"/>
      <c r="P26" s="128"/>
      <c r="Q26" s="104" t="s">
        <v>25</v>
      </c>
      <c r="R26" s="99" t="s">
        <v>17</v>
      </c>
      <c r="S26" s="703"/>
      <c r="T26" s="703"/>
      <c r="U26" s="703"/>
      <c r="V26" s="703"/>
      <c r="W26" s="703"/>
      <c r="X26" s="100" t="s">
        <v>18</v>
      </c>
      <c r="AA26" s="133" t="s">
        <v>27</v>
      </c>
      <c r="AB26" s="133" t="s">
        <v>617</v>
      </c>
      <c r="AC26" s="94">
        <f>COUNTA(様式９号!BE30:BL35)</f>
        <v>0</v>
      </c>
      <c r="AD26" s="95" t="str">
        <f>IF(AC26=P26,"OK","NG")</f>
        <v>OK</v>
      </c>
      <c r="AF26" s="109"/>
      <c r="AG26" s="109"/>
    </row>
    <row r="27" spans="1:33" ht="17.100000000000001" customHeight="1">
      <c r="A27" s="98"/>
      <c r="B27" s="98"/>
      <c r="C27" s="98"/>
      <c r="D27" s="98"/>
      <c r="E27" s="674" t="s">
        <v>33</v>
      </c>
      <c r="F27" s="674"/>
      <c r="G27" s="674"/>
      <c r="H27" s="674"/>
      <c r="I27" s="674"/>
      <c r="J27" s="674"/>
      <c r="K27" s="674"/>
      <c r="L27" s="674"/>
      <c r="M27" s="674"/>
      <c r="N27" s="674"/>
      <c r="O27" s="674"/>
      <c r="P27" s="674"/>
      <c r="Q27" s="674"/>
      <c r="R27" s="99" t="s">
        <v>17</v>
      </c>
      <c r="S27" s="703"/>
      <c r="T27" s="703"/>
      <c r="U27" s="703"/>
      <c r="V27" s="703"/>
      <c r="W27" s="703"/>
      <c r="X27" s="100" t="s">
        <v>18</v>
      </c>
      <c r="AA27" s="133" t="s">
        <v>26</v>
      </c>
      <c r="AB27" s="133" t="s">
        <v>617</v>
      </c>
      <c r="AC27" s="108" t="str">
        <f>様式９号!AO25</f>
        <v/>
      </c>
      <c r="AD27" s="95" t="str">
        <f>IF(AC27=S26,"OK","NG")</f>
        <v>OK</v>
      </c>
      <c r="AF27" s="113">
        <f>'様式7号（収入）'!H18</f>
        <v>0</v>
      </c>
      <c r="AG27" s="114">
        <f>'様式7-２号（収入　法人用）'!H18</f>
        <v>0</v>
      </c>
    </row>
    <row r="28" spans="1:33" ht="17.100000000000001" customHeight="1">
      <c r="A28" s="98"/>
      <c r="B28" s="98"/>
      <c r="C28" s="98"/>
      <c r="D28" s="98"/>
      <c r="E28" s="98"/>
      <c r="Q28" s="98"/>
      <c r="R28" s="98"/>
      <c r="S28" s="98"/>
      <c r="T28" s="98"/>
      <c r="U28" s="98"/>
      <c r="V28" s="98"/>
      <c r="W28" s="98"/>
      <c r="X28" s="124"/>
      <c r="AA28" s="134" t="s">
        <v>620</v>
      </c>
      <c r="AB28" s="133" t="s">
        <v>621</v>
      </c>
      <c r="AC28" s="118" t="e">
        <f>様式4０号!R25</f>
        <v>#VALUE!</v>
      </c>
      <c r="AD28" s="95" t="e">
        <f>IF(AC28=S27,"OK","NG")</f>
        <v>#VALUE!</v>
      </c>
      <c r="AF28" s="113">
        <f>'様式7号（収入）'!H19</f>
        <v>0</v>
      </c>
      <c r="AG28" s="109">
        <f>'様式7-２号（収入　法人用）'!H19</f>
        <v>0</v>
      </c>
    </row>
    <row r="29" spans="1:33" ht="17.100000000000001" customHeight="1">
      <c r="A29" s="126" t="s">
        <v>34</v>
      </c>
      <c r="B29" s="98" t="s">
        <v>35</v>
      </c>
      <c r="C29" s="98"/>
      <c r="D29" s="98"/>
      <c r="E29" s="98"/>
      <c r="F29" s="98"/>
      <c r="G29" s="98"/>
      <c r="H29" s="98"/>
      <c r="I29" s="98"/>
      <c r="J29" s="98"/>
      <c r="K29" s="98"/>
      <c r="L29" s="98"/>
      <c r="M29" s="98"/>
      <c r="N29" s="98"/>
      <c r="O29" s="98"/>
      <c r="P29" s="98"/>
      <c r="Q29" s="98"/>
      <c r="R29" s="98"/>
      <c r="S29" s="98"/>
      <c r="T29" s="98"/>
      <c r="U29" s="98"/>
      <c r="V29" s="98"/>
      <c r="W29" s="98"/>
      <c r="X29" s="98"/>
      <c r="AA29" s="122"/>
      <c r="AB29" s="122"/>
      <c r="AC29" s="108"/>
      <c r="AD29" s="95"/>
      <c r="AF29" s="109"/>
      <c r="AG29" s="109"/>
    </row>
    <row r="30" spans="1:33" ht="15" customHeight="1">
      <c r="A30" s="662" t="s">
        <v>36</v>
      </c>
      <c r="B30" s="662"/>
      <c r="C30" s="663" t="s">
        <v>37</v>
      </c>
      <c r="D30" s="663"/>
      <c r="E30" s="664" t="s">
        <v>651</v>
      </c>
      <c r="F30" s="664"/>
      <c r="G30" s="664"/>
      <c r="H30" s="664"/>
      <c r="I30" s="664"/>
      <c r="J30" s="664"/>
      <c r="K30" s="664"/>
      <c r="L30" s="664"/>
      <c r="M30" s="664"/>
      <c r="N30" s="664"/>
      <c r="O30" s="664"/>
      <c r="P30" s="664"/>
      <c r="Q30" s="664"/>
      <c r="R30" s="664"/>
      <c r="S30" s="664"/>
      <c r="T30" s="664"/>
      <c r="U30" s="664"/>
      <c r="V30" s="664"/>
      <c r="W30" s="664"/>
      <c r="X30" s="664"/>
      <c r="AA30" s="135"/>
      <c r="AB30" s="135"/>
      <c r="AC30" s="94"/>
      <c r="AD30" s="95"/>
      <c r="AF30" s="102"/>
      <c r="AG30" s="102"/>
    </row>
    <row r="31" spans="1:33" ht="15" customHeight="1">
      <c r="A31" s="662"/>
      <c r="B31" s="662"/>
      <c r="C31" s="663"/>
      <c r="D31" s="663"/>
      <c r="E31" s="665"/>
      <c r="F31" s="665"/>
      <c r="G31" s="665"/>
      <c r="H31" s="665"/>
      <c r="I31" s="665"/>
      <c r="J31" s="665"/>
      <c r="K31" s="665"/>
      <c r="L31" s="665"/>
      <c r="M31" s="665"/>
      <c r="N31" s="665"/>
      <c r="O31" s="665"/>
      <c r="P31" s="665"/>
      <c r="Q31" s="665"/>
      <c r="R31" s="665"/>
      <c r="S31" s="665"/>
      <c r="T31" s="665"/>
      <c r="U31" s="665"/>
      <c r="V31" s="665"/>
      <c r="W31" s="665"/>
      <c r="X31" s="665"/>
    </row>
    <row r="32" spans="1:33" ht="15" customHeight="1">
      <c r="A32" s="662" t="s">
        <v>38</v>
      </c>
      <c r="B32" s="662"/>
      <c r="C32" s="663" t="s">
        <v>39</v>
      </c>
      <c r="D32" s="663"/>
      <c r="E32" s="664" t="s">
        <v>652</v>
      </c>
      <c r="F32" s="664"/>
      <c r="G32" s="664"/>
      <c r="H32" s="664"/>
      <c r="I32" s="664"/>
      <c r="J32" s="664"/>
      <c r="K32" s="664"/>
      <c r="L32" s="664"/>
      <c r="M32" s="664"/>
      <c r="N32" s="664"/>
      <c r="O32" s="664"/>
      <c r="P32" s="664"/>
      <c r="Q32" s="664"/>
      <c r="R32" s="664"/>
      <c r="S32" s="664"/>
      <c r="T32" s="664"/>
      <c r="U32" s="664"/>
      <c r="V32" s="664"/>
      <c r="W32" s="664"/>
      <c r="X32" s="664"/>
    </row>
    <row r="33" spans="1:24" ht="15" customHeight="1">
      <c r="A33" s="662"/>
      <c r="B33" s="662"/>
      <c r="C33" s="663"/>
      <c r="D33" s="663"/>
      <c r="E33" s="665"/>
      <c r="F33" s="665"/>
      <c r="G33" s="665"/>
      <c r="H33" s="665"/>
      <c r="I33" s="665"/>
      <c r="J33" s="665"/>
      <c r="K33" s="665"/>
      <c r="L33" s="665"/>
      <c r="M33" s="665"/>
      <c r="N33" s="665"/>
      <c r="O33" s="665"/>
      <c r="P33" s="665"/>
      <c r="Q33" s="665"/>
      <c r="R33" s="665"/>
      <c r="S33" s="665"/>
      <c r="T33" s="665"/>
      <c r="U33" s="665"/>
      <c r="V33" s="665"/>
      <c r="W33" s="665"/>
      <c r="X33" s="665"/>
    </row>
    <row r="34" spans="1:24" ht="17.100000000000001" customHeight="1">
      <c r="A34" s="98"/>
      <c r="B34" s="98"/>
      <c r="C34" s="98"/>
      <c r="D34" s="98"/>
      <c r="E34" s="98"/>
      <c r="F34" s="98"/>
      <c r="G34" s="98"/>
      <c r="H34" s="98"/>
      <c r="I34" s="98"/>
      <c r="J34" s="98"/>
      <c r="K34" s="98"/>
      <c r="L34" s="98"/>
      <c r="M34" s="98"/>
      <c r="N34" s="98"/>
      <c r="O34" s="98"/>
      <c r="P34" s="98"/>
      <c r="Q34" s="98"/>
      <c r="R34" s="98"/>
      <c r="S34" s="98"/>
      <c r="T34" s="98"/>
      <c r="U34" s="98"/>
      <c r="V34" s="98"/>
      <c r="W34" s="98"/>
      <c r="X34" s="98"/>
    </row>
    <row r="35" spans="1:24" ht="17.100000000000001" customHeight="1">
      <c r="A35" s="98" t="s">
        <v>40</v>
      </c>
      <c r="B35" s="98"/>
      <c r="C35" s="98"/>
      <c r="D35" s="98"/>
      <c r="E35" s="98"/>
      <c r="F35" s="98"/>
      <c r="G35" s="98"/>
      <c r="H35" s="98"/>
      <c r="I35" s="98"/>
      <c r="J35" s="98"/>
      <c r="K35" s="98"/>
      <c r="L35" s="98"/>
      <c r="M35" s="98"/>
      <c r="N35" s="98"/>
      <c r="O35" s="98"/>
      <c r="P35" s="98"/>
      <c r="Q35" s="98"/>
      <c r="R35" s="98"/>
      <c r="S35" s="98"/>
      <c r="T35" s="98"/>
      <c r="U35" s="98"/>
      <c r="V35" s="98"/>
      <c r="W35" s="98"/>
      <c r="X35" s="98"/>
    </row>
    <row r="36" spans="1:24" ht="17.100000000000001" customHeight="1">
      <c r="A36" s="98"/>
      <c r="B36" s="98"/>
      <c r="E36" s="668">
        <v>45383</v>
      </c>
      <c r="F36" s="668"/>
      <c r="G36" s="668"/>
      <c r="H36" s="668"/>
      <c r="I36" s="668"/>
      <c r="J36" s="668"/>
      <c r="K36" s="668"/>
      <c r="L36" s="668"/>
      <c r="M36" s="669" t="s">
        <v>41</v>
      </c>
      <c r="N36" s="669"/>
      <c r="O36" s="670">
        <v>45747</v>
      </c>
      <c r="P36" s="670"/>
      <c r="Q36" s="670"/>
      <c r="R36" s="670"/>
      <c r="S36" s="670"/>
      <c r="T36" s="670"/>
      <c r="U36" s="670"/>
      <c r="V36" s="670"/>
      <c r="X36" s="98"/>
    </row>
    <row r="37" spans="1:24" ht="17.100000000000001" customHeight="1">
      <c r="A37" s="98"/>
      <c r="B37" s="98"/>
      <c r="C37" s="98"/>
      <c r="D37" s="98"/>
      <c r="E37" s="98"/>
      <c r="F37" s="98"/>
      <c r="G37" s="98"/>
      <c r="H37" s="98"/>
      <c r="I37" s="98"/>
      <c r="J37" s="98"/>
      <c r="K37" s="98"/>
      <c r="L37" s="98"/>
      <c r="M37" s="98"/>
      <c r="N37" s="98"/>
      <c r="O37" s="98"/>
      <c r="P37" s="98"/>
      <c r="Q37" s="98"/>
      <c r="R37" s="98"/>
      <c r="S37" s="98"/>
      <c r="T37" s="98"/>
      <c r="U37" s="98"/>
      <c r="V37" s="98"/>
      <c r="W37" s="98"/>
      <c r="X37" s="98"/>
    </row>
    <row r="38" spans="1:24" ht="17.100000000000001" customHeight="1">
      <c r="A38" s="98" t="s">
        <v>42</v>
      </c>
      <c r="B38" s="98"/>
      <c r="C38" s="98"/>
      <c r="D38" s="98"/>
      <c r="E38" s="98"/>
      <c r="F38" s="98"/>
      <c r="G38" s="98"/>
      <c r="H38" s="98"/>
      <c r="I38" s="98"/>
      <c r="J38" s="98"/>
      <c r="K38" s="98"/>
      <c r="L38" s="98"/>
      <c r="M38" s="98"/>
      <c r="N38" s="98"/>
      <c r="O38" s="98"/>
      <c r="P38" s="98"/>
      <c r="Q38" s="98"/>
      <c r="R38" s="98"/>
      <c r="S38" s="98"/>
      <c r="T38" s="98"/>
      <c r="U38" s="98"/>
      <c r="V38" s="98"/>
      <c r="W38" s="98"/>
      <c r="X38" s="98"/>
    </row>
    <row r="39" spans="1:24" ht="17.100000000000001" customHeight="1">
      <c r="A39" s="662" t="s">
        <v>36</v>
      </c>
      <c r="B39" s="662"/>
      <c r="C39" s="671" t="s">
        <v>43</v>
      </c>
      <c r="D39" s="671"/>
      <c r="E39" s="671"/>
      <c r="F39" s="671"/>
      <c r="G39" s="671"/>
      <c r="H39" s="671"/>
      <c r="I39" s="671"/>
      <c r="J39" s="671"/>
      <c r="K39" s="671"/>
      <c r="L39" s="671"/>
      <c r="M39" s="671"/>
      <c r="N39" s="671"/>
      <c r="O39" s="671"/>
      <c r="P39" s="672" t="s">
        <v>44</v>
      </c>
      <c r="Q39" s="672"/>
      <c r="R39" s="673" t="s">
        <v>45</v>
      </c>
      <c r="S39" s="673"/>
      <c r="T39" s="673"/>
      <c r="U39" s="673"/>
      <c r="V39" s="673"/>
      <c r="W39" s="673"/>
      <c r="X39" s="673"/>
    </row>
    <row r="40" spans="1:24" ht="17.100000000000001" customHeight="1">
      <c r="A40" s="662" t="s">
        <v>38</v>
      </c>
      <c r="B40" s="662"/>
      <c r="C40" s="671" t="s">
        <v>46</v>
      </c>
      <c r="D40" s="671"/>
      <c r="E40" s="671"/>
      <c r="F40" s="671"/>
      <c r="G40" s="671"/>
      <c r="H40" s="671"/>
      <c r="I40" s="671"/>
      <c r="J40" s="671"/>
      <c r="K40" s="671"/>
      <c r="L40" s="671"/>
      <c r="M40" s="671"/>
      <c r="N40" s="671"/>
      <c r="O40" s="671"/>
      <c r="P40" s="672" t="s">
        <v>44</v>
      </c>
      <c r="Q40" s="672"/>
      <c r="R40" s="673" t="s">
        <v>47</v>
      </c>
      <c r="S40" s="673"/>
      <c r="T40" s="673"/>
      <c r="U40" s="673"/>
      <c r="V40" s="673"/>
      <c r="W40" s="673"/>
      <c r="X40" s="673"/>
    </row>
    <row r="41" spans="1:24" ht="17.100000000000001" customHeight="1">
      <c r="A41" s="662" t="s">
        <v>48</v>
      </c>
      <c r="B41" s="662"/>
      <c r="C41" s="671" t="s">
        <v>49</v>
      </c>
      <c r="D41" s="671"/>
      <c r="E41" s="671"/>
      <c r="F41" s="671"/>
      <c r="G41" s="671"/>
      <c r="H41" s="671"/>
      <c r="I41" s="671"/>
      <c r="J41" s="671"/>
      <c r="K41" s="671"/>
      <c r="L41" s="671"/>
      <c r="M41" s="671"/>
      <c r="N41" s="671"/>
      <c r="O41" s="671"/>
      <c r="P41" s="672" t="s">
        <v>44</v>
      </c>
      <c r="Q41" s="672"/>
      <c r="R41" s="673" t="s">
        <v>50</v>
      </c>
      <c r="S41" s="673"/>
      <c r="T41" s="673"/>
      <c r="U41" s="673"/>
      <c r="V41" s="673"/>
      <c r="W41" s="673"/>
      <c r="X41" s="673"/>
    </row>
    <row r="42" spans="1:24" ht="17.100000000000001" customHeight="1">
      <c r="A42" s="662" t="s">
        <v>51</v>
      </c>
      <c r="B42" s="662"/>
      <c r="C42" s="671" t="s">
        <v>52</v>
      </c>
      <c r="D42" s="671"/>
      <c r="E42" s="671"/>
      <c r="F42" s="671"/>
      <c r="G42" s="671"/>
      <c r="H42" s="671"/>
      <c r="I42" s="671"/>
      <c r="J42" s="671"/>
      <c r="K42" s="671"/>
      <c r="L42" s="671"/>
      <c r="M42" s="671"/>
      <c r="N42" s="671"/>
      <c r="O42" s="671"/>
      <c r="P42" s="671"/>
      <c r="Q42" s="98"/>
      <c r="R42" s="98"/>
      <c r="S42" s="671"/>
      <c r="T42" s="671"/>
      <c r="U42" s="671"/>
      <c r="V42" s="671"/>
      <c r="W42" s="671"/>
      <c r="X42" s="671"/>
    </row>
    <row r="43" spans="1:24" ht="17.100000000000001" customHeight="1">
      <c r="A43" s="98"/>
      <c r="B43" s="127" t="s">
        <v>53</v>
      </c>
      <c r="C43" s="98" t="s">
        <v>54</v>
      </c>
      <c r="D43" s="98"/>
      <c r="E43" s="98"/>
      <c r="F43" s="98"/>
      <c r="G43" s="98"/>
      <c r="H43" s="98"/>
      <c r="I43" s="98"/>
      <c r="J43" s="98"/>
      <c r="K43" s="98"/>
      <c r="L43" s="98"/>
      <c r="M43" s="98"/>
      <c r="N43" s="98"/>
      <c r="O43" s="98"/>
      <c r="P43" s="98"/>
      <c r="Q43" s="674" t="s">
        <v>612</v>
      </c>
      <c r="R43" s="674"/>
      <c r="S43" s="674"/>
      <c r="T43" s="674"/>
      <c r="U43" s="674"/>
      <c r="V43" s="674"/>
      <c r="W43" s="674"/>
      <c r="X43" s="674"/>
    </row>
    <row r="44" spans="1:24" ht="17.100000000000001" customHeight="1">
      <c r="A44" s="98"/>
      <c r="B44" s="127" t="s">
        <v>53</v>
      </c>
      <c r="C44" s="671" t="s">
        <v>55</v>
      </c>
      <c r="D44" s="671"/>
      <c r="E44" s="671"/>
      <c r="F44" s="671"/>
      <c r="G44" s="671"/>
      <c r="H44" s="671"/>
      <c r="I44" s="671"/>
      <c r="J44" s="671"/>
      <c r="K44" s="671"/>
      <c r="L44" s="671"/>
      <c r="M44" s="671"/>
      <c r="N44" s="671"/>
      <c r="O44" s="671"/>
      <c r="P44" s="671"/>
      <c r="Q44" s="671" t="s">
        <v>56</v>
      </c>
      <c r="R44" s="671"/>
      <c r="S44" s="671"/>
      <c r="T44" s="671"/>
      <c r="U44" s="671"/>
      <c r="V44" s="671"/>
      <c r="W44" s="671"/>
      <c r="X44" s="671"/>
    </row>
    <row r="45" spans="1:24" ht="17.45" customHeight="1"/>
    <row r="46" spans="1:24" ht="28.35" customHeight="1"/>
    <row r="47" spans="1:24" ht="28.35" customHeight="1"/>
    <row r="48" spans="1:24" ht="28.35" customHeight="1"/>
    <row r="49" ht="28.35" customHeight="1"/>
    <row r="50" ht="28.35" customHeight="1"/>
    <row r="51" ht="28.35" customHeight="1"/>
    <row r="52" ht="28.35" customHeight="1"/>
    <row r="53" ht="28.35" customHeight="1"/>
    <row r="54" ht="28.35" customHeight="1"/>
    <row r="55" ht="28.35" customHeight="1"/>
    <row r="56" ht="28.35" customHeight="1"/>
    <row r="57" ht="28.35" customHeight="1"/>
    <row r="58" ht="28.35" customHeight="1"/>
    <row r="59" ht="28.35" customHeight="1"/>
    <row r="60" ht="28.35" customHeight="1"/>
    <row r="61" ht="28.35" customHeight="1"/>
    <row r="62" ht="28.35" customHeight="1"/>
    <row r="63" ht="28.35" customHeight="1"/>
    <row r="64" ht="28.35" customHeight="1"/>
    <row r="65" ht="28.35" customHeight="1"/>
    <row r="66" ht="28.35" customHeight="1"/>
    <row r="67" ht="28.35" customHeight="1"/>
    <row r="68" ht="28.35" customHeight="1"/>
    <row r="69" ht="28.35" customHeight="1"/>
    <row r="70" ht="28.35" customHeight="1"/>
    <row r="71" ht="28.35" customHeight="1"/>
    <row r="72" ht="28.35" customHeight="1"/>
    <row r="73" ht="28.35" customHeight="1"/>
    <row r="74" ht="28.35" customHeight="1"/>
    <row r="75" ht="28.35" customHeight="1"/>
    <row r="76" ht="28.35" customHeight="1"/>
    <row r="77" ht="28.35" customHeight="1"/>
    <row r="78" ht="28.35" customHeight="1"/>
    <row r="79" ht="28.35" customHeight="1"/>
    <row r="80" ht="28.35" customHeight="1"/>
    <row r="81" ht="28.35" customHeight="1"/>
    <row r="82" ht="28.35" customHeight="1"/>
    <row r="83" ht="28.35" customHeight="1"/>
    <row r="84" ht="28.35" customHeight="1"/>
    <row r="85" ht="28.35" customHeight="1"/>
    <row r="86" ht="28.35" customHeight="1"/>
    <row r="87" ht="28.35" customHeight="1"/>
    <row r="88" ht="28.35" customHeight="1"/>
    <row r="89" ht="28.35" customHeight="1"/>
    <row r="90" ht="28.35" customHeight="1"/>
    <row r="91" ht="28.35" customHeight="1"/>
    <row r="92" ht="28.35" customHeight="1"/>
    <row r="93" ht="28.35" customHeight="1"/>
    <row r="94" ht="28.35" customHeight="1"/>
    <row r="95" ht="28.35" customHeight="1"/>
    <row r="96" ht="28.35" customHeight="1"/>
    <row r="97" spans="18:18" ht="28.35" customHeight="1"/>
    <row r="98" spans="18:18" ht="28.35" customHeight="1"/>
    <row r="99" spans="18:18" ht="28.35" customHeight="1"/>
    <row r="100" spans="18:18" ht="28.35" customHeight="1"/>
    <row r="101" spans="18:18" ht="28.35" customHeight="1"/>
    <row r="102" spans="18:18" ht="28.35" customHeight="1">
      <c r="R102" s="5" t="s">
        <v>57</v>
      </c>
    </row>
    <row r="103" spans="18:18" ht="28.35" customHeight="1"/>
    <row r="104" spans="18:18" ht="28.35" customHeight="1"/>
    <row r="105" spans="18:18" ht="28.35" customHeight="1"/>
    <row r="106" spans="18:18" ht="28.35" customHeight="1"/>
    <row r="107" spans="18:18" ht="28.35" customHeight="1"/>
    <row r="108" spans="18:18" ht="28.35" customHeight="1"/>
    <row r="109" spans="18:18" ht="28.35" customHeight="1"/>
    <row r="110" spans="18:18" ht="28.35" customHeight="1"/>
    <row r="111" spans="18:18" ht="28.35" customHeight="1"/>
    <row r="112" spans="18:18" ht="28.35" customHeight="1"/>
    <row r="113" ht="28.35" customHeight="1"/>
    <row r="114" ht="28.35" customHeight="1"/>
    <row r="115" ht="28.35" customHeight="1"/>
    <row r="116" ht="28.35" customHeight="1"/>
    <row r="117" ht="28.35" customHeight="1"/>
    <row r="118" ht="28.35" customHeight="1"/>
    <row r="119" ht="28.35" customHeight="1"/>
    <row r="120" ht="28.35" customHeight="1"/>
    <row r="121" ht="28.35" customHeight="1"/>
    <row r="122" ht="28.35" customHeight="1"/>
    <row r="123" ht="28.35" customHeight="1"/>
    <row r="124" ht="28.35" customHeight="1"/>
    <row r="125" ht="28.35" customHeight="1"/>
    <row r="126" ht="28.35" customHeight="1"/>
    <row r="127" ht="28.35" customHeight="1"/>
    <row r="128" ht="28.35" customHeight="1"/>
    <row r="129" ht="28.35" customHeight="1"/>
    <row r="130" ht="28.35" customHeight="1"/>
    <row r="131" ht="28.35" customHeight="1"/>
    <row r="132" ht="28.35" customHeight="1"/>
    <row r="133" ht="28.35" customHeight="1"/>
    <row r="134" ht="28.35" customHeight="1"/>
    <row r="135" ht="28.35" customHeight="1"/>
    <row r="136" ht="28.35" customHeight="1"/>
    <row r="137" ht="28.35" customHeight="1"/>
    <row r="138" ht="28.35" customHeight="1"/>
    <row r="139" ht="28.35" customHeight="1"/>
    <row r="140" ht="28.35" customHeight="1"/>
    <row r="141" ht="28.35" customHeight="1"/>
    <row r="142" ht="28.35" customHeight="1"/>
    <row r="143" ht="28.35" customHeight="1"/>
    <row r="144" ht="28.35" customHeight="1"/>
    <row r="145" ht="28.35" customHeight="1"/>
    <row r="146" ht="28.35" customHeight="1"/>
    <row r="147" ht="28.35" customHeight="1"/>
    <row r="148" ht="28.35" customHeight="1"/>
    <row r="149" ht="28.35" customHeight="1"/>
    <row r="150" ht="28.35" customHeight="1"/>
    <row r="151" ht="28.35" customHeight="1"/>
    <row r="152" ht="28.35" customHeight="1"/>
    <row r="153" ht="28.35" customHeight="1"/>
    <row r="154" ht="28.35" customHeight="1"/>
    <row r="155" ht="28.35" customHeight="1"/>
    <row r="156" ht="28.35" customHeight="1"/>
    <row r="157" ht="28.35" customHeight="1"/>
    <row r="158" ht="28.35" customHeight="1"/>
    <row r="159" ht="28.35" customHeight="1"/>
    <row r="160" ht="28.35" customHeight="1"/>
    <row r="161" ht="28.35" customHeight="1"/>
    <row r="162" ht="28.35" customHeight="1"/>
    <row r="163" ht="28.35" customHeight="1"/>
    <row r="164" ht="28.35" customHeight="1"/>
    <row r="165" ht="28.35" customHeight="1"/>
    <row r="166" ht="28.35" customHeight="1"/>
    <row r="167" ht="28.35" customHeight="1"/>
    <row r="168" ht="28.35" customHeight="1"/>
    <row r="169" ht="28.35" customHeight="1"/>
    <row r="170" ht="28.35" customHeight="1"/>
    <row r="171" ht="28.35" customHeight="1"/>
    <row r="172" ht="28.35" customHeight="1"/>
    <row r="173" ht="28.35" customHeight="1"/>
    <row r="174" ht="28.35" customHeight="1"/>
    <row r="175" ht="28.35" customHeight="1"/>
    <row r="176" ht="28.35" customHeight="1"/>
    <row r="177" ht="28.35" customHeight="1"/>
    <row r="178" ht="28.35" customHeight="1"/>
    <row r="179" ht="28.35" customHeight="1"/>
    <row r="180" ht="28.35" customHeight="1"/>
    <row r="181" ht="28.35" customHeight="1"/>
    <row r="182" ht="28.35" customHeight="1"/>
    <row r="183" ht="28.35" customHeight="1"/>
    <row r="184" ht="28.35" customHeight="1"/>
    <row r="185" ht="28.35" customHeight="1"/>
    <row r="186" ht="28.35" customHeight="1"/>
    <row r="187" ht="28.35" customHeight="1"/>
    <row r="188" ht="28.35" customHeight="1"/>
    <row r="189" ht="28.35" customHeight="1"/>
    <row r="190" ht="28.35" customHeight="1"/>
    <row r="191" ht="28.35" customHeight="1"/>
    <row r="192" ht="28.35" customHeight="1"/>
    <row r="193" ht="28.35" customHeight="1"/>
    <row r="194" ht="28.35" customHeight="1"/>
    <row r="195" ht="28.35" customHeight="1"/>
    <row r="196" ht="28.35" customHeight="1"/>
    <row r="197" ht="28.35" customHeight="1"/>
    <row r="198" ht="28.35" customHeight="1"/>
    <row r="199" ht="28.35" customHeight="1"/>
    <row r="200" ht="28.35" customHeight="1"/>
    <row r="201" ht="28.35" customHeight="1"/>
    <row r="202" ht="28.35" customHeight="1"/>
  </sheetData>
  <sheetProtection sheet="1" objects="1" scenarios="1"/>
  <mergeCells count="64">
    <mergeCell ref="A5:D5"/>
    <mergeCell ref="A1:X1"/>
    <mergeCell ref="A2:X2"/>
    <mergeCell ref="Q4:X4"/>
    <mergeCell ref="A20:X21"/>
    <mergeCell ref="I8:L8"/>
    <mergeCell ref="I9:L9"/>
    <mergeCell ref="I10:K10"/>
    <mergeCell ref="L10:N10"/>
    <mergeCell ref="O10:Q10"/>
    <mergeCell ref="M8:X8"/>
    <mergeCell ref="M9:X9"/>
    <mergeCell ref="S10:X10"/>
    <mergeCell ref="A17:X18"/>
    <mergeCell ref="Q11:S11"/>
    <mergeCell ref="U11:W11"/>
    <mergeCell ref="R23:W23"/>
    <mergeCell ref="O24:P24"/>
    <mergeCell ref="S24:W24"/>
    <mergeCell ref="M25:O25"/>
    <mergeCell ref="S25:W25"/>
    <mergeCell ref="A32:B33"/>
    <mergeCell ref="C32:D33"/>
    <mergeCell ref="E32:X33"/>
    <mergeCell ref="M26:O26"/>
    <mergeCell ref="S26:W26"/>
    <mergeCell ref="E27:Q27"/>
    <mergeCell ref="S27:W27"/>
    <mergeCell ref="A30:B31"/>
    <mergeCell ref="C30:D31"/>
    <mergeCell ref="E30:X31"/>
    <mergeCell ref="Q43:X43"/>
    <mergeCell ref="C44:P44"/>
    <mergeCell ref="Q44:X44"/>
    <mergeCell ref="A40:B40"/>
    <mergeCell ref="C40:O40"/>
    <mergeCell ref="P40:Q40"/>
    <mergeCell ref="R40:X40"/>
    <mergeCell ref="A41:B41"/>
    <mergeCell ref="C41:O41"/>
    <mergeCell ref="P41:Q41"/>
    <mergeCell ref="R41:X41"/>
    <mergeCell ref="A42:B42"/>
    <mergeCell ref="C42:P42"/>
    <mergeCell ref="S42:X42"/>
    <mergeCell ref="E36:L36"/>
    <mergeCell ref="M36:N36"/>
    <mergeCell ref="O36:V36"/>
    <mergeCell ref="A39:B39"/>
    <mergeCell ref="C39:O39"/>
    <mergeCell ref="P39:Q39"/>
    <mergeCell ref="R39:X39"/>
    <mergeCell ref="I15:L15"/>
    <mergeCell ref="M15:X15"/>
    <mergeCell ref="I16:K16"/>
    <mergeCell ref="L16:N16"/>
    <mergeCell ref="P16:R16"/>
    <mergeCell ref="T16:V16"/>
    <mergeCell ref="I13:L13"/>
    <mergeCell ref="M13:X13"/>
    <mergeCell ref="J11:L11"/>
    <mergeCell ref="M11:O11"/>
    <mergeCell ref="I14:N14"/>
    <mergeCell ref="O14:X14"/>
  </mergeCells>
  <phoneticPr fontId="1"/>
  <conditionalFormatting sqref="E36:L36 O36:V36">
    <cfRule type="cellIs" dxfId="98" priority="1" operator="equal">
      <formula>"令和　 年　 月 　日"</formula>
    </cfRule>
  </conditionalFormatting>
  <conditionalFormatting sqref="E30:X33">
    <cfRule type="containsBlanks" dxfId="97" priority="2">
      <formula>LEN(TRIM(E30))=0</formula>
    </cfRule>
  </conditionalFormatting>
  <conditionalFormatting sqref="P25:P26 S25:W27">
    <cfRule type="containsBlanks" dxfId="96" priority="5">
      <formula>LEN(TRIM(P25))=0</formula>
    </cfRule>
  </conditionalFormatting>
  <pageMargins left="0.78740157480314965" right="0.59055118110236227" top="0.74803149606299213" bottom="0.74803149606299213" header="0.31496062992125984" footer="0.31496062992125984"/>
  <pageSetup paperSize="9" scale="90"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ES260"/>
  <sheetViews>
    <sheetView showGridLines="0" view="pageBreakPreview" topLeftCell="A7" zoomScaleNormal="100" zoomScaleSheetLayoutView="100" workbookViewId="0">
      <selection activeCell="D16" sqref="D16"/>
    </sheetView>
  </sheetViews>
  <sheetFormatPr defaultColWidth="8.875" defaultRowHeight="13.5"/>
  <cols>
    <col min="1" max="57" width="1.5" style="2" customWidth="1"/>
    <col min="58" max="58" width="5.625" style="2" customWidth="1"/>
    <col min="59" max="59" width="14.625" style="2" customWidth="1"/>
    <col min="60" max="60" width="11.75" style="2" customWidth="1"/>
    <col min="61" max="61" width="6.625" style="2" customWidth="1"/>
    <col min="62" max="62" width="7.125" style="2" customWidth="1"/>
    <col min="63" max="63" width="5.625" style="2" customWidth="1"/>
    <col min="64" max="64" width="9" style="2" customWidth="1"/>
    <col min="65" max="67" width="5.625" style="2" customWidth="1"/>
    <col min="68" max="77" width="2.625" style="2" customWidth="1"/>
    <col min="78" max="180" width="1.625" style="2" customWidth="1"/>
    <col min="181" max="16384" width="8.875" style="2"/>
  </cols>
  <sheetData>
    <row r="1" spans="1:149" ht="15.75" customHeight="1">
      <c r="B1" s="137"/>
      <c r="C1" s="137"/>
      <c r="D1" s="137"/>
      <c r="E1" s="137"/>
      <c r="F1" s="137"/>
      <c r="G1" s="137"/>
      <c r="H1" s="137"/>
      <c r="I1" s="137"/>
      <c r="J1" s="137"/>
      <c r="K1" s="137"/>
      <c r="L1" s="137"/>
      <c r="M1" s="137"/>
      <c r="N1" s="137"/>
      <c r="O1" s="137"/>
      <c r="P1" s="137"/>
      <c r="Q1" s="137"/>
      <c r="R1" s="137"/>
      <c r="S1" s="137"/>
      <c r="T1" s="137"/>
      <c r="U1" s="137"/>
      <c r="V1" s="137"/>
      <c r="W1" s="137"/>
      <c r="X1" s="137"/>
      <c r="Y1" s="137"/>
      <c r="Z1" s="137"/>
      <c r="AA1" s="137"/>
      <c r="AB1" s="137"/>
      <c r="AC1" s="137"/>
      <c r="AD1" s="137"/>
      <c r="AE1" s="137"/>
      <c r="AF1" s="137"/>
      <c r="AG1" s="137"/>
      <c r="AH1" s="137"/>
      <c r="AI1" s="137"/>
      <c r="AJ1" s="137"/>
      <c r="AK1" s="137"/>
      <c r="AL1" s="137"/>
      <c r="AM1" s="137"/>
      <c r="AN1" s="137"/>
      <c r="AO1" s="137"/>
      <c r="BC1" s="138" t="s">
        <v>68</v>
      </c>
    </row>
    <row r="2" spans="1:149" s="1" customFormat="1" ht="14.25" customHeight="1">
      <c r="AP2" s="139"/>
      <c r="AQ2" s="139"/>
      <c r="AR2" s="139"/>
      <c r="AS2" s="139"/>
      <c r="AT2" s="139"/>
      <c r="AU2" s="139"/>
      <c r="AV2" s="139"/>
      <c r="AW2" s="139"/>
      <c r="AX2" s="139"/>
      <c r="AY2" s="139"/>
      <c r="AZ2" s="139"/>
      <c r="BA2" s="139"/>
      <c r="BB2" s="139"/>
      <c r="BC2" s="13" t="s">
        <v>69</v>
      </c>
    </row>
    <row r="3" spans="1:149" s="1" customFormat="1" ht="5.25" customHeight="1">
      <c r="A3" s="719" t="s">
        <v>70</v>
      </c>
      <c r="B3" s="719"/>
      <c r="C3" s="719"/>
      <c r="D3" s="719"/>
      <c r="E3" s="719"/>
      <c r="F3" s="719"/>
      <c r="G3" s="719"/>
      <c r="H3" s="719"/>
      <c r="I3" s="719"/>
      <c r="J3" s="719"/>
      <c r="K3" s="719"/>
      <c r="L3" s="719"/>
      <c r="M3" s="719"/>
      <c r="N3" s="719"/>
      <c r="O3" s="719"/>
      <c r="P3" s="719"/>
      <c r="Q3" s="719"/>
      <c r="R3" s="719"/>
      <c r="S3" s="719"/>
      <c r="T3" s="719"/>
      <c r="U3" s="719"/>
      <c r="V3" s="719"/>
      <c r="W3" s="719"/>
      <c r="X3" s="719"/>
      <c r="Y3" s="719"/>
      <c r="Z3" s="719"/>
      <c r="AA3" s="719"/>
      <c r="AB3" s="719"/>
      <c r="AC3" s="719"/>
      <c r="AD3" s="719"/>
      <c r="AE3" s="719"/>
      <c r="AF3" s="719"/>
      <c r="AG3" s="719"/>
      <c r="AH3" s="719"/>
      <c r="AI3" s="719"/>
      <c r="AJ3" s="719"/>
      <c r="AK3" s="719"/>
      <c r="AL3" s="719"/>
      <c r="AM3" s="719"/>
      <c r="AN3" s="719"/>
      <c r="AO3" s="719"/>
      <c r="AP3" s="719"/>
      <c r="AQ3" s="719"/>
      <c r="AR3" s="719"/>
      <c r="AS3" s="719"/>
      <c r="AT3" s="719"/>
      <c r="AU3" s="719"/>
      <c r="AV3" s="719"/>
      <c r="AW3" s="719"/>
      <c r="AX3" s="719"/>
      <c r="AY3" s="719"/>
      <c r="AZ3" s="719"/>
      <c r="BA3" s="719"/>
      <c r="BB3" s="719"/>
      <c r="BC3" s="719"/>
    </row>
    <row r="4" spans="1:149" s="1" customFormat="1" ht="15.75" customHeight="1">
      <c r="A4" s="719"/>
      <c r="B4" s="719"/>
      <c r="C4" s="719"/>
      <c r="D4" s="719"/>
      <c r="E4" s="719"/>
      <c r="F4" s="719"/>
      <c r="G4" s="719"/>
      <c r="H4" s="719"/>
      <c r="I4" s="719"/>
      <c r="J4" s="719"/>
      <c r="K4" s="719"/>
      <c r="L4" s="719"/>
      <c r="M4" s="719"/>
      <c r="N4" s="719"/>
      <c r="O4" s="719"/>
      <c r="P4" s="719"/>
      <c r="Q4" s="719"/>
      <c r="R4" s="719"/>
      <c r="S4" s="719"/>
      <c r="T4" s="719"/>
      <c r="U4" s="719"/>
      <c r="V4" s="719"/>
      <c r="W4" s="719"/>
      <c r="X4" s="719"/>
      <c r="Y4" s="719"/>
      <c r="Z4" s="719"/>
      <c r="AA4" s="719"/>
      <c r="AB4" s="719"/>
      <c r="AC4" s="719"/>
      <c r="AD4" s="719"/>
      <c r="AE4" s="719"/>
      <c r="AF4" s="719"/>
      <c r="AG4" s="719"/>
      <c r="AH4" s="719"/>
      <c r="AI4" s="719"/>
      <c r="AJ4" s="719"/>
      <c r="AK4" s="719"/>
      <c r="AL4" s="719"/>
      <c r="AM4" s="719"/>
      <c r="AN4" s="719"/>
      <c r="AO4" s="719"/>
      <c r="AP4" s="719"/>
      <c r="AQ4" s="719"/>
      <c r="AR4" s="719"/>
      <c r="AS4" s="719"/>
      <c r="AT4" s="719"/>
      <c r="AU4" s="719"/>
      <c r="AV4" s="719"/>
      <c r="AW4" s="719"/>
      <c r="AX4" s="719"/>
      <c r="AY4" s="719"/>
      <c r="AZ4" s="719"/>
      <c r="BA4" s="719"/>
      <c r="BB4" s="719"/>
      <c r="BC4" s="719"/>
    </row>
    <row r="5" spans="1:149" s="1" customFormat="1" ht="15.75" customHeight="1">
      <c r="F5" s="140"/>
      <c r="G5" s="140"/>
      <c r="H5" s="140"/>
      <c r="I5" s="140"/>
      <c r="J5" s="141"/>
      <c r="K5" s="141"/>
      <c r="L5" s="141"/>
      <c r="M5" s="142"/>
      <c r="N5" s="142"/>
      <c r="O5" s="142"/>
      <c r="P5" s="142"/>
      <c r="Q5" s="142"/>
      <c r="R5" s="142"/>
      <c r="S5" s="142"/>
      <c r="T5" s="142"/>
      <c r="U5" s="142"/>
      <c r="V5" s="142"/>
      <c r="W5" s="142"/>
      <c r="X5" s="142"/>
      <c r="Y5" s="142"/>
      <c r="Z5" s="142"/>
      <c r="AA5" s="142"/>
      <c r="AB5" s="142"/>
      <c r="AC5" s="142"/>
      <c r="AD5" s="142"/>
      <c r="AE5" s="142"/>
      <c r="AF5" s="142"/>
      <c r="AG5" s="142"/>
      <c r="AH5" s="142"/>
      <c r="AI5" s="142"/>
      <c r="AJ5" s="142"/>
      <c r="AK5" s="142"/>
      <c r="AL5" s="142"/>
      <c r="AM5" s="142"/>
      <c r="AN5" s="142"/>
      <c r="AO5" s="142"/>
      <c r="AP5" s="142"/>
      <c r="AQ5" s="142"/>
      <c r="AR5" s="142"/>
      <c r="AS5" s="142"/>
      <c r="AT5" s="142"/>
      <c r="AU5" s="142"/>
      <c r="AV5" s="142"/>
      <c r="AW5" s="142"/>
      <c r="AX5" s="142"/>
      <c r="AY5" s="11"/>
      <c r="AZ5" s="11"/>
      <c r="BA5" s="11"/>
    </row>
    <row r="6" spans="1:149" s="1" customFormat="1" ht="15.75" customHeight="1">
      <c r="P6" s="131"/>
      <c r="Q6" s="131"/>
      <c r="R6" s="131"/>
      <c r="S6" s="131"/>
      <c r="T6" s="131"/>
      <c r="U6" s="131"/>
      <c r="V6" s="131"/>
      <c r="W6" s="672" t="s">
        <v>71</v>
      </c>
      <c r="X6" s="672"/>
      <c r="Y6" s="672"/>
      <c r="Z6" s="672"/>
      <c r="AA6" s="672"/>
      <c r="AB6" s="672"/>
      <c r="AC6" s="672"/>
      <c r="AD6" s="672"/>
      <c r="AE6" s="672"/>
      <c r="AF6" s="672"/>
      <c r="AG6" s="672"/>
      <c r="AH6" s="672"/>
      <c r="AI6" s="721" t="str">
        <f>IF('様式5-1号'!M13="","",'様式5-1号'!M13)</f>
        <v/>
      </c>
      <c r="AJ6" s="721"/>
      <c r="AK6" s="721"/>
      <c r="AL6" s="721"/>
      <c r="AM6" s="721"/>
      <c r="AN6" s="721"/>
      <c r="AO6" s="721"/>
      <c r="AP6" s="721"/>
      <c r="AQ6" s="721"/>
      <c r="AR6" s="721"/>
      <c r="AS6" s="721"/>
      <c r="AT6" s="721"/>
      <c r="AU6" s="721"/>
      <c r="AV6" s="721"/>
      <c r="AW6" s="721"/>
      <c r="AX6" s="721"/>
      <c r="AY6" s="721"/>
      <c r="AZ6" s="721"/>
      <c r="BA6" s="721"/>
      <c r="BB6" s="721"/>
    </row>
    <row r="7" spans="1:149" s="1" customFormat="1" ht="24.75" customHeight="1">
      <c r="M7" s="105"/>
      <c r="N7" s="105"/>
      <c r="O7" s="105"/>
      <c r="U7" s="722" t="s">
        <v>6</v>
      </c>
      <c r="V7" s="722"/>
      <c r="W7" s="722"/>
      <c r="X7" s="722"/>
      <c r="Y7" s="722"/>
      <c r="Z7" s="722"/>
      <c r="AA7" s="722"/>
      <c r="AB7" s="722"/>
      <c r="AC7" s="722"/>
      <c r="AD7" s="722"/>
      <c r="AE7" s="722"/>
      <c r="AF7" s="722"/>
      <c r="AG7" s="722"/>
      <c r="AH7" s="722"/>
      <c r="AI7" s="720" t="str">
        <f>IF('様式5-1号'!O14="","",'様式5-1号'!O14)</f>
        <v/>
      </c>
      <c r="AJ7" s="720"/>
      <c r="AK7" s="720"/>
      <c r="AL7" s="720"/>
      <c r="AM7" s="720"/>
      <c r="AN7" s="720"/>
      <c r="AO7" s="720"/>
      <c r="AP7" s="720"/>
      <c r="AQ7" s="720"/>
      <c r="AR7" s="720"/>
      <c r="AS7" s="720"/>
      <c r="AT7" s="720"/>
      <c r="AU7" s="720"/>
      <c r="AV7" s="720"/>
      <c r="AW7" s="720"/>
      <c r="AX7" s="720"/>
      <c r="AY7" s="720"/>
      <c r="AZ7" s="720"/>
      <c r="BA7" s="720"/>
      <c r="BB7" s="720"/>
    </row>
    <row r="8" spans="1:149" s="1" customFormat="1" ht="6" customHeight="1"/>
    <row r="9" spans="1:149" s="1" customFormat="1" ht="20.100000000000001" customHeight="1">
      <c r="A9" s="739" t="s">
        <v>15</v>
      </c>
      <c r="B9" s="740"/>
      <c r="C9" s="143" t="s">
        <v>72</v>
      </c>
      <c r="D9" s="143"/>
      <c r="E9" s="143"/>
      <c r="F9" s="143"/>
      <c r="G9" s="143"/>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3"/>
      <c r="AT9" s="143"/>
      <c r="AU9" s="143"/>
      <c r="AV9" s="143"/>
      <c r="AW9" s="143"/>
      <c r="AX9" s="143"/>
      <c r="AY9" s="143"/>
    </row>
    <row r="10" spans="1:149" s="1" customFormat="1" ht="6" customHeight="1">
      <c r="A10" s="144"/>
      <c r="B10" s="144"/>
      <c r="BI10" s="145"/>
      <c r="BJ10" s="145"/>
      <c r="BK10" s="145"/>
    </row>
    <row r="11" spans="1:149" s="1" customFormat="1" ht="20.100000000000001" customHeight="1">
      <c r="A11" s="146" t="s">
        <v>34</v>
      </c>
      <c r="B11" s="146"/>
      <c r="C11" s="147" t="s">
        <v>73</v>
      </c>
      <c r="D11" s="147"/>
      <c r="E11" s="147"/>
      <c r="F11" s="147"/>
      <c r="G11" s="147"/>
      <c r="H11" s="147"/>
      <c r="K11" s="741">
        <f>BG13</f>
        <v>0</v>
      </c>
      <c r="L11" s="741"/>
      <c r="M11" s="741"/>
      <c r="N11" s="741"/>
      <c r="O11" s="741"/>
      <c r="P11" s="148" t="s">
        <v>74</v>
      </c>
      <c r="Q11" s="148"/>
      <c r="R11" s="148"/>
      <c r="S11" s="148"/>
      <c r="T11" s="148"/>
      <c r="U11" s="148"/>
      <c r="V11" s="148"/>
      <c r="W11" s="148"/>
      <c r="X11" s="148"/>
      <c r="Y11" s="148"/>
      <c r="Z11" s="148"/>
      <c r="AC11" s="742"/>
      <c r="AD11" s="742"/>
      <c r="AE11" s="742"/>
      <c r="AG11" s="148" t="s">
        <v>75</v>
      </c>
      <c r="AK11" s="148"/>
      <c r="AM11" s="148"/>
      <c r="AP11" s="742"/>
      <c r="AQ11" s="742"/>
      <c r="AR11" s="742"/>
      <c r="AT11" s="148" t="s">
        <v>76</v>
      </c>
      <c r="BG11" s="555" t="s">
        <v>77</v>
      </c>
      <c r="BH11" s="555" t="s">
        <v>78</v>
      </c>
      <c r="BI11" s="555" t="s">
        <v>79</v>
      </c>
      <c r="BJ11" s="555" t="s">
        <v>80</v>
      </c>
      <c r="BK11" s="555" t="s">
        <v>81</v>
      </c>
      <c r="BL11" s="555" t="s">
        <v>82</v>
      </c>
      <c r="BM11" s="555" t="s">
        <v>83</v>
      </c>
      <c r="BN11" s="555" t="s">
        <v>84</v>
      </c>
      <c r="EB11" s="148"/>
      <c r="EC11" s="148"/>
      <c r="ED11" s="148"/>
      <c r="EE11" s="148"/>
      <c r="EF11" s="148"/>
      <c r="EG11" s="148"/>
      <c r="EH11" s="148"/>
      <c r="EI11" s="148"/>
      <c r="EJ11" s="148"/>
      <c r="EK11" s="148"/>
      <c r="EL11" s="148"/>
      <c r="EM11" s="148"/>
      <c r="EN11" s="148"/>
      <c r="EO11" s="148"/>
      <c r="EP11" s="148"/>
      <c r="EQ11" s="148"/>
      <c r="ER11" s="148"/>
      <c r="ES11" s="148"/>
    </row>
    <row r="12" spans="1:149" s="1" customFormat="1" ht="6" customHeight="1">
      <c r="A12" s="144"/>
      <c r="B12" s="144"/>
      <c r="BG12" s="556"/>
      <c r="BH12" s="556"/>
      <c r="BI12" s="556"/>
      <c r="BJ12" s="556"/>
      <c r="BK12" s="556"/>
      <c r="BL12" s="556"/>
      <c r="BM12" s="556"/>
      <c r="BN12" s="556"/>
      <c r="DQ12" s="148"/>
      <c r="DR12" s="148"/>
      <c r="DS12" s="148"/>
      <c r="DT12" s="148"/>
      <c r="DU12" s="148"/>
      <c r="DV12" s="148"/>
      <c r="DW12" s="148"/>
      <c r="DX12" s="148"/>
      <c r="DY12" s="148"/>
      <c r="DZ12" s="148"/>
      <c r="EA12" s="148"/>
      <c r="EB12" s="148"/>
      <c r="EC12" s="148"/>
      <c r="ED12" s="148"/>
      <c r="EE12" s="148"/>
      <c r="EF12" s="148"/>
      <c r="EG12" s="148"/>
      <c r="EH12" s="148"/>
      <c r="EI12" s="148"/>
      <c r="EJ12" s="148"/>
      <c r="EK12" s="148"/>
      <c r="EL12" s="148"/>
      <c r="EM12" s="148"/>
      <c r="EN12" s="148"/>
      <c r="EO12" s="148"/>
      <c r="EP12" s="148"/>
      <c r="EQ12" s="148"/>
      <c r="ER12" s="148"/>
      <c r="ES12" s="148"/>
    </row>
    <row r="13" spans="1:149" s="1" customFormat="1" ht="20.100000000000001" customHeight="1">
      <c r="A13" s="146" t="s">
        <v>85</v>
      </c>
      <c r="B13" s="146"/>
      <c r="C13" s="149" t="s">
        <v>86</v>
      </c>
      <c r="D13" s="147"/>
      <c r="E13" s="147"/>
      <c r="F13" s="147"/>
      <c r="G13" s="147"/>
      <c r="H13" s="147"/>
      <c r="I13" s="147"/>
      <c r="J13" s="147"/>
      <c r="K13" s="147"/>
      <c r="L13" s="147"/>
      <c r="M13" s="147"/>
      <c r="Q13" s="742"/>
      <c r="R13" s="742"/>
      <c r="S13" s="742"/>
      <c r="T13" s="742"/>
      <c r="U13" s="742"/>
      <c r="V13" s="738" t="s">
        <v>87</v>
      </c>
      <c r="W13" s="738"/>
      <c r="X13" s="738"/>
      <c r="Y13" s="737" t="s">
        <v>88</v>
      </c>
      <c r="Z13" s="737"/>
      <c r="AA13" s="737"/>
      <c r="AB13" s="792"/>
      <c r="AC13" s="792"/>
      <c r="AD13" s="792"/>
      <c r="AE13" s="792"/>
      <c r="AF13" s="738" t="s">
        <v>89</v>
      </c>
      <c r="AG13" s="738"/>
      <c r="AH13" s="738"/>
      <c r="AI13" s="793" t="s">
        <v>90</v>
      </c>
      <c r="AJ13" s="793"/>
      <c r="AK13" s="738"/>
      <c r="AL13" s="792"/>
      <c r="AM13" s="792"/>
      <c r="AN13" s="792"/>
      <c r="AO13" s="792"/>
      <c r="AP13" s="738" t="s">
        <v>89</v>
      </c>
      <c r="AQ13" s="738"/>
      <c r="AR13" s="738"/>
      <c r="AS13" s="737" t="s">
        <v>91</v>
      </c>
      <c r="AT13" s="737"/>
      <c r="AU13" s="738"/>
      <c r="AV13" s="792"/>
      <c r="AW13" s="792"/>
      <c r="AX13" s="792"/>
      <c r="AY13" s="792"/>
      <c r="AZ13" s="738" t="s">
        <v>92</v>
      </c>
      <c r="BA13" s="738"/>
      <c r="BB13" s="738"/>
      <c r="BC13" s="738"/>
      <c r="BG13" s="557">
        <f>SUM(BI13:BN13)</f>
        <v>0</v>
      </c>
      <c r="BH13" s="557">
        <f>ROUNDUP(BI13*6/6,0)+ROUNDUP(BJ13*5/6,0)+ROUNDUP(BK13*4/6,0)+ROUNDUP(BL13*3/6,0)+ROUNDUP(BM13*2/6,0)+ROUNDUP(BN13*1/6,0)</f>
        <v>0</v>
      </c>
      <c r="BI13" s="557">
        <f>AB13</f>
        <v>0</v>
      </c>
      <c r="BJ13" s="557">
        <f>AL13</f>
        <v>0</v>
      </c>
      <c r="BK13" s="557">
        <f>AV13</f>
        <v>0</v>
      </c>
      <c r="BL13" s="557">
        <f>N15+AD15</f>
        <v>0</v>
      </c>
      <c r="BM13" s="557">
        <f>AL15</f>
        <v>0</v>
      </c>
      <c r="BN13" s="557">
        <f>AT15</f>
        <v>0</v>
      </c>
      <c r="EB13" s="738"/>
      <c r="EC13" s="738"/>
    </row>
    <row r="14" spans="1:149" s="1" customFormat="1" ht="6" customHeight="1">
      <c r="A14" s="144"/>
      <c r="B14" s="144"/>
      <c r="BG14" s="558"/>
      <c r="BH14" s="558"/>
      <c r="BI14" s="463"/>
      <c r="BJ14" s="463"/>
      <c r="BK14" s="463"/>
      <c r="BL14" s="463"/>
      <c r="BM14" s="463"/>
      <c r="BN14" s="463"/>
      <c r="DQ14" s="5"/>
      <c r="DR14" s="5"/>
      <c r="DS14" s="5"/>
      <c r="DT14" s="5"/>
      <c r="DU14" s="5"/>
      <c r="DV14" s="150"/>
      <c r="DW14" s="150"/>
      <c r="DX14" s="5"/>
      <c r="DY14" s="5"/>
      <c r="DZ14" s="5"/>
      <c r="EA14" s="5"/>
      <c r="EB14" s="5"/>
      <c r="EC14" s="5"/>
      <c r="ED14" s="145"/>
      <c r="EE14" s="145"/>
      <c r="EF14" s="5"/>
      <c r="EG14" s="5"/>
      <c r="EH14" s="5"/>
      <c r="EI14" s="5"/>
      <c r="EJ14" s="5"/>
      <c r="EK14" s="5"/>
      <c r="EL14" s="5"/>
      <c r="EM14" s="145"/>
      <c r="EN14" s="145"/>
      <c r="EO14" s="145"/>
      <c r="EP14" s="145"/>
      <c r="EQ14" s="145"/>
      <c r="ER14" s="145"/>
    </row>
    <row r="15" spans="1:149" s="1" customFormat="1" ht="20.100000000000001" customHeight="1">
      <c r="A15" s="146"/>
      <c r="C15" s="151" t="s">
        <v>93</v>
      </c>
      <c r="D15" s="151"/>
      <c r="E15" s="151"/>
      <c r="F15" s="151"/>
      <c r="G15" s="151"/>
      <c r="H15" s="151"/>
      <c r="I15" s="151"/>
      <c r="J15" s="152" t="s">
        <v>94</v>
      </c>
      <c r="K15" s="737" t="s">
        <v>95</v>
      </c>
      <c r="L15" s="737"/>
      <c r="M15" s="737"/>
      <c r="N15" s="792"/>
      <c r="O15" s="792"/>
      <c r="P15" s="738" t="s">
        <v>92</v>
      </c>
      <c r="Q15" s="738"/>
      <c r="R15" s="738"/>
      <c r="S15" s="151" t="s">
        <v>96</v>
      </c>
      <c r="Z15" s="152" t="s">
        <v>94</v>
      </c>
      <c r="AA15" s="737" t="s">
        <v>95</v>
      </c>
      <c r="AB15" s="737"/>
      <c r="AC15" s="737"/>
      <c r="AD15" s="792"/>
      <c r="AE15" s="792"/>
      <c r="AF15" s="738" t="s">
        <v>89</v>
      </c>
      <c r="AG15" s="738"/>
      <c r="AH15" s="738"/>
      <c r="AI15" s="737" t="s">
        <v>97</v>
      </c>
      <c r="AJ15" s="737"/>
      <c r="AK15" s="737"/>
      <c r="AL15" s="792"/>
      <c r="AM15" s="792"/>
      <c r="AN15" s="738" t="s">
        <v>89</v>
      </c>
      <c r="AO15" s="738"/>
      <c r="AP15" s="738"/>
      <c r="AQ15" s="737" t="s">
        <v>98</v>
      </c>
      <c r="AR15" s="737"/>
      <c r="AS15" s="737"/>
      <c r="AT15" s="792"/>
      <c r="AU15" s="792"/>
      <c r="AV15" s="738" t="s">
        <v>92</v>
      </c>
      <c r="AW15" s="738"/>
      <c r="AX15" s="738"/>
      <c r="BF15" s="12" t="s">
        <v>63</v>
      </c>
      <c r="BG15" s="557" t="str">
        <f>IF(BG13=K11,"OK","NG")</f>
        <v>OK</v>
      </c>
      <c r="BH15" s="557" t="str">
        <f>IF(BH13=Q13,"OK","NG")</f>
        <v>OK</v>
      </c>
      <c r="BI15" s="463"/>
      <c r="BJ15" s="463"/>
      <c r="BK15" s="463"/>
      <c r="BL15" s="463"/>
      <c r="BM15" s="463"/>
      <c r="BN15" s="463"/>
      <c r="DX15" s="738"/>
      <c r="DY15" s="738"/>
    </row>
    <row r="16" spans="1:149" s="1" customFormat="1" ht="6" customHeight="1">
      <c r="A16" s="144"/>
      <c r="B16" s="144"/>
      <c r="BG16" s="463"/>
      <c r="BH16" s="463"/>
      <c r="BI16" s="463"/>
      <c r="BJ16" s="463"/>
      <c r="BK16" s="463"/>
      <c r="BL16" s="463"/>
      <c r="BM16" s="463"/>
      <c r="BN16" s="463"/>
      <c r="DQ16" s="5"/>
      <c r="DR16" s="5"/>
      <c r="DS16" s="5"/>
      <c r="DT16" s="5"/>
      <c r="DU16" s="5"/>
      <c r="DV16" s="150"/>
      <c r="DW16" s="150"/>
      <c r="DX16" s="5"/>
      <c r="DY16" s="5"/>
      <c r="DZ16" s="5"/>
      <c r="EA16" s="5"/>
      <c r="EB16" s="5"/>
      <c r="EC16" s="5"/>
      <c r="ED16" s="145"/>
      <c r="EE16" s="145"/>
      <c r="EF16" s="5"/>
      <c r="EG16" s="5"/>
      <c r="EH16" s="5"/>
      <c r="EI16" s="5"/>
      <c r="EJ16" s="5"/>
      <c r="EK16" s="5"/>
      <c r="EL16" s="5"/>
      <c r="EM16" s="145"/>
      <c r="EN16" s="145"/>
      <c r="EO16" s="145"/>
      <c r="EP16" s="145"/>
      <c r="EQ16" s="145"/>
      <c r="ER16" s="145"/>
    </row>
    <row r="17" spans="1:138" s="1" customFormat="1" ht="20.100000000000001" customHeight="1">
      <c r="A17" s="146" t="s">
        <v>99</v>
      </c>
      <c r="B17" s="146"/>
      <c r="C17" s="147" t="s">
        <v>100</v>
      </c>
      <c r="D17" s="147"/>
      <c r="E17" s="147"/>
      <c r="F17" s="147"/>
      <c r="G17" s="147"/>
      <c r="Q17" s="794" t="str">
        <f>IF(BG18=0,"",BG18)</f>
        <v/>
      </c>
      <c r="R17" s="795"/>
      <c r="S17" s="795"/>
      <c r="T17" s="795"/>
      <c r="U17" s="795"/>
      <c r="V17" s="795"/>
      <c r="W17" s="795"/>
      <c r="X17" s="796" t="s">
        <v>101</v>
      </c>
      <c r="Y17" s="796"/>
      <c r="AA17" s="738" t="s">
        <v>102</v>
      </c>
      <c r="AB17" s="738"/>
      <c r="AC17" s="738"/>
      <c r="AD17" s="738"/>
      <c r="AE17" s="738"/>
      <c r="AF17" s="738"/>
      <c r="AG17" s="738"/>
      <c r="AH17" s="738"/>
      <c r="AI17" s="797">
        <f>BH18</f>
        <v>0</v>
      </c>
      <c r="AJ17" s="797"/>
      <c r="AK17" s="797"/>
      <c r="AL17" s="797"/>
      <c r="AM17" s="797"/>
      <c r="AN17" s="738" t="s">
        <v>92</v>
      </c>
      <c r="AO17" s="738"/>
      <c r="AP17" s="738"/>
      <c r="BG17" s="544" t="s">
        <v>653</v>
      </c>
      <c r="BH17" s="544" t="s">
        <v>104</v>
      </c>
      <c r="BI17" s="559" t="s">
        <v>105</v>
      </c>
      <c r="BJ17" s="463"/>
      <c r="BK17" s="463"/>
      <c r="BL17" s="463"/>
      <c r="BM17" s="463"/>
      <c r="BN17" s="463"/>
      <c r="ED17" s="738"/>
      <c r="EE17" s="738"/>
      <c r="EF17" s="738"/>
      <c r="EG17" s="148"/>
      <c r="EH17" s="148"/>
    </row>
    <row r="18" spans="1:138" s="1" customFormat="1" ht="20.100000000000001" customHeight="1">
      <c r="A18" s="147"/>
      <c r="B18" s="147" t="s">
        <v>106</v>
      </c>
      <c r="C18" s="147"/>
      <c r="D18" s="147"/>
      <c r="E18" s="147"/>
      <c r="F18" s="147"/>
      <c r="G18" s="147"/>
      <c r="H18" s="147"/>
      <c r="I18" s="147"/>
      <c r="J18" s="147"/>
      <c r="K18" s="147"/>
      <c r="L18" s="147"/>
      <c r="M18" s="147"/>
      <c r="N18" s="147"/>
      <c r="O18" s="147"/>
      <c r="P18" s="147"/>
      <c r="Q18" s="147"/>
      <c r="AE18" s="942"/>
      <c r="AF18" s="942"/>
      <c r="AG18" s="942" t="s">
        <v>614</v>
      </c>
      <c r="AH18" s="942"/>
      <c r="AI18" s="942"/>
      <c r="AJ18" s="942"/>
      <c r="AK18" s="942"/>
      <c r="AL18" s="942"/>
      <c r="AM18" s="942"/>
      <c r="AN18" s="942"/>
      <c r="AO18" s="942"/>
      <c r="AP18" s="942"/>
      <c r="AQ18" s="942"/>
      <c r="AR18" s="942"/>
      <c r="AS18" s="942"/>
      <c r="BG18" s="653">
        <f>SUM(BG22:BG29)</f>
        <v>0</v>
      </c>
      <c r="BH18" s="560">
        <f>ROUNDDOWN(BG18/1.75,0)</f>
        <v>0</v>
      </c>
      <c r="BI18" s="945" t="str">
        <f>IF(Q13&lt;AI17,"OK","NG")</f>
        <v>NG</v>
      </c>
      <c r="BJ18" s="463"/>
      <c r="BK18" s="463"/>
      <c r="BL18" s="463"/>
      <c r="BM18" s="463"/>
      <c r="BN18" s="463"/>
      <c r="ED18" s="153"/>
      <c r="EE18" s="153"/>
      <c r="EF18" s="153"/>
      <c r="EG18" s="148"/>
      <c r="EH18" s="148"/>
    </row>
    <row r="19" spans="1:138" s="1" customFormat="1" ht="20.100000000000001" customHeight="1">
      <c r="A19" s="147"/>
      <c r="B19" s="723" t="s">
        <v>107</v>
      </c>
      <c r="C19" s="723"/>
      <c r="D19" s="2" t="s">
        <v>108</v>
      </c>
      <c r="E19" s="154"/>
      <c r="F19" s="154"/>
      <c r="G19" s="154"/>
      <c r="H19" s="154"/>
      <c r="I19" s="154"/>
      <c r="J19" s="154"/>
      <c r="K19" s="154"/>
      <c r="L19" s="154"/>
      <c r="M19" s="154"/>
      <c r="N19" s="154"/>
      <c r="O19" s="154"/>
      <c r="P19" s="154"/>
      <c r="Q19" s="154"/>
      <c r="R19" s="154"/>
      <c r="S19" s="154"/>
      <c r="T19" s="154"/>
      <c r="U19" s="154"/>
      <c r="V19" s="154"/>
      <c r="W19" s="154"/>
      <c r="X19" s="154"/>
      <c r="Y19" s="154"/>
      <c r="Z19" s="154"/>
      <c r="AA19" s="154"/>
      <c r="AB19" s="154"/>
      <c r="AC19" s="154"/>
      <c r="AD19" s="154"/>
      <c r="AE19" s="154"/>
      <c r="AF19" s="154"/>
      <c r="AG19" s="154"/>
      <c r="AH19" s="154"/>
      <c r="AI19" s="154"/>
      <c r="AJ19" s="154"/>
      <c r="AK19" s="154"/>
      <c r="AL19" s="154"/>
      <c r="AM19" s="154"/>
      <c r="AN19" s="154"/>
      <c r="AO19" s="154"/>
      <c r="AP19" s="154"/>
      <c r="AQ19" s="154"/>
      <c r="AR19" s="154"/>
      <c r="AS19" s="154"/>
      <c r="AT19" s="154"/>
      <c r="AU19" s="154"/>
      <c r="AV19" s="154"/>
      <c r="AW19" s="154"/>
      <c r="AX19" s="154"/>
      <c r="AY19" s="154"/>
      <c r="AZ19" s="154"/>
      <c r="BA19" s="154"/>
      <c r="BB19" s="154"/>
      <c r="BF19" s="2" t="s">
        <v>63</v>
      </c>
      <c r="BG19" s="559" t="str">
        <f>IF(BG18=Q17,"OK","NG")</f>
        <v>NG</v>
      </c>
      <c r="BH19" s="559" t="str">
        <f>IF(BH18=AI17,"OK","NG")</f>
        <v>OK</v>
      </c>
      <c r="BI19" s="946"/>
      <c r="BJ19" s="463"/>
      <c r="BK19" s="463"/>
      <c r="BL19" s="463"/>
      <c r="BM19" s="463"/>
      <c r="BN19" s="463"/>
      <c r="ED19" s="153"/>
      <c r="EE19" s="153"/>
      <c r="EF19" s="153"/>
      <c r="EG19" s="148"/>
      <c r="EH19" s="148"/>
    </row>
    <row r="20" spans="1:138" s="1" customFormat="1" ht="29.25" customHeight="1">
      <c r="A20" s="155"/>
      <c r="B20" s="724" t="s">
        <v>109</v>
      </c>
      <c r="C20" s="724"/>
      <c r="D20" s="724"/>
      <c r="E20" s="724"/>
      <c r="F20" s="724"/>
      <c r="G20" s="724"/>
      <c r="H20" s="724"/>
      <c r="I20" s="724"/>
      <c r="J20" s="724"/>
      <c r="K20" s="724"/>
      <c r="L20" s="724"/>
      <c r="M20" s="725" t="s">
        <v>110</v>
      </c>
      <c r="N20" s="726"/>
      <c r="O20" s="726"/>
      <c r="P20" s="726"/>
      <c r="Q20" s="726"/>
      <c r="R20" s="727"/>
      <c r="S20" s="728" t="s">
        <v>111</v>
      </c>
      <c r="T20" s="729"/>
      <c r="U20" s="729"/>
      <c r="V20" s="729"/>
      <c r="W20" s="729"/>
      <c r="X20" s="730"/>
      <c r="Y20" s="731" t="s">
        <v>112</v>
      </c>
      <c r="Z20" s="732"/>
      <c r="AA20" s="732"/>
      <c r="AB20" s="732"/>
      <c r="AC20" s="732"/>
      <c r="AD20" s="732"/>
      <c r="AE20" s="732"/>
      <c r="AF20" s="732"/>
      <c r="AG20" s="733" t="s">
        <v>113</v>
      </c>
      <c r="AH20" s="732"/>
      <c r="AI20" s="732"/>
      <c r="AJ20" s="732"/>
      <c r="AK20" s="732"/>
      <c r="AL20" s="732"/>
      <c r="AM20" s="732"/>
      <c r="AN20" s="732"/>
      <c r="AO20" s="732"/>
      <c r="AP20" s="734"/>
      <c r="AQ20" s="732" t="s">
        <v>114</v>
      </c>
      <c r="AR20" s="732"/>
      <c r="AS20" s="732"/>
      <c r="AT20" s="732"/>
      <c r="AU20" s="732"/>
      <c r="AV20" s="732"/>
      <c r="AW20" s="735" t="s">
        <v>103</v>
      </c>
      <c r="AX20" s="729"/>
      <c r="AY20" s="729"/>
      <c r="AZ20" s="729"/>
      <c r="BA20" s="729"/>
      <c r="BB20" s="736"/>
      <c r="ED20" s="153"/>
      <c r="EE20" s="153"/>
      <c r="EF20" s="153"/>
      <c r="EG20" s="148"/>
      <c r="EH20" s="148"/>
    </row>
    <row r="21" spans="1:138" s="1" customFormat="1" ht="14.25">
      <c r="A21" s="155"/>
      <c r="B21" s="743" t="s">
        <v>115</v>
      </c>
      <c r="C21" s="744"/>
      <c r="D21" s="744"/>
      <c r="E21" s="744"/>
      <c r="F21" s="744"/>
      <c r="G21" s="744"/>
      <c r="H21" s="744"/>
      <c r="I21" s="744"/>
      <c r="J21" s="744"/>
      <c r="K21" s="744"/>
      <c r="L21" s="745"/>
      <c r="M21" s="746" t="s">
        <v>116</v>
      </c>
      <c r="N21" s="747"/>
      <c r="O21" s="747"/>
      <c r="P21" s="747"/>
      <c r="Q21" s="747"/>
      <c r="R21" s="748"/>
      <c r="S21" s="746" t="s">
        <v>116</v>
      </c>
      <c r="T21" s="747"/>
      <c r="U21" s="747"/>
      <c r="V21" s="747"/>
      <c r="W21" s="747"/>
      <c r="X21" s="748"/>
      <c r="Y21" s="156"/>
      <c r="Z21" s="157"/>
      <c r="AA21" s="157"/>
      <c r="AB21" s="157"/>
      <c r="AC21" s="157"/>
      <c r="AD21" s="157"/>
      <c r="AE21" s="157"/>
      <c r="AF21" s="157"/>
      <c r="AG21" s="749" t="s">
        <v>117</v>
      </c>
      <c r="AH21" s="750"/>
      <c r="AI21" s="750"/>
      <c r="AJ21" s="750"/>
      <c r="AK21" s="750" t="s">
        <v>118</v>
      </c>
      <c r="AL21" s="750"/>
      <c r="AM21" s="750" t="s">
        <v>119</v>
      </c>
      <c r="AN21" s="750"/>
      <c r="AO21" s="750"/>
      <c r="AP21" s="750"/>
      <c r="AQ21" s="764" t="s">
        <v>116</v>
      </c>
      <c r="AR21" s="747"/>
      <c r="AS21" s="747"/>
      <c r="AT21" s="747"/>
      <c r="AU21" s="747"/>
      <c r="AV21" s="763"/>
      <c r="AW21" s="762" t="s">
        <v>116</v>
      </c>
      <c r="AX21" s="747"/>
      <c r="AY21" s="747"/>
      <c r="AZ21" s="747"/>
      <c r="BA21" s="747"/>
      <c r="BB21" s="763"/>
      <c r="BG21" s="3" t="s">
        <v>103</v>
      </c>
      <c r="ED21" s="153"/>
      <c r="EE21" s="153"/>
      <c r="EF21" s="153"/>
      <c r="EG21" s="148"/>
      <c r="EH21" s="148"/>
    </row>
    <row r="22" spans="1:138" s="1" customFormat="1" ht="12.6" customHeight="1">
      <c r="A22" s="155"/>
      <c r="B22" s="798"/>
      <c r="C22" s="799"/>
      <c r="D22" s="799"/>
      <c r="E22" s="799"/>
      <c r="F22" s="799"/>
      <c r="G22" s="799"/>
      <c r="H22" s="799"/>
      <c r="I22" s="799"/>
      <c r="J22" s="799"/>
      <c r="K22" s="799"/>
      <c r="L22" s="800"/>
      <c r="M22" s="807"/>
      <c r="N22" s="808"/>
      <c r="O22" s="808"/>
      <c r="P22" s="808"/>
      <c r="Q22" s="808"/>
      <c r="R22" s="809"/>
      <c r="S22" s="816" t="str">
        <f t="shared" ref="S22" si="0">IF(B22="","",SUM(AQ22:AV26))</f>
        <v/>
      </c>
      <c r="T22" s="817"/>
      <c r="U22" s="817"/>
      <c r="V22" s="817"/>
      <c r="W22" s="817"/>
      <c r="X22" s="818"/>
      <c r="Y22" s="825"/>
      <c r="Z22" s="826"/>
      <c r="AA22" s="826"/>
      <c r="AB22" s="826"/>
      <c r="AC22" s="826"/>
      <c r="AD22" s="826"/>
      <c r="AE22" s="826"/>
      <c r="AF22" s="827"/>
      <c r="AG22" s="828"/>
      <c r="AH22" s="828"/>
      <c r="AI22" s="829"/>
      <c r="AJ22" s="829"/>
      <c r="AK22" s="830" t="s">
        <v>118</v>
      </c>
      <c r="AL22" s="831"/>
      <c r="AM22" s="765"/>
      <c r="AN22" s="765"/>
      <c r="AO22" s="766"/>
      <c r="AP22" s="766"/>
      <c r="AQ22" s="767" t="str">
        <f>IF(Y22="","",ROUNDDOWN(AG22*AM22,2))</f>
        <v/>
      </c>
      <c r="AR22" s="768"/>
      <c r="AS22" s="768"/>
      <c r="AT22" s="768"/>
      <c r="AU22" s="768"/>
      <c r="AV22" s="768"/>
      <c r="AW22" s="769" t="str">
        <f>IF(B22="","",ROUNDDOWN(M22-S22,2))</f>
        <v/>
      </c>
      <c r="AX22" s="770"/>
      <c r="AY22" s="770"/>
      <c r="AZ22" s="770"/>
      <c r="BA22" s="770"/>
      <c r="BB22" s="771"/>
      <c r="BG22" s="943" t="str">
        <f>AW22</f>
        <v/>
      </c>
      <c r="ED22" s="153"/>
      <c r="EE22" s="153"/>
      <c r="EF22" s="153"/>
      <c r="EG22" s="148"/>
      <c r="EH22" s="148"/>
    </row>
    <row r="23" spans="1:138" s="1" customFormat="1" ht="12.6" customHeight="1">
      <c r="A23" s="155"/>
      <c r="B23" s="801"/>
      <c r="C23" s="802"/>
      <c r="D23" s="802"/>
      <c r="E23" s="802"/>
      <c r="F23" s="802"/>
      <c r="G23" s="802"/>
      <c r="H23" s="802"/>
      <c r="I23" s="802"/>
      <c r="J23" s="802"/>
      <c r="K23" s="802"/>
      <c r="L23" s="803"/>
      <c r="M23" s="810"/>
      <c r="N23" s="811"/>
      <c r="O23" s="811"/>
      <c r="P23" s="811"/>
      <c r="Q23" s="811"/>
      <c r="R23" s="812"/>
      <c r="S23" s="819"/>
      <c r="T23" s="820"/>
      <c r="U23" s="820"/>
      <c r="V23" s="820"/>
      <c r="W23" s="820"/>
      <c r="X23" s="821"/>
      <c r="Y23" s="778"/>
      <c r="Z23" s="779"/>
      <c r="AA23" s="779"/>
      <c r="AB23" s="779"/>
      <c r="AC23" s="779"/>
      <c r="AD23" s="779"/>
      <c r="AE23" s="779"/>
      <c r="AF23" s="780"/>
      <c r="AG23" s="781"/>
      <c r="AH23" s="781"/>
      <c r="AI23" s="782"/>
      <c r="AJ23" s="782"/>
      <c r="AK23" s="783" t="s">
        <v>118</v>
      </c>
      <c r="AL23" s="784"/>
      <c r="AM23" s="785"/>
      <c r="AN23" s="785"/>
      <c r="AO23" s="786"/>
      <c r="AP23" s="786"/>
      <c r="AQ23" s="787" t="str">
        <f t="shared" ref="AQ23:AQ41" si="1">IF(Y23="","",ROUNDDOWN(AG23*AM23,2))</f>
        <v/>
      </c>
      <c r="AR23" s="788"/>
      <c r="AS23" s="788"/>
      <c r="AT23" s="788"/>
      <c r="AU23" s="788"/>
      <c r="AV23" s="789"/>
      <c r="AW23" s="772"/>
      <c r="AX23" s="773"/>
      <c r="AY23" s="773"/>
      <c r="AZ23" s="773"/>
      <c r="BA23" s="773"/>
      <c r="BB23" s="774"/>
      <c r="BG23" s="944"/>
      <c r="ED23" s="153"/>
      <c r="EE23" s="153"/>
      <c r="EF23" s="153"/>
      <c r="EG23" s="148"/>
      <c r="EH23" s="148"/>
    </row>
    <row r="24" spans="1:138" s="1" customFormat="1" ht="12.6" customHeight="1">
      <c r="A24" s="155"/>
      <c r="B24" s="801"/>
      <c r="C24" s="802"/>
      <c r="D24" s="802"/>
      <c r="E24" s="802"/>
      <c r="F24" s="802"/>
      <c r="G24" s="802"/>
      <c r="H24" s="802"/>
      <c r="I24" s="802"/>
      <c r="J24" s="802"/>
      <c r="K24" s="802"/>
      <c r="L24" s="803"/>
      <c r="M24" s="810"/>
      <c r="N24" s="811"/>
      <c r="O24" s="811"/>
      <c r="P24" s="811"/>
      <c r="Q24" s="811"/>
      <c r="R24" s="812"/>
      <c r="S24" s="819"/>
      <c r="T24" s="820"/>
      <c r="U24" s="820"/>
      <c r="V24" s="820"/>
      <c r="W24" s="820"/>
      <c r="X24" s="821"/>
      <c r="Y24" s="778"/>
      <c r="Z24" s="779"/>
      <c r="AA24" s="779"/>
      <c r="AB24" s="779"/>
      <c r="AC24" s="779"/>
      <c r="AD24" s="779"/>
      <c r="AE24" s="779"/>
      <c r="AF24" s="780"/>
      <c r="AG24" s="781"/>
      <c r="AH24" s="781"/>
      <c r="AI24" s="782"/>
      <c r="AJ24" s="782"/>
      <c r="AK24" s="783" t="s">
        <v>118</v>
      </c>
      <c r="AL24" s="784"/>
      <c r="AM24" s="785"/>
      <c r="AN24" s="785"/>
      <c r="AO24" s="786"/>
      <c r="AP24" s="786"/>
      <c r="AQ24" s="787" t="str">
        <f t="shared" si="1"/>
        <v/>
      </c>
      <c r="AR24" s="788"/>
      <c r="AS24" s="788"/>
      <c r="AT24" s="788"/>
      <c r="AU24" s="788"/>
      <c r="AV24" s="789"/>
      <c r="AW24" s="772"/>
      <c r="AX24" s="773"/>
      <c r="AY24" s="773"/>
      <c r="AZ24" s="773"/>
      <c r="BA24" s="773"/>
      <c r="BB24" s="774"/>
      <c r="BG24" s="943" t="str">
        <f>AW27</f>
        <v/>
      </c>
      <c r="ED24" s="153"/>
      <c r="EE24" s="153"/>
      <c r="EF24" s="153"/>
      <c r="EG24" s="148"/>
      <c r="EH24" s="148"/>
    </row>
    <row r="25" spans="1:138" s="1" customFormat="1" ht="12.6" customHeight="1">
      <c r="A25" s="155"/>
      <c r="B25" s="801"/>
      <c r="C25" s="802"/>
      <c r="D25" s="802"/>
      <c r="E25" s="802"/>
      <c r="F25" s="802"/>
      <c r="G25" s="802"/>
      <c r="H25" s="802"/>
      <c r="I25" s="802"/>
      <c r="J25" s="802"/>
      <c r="K25" s="802"/>
      <c r="L25" s="803"/>
      <c r="M25" s="810"/>
      <c r="N25" s="811"/>
      <c r="O25" s="811"/>
      <c r="P25" s="811"/>
      <c r="Q25" s="811"/>
      <c r="R25" s="812"/>
      <c r="S25" s="819"/>
      <c r="T25" s="820"/>
      <c r="U25" s="820"/>
      <c r="V25" s="820"/>
      <c r="W25" s="820"/>
      <c r="X25" s="821"/>
      <c r="Y25" s="778"/>
      <c r="Z25" s="779"/>
      <c r="AA25" s="779"/>
      <c r="AB25" s="779"/>
      <c r="AC25" s="779"/>
      <c r="AD25" s="779"/>
      <c r="AE25" s="779"/>
      <c r="AF25" s="780"/>
      <c r="AG25" s="781"/>
      <c r="AH25" s="781"/>
      <c r="AI25" s="782"/>
      <c r="AJ25" s="782"/>
      <c r="AK25" s="783" t="s">
        <v>118</v>
      </c>
      <c r="AL25" s="784"/>
      <c r="AM25" s="785"/>
      <c r="AN25" s="785"/>
      <c r="AO25" s="786"/>
      <c r="AP25" s="786"/>
      <c r="AQ25" s="787" t="str">
        <f t="shared" si="1"/>
        <v/>
      </c>
      <c r="AR25" s="788"/>
      <c r="AS25" s="788"/>
      <c r="AT25" s="788"/>
      <c r="AU25" s="788"/>
      <c r="AV25" s="789"/>
      <c r="AW25" s="772"/>
      <c r="AX25" s="773"/>
      <c r="AY25" s="773"/>
      <c r="AZ25" s="773"/>
      <c r="BA25" s="773"/>
      <c r="BB25" s="774"/>
      <c r="BG25" s="944"/>
      <c r="ED25" s="153"/>
      <c r="EE25" s="153"/>
      <c r="EF25" s="153"/>
      <c r="EG25" s="148"/>
      <c r="EH25" s="148"/>
    </row>
    <row r="26" spans="1:138" s="1" customFormat="1" ht="12.6" customHeight="1">
      <c r="A26" s="155"/>
      <c r="B26" s="804"/>
      <c r="C26" s="805"/>
      <c r="D26" s="805"/>
      <c r="E26" s="805"/>
      <c r="F26" s="805"/>
      <c r="G26" s="805"/>
      <c r="H26" s="805"/>
      <c r="I26" s="805"/>
      <c r="J26" s="805"/>
      <c r="K26" s="805"/>
      <c r="L26" s="806"/>
      <c r="M26" s="813"/>
      <c r="N26" s="814"/>
      <c r="O26" s="814"/>
      <c r="P26" s="814"/>
      <c r="Q26" s="814"/>
      <c r="R26" s="815"/>
      <c r="S26" s="822"/>
      <c r="T26" s="823"/>
      <c r="U26" s="823"/>
      <c r="V26" s="823"/>
      <c r="W26" s="823"/>
      <c r="X26" s="824"/>
      <c r="Y26" s="832"/>
      <c r="Z26" s="833"/>
      <c r="AA26" s="833"/>
      <c r="AB26" s="833"/>
      <c r="AC26" s="833"/>
      <c r="AD26" s="833"/>
      <c r="AE26" s="833"/>
      <c r="AF26" s="834"/>
      <c r="AG26" s="835"/>
      <c r="AH26" s="835"/>
      <c r="AI26" s="836"/>
      <c r="AJ26" s="836"/>
      <c r="AK26" s="837" t="s">
        <v>118</v>
      </c>
      <c r="AL26" s="838"/>
      <c r="AM26" s="790"/>
      <c r="AN26" s="790"/>
      <c r="AO26" s="791"/>
      <c r="AP26" s="791"/>
      <c r="AQ26" s="787" t="str">
        <f t="shared" si="1"/>
        <v/>
      </c>
      <c r="AR26" s="788"/>
      <c r="AS26" s="788"/>
      <c r="AT26" s="788"/>
      <c r="AU26" s="788"/>
      <c r="AV26" s="789"/>
      <c r="AW26" s="775"/>
      <c r="AX26" s="776"/>
      <c r="AY26" s="776"/>
      <c r="AZ26" s="776"/>
      <c r="BA26" s="776"/>
      <c r="BB26" s="777"/>
      <c r="BG26" s="943" t="str">
        <f>AW32</f>
        <v/>
      </c>
      <c r="ED26" s="153"/>
      <c r="EE26" s="153"/>
      <c r="EF26" s="153"/>
      <c r="EG26" s="148"/>
      <c r="EH26" s="148"/>
    </row>
    <row r="27" spans="1:138" s="1" customFormat="1" ht="12.6" customHeight="1">
      <c r="A27" s="155"/>
      <c r="B27" s="798"/>
      <c r="C27" s="799"/>
      <c r="D27" s="799"/>
      <c r="E27" s="799"/>
      <c r="F27" s="799"/>
      <c r="G27" s="799"/>
      <c r="H27" s="799"/>
      <c r="I27" s="799"/>
      <c r="J27" s="799"/>
      <c r="K27" s="799"/>
      <c r="L27" s="800"/>
      <c r="M27" s="807"/>
      <c r="N27" s="808"/>
      <c r="O27" s="808"/>
      <c r="P27" s="808"/>
      <c r="Q27" s="808"/>
      <c r="R27" s="809"/>
      <c r="S27" s="816" t="str">
        <f t="shared" ref="S27" si="2">IF(B27="","",SUM(AQ27:AV31))</f>
        <v/>
      </c>
      <c r="T27" s="817"/>
      <c r="U27" s="817"/>
      <c r="V27" s="817"/>
      <c r="W27" s="817"/>
      <c r="X27" s="818"/>
      <c r="Y27" s="825"/>
      <c r="Z27" s="826"/>
      <c r="AA27" s="826"/>
      <c r="AB27" s="826"/>
      <c r="AC27" s="826"/>
      <c r="AD27" s="826"/>
      <c r="AE27" s="826"/>
      <c r="AF27" s="827"/>
      <c r="AG27" s="828"/>
      <c r="AH27" s="828"/>
      <c r="AI27" s="829"/>
      <c r="AJ27" s="829"/>
      <c r="AK27" s="830" t="s">
        <v>118</v>
      </c>
      <c r="AL27" s="831"/>
      <c r="AM27" s="765"/>
      <c r="AN27" s="765"/>
      <c r="AO27" s="766"/>
      <c r="AP27" s="766"/>
      <c r="AQ27" s="767" t="str">
        <f t="shared" si="1"/>
        <v/>
      </c>
      <c r="AR27" s="768"/>
      <c r="AS27" s="768"/>
      <c r="AT27" s="768"/>
      <c r="AU27" s="768"/>
      <c r="AV27" s="839"/>
      <c r="AW27" s="769" t="str">
        <f>IF(B27="","",ROUNDDOWN(M27-S27,2))</f>
        <v/>
      </c>
      <c r="AX27" s="770"/>
      <c r="AY27" s="770"/>
      <c r="AZ27" s="770"/>
      <c r="BA27" s="770"/>
      <c r="BB27" s="771"/>
      <c r="BG27" s="944"/>
      <c r="ED27" s="153"/>
      <c r="EE27" s="153"/>
      <c r="EF27" s="153"/>
      <c r="EG27" s="148"/>
      <c r="EH27" s="148"/>
    </row>
    <row r="28" spans="1:138" s="1" customFormat="1" ht="12.6" customHeight="1">
      <c r="A28" s="155"/>
      <c r="B28" s="801"/>
      <c r="C28" s="802"/>
      <c r="D28" s="802"/>
      <c r="E28" s="802"/>
      <c r="F28" s="802"/>
      <c r="G28" s="802"/>
      <c r="H28" s="802"/>
      <c r="I28" s="802"/>
      <c r="J28" s="802"/>
      <c r="K28" s="802"/>
      <c r="L28" s="803"/>
      <c r="M28" s="810"/>
      <c r="N28" s="811"/>
      <c r="O28" s="811"/>
      <c r="P28" s="811"/>
      <c r="Q28" s="811"/>
      <c r="R28" s="812"/>
      <c r="S28" s="819"/>
      <c r="T28" s="820"/>
      <c r="U28" s="820"/>
      <c r="V28" s="820"/>
      <c r="W28" s="820"/>
      <c r="X28" s="821"/>
      <c r="Y28" s="778"/>
      <c r="Z28" s="779"/>
      <c r="AA28" s="779"/>
      <c r="AB28" s="779"/>
      <c r="AC28" s="779"/>
      <c r="AD28" s="779"/>
      <c r="AE28" s="779"/>
      <c r="AF28" s="780"/>
      <c r="AG28" s="781"/>
      <c r="AH28" s="781"/>
      <c r="AI28" s="782"/>
      <c r="AJ28" s="782"/>
      <c r="AK28" s="783" t="s">
        <v>118</v>
      </c>
      <c r="AL28" s="784"/>
      <c r="AM28" s="785"/>
      <c r="AN28" s="785"/>
      <c r="AO28" s="786"/>
      <c r="AP28" s="786"/>
      <c r="AQ28" s="787" t="str">
        <f t="shared" si="1"/>
        <v/>
      </c>
      <c r="AR28" s="788"/>
      <c r="AS28" s="788"/>
      <c r="AT28" s="788"/>
      <c r="AU28" s="788"/>
      <c r="AV28" s="789"/>
      <c r="AW28" s="772"/>
      <c r="AX28" s="773"/>
      <c r="AY28" s="773"/>
      <c r="AZ28" s="773"/>
      <c r="BA28" s="773"/>
      <c r="BB28" s="774"/>
      <c r="BG28" s="943" t="str">
        <f>AW37</f>
        <v/>
      </c>
      <c r="ED28" s="153"/>
      <c r="EE28" s="153"/>
      <c r="EF28" s="153"/>
      <c r="EG28" s="148"/>
      <c r="EH28" s="148"/>
    </row>
    <row r="29" spans="1:138" s="1" customFormat="1" ht="12.6" customHeight="1">
      <c r="A29" s="155"/>
      <c r="B29" s="801"/>
      <c r="C29" s="802"/>
      <c r="D29" s="802"/>
      <c r="E29" s="802"/>
      <c r="F29" s="802"/>
      <c r="G29" s="802"/>
      <c r="H29" s="802"/>
      <c r="I29" s="802"/>
      <c r="J29" s="802"/>
      <c r="K29" s="802"/>
      <c r="L29" s="803"/>
      <c r="M29" s="810"/>
      <c r="N29" s="811"/>
      <c r="O29" s="811"/>
      <c r="P29" s="811"/>
      <c r="Q29" s="811"/>
      <c r="R29" s="812"/>
      <c r="S29" s="819"/>
      <c r="T29" s="820"/>
      <c r="U29" s="820"/>
      <c r="V29" s="820"/>
      <c r="W29" s="820"/>
      <c r="X29" s="821"/>
      <c r="Y29" s="778"/>
      <c r="Z29" s="779"/>
      <c r="AA29" s="779"/>
      <c r="AB29" s="779"/>
      <c r="AC29" s="779"/>
      <c r="AD29" s="779"/>
      <c r="AE29" s="779"/>
      <c r="AF29" s="780"/>
      <c r="AG29" s="781"/>
      <c r="AH29" s="781"/>
      <c r="AI29" s="782"/>
      <c r="AJ29" s="782"/>
      <c r="AK29" s="783" t="s">
        <v>118</v>
      </c>
      <c r="AL29" s="784"/>
      <c r="AM29" s="785"/>
      <c r="AN29" s="785"/>
      <c r="AO29" s="786"/>
      <c r="AP29" s="786"/>
      <c r="AQ29" s="787" t="str">
        <f t="shared" si="1"/>
        <v/>
      </c>
      <c r="AR29" s="788"/>
      <c r="AS29" s="788"/>
      <c r="AT29" s="788"/>
      <c r="AU29" s="788"/>
      <c r="AV29" s="789"/>
      <c r="AW29" s="772"/>
      <c r="AX29" s="773"/>
      <c r="AY29" s="773"/>
      <c r="AZ29" s="773"/>
      <c r="BA29" s="773"/>
      <c r="BB29" s="774"/>
      <c r="BG29" s="944"/>
      <c r="ED29" s="153"/>
      <c r="EE29" s="153"/>
      <c r="EF29" s="153"/>
      <c r="EG29" s="148"/>
      <c r="EH29" s="148"/>
    </row>
    <row r="30" spans="1:138" s="1" customFormat="1" ht="12.6" customHeight="1">
      <c r="A30" s="155"/>
      <c r="B30" s="801"/>
      <c r="C30" s="802"/>
      <c r="D30" s="802"/>
      <c r="E30" s="802"/>
      <c r="F30" s="802"/>
      <c r="G30" s="802"/>
      <c r="H30" s="802"/>
      <c r="I30" s="802"/>
      <c r="J30" s="802"/>
      <c r="K30" s="802"/>
      <c r="L30" s="803"/>
      <c r="M30" s="810"/>
      <c r="N30" s="811"/>
      <c r="O30" s="811"/>
      <c r="P30" s="811"/>
      <c r="Q30" s="811"/>
      <c r="R30" s="812"/>
      <c r="S30" s="819"/>
      <c r="T30" s="820"/>
      <c r="U30" s="820"/>
      <c r="V30" s="820"/>
      <c r="W30" s="820"/>
      <c r="X30" s="821"/>
      <c r="Y30" s="778"/>
      <c r="Z30" s="779"/>
      <c r="AA30" s="779"/>
      <c r="AB30" s="779"/>
      <c r="AC30" s="779"/>
      <c r="AD30" s="779"/>
      <c r="AE30" s="779"/>
      <c r="AF30" s="780"/>
      <c r="AG30" s="781"/>
      <c r="AH30" s="781"/>
      <c r="AI30" s="782"/>
      <c r="AJ30" s="782"/>
      <c r="AK30" s="783" t="s">
        <v>118</v>
      </c>
      <c r="AL30" s="784"/>
      <c r="AM30" s="785"/>
      <c r="AN30" s="785"/>
      <c r="AO30" s="786"/>
      <c r="AP30" s="786"/>
      <c r="AQ30" s="787" t="str">
        <f t="shared" si="1"/>
        <v/>
      </c>
      <c r="AR30" s="788"/>
      <c r="AS30" s="788"/>
      <c r="AT30" s="788"/>
      <c r="AU30" s="788"/>
      <c r="AV30" s="789"/>
      <c r="AW30" s="772"/>
      <c r="AX30" s="773"/>
      <c r="AY30" s="773"/>
      <c r="AZ30" s="773"/>
      <c r="BA30" s="773"/>
      <c r="BB30" s="774"/>
      <c r="ED30" s="153"/>
      <c r="EE30" s="153"/>
      <c r="EF30" s="153"/>
      <c r="EG30" s="148"/>
      <c r="EH30" s="148"/>
    </row>
    <row r="31" spans="1:138" s="1" customFormat="1" ht="12.6" customHeight="1">
      <c r="A31" s="155"/>
      <c r="B31" s="804"/>
      <c r="C31" s="805"/>
      <c r="D31" s="805"/>
      <c r="E31" s="805"/>
      <c r="F31" s="805"/>
      <c r="G31" s="805"/>
      <c r="H31" s="805"/>
      <c r="I31" s="805"/>
      <c r="J31" s="805"/>
      <c r="K31" s="805"/>
      <c r="L31" s="806"/>
      <c r="M31" s="813"/>
      <c r="N31" s="814"/>
      <c r="O31" s="814"/>
      <c r="P31" s="814"/>
      <c r="Q31" s="814"/>
      <c r="R31" s="815"/>
      <c r="S31" s="822"/>
      <c r="T31" s="823"/>
      <c r="U31" s="823"/>
      <c r="V31" s="823"/>
      <c r="W31" s="823"/>
      <c r="X31" s="824"/>
      <c r="Y31" s="832"/>
      <c r="Z31" s="833"/>
      <c r="AA31" s="833"/>
      <c r="AB31" s="833"/>
      <c r="AC31" s="833"/>
      <c r="AD31" s="833"/>
      <c r="AE31" s="833"/>
      <c r="AF31" s="834"/>
      <c r="AG31" s="835"/>
      <c r="AH31" s="835"/>
      <c r="AI31" s="836"/>
      <c r="AJ31" s="836"/>
      <c r="AK31" s="837" t="s">
        <v>118</v>
      </c>
      <c r="AL31" s="838"/>
      <c r="AM31" s="790"/>
      <c r="AN31" s="790"/>
      <c r="AO31" s="791"/>
      <c r="AP31" s="791"/>
      <c r="AQ31" s="840" t="str">
        <f t="shared" si="1"/>
        <v/>
      </c>
      <c r="AR31" s="841"/>
      <c r="AS31" s="841"/>
      <c r="AT31" s="841"/>
      <c r="AU31" s="841"/>
      <c r="AV31" s="842"/>
      <c r="AW31" s="775"/>
      <c r="AX31" s="776"/>
      <c r="AY31" s="776"/>
      <c r="AZ31" s="776"/>
      <c r="BA31" s="776"/>
      <c r="BB31" s="777"/>
      <c r="ED31" s="153"/>
      <c r="EE31" s="153"/>
      <c r="EF31" s="153"/>
      <c r="EG31" s="148"/>
      <c r="EH31" s="148"/>
    </row>
    <row r="32" spans="1:138" s="1" customFormat="1" ht="12.6" customHeight="1">
      <c r="A32" s="155"/>
      <c r="B32" s="798"/>
      <c r="C32" s="799"/>
      <c r="D32" s="799"/>
      <c r="E32" s="799"/>
      <c r="F32" s="799"/>
      <c r="G32" s="799"/>
      <c r="H32" s="799"/>
      <c r="I32" s="799"/>
      <c r="J32" s="799"/>
      <c r="K32" s="799"/>
      <c r="L32" s="800"/>
      <c r="M32" s="807"/>
      <c r="N32" s="808"/>
      <c r="O32" s="808"/>
      <c r="P32" s="808"/>
      <c r="Q32" s="808"/>
      <c r="R32" s="809"/>
      <c r="S32" s="816" t="str">
        <f>IF(B32="","",SUM(AQ32:AV36))</f>
        <v/>
      </c>
      <c r="T32" s="817"/>
      <c r="U32" s="817"/>
      <c r="V32" s="817"/>
      <c r="W32" s="817"/>
      <c r="X32" s="818"/>
      <c r="Y32" s="825"/>
      <c r="Z32" s="826"/>
      <c r="AA32" s="826"/>
      <c r="AB32" s="826"/>
      <c r="AC32" s="826"/>
      <c r="AD32" s="826"/>
      <c r="AE32" s="826"/>
      <c r="AF32" s="827"/>
      <c r="AG32" s="828"/>
      <c r="AH32" s="828"/>
      <c r="AI32" s="829"/>
      <c r="AJ32" s="829"/>
      <c r="AK32" s="830" t="s">
        <v>118</v>
      </c>
      <c r="AL32" s="831"/>
      <c r="AM32" s="765"/>
      <c r="AN32" s="765"/>
      <c r="AO32" s="766"/>
      <c r="AP32" s="766"/>
      <c r="AQ32" s="767" t="str">
        <f>IF(Y32="","",ROUNDDOWN(AG32*AM32,2))</f>
        <v/>
      </c>
      <c r="AR32" s="768"/>
      <c r="AS32" s="768"/>
      <c r="AT32" s="768"/>
      <c r="AU32" s="768"/>
      <c r="AV32" s="839"/>
      <c r="AW32" s="769" t="str">
        <f>IF(B32="","",ROUNDDOWN(M32-S32,2))</f>
        <v/>
      </c>
      <c r="AX32" s="770"/>
      <c r="AY32" s="770"/>
      <c r="AZ32" s="770"/>
      <c r="BA32" s="770"/>
      <c r="BB32" s="771"/>
      <c r="ED32" s="153"/>
      <c r="EE32" s="153"/>
      <c r="EF32" s="153"/>
      <c r="EG32" s="148"/>
      <c r="EH32" s="148"/>
    </row>
    <row r="33" spans="1:138" s="1" customFormat="1" ht="12.6" customHeight="1">
      <c r="A33" s="155"/>
      <c r="B33" s="801"/>
      <c r="C33" s="802"/>
      <c r="D33" s="802"/>
      <c r="E33" s="802"/>
      <c r="F33" s="802"/>
      <c r="G33" s="802"/>
      <c r="H33" s="802"/>
      <c r="I33" s="802"/>
      <c r="J33" s="802"/>
      <c r="K33" s="802"/>
      <c r="L33" s="803"/>
      <c r="M33" s="810"/>
      <c r="N33" s="811"/>
      <c r="O33" s="811"/>
      <c r="P33" s="811"/>
      <c r="Q33" s="811"/>
      <c r="R33" s="812"/>
      <c r="S33" s="819"/>
      <c r="T33" s="820"/>
      <c r="U33" s="820"/>
      <c r="V33" s="820"/>
      <c r="W33" s="820"/>
      <c r="X33" s="821"/>
      <c r="Y33" s="778"/>
      <c r="Z33" s="779"/>
      <c r="AA33" s="779"/>
      <c r="AB33" s="779"/>
      <c r="AC33" s="779"/>
      <c r="AD33" s="779"/>
      <c r="AE33" s="779"/>
      <c r="AF33" s="780"/>
      <c r="AG33" s="781"/>
      <c r="AH33" s="781"/>
      <c r="AI33" s="782"/>
      <c r="AJ33" s="782"/>
      <c r="AK33" s="783" t="s">
        <v>118</v>
      </c>
      <c r="AL33" s="784"/>
      <c r="AM33" s="785"/>
      <c r="AN33" s="785"/>
      <c r="AO33" s="786"/>
      <c r="AP33" s="786"/>
      <c r="AQ33" s="787" t="str">
        <f>IF(Y33="","",ROUNDDOWN(AG33*AM33,2))</f>
        <v/>
      </c>
      <c r="AR33" s="788"/>
      <c r="AS33" s="788"/>
      <c r="AT33" s="788"/>
      <c r="AU33" s="788"/>
      <c r="AV33" s="789"/>
      <c r="AW33" s="772"/>
      <c r="AX33" s="773"/>
      <c r="AY33" s="773"/>
      <c r="AZ33" s="773"/>
      <c r="BA33" s="773"/>
      <c r="BB33" s="774"/>
      <c r="ED33" s="153"/>
      <c r="EE33" s="153"/>
      <c r="EF33" s="153"/>
      <c r="EG33" s="148"/>
      <c r="EH33" s="148"/>
    </row>
    <row r="34" spans="1:138" s="1" customFormat="1" ht="12.6" customHeight="1">
      <c r="A34" s="155"/>
      <c r="B34" s="801"/>
      <c r="C34" s="802"/>
      <c r="D34" s="802"/>
      <c r="E34" s="802"/>
      <c r="F34" s="802"/>
      <c r="G34" s="802"/>
      <c r="H34" s="802"/>
      <c r="I34" s="802"/>
      <c r="J34" s="802"/>
      <c r="K34" s="802"/>
      <c r="L34" s="803"/>
      <c r="M34" s="810"/>
      <c r="N34" s="811"/>
      <c r="O34" s="811"/>
      <c r="P34" s="811"/>
      <c r="Q34" s="811"/>
      <c r="R34" s="812"/>
      <c r="S34" s="819"/>
      <c r="T34" s="820"/>
      <c r="U34" s="820"/>
      <c r="V34" s="820"/>
      <c r="W34" s="820"/>
      <c r="X34" s="821"/>
      <c r="Y34" s="778"/>
      <c r="Z34" s="779"/>
      <c r="AA34" s="779"/>
      <c r="AB34" s="779"/>
      <c r="AC34" s="779"/>
      <c r="AD34" s="779"/>
      <c r="AE34" s="779"/>
      <c r="AF34" s="780"/>
      <c r="AG34" s="781"/>
      <c r="AH34" s="781"/>
      <c r="AI34" s="782"/>
      <c r="AJ34" s="782"/>
      <c r="AK34" s="783" t="s">
        <v>118</v>
      </c>
      <c r="AL34" s="784"/>
      <c r="AM34" s="785"/>
      <c r="AN34" s="785"/>
      <c r="AO34" s="786"/>
      <c r="AP34" s="786"/>
      <c r="AQ34" s="787" t="str">
        <f>IF(Y34="","",ROUNDDOWN(AG34*AM34,2))</f>
        <v/>
      </c>
      <c r="AR34" s="788"/>
      <c r="AS34" s="788"/>
      <c r="AT34" s="788"/>
      <c r="AU34" s="788"/>
      <c r="AV34" s="789"/>
      <c r="AW34" s="772"/>
      <c r="AX34" s="773"/>
      <c r="AY34" s="773"/>
      <c r="AZ34" s="773"/>
      <c r="BA34" s="773"/>
      <c r="BB34" s="774"/>
      <c r="ED34" s="153"/>
      <c r="EE34" s="153"/>
      <c r="EF34" s="153"/>
      <c r="EG34" s="148"/>
      <c r="EH34" s="148"/>
    </row>
    <row r="35" spans="1:138" s="1" customFormat="1" ht="12.6" customHeight="1">
      <c r="A35" s="155"/>
      <c r="B35" s="801"/>
      <c r="C35" s="802"/>
      <c r="D35" s="802"/>
      <c r="E35" s="802"/>
      <c r="F35" s="802"/>
      <c r="G35" s="802"/>
      <c r="H35" s="802"/>
      <c r="I35" s="802"/>
      <c r="J35" s="802"/>
      <c r="K35" s="802"/>
      <c r="L35" s="803"/>
      <c r="M35" s="810"/>
      <c r="N35" s="811"/>
      <c r="O35" s="811"/>
      <c r="P35" s="811"/>
      <c r="Q35" s="811"/>
      <c r="R35" s="812"/>
      <c r="S35" s="819"/>
      <c r="T35" s="820"/>
      <c r="U35" s="820"/>
      <c r="V35" s="820"/>
      <c r="W35" s="820"/>
      <c r="X35" s="821"/>
      <c r="Y35" s="778"/>
      <c r="Z35" s="779"/>
      <c r="AA35" s="779"/>
      <c r="AB35" s="779"/>
      <c r="AC35" s="779"/>
      <c r="AD35" s="779"/>
      <c r="AE35" s="779"/>
      <c r="AF35" s="780"/>
      <c r="AG35" s="781"/>
      <c r="AH35" s="781"/>
      <c r="AI35" s="782"/>
      <c r="AJ35" s="782"/>
      <c r="AK35" s="783" t="s">
        <v>118</v>
      </c>
      <c r="AL35" s="784"/>
      <c r="AM35" s="785"/>
      <c r="AN35" s="785"/>
      <c r="AO35" s="786"/>
      <c r="AP35" s="786"/>
      <c r="AQ35" s="787" t="str">
        <f>IF(Y35="","",ROUNDDOWN(AG35*AM35,2))</f>
        <v/>
      </c>
      <c r="AR35" s="788"/>
      <c r="AS35" s="788"/>
      <c r="AT35" s="788"/>
      <c r="AU35" s="788"/>
      <c r="AV35" s="789"/>
      <c r="AW35" s="772"/>
      <c r="AX35" s="773"/>
      <c r="AY35" s="773"/>
      <c r="AZ35" s="773"/>
      <c r="BA35" s="773"/>
      <c r="BB35" s="774"/>
      <c r="ED35" s="153"/>
      <c r="EE35" s="153"/>
      <c r="EF35" s="153"/>
      <c r="EG35" s="148"/>
      <c r="EH35" s="148"/>
    </row>
    <row r="36" spans="1:138" s="1" customFormat="1" ht="12.6" customHeight="1">
      <c r="A36" s="155"/>
      <c r="B36" s="804"/>
      <c r="C36" s="805"/>
      <c r="D36" s="805"/>
      <c r="E36" s="805"/>
      <c r="F36" s="805"/>
      <c r="G36" s="805"/>
      <c r="H36" s="805"/>
      <c r="I36" s="805"/>
      <c r="J36" s="805"/>
      <c r="K36" s="805"/>
      <c r="L36" s="806"/>
      <c r="M36" s="813"/>
      <c r="N36" s="814"/>
      <c r="O36" s="814"/>
      <c r="P36" s="814"/>
      <c r="Q36" s="814"/>
      <c r="R36" s="815"/>
      <c r="S36" s="822"/>
      <c r="T36" s="823"/>
      <c r="U36" s="823"/>
      <c r="V36" s="823"/>
      <c r="W36" s="823"/>
      <c r="X36" s="824"/>
      <c r="Y36" s="832"/>
      <c r="Z36" s="833"/>
      <c r="AA36" s="833"/>
      <c r="AB36" s="833"/>
      <c r="AC36" s="833"/>
      <c r="AD36" s="833"/>
      <c r="AE36" s="833"/>
      <c r="AF36" s="834"/>
      <c r="AG36" s="835"/>
      <c r="AH36" s="835"/>
      <c r="AI36" s="836"/>
      <c r="AJ36" s="836"/>
      <c r="AK36" s="837" t="s">
        <v>118</v>
      </c>
      <c r="AL36" s="838"/>
      <c r="AM36" s="790"/>
      <c r="AN36" s="790"/>
      <c r="AO36" s="791"/>
      <c r="AP36" s="791"/>
      <c r="AQ36" s="840" t="str">
        <f>IF(Y36="","",ROUNDDOWN(AG36*AM36,2))</f>
        <v/>
      </c>
      <c r="AR36" s="841"/>
      <c r="AS36" s="841"/>
      <c r="AT36" s="841"/>
      <c r="AU36" s="841"/>
      <c r="AV36" s="842"/>
      <c r="AW36" s="775"/>
      <c r="AX36" s="776"/>
      <c r="AY36" s="776"/>
      <c r="AZ36" s="776"/>
      <c r="BA36" s="776"/>
      <c r="BB36" s="777"/>
      <c r="ED36" s="153"/>
      <c r="EE36" s="153"/>
      <c r="EF36" s="153"/>
      <c r="EG36" s="148"/>
      <c r="EH36" s="148"/>
    </row>
    <row r="37" spans="1:138" s="1" customFormat="1" ht="12.6" customHeight="1">
      <c r="A37" s="155"/>
      <c r="B37" s="798"/>
      <c r="C37" s="799"/>
      <c r="D37" s="799"/>
      <c r="E37" s="799"/>
      <c r="F37" s="799"/>
      <c r="G37" s="799"/>
      <c r="H37" s="799"/>
      <c r="I37" s="799"/>
      <c r="J37" s="799"/>
      <c r="K37" s="799"/>
      <c r="L37" s="800"/>
      <c r="M37" s="807"/>
      <c r="N37" s="808"/>
      <c r="O37" s="808"/>
      <c r="P37" s="808"/>
      <c r="Q37" s="808"/>
      <c r="R37" s="809"/>
      <c r="S37" s="816" t="str">
        <f>IF(B37="","",SUM(AQ37:AV41))</f>
        <v/>
      </c>
      <c r="T37" s="817"/>
      <c r="U37" s="817"/>
      <c r="V37" s="817"/>
      <c r="W37" s="817"/>
      <c r="X37" s="818"/>
      <c r="Y37" s="825"/>
      <c r="Z37" s="826"/>
      <c r="AA37" s="826"/>
      <c r="AB37" s="826"/>
      <c r="AC37" s="826"/>
      <c r="AD37" s="826"/>
      <c r="AE37" s="826"/>
      <c r="AF37" s="827"/>
      <c r="AG37" s="828"/>
      <c r="AH37" s="828"/>
      <c r="AI37" s="829"/>
      <c r="AJ37" s="829"/>
      <c r="AK37" s="830" t="s">
        <v>118</v>
      </c>
      <c r="AL37" s="831"/>
      <c r="AM37" s="765"/>
      <c r="AN37" s="765"/>
      <c r="AO37" s="766"/>
      <c r="AP37" s="766"/>
      <c r="AQ37" s="767" t="str">
        <f t="shared" si="1"/>
        <v/>
      </c>
      <c r="AR37" s="768"/>
      <c r="AS37" s="768"/>
      <c r="AT37" s="768"/>
      <c r="AU37" s="768"/>
      <c r="AV37" s="839"/>
      <c r="AW37" s="769" t="str">
        <f>IF(B37="","",ROUNDDOWN(M37-S37,2))</f>
        <v/>
      </c>
      <c r="AX37" s="770"/>
      <c r="AY37" s="770"/>
      <c r="AZ37" s="770"/>
      <c r="BA37" s="770"/>
      <c r="BB37" s="771"/>
      <c r="ED37" s="153"/>
      <c r="EE37" s="153"/>
      <c r="EF37" s="153"/>
      <c r="EG37" s="148"/>
      <c r="EH37" s="148"/>
    </row>
    <row r="38" spans="1:138" s="1" customFormat="1" ht="12.6" customHeight="1">
      <c r="A38" s="155"/>
      <c r="B38" s="801"/>
      <c r="C38" s="802"/>
      <c r="D38" s="802"/>
      <c r="E38" s="802"/>
      <c r="F38" s="802"/>
      <c r="G38" s="802"/>
      <c r="H38" s="802"/>
      <c r="I38" s="802"/>
      <c r="J38" s="802"/>
      <c r="K38" s="802"/>
      <c r="L38" s="803"/>
      <c r="M38" s="810"/>
      <c r="N38" s="811"/>
      <c r="O38" s="811"/>
      <c r="P38" s="811"/>
      <c r="Q38" s="811"/>
      <c r="R38" s="812"/>
      <c r="S38" s="819"/>
      <c r="T38" s="820"/>
      <c r="U38" s="820"/>
      <c r="V38" s="820"/>
      <c r="W38" s="820"/>
      <c r="X38" s="821"/>
      <c r="Y38" s="778"/>
      <c r="Z38" s="779"/>
      <c r="AA38" s="779"/>
      <c r="AB38" s="779"/>
      <c r="AC38" s="779"/>
      <c r="AD38" s="779"/>
      <c r="AE38" s="779"/>
      <c r="AF38" s="780"/>
      <c r="AG38" s="781"/>
      <c r="AH38" s="781"/>
      <c r="AI38" s="782"/>
      <c r="AJ38" s="782"/>
      <c r="AK38" s="783" t="s">
        <v>118</v>
      </c>
      <c r="AL38" s="784"/>
      <c r="AM38" s="785"/>
      <c r="AN38" s="785"/>
      <c r="AO38" s="786"/>
      <c r="AP38" s="786"/>
      <c r="AQ38" s="787" t="str">
        <f t="shared" si="1"/>
        <v/>
      </c>
      <c r="AR38" s="788"/>
      <c r="AS38" s="788"/>
      <c r="AT38" s="788"/>
      <c r="AU38" s="788"/>
      <c r="AV38" s="789"/>
      <c r="AW38" s="772"/>
      <c r="AX38" s="773"/>
      <c r="AY38" s="773"/>
      <c r="AZ38" s="773"/>
      <c r="BA38" s="773"/>
      <c r="BB38" s="774"/>
      <c r="ED38" s="153"/>
      <c r="EE38" s="153"/>
      <c r="EF38" s="153"/>
      <c r="EG38" s="148"/>
      <c r="EH38" s="148"/>
    </row>
    <row r="39" spans="1:138" s="1" customFormat="1" ht="12.6" customHeight="1">
      <c r="A39" s="155"/>
      <c r="B39" s="801"/>
      <c r="C39" s="802"/>
      <c r="D39" s="802"/>
      <c r="E39" s="802"/>
      <c r="F39" s="802"/>
      <c r="G39" s="802"/>
      <c r="H39" s="802"/>
      <c r="I39" s="802"/>
      <c r="J39" s="802"/>
      <c r="K39" s="802"/>
      <c r="L39" s="803"/>
      <c r="M39" s="810"/>
      <c r="N39" s="811"/>
      <c r="O39" s="811"/>
      <c r="P39" s="811"/>
      <c r="Q39" s="811"/>
      <c r="R39" s="812"/>
      <c r="S39" s="819"/>
      <c r="T39" s="820"/>
      <c r="U39" s="820"/>
      <c r="V39" s="820"/>
      <c r="W39" s="820"/>
      <c r="X39" s="821"/>
      <c r="Y39" s="778"/>
      <c r="Z39" s="779"/>
      <c r="AA39" s="779"/>
      <c r="AB39" s="779"/>
      <c r="AC39" s="779"/>
      <c r="AD39" s="779"/>
      <c r="AE39" s="779"/>
      <c r="AF39" s="780"/>
      <c r="AG39" s="781"/>
      <c r="AH39" s="781"/>
      <c r="AI39" s="782"/>
      <c r="AJ39" s="782"/>
      <c r="AK39" s="783" t="s">
        <v>118</v>
      </c>
      <c r="AL39" s="784"/>
      <c r="AM39" s="785"/>
      <c r="AN39" s="785"/>
      <c r="AO39" s="786"/>
      <c r="AP39" s="786"/>
      <c r="AQ39" s="787" t="str">
        <f t="shared" si="1"/>
        <v/>
      </c>
      <c r="AR39" s="788"/>
      <c r="AS39" s="788"/>
      <c r="AT39" s="788"/>
      <c r="AU39" s="788"/>
      <c r="AV39" s="789"/>
      <c r="AW39" s="772"/>
      <c r="AX39" s="773"/>
      <c r="AY39" s="773"/>
      <c r="AZ39" s="773"/>
      <c r="BA39" s="773"/>
      <c r="BB39" s="774"/>
      <c r="ED39" s="153"/>
      <c r="EE39" s="153"/>
      <c r="EF39" s="153"/>
      <c r="EG39" s="148"/>
      <c r="EH39" s="148"/>
    </row>
    <row r="40" spans="1:138" s="1" customFormat="1" ht="12.6" customHeight="1">
      <c r="A40" s="155"/>
      <c r="B40" s="801"/>
      <c r="C40" s="802"/>
      <c r="D40" s="802"/>
      <c r="E40" s="802"/>
      <c r="F40" s="802"/>
      <c r="G40" s="802"/>
      <c r="H40" s="802"/>
      <c r="I40" s="802"/>
      <c r="J40" s="802"/>
      <c r="K40" s="802"/>
      <c r="L40" s="803"/>
      <c r="M40" s="810"/>
      <c r="N40" s="811"/>
      <c r="O40" s="811"/>
      <c r="P40" s="811"/>
      <c r="Q40" s="811"/>
      <c r="R40" s="812"/>
      <c r="S40" s="819"/>
      <c r="T40" s="820"/>
      <c r="U40" s="820"/>
      <c r="V40" s="820"/>
      <c r="W40" s="820"/>
      <c r="X40" s="821"/>
      <c r="Y40" s="778"/>
      <c r="Z40" s="779"/>
      <c r="AA40" s="779"/>
      <c r="AB40" s="779"/>
      <c r="AC40" s="779"/>
      <c r="AD40" s="779"/>
      <c r="AE40" s="779"/>
      <c r="AF40" s="780"/>
      <c r="AG40" s="781"/>
      <c r="AH40" s="781"/>
      <c r="AI40" s="782"/>
      <c r="AJ40" s="782"/>
      <c r="AK40" s="783" t="s">
        <v>118</v>
      </c>
      <c r="AL40" s="784"/>
      <c r="AM40" s="785"/>
      <c r="AN40" s="785"/>
      <c r="AO40" s="786"/>
      <c r="AP40" s="786"/>
      <c r="AQ40" s="787" t="str">
        <f t="shared" si="1"/>
        <v/>
      </c>
      <c r="AR40" s="788"/>
      <c r="AS40" s="788"/>
      <c r="AT40" s="788"/>
      <c r="AU40" s="788"/>
      <c r="AV40" s="789"/>
      <c r="AW40" s="772"/>
      <c r="AX40" s="773"/>
      <c r="AY40" s="773"/>
      <c r="AZ40" s="773"/>
      <c r="BA40" s="773"/>
      <c r="BB40" s="774"/>
      <c r="ED40" s="153"/>
      <c r="EE40" s="153"/>
      <c r="EF40" s="153"/>
      <c r="EG40" s="148"/>
      <c r="EH40" s="148"/>
    </row>
    <row r="41" spans="1:138" s="1" customFormat="1" ht="12.6" customHeight="1">
      <c r="A41" s="155"/>
      <c r="B41" s="804"/>
      <c r="C41" s="805"/>
      <c r="D41" s="805"/>
      <c r="E41" s="805"/>
      <c r="F41" s="805"/>
      <c r="G41" s="805"/>
      <c r="H41" s="805"/>
      <c r="I41" s="805"/>
      <c r="J41" s="805"/>
      <c r="K41" s="805"/>
      <c r="L41" s="806"/>
      <c r="M41" s="813"/>
      <c r="N41" s="814"/>
      <c r="O41" s="814"/>
      <c r="P41" s="814"/>
      <c r="Q41" s="814"/>
      <c r="R41" s="815"/>
      <c r="S41" s="822"/>
      <c r="T41" s="823"/>
      <c r="U41" s="823"/>
      <c r="V41" s="823"/>
      <c r="W41" s="823"/>
      <c r="X41" s="824"/>
      <c r="Y41" s="832"/>
      <c r="Z41" s="833"/>
      <c r="AA41" s="833"/>
      <c r="AB41" s="833"/>
      <c r="AC41" s="833"/>
      <c r="AD41" s="833"/>
      <c r="AE41" s="833"/>
      <c r="AF41" s="834"/>
      <c r="AG41" s="835"/>
      <c r="AH41" s="835"/>
      <c r="AI41" s="836"/>
      <c r="AJ41" s="836"/>
      <c r="AK41" s="837" t="s">
        <v>118</v>
      </c>
      <c r="AL41" s="838"/>
      <c r="AM41" s="790"/>
      <c r="AN41" s="790"/>
      <c r="AO41" s="791"/>
      <c r="AP41" s="791"/>
      <c r="AQ41" s="840" t="str">
        <f t="shared" si="1"/>
        <v/>
      </c>
      <c r="AR41" s="841"/>
      <c r="AS41" s="841"/>
      <c r="AT41" s="841"/>
      <c r="AU41" s="841"/>
      <c r="AV41" s="842"/>
      <c r="AW41" s="775"/>
      <c r="AX41" s="776"/>
      <c r="AY41" s="776"/>
      <c r="AZ41" s="776"/>
      <c r="BA41" s="776"/>
      <c r="BB41" s="777"/>
      <c r="BG41" s="947"/>
      <c r="BH41" s="677"/>
      <c r="BI41" s="677"/>
      <c r="BJ41" s="677"/>
      <c r="BK41" s="677"/>
      <c r="BL41" s="677"/>
      <c r="BM41" s="677"/>
      <c r="BN41" s="677"/>
      <c r="BO41" s="677"/>
      <c r="ED41" s="153"/>
      <c r="EE41" s="153"/>
      <c r="EF41" s="153"/>
      <c r="EG41" s="148"/>
      <c r="EH41" s="148"/>
    </row>
    <row r="42" spans="1:138" s="1" customFormat="1" ht="6" customHeight="1">
      <c r="A42" s="144"/>
      <c r="B42" s="144"/>
      <c r="BG42" s="933" t="s">
        <v>120</v>
      </c>
      <c r="BH42" s="933">
        <f>AU45+AU47+AU49+AU51+AU53</f>
        <v>0</v>
      </c>
      <c r="BI42" s="543"/>
      <c r="BJ42" s="543"/>
      <c r="BK42" s="543"/>
      <c r="BL42" s="543"/>
      <c r="ED42" s="5"/>
      <c r="EE42" s="5"/>
      <c r="EF42" s="5"/>
    </row>
    <row r="43" spans="1:138" s="1" customFormat="1" ht="20.100000000000001" customHeight="1">
      <c r="A43" s="146" t="s">
        <v>121</v>
      </c>
      <c r="B43" s="146"/>
      <c r="C43" s="147" t="s">
        <v>122</v>
      </c>
      <c r="BG43" s="934"/>
      <c r="BH43" s="934"/>
      <c r="BI43" s="543"/>
      <c r="BJ43" s="543"/>
      <c r="BK43" s="543"/>
      <c r="BL43" s="543"/>
      <c r="BM43" s="158"/>
      <c r="BN43" s="158"/>
    </row>
    <row r="44" spans="1:138" s="1" customFormat="1" ht="20.100000000000001" customHeight="1">
      <c r="A44" s="155"/>
      <c r="B44" s="843" t="s">
        <v>123</v>
      </c>
      <c r="C44" s="844"/>
      <c r="D44" s="844"/>
      <c r="E44" s="844"/>
      <c r="F44" s="844"/>
      <c r="G44" s="844"/>
      <c r="H44" s="845"/>
      <c r="I44" s="846" t="s">
        <v>124</v>
      </c>
      <c r="J44" s="846"/>
      <c r="K44" s="846"/>
      <c r="L44" s="846"/>
      <c r="M44" s="846"/>
      <c r="N44" s="846"/>
      <c r="O44" s="846"/>
      <c r="P44" s="846"/>
      <c r="Q44" s="847"/>
      <c r="R44" s="848" t="s">
        <v>692</v>
      </c>
      <c r="S44" s="848"/>
      <c r="T44" s="848"/>
      <c r="U44" s="848"/>
      <c r="V44" s="848"/>
      <c r="W44" s="848"/>
      <c r="X44" s="848"/>
      <c r="Y44" s="848"/>
      <c r="Z44" s="848"/>
      <c r="AA44" s="848"/>
      <c r="AB44" s="848"/>
      <c r="AC44" s="848"/>
      <c r="AD44" s="848"/>
      <c r="AE44" s="848"/>
      <c r="AF44" s="848"/>
      <c r="AG44" s="848"/>
      <c r="AH44" s="848"/>
      <c r="AI44" s="848"/>
      <c r="AJ44" s="848"/>
      <c r="AK44" s="848"/>
      <c r="AL44" s="848"/>
      <c r="AM44" s="848"/>
      <c r="AN44" s="848"/>
      <c r="AO44" s="848"/>
      <c r="AP44" s="848"/>
      <c r="AQ44" s="848"/>
      <c r="AR44" s="848"/>
      <c r="AS44" s="848"/>
      <c r="AT44" s="849" t="s">
        <v>693</v>
      </c>
      <c r="AU44" s="849"/>
      <c r="AV44" s="849"/>
      <c r="AW44" s="849"/>
      <c r="AX44" s="849"/>
      <c r="AY44" s="849"/>
      <c r="AZ44" s="849"/>
      <c r="BA44" s="849"/>
      <c r="BB44" s="849"/>
      <c r="BG44" s="544" t="s">
        <v>125</v>
      </c>
      <c r="BH44" s="544" t="s">
        <v>126</v>
      </c>
      <c r="BI44" s="545" t="s">
        <v>127</v>
      </c>
      <c r="BJ44" s="545" t="s">
        <v>128</v>
      </c>
      <c r="BK44" s="545" t="s">
        <v>129</v>
      </c>
      <c r="BL44" s="537" t="s">
        <v>130</v>
      </c>
      <c r="BM44" s="159"/>
      <c r="BN44" s="160"/>
      <c r="BO44" s="160"/>
      <c r="BP44" s="160"/>
      <c r="BQ44" s="160"/>
      <c r="BR44" s="160"/>
      <c r="BS44" s="939"/>
      <c r="BT44" s="939"/>
      <c r="BU44" s="939"/>
      <c r="BV44" s="939"/>
      <c r="BW44" s="939"/>
      <c r="BX44" s="939"/>
      <c r="BY44" s="939"/>
      <c r="BZ44" s="940" t="s">
        <v>131</v>
      </c>
      <c r="CA44" s="941"/>
      <c r="CB44" s="941"/>
      <c r="CC44" s="941"/>
      <c r="CD44" s="941"/>
      <c r="CE44" s="941"/>
      <c r="CQ44" s="677" t="s">
        <v>132</v>
      </c>
      <c r="CR44" s="677"/>
      <c r="CS44" s="677"/>
      <c r="CT44" s="677"/>
      <c r="CU44" s="677"/>
      <c r="CV44" s="677"/>
      <c r="CW44" s="677"/>
      <c r="CX44" s="677"/>
    </row>
    <row r="45" spans="1:138" s="1" customFormat="1" ht="17.25" customHeight="1">
      <c r="A45" s="155"/>
      <c r="B45" s="850" t="s">
        <v>133</v>
      </c>
      <c r="C45" s="851"/>
      <c r="D45" s="851"/>
      <c r="E45" s="851"/>
      <c r="F45" s="851"/>
      <c r="G45" s="851"/>
      <c r="H45" s="852"/>
      <c r="I45" s="853" t="s">
        <v>134</v>
      </c>
      <c r="J45" s="854"/>
      <c r="K45" s="854"/>
      <c r="L45" s="854"/>
      <c r="M45" s="854"/>
      <c r="N45" s="854"/>
      <c r="O45" s="854"/>
      <c r="P45" s="854"/>
      <c r="Q45" s="854"/>
      <c r="R45" s="161"/>
      <c r="S45" s="857" t="s">
        <v>135</v>
      </c>
      <c r="T45" s="857"/>
      <c r="U45" s="857"/>
      <c r="V45" s="857"/>
      <c r="W45" s="857"/>
      <c r="X45" s="859" t="s">
        <v>41</v>
      </c>
      <c r="Y45" s="859"/>
      <c r="Z45" s="859"/>
      <c r="AA45" s="861" t="s">
        <v>135</v>
      </c>
      <c r="AB45" s="861"/>
      <c r="AC45" s="861"/>
      <c r="AD45" s="861"/>
      <c r="AE45" s="861"/>
      <c r="AF45" s="863" t="s">
        <v>94</v>
      </c>
      <c r="AG45" s="863"/>
      <c r="AH45" s="919" t="str">
        <f>IF(S45="：","",AA45-S45)</f>
        <v/>
      </c>
      <c r="AI45" s="919"/>
      <c r="AJ45" s="919"/>
      <c r="AK45" s="919"/>
      <c r="AL45" s="919"/>
      <c r="AM45" s="919"/>
      <c r="AN45" s="919"/>
      <c r="AO45" s="919"/>
      <c r="AP45" s="919"/>
      <c r="AQ45" s="919"/>
      <c r="AR45" s="921" t="s">
        <v>9</v>
      </c>
      <c r="AS45" s="922"/>
      <c r="AT45" s="162"/>
      <c r="AU45" s="925"/>
      <c r="AV45" s="925"/>
      <c r="AW45" s="925"/>
      <c r="AX45" s="925"/>
      <c r="AY45" s="925"/>
      <c r="AZ45" s="925"/>
      <c r="BA45" s="752" t="s">
        <v>136</v>
      </c>
      <c r="BB45" s="753"/>
      <c r="BG45" s="546" t="s">
        <v>137</v>
      </c>
      <c r="BH45" s="547" t="e">
        <f>AA45-S45</f>
        <v>#VALUE!</v>
      </c>
      <c r="BI45" s="548" t="e">
        <f>IF(BH45&gt;=$BF$55,"OK","NG")</f>
        <v>#VALUE!</v>
      </c>
      <c r="BJ45" s="548" t="e">
        <f>IF(BH45&gt;$BG$55,"OK","NG")</f>
        <v>#VALUE!</v>
      </c>
      <c r="BK45" s="548" t="str">
        <f>IF(AA45&gt;$BG$58,"有","無")</f>
        <v>有</v>
      </c>
      <c r="BL45" s="930" t="e">
        <f>IF(AND(BJ45="OK",BK45="有",BJ47="OK",BK47="有"),"可","不可")</f>
        <v>#VALUE!</v>
      </c>
      <c r="BM45" s="163"/>
      <c r="BN45" s="164"/>
      <c r="BO45" s="164"/>
      <c r="BP45" s="164"/>
      <c r="BQ45" s="164"/>
      <c r="BR45" s="164"/>
      <c r="BS45" s="929"/>
      <c r="BT45" s="929"/>
      <c r="BU45" s="929"/>
      <c r="BV45" s="929"/>
      <c r="BW45" s="929"/>
      <c r="BX45" s="929"/>
      <c r="BY45" s="929"/>
      <c r="BZ45" s="896" t="str">
        <f>IF(AND(BM45&gt;=BG47,BM47&gt;=BG47,BS45="有",BS47="有"),"可","不可")</f>
        <v>不可</v>
      </c>
      <c r="CA45" s="896"/>
      <c r="CB45" s="896"/>
      <c r="CC45" s="896"/>
      <c r="CD45" s="896"/>
      <c r="CE45" s="935"/>
      <c r="CI45" s="928" t="e">
        <f>ROUNDDOWN(AH45/$BG$41,2)</f>
        <v>#VALUE!</v>
      </c>
      <c r="CJ45" s="928"/>
      <c r="CK45" s="928"/>
      <c r="CL45" s="928"/>
      <c r="CM45" s="928"/>
      <c r="CN45" s="928"/>
      <c r="CO45" s="928"/>
      <c r="CP45" s="928"/>
      <c r="CQ45" s="677" t="e">
        <f>CI45*AU45</f>
        <v>#VALUE!</v>
      </c>
      <c r="CR45" s="677"/>
      <c r="CS45" s="677"/>
      <c r="CT45" s="677"/>
      <c r="CU45" s="677"/>
      <c r="CV45" s="677"/>
      <c r="CW45" s="677"/>
      <c r="CX45" s="677"/>
    </row>
    <row r="46" spans="1:138" s="1" customFormat="1" ht="3.75" customHeight="1">
      <c r="A46" s="155"/>
      <c r="B46" s="850"/>
      <c r="C46" s="851"/>
      <c r="D46" s="851"/>
      <c r="E46" s="851"/>
      <c r="F46" s="851"/>
      <c r="G46" s="851"/>
      <c r="H46" s="852"/>
      <c r="I46" s="855"/>
      <c r="J46" s="856"/>
      <c r="K46" s="856"/>
      <c r="L46" s="856"/>
      <c r="M46" s="856"/>
      <c r="N46" s="856"/>
      <c r="O46" s="856"/>
      <c r="P46" s="856"/>
      <c r="Q46" s="856"/>
      <c r="R46" s="165"/>
      <c r="S46" s="858"/>
      <c r="T46" s="858"/>
      <c r="U46" s="858"/>
      <c r="V46" s="858"/>
      <c r="W46" s="858"/>
      <c r="X46" s="860"/>
      <c r="Y46" s="860"/>
      <c r="Z46" s="860"/>
      <c r="AA46" s="862"/>
      <c r="AB46" s="862"/>
      <c r="AC46" s="862"/>
      <c r="AD46" s="862"/>
      <c r="AE46" s="862"/>
      <c r="AF46" s="864"/>
      <c r="AG46" s="864"/>
      <c r="AH46" s="920"/>
      <c r="AI46" s="920"/>
      <c r="AJ46" s="920"/>
      <c r="AK46" s="920"/>
      <c r="AL46" s="920"/>
      <c r="AM46" s="920"/>
      <c r="AN46" s="920"/>
      <c r="AO46" s="920"/>
      <c r="AP46" s="920"/>
      <c r="AQ46" s="920"/>
      <c r="AR46" s="923"/>
      <c r="AS46" s="924"/>
      <c r="AT46" s="166"/>
      <c r="AU46" s="167"/>
      <c r="AV46" s="167"/>
      <c r="AW46" s="167"/>
      <c r="AX46" s="167"/>
      <c r="AY46" s="167"/>
      <c r="AZ46" s="167"/>
      <c r="BA46" s="754"/>
      <c r="BB46" s="755"/>
      <c r="BG46" s="549"/>
      <c r="BH46" s="550"/>
      <c r="BI46" s="550"/>
      <c r="BJ46" s="550"/>
      <c r="BK46" s="550"/>
      <c r="BL46" s="931"/>
      <c r="BM46" s="163"/>
      <c r="BN46" s="164"/>
      <c r="BO46" s="164"/>
      <c r="BP46" s="164"/>
      <c r="BQ46" s="164"/>
      <c r="BR46" s="164"/>
      <c r="BS46" s="929"/>
      <c r="BT46" s="929"/>
      <c r="BU46" s="929"/>
      <c r="BV46" s="929"/>
      <c r="BW46" s="929"/>
      <c r="BX46" s="929"/>
      <c r="BY46" s="929"/>
      <c r="BZ46" s="677"/>
      <c r="CA46" s="677"/>
      <c r="CB46" s="677"/>
      <c r="CC46" s="677"/>
      <c r="CD46" s="677"/>
      <c r="CE46" s="936"/>
      <c r="CI46" s="928"/>
      <c r="CJ46" s="928"/>
      <c r="CK46" s="928"/>
      <c r="CL46" s="928"/>
      <c r="CM46" s="928"/>
      <c r="CN46" s="928"/>
      <c r="CO46" s="928"/>
      <c r="CP46" s="928"/>
      <c r="CQ46" s="677"/>
      <c r="CR46" s="677"/>
      <c r="CS46" s="677"/>
      <c r="CT46" s="677"/>
      <c r="CU46" s="677"/>
      <c r="CV46" s="677"/>
      <c r="CW46" s="677"/>
      <c r="CX46" s="677"/>
    </row>
    <row r="47" spans="1:138" s="1" customFormat="1" ht="17.25" customHeight="1">
      <c r="A47" s="155"/>
      <c r="B47" s="850"/>
      <c r="C47" s="851"/>
      <c r="D47" s="851"/>
      <c r="E47" s="851"/>
      <c r="F47" s="851"/>
      <c r="G47" s="851"/>
      <c r="H47" s="852"/>
      <c r="I47" s="865" t="s">
        <v>138</v>
      </c>
      <c r="J47" s="866"/>
      <c r="K47" s="866"/>
      <c r="L47" s="866"/>
      <c r="M47" s="866"/>
      <c r="N47" s="866"/>
      <c r="O47" s="866"/>
      <c r="P47" s="866"/>
      <c r="Q47" s="866"/>
      <c r="R47" s="161"/>
      <c r="S47" s="857" t="s">
        <v>135</v>
      </c>
      <c r="T47" s="857"/>
      <c r="U47" s="857"/>
      <c r="V47" s="857"/>
      <c r="W47" s="857"/>
      <c r="X47" s="859" t="s">
        <v>41</v>
      </c>
      <c r="Y47" s="859"/>
      <c r="Z47" s="859"/>
      <c r="AA47" s="861" t="s">
        <v>135</v>
      </c>
      <c r="AB47" s="861"/>
      <c r="AC47" s="861"/>
      <c r="AD47" s="861"/>
      <c r="AE47" s="861"/>
      <c r="AF47" s="863" t="s">
        <v>94</v>
      </c>
      <c r="AG47" s="863"/>
      <c r="AH47" s="919" t="str">
        <f>IF(S47="：","",AA47-S47)</f>
        <v/>
      </c>
      <c r="AI47" s="919"/>
      <c r="AJ47" s="919"/>
      <c r="AK47" s="919"/>
      <c r="AL47" s="919"/>
      <c r="AM47" s="919"/>
      <c r="AN47" s="919"/>
      <c r="AO47" s="919"/>
      <c r="AP47" s="919"/>
      <c r="AQ47" s="919"/>
      <c r="AR47" s="921" t="s">
        <v>9</v>
      </c>
      <c r="AS47" s="922"/>
      <c r="AT47" s="162"/>
      <c r="AU47" s="925"/>
      <c r="AV47" s="925"/>
      <c r="AW47" s="925"/>
      <c r="AX47" s="925"/>
      <c r="AY47" s="925"/>
      <c r="AZ47" s="925"/>
      <c r="BA47" s="752" t="s">
        <v>136</v>
      </c>
      <c r="BB47" s="753"/>
      <c r="BG47" s="551" t="s">
        <v>139</v>
      </c>
      <c r="BH47" s="547" t="e">
        <f>AA47-S47</f>
        <v>#VALUE!</v>
      </c>
      <c r="BI47" s="548" t="e">
        <f>IF(BH47&gt;=$BF$55,"OK","NG")</f>
        <v>#VALUE!</v>
      </c>
      <c r="BJ47" s="548" t="e">
        <f>IF(BH47&gt;$BG$55,"OK","NG")</f>
        <v>#VALUE!</v>
      </c>
      <c r="BK47" s="548" t="str">
        <f>IF(AA47&gt;$BG$58,"有","無")</f>
        <v>有</v>
      </c>
      <c r="BL47" s="931"/>
      <c r="BM47" s="163"/>
      <c r="BN47" s="164"/>
      <c r="BO47" s="164"/>
      <c r="BP47" s="164"/>
      <c r="BQ47" s="164"/>
      <c r="BR47" s="164"/>
      <c r="BS47" s="929"/>
      <c r="BT47" s="929"/>
      <c r="BU47" s="929"/>
      <c r="BV47" s="929"/>
      <c r="BW47" s="929"/>
      <c r="BX47" s="929"/>
      <c r="BY47" s="929"/>
      <c r="BZ47" s="677"/>
      <c r="CA47" s="677"/>
      <c r="CB47" s="677"/>
      <c r="CC47" s="677"/>
      <c r="CD47" s="677"/>
      <c r="CE47" s="936"/>
      <c r="CI47" s="928" t="e">
        <f>ROUNDDOWN(AH47/$BG$41,2)</f>
        <v>#VALUE!</v>
      </c>
      <c r="CJ47" s="928"/>
      <c r="CK47" s="928"/>
      <c r="CL47" s="928"/>
      <c r="CM47" s="928"/>
      <c r="CN47" s="928"/>
      <c r="CO47" s="928"/>
      <c r="CP47" s="928"/>
      <c r="CQ47" s="677" t="e">
        <f>CI47*AU47</f>
        <v>#VALUE!</v>
      </c>
      <c r="CR47" s="677"/>
      <c r="CS47" s="677"/>
      <c r="CT47" s="677"/>
      <c r="CU47" s="677"/>
      <c r="CV47" s="677"/>
      <c r="CW47" s="677"/>
      <c r="CX47" s="677"/>
    </row>
    <row r="48" spans="1:138" s="1" customFormat="1" ht="3.75" customHeight="1">
      <c r="A48" s="155"/>
      <c r="B48" s="850"/>
      <c r="C48" s="851"/>
      <c r="D48" s="851"/>
      <c r="E48" s="851"/>
      <c r="F48" s="851"/>
      <c r="G48" s="851"/>
      <c r="H48" s="852"/>
      <c r="I48" s="867"/>
      <c r="J48" s="868"/>
      <c r="K48" s="868"/>
      <c r="L48" s="868"/>
      <c r="M48" s="868"/>
      <c r="N48" s="868"/>
      <c r="O48" s="868"/>
      <c r="P48" s="868"/>
      <c r="Q48" s="868"/>
      <c r="R48" s="165"/>
      <c r="S48" s="858"/>
      <c r="T48" s="858"/>
      <c r="U48" s="858"/>
      <c r="V48" s="858"/>
      <c r="W48" s="858"/>
      <c r="X48" s="860"/>
      <c r="Y48" s="860"/>
      <c r="Z48" s="860"/>
      <c r="AA48" s="862"/>
      <c r="AB48" s="862"/>
      <c r="AC48" s="862"/>
      <c r="AD48" s="862"/>
      <c r="AE48" s="862"/>
      <c r="AF48" s="864"/>
      <c r="AG48" s="864"/>
      <c r="AH48" s="920"/>
      <c r="AI48" s="920"/>
      <c r="AJ48" s="920"/>
      <c r="AK48" s="920"/>
      <c r="AL48" s="920"/>
      <c r="AM48" s="920"/>
      <c r="AN48" s="920"/>
      <c r="AO48" s="920"/>
      <c r="AP48" s="920"/>
      <c r="AQ48" s="920"/>
      <c r="AR48" s="923"/>
      <c r="AS48" s="924"/>
      <c r="AT48" s="166"/>
      <c r="AU48" s="167"/>
      <c r="AV48" s="167"/>
      <c r="AW48" s="167"/>
      <c r="AX48" s="167"/>
      <c r="AY48" s="167"/>
      <c r="AZ48" s="167"/>
      <c r="BA48" s="754"/>
      <c r="BB48" s="755"/>
      <c r="BG48" s="549"/>
      <c r="BH48" s="550"/>
      <c r="BI48" s="550"/>
      <c r="BJ48" s="552"/>
      <c r="BK48" s="550"/>
      <c r="BL48" s="932"/>
      <c r="BM48" s="163"/>
      <c r="BN48" s="164"/>
      <c r="BO48" s="164"/>
      <c r="BP48" s="164"/>
      <c r="BQ48" s="164"/>
      <c r="BR48" s="164"/>
      <c r="BS48" s="929"/>
      <c r="BT48" s="929"/>
      <c r="BU48" s="929"/>
      <c r="BV48" s="929"/>
      <c r="BW48" s="929"/>
      <c r="BX48" s="929"/>
      <c r="BY48" s="929"/>
      <c r="BZ48" s="937"/>
      <c r="CA48" s="937"/>
      <c r="CB48" s="937"/>
      <c r="CC48" s="937"/>
      <c r="CD48" s="937"/>
      <c r="CE48" s="938"/>
      <c r="CI48" s="928"/>
      <c r="CJ48" s="928"/>
      <c r="CK48" s="928"/>
      <c r="CL48" s="928"/>
      <c r="CM48" s="928"/>
      <c r="CN48" s="928"/>
      <c r="CO48" s="928"/>
      <c r="CP48" s="928"/>
      <c r="CQ48" s="677"/>
      <c r="CR48" s="677"/>
      <c r="CS48" s="677"/>
      <c r="CT48" s="677"/>
      <c r="CU48" s="677"/>
      <c r="CV48" s="677"/>
      <c r="CW48" s="677"/>
      <c r="CX48" s="677"/>
    </row>
    <row r="49" spans="1:120" s="1" customFormat="1" ht="17.25" customHeight="1">
      <c r="A49" s="155"/>
      <c r="B49" s="871" t="s">
        <v>140</v>
      </c>
      <c r="C49" s="872"/>
      <c r="D49" s="872"/>
      <c r="E49" s="872"/>
      <c r="F49" s="872"/>
      <c r="G49" s="872"/>
      <c r="H49" s="872"/>
      <c r="I49" s="847" t="s">
        <v>141</v>
      </c>
      <c r="J49" s="869"/>
      <c r="K49" s="869"/>
      <c r="L49" s="869"/>
      <c r="M49" s="869"/>
      <c r="N49" s="869"/>
      <c r="O49" s="869"/>
      <c r="P49" s="869"/>
      <c r="Q49" s="869"/>
      <c r="R49" s="161"/>
      <c r="S49" s="857" t="s">
        <v>135</v>
      </c>
      <c r="T49" s="857"/>
      <c r="U49" s="857"/>
      <c r="V49" s="857"/>
      <c r="W49" s="857"/>
      <c r="X49" s="859" t="s">
        <v>41</v>
      </c>
      <c r="Y49" s="859"/>
      <c r="Z49" s="859"/>
      <c r="AA49" s="861" t="s">
        <v>135</v>
      </c>
      <c r="AB49" s="861"/>
      <c r="AC49" s="861"/>
      <c r="AD49" s="861"/>
      <c r="AE49" s="861"/>
      <c r="AF49" s="863" t="s">
        <v>94</v>
      </c>
      <c r="AG49" s="863"/>
      <c r="AH49" s="919" t="str">
        <f>IF(S49="：","",AA49-S49)</f>
        <v/>
      </c>
      <c r="AI49" s="919"/>
      <c r="AJ49" s="919"/>
      <c r="AK49" s="919"/>
      <c r="AL49" s="919"/>
      <c r="AM49" s="919"/>
      <c r="AN49" s="919"/>
      <c r="AO49" s="919"/>
      <c r="AP49" s="919"/>
      <c r="AQ49" s="919"/>
      <c r="AR49" s="921" t="s">
        <v>9</v>
      </c>
      <c r="AS49" s="922"/>
      <c r="AT49" s="162"/>
      <c r="AU49" s="925"/>
      <c r="AV49" s="925"/>
      <c r="AW49" s="925"/>
      <c r="AX49" s="925"/>
      <c r="AY49" s="925"/>
      <c r="AZ49" s="925"/>
      <c r="BA49" s="752" t="s">
        <v>136</v>
      </c>
      <c r="BB49" s="753"/>
      <c r="BG49" s="546" t="s">
        <v>142</v>
      </c>
      <c r="BH49" s="547" t="e">
        <f>AA49-S49</f>
        <v>#VALUE!</v>
      </c>
      <c r="BI49" s="548" t="e">
        <f>IF(BH49&gt;=$BG$57,"OK","NG")</f>
        <v>#VALUE!</v>
      </c>
      <c r="BJ49" s="548" t="e">
        <f>IF(BH49&gt;$BG$57,"OK","NG")</f>
        <v>#VALUE!</v>
      </c>
      <c r="BK49" s="548" t="str">
        <f>IF(AA49&gt;$BG$58,"有","無")</f>
        <v>有</v>
      </c>
      <c r="BL49" s="930" t="e">
        <f>IF(AND(BJ49="OK",BK49="有",BJ51="OK",BK51="有"),"可","不可")</f>
        <v>#VALUE!</v>
      </c>
      <c r="BM49" s="163"/>
      <c r="BN49" s="164"/>
      <c r="BO49" s="164"/>
      <c r="BP49" s="164"/>
      <c r="BQ49" s="164"/>
      <c r="BR49" s="164"/>
      <c r="BS49" s="929"/>
      <c r="BT49" s="929"/>
      <c r="BU49" s="929"/>
      <c r="BV49" s="929"/>
      <c r="BW49" s="929"/>
      <c r="BX49" s="929"/>
      <c r="BY49" s="929"/>
      <c r="BZ49" s="896" t="str">
        <f>IF(AND(BM49&gt;=BG51,BM51&gt;=BG51,BS49="有",BS51="有"),"可","不可")</f>
        <v>不可</v>
      </c>
      <c r="CA49" s="896"/>
      <c r="CB49" s="896"/>
      <c r="CC49" s="896"/>
      <c r="CD49" s="896"/>
      <c r="CE49" s="935"/>
      <c r="CI49" s="928" t="e">
        <f>ROUNDDOWN(AH49/$BG$41,2)</f>
        <v>#VALUE!</v>
      </c>
      <c r="CJ49" s="928"/>
      <c r="CK49" s="928"/>
      <c r="CL49" s="928"/>
      <c r="CM49" s="928"/>
      <c r="CN49" s="928"/>
      <c r="CO49" s="928"/>
      <c r="CP49" s="928"/>
      <c r="CQ49" s="677" t="e">
        <f>CI49*AU49</f>
        <v>#VALUE!</v>
      </c>
      <c r="CR49" s="677"/>
      <c r="CS49" s="677"/>
      <c r="CT49" s="677"/>
      <c r="CU49" s="677"/>
      <c r="CV49" s="677"/>
      <c r="CW49" s="677"/>
      <c r="CX49" s="677"/>
    </row>
    <row r="50" spans="1:120" s="1" customFormat="1" ht="3.75" customHeight="1">
      <c r="A50" s="155"/>
      <c r="B50" s="873"/>
      <c r="C50" s="874"/>
      <c r="D50" s="874"/>
      <c r="E50" s="874"/>
      <c r="F50" s="874"/>
      <c r="G50" s="874"/>
      <c r="H50" s="874"/>
      <c r="I50" s="847"/>
      <c r="J50" s="869"/>
      <c r="K50" s="869"/>
      <c r="L50" s="869"/>
      <c r="M50" s="869"/>
      <c r="N50" s="869"/>
      <c r="O50" s="869"/>
      <c r="P50" s="869"/>
      <c r="Q50" s="869"/>
      <c r="R50" s="165"/>
      <c r="S50" s="858"/>
      <c r="T50" s="858"/>
      <c r="U50" s="858"/>
      <c r="V50" s="858"/>
      <c r="W50" s="858"/>
      <c r="X50" s="860"/>
      <c r="Y50" s="860"/>
      <c r="Z50" s="860"/>
      <c r="AA50" s="862"/>
      <c r="AB50" s="862"/>
      <c r="AC50" s="862"/>
      <c r="AD50" s="862"/>
      <c r="AE50" s="862"/>
      <c r="AF50" s="864"/>
      <c r="AG50" s="864"/>
      <c r="AH50" s="920"/>
      <c r="AI50" s="920"/>
      <c r="AJ50" s="920"/>
      <c r="AK50" s="920"/>
      <c r="AL50" s="920"/>
      <c r="AM50" s="920"/>
      <c r="AN50" s="920"/>
      <c r="AO50" s="920"/>
      <c r="AP50" s="920"/>
      <c r="AQ50" s="920"/>
      <c r="AR50" s="923"/>
      <c r="AS50" s="924"/>
      <c r="AT50" s="166"/>
      <c r="AU50" s="167"/>
      <c r="AV50" s="167"/>
      <c r="AW50" s="167"/>
      <c r="AX50" s="167"/>
      <c r="AY50" s="167"/>
      <c r="AZ50" s="167"/>
      <c r="BA50" s="754"/>
      <c r="BB50" s="755"/>
      <c r="BG50" s="549"/>
      <c r="BH50" s="550"/>
      <c r="BI50" s="550"/>
      <c r="BJ50" s="552"/>
      <c r="BK50" s="550"/>
      <c r="BL50" s="931"/>
      <c r="BM50" s="163"/>
      <c r="BN50" s="164"/>
      <c r="BO50" s="164"/>
      <c r="BP50" s="164"/>
      <c r="BQ50" s="164"/>
      <c r="BR50" s="164"/>
      <c r="BS50" s="929"/>
      <c r="BT50" s="929"/>
      <c r="BU50" s="929"/>
      <c r="BV50" s="929"/>
      <c r="BW50" s="929"/>
      <c r="BX50" s="929"/>
      <c r="BY50" s="929"/>
      <c r="BZ50" s="677"/>
      <c r="CA50" s="677"/>
      <c r="CB50" s="677"/>
      <c r="CC50" s="677"/>
      <c r="CD50" s="677"/>
      <c r="CE50" s="936"/>
      <c r="CI50" s="928"/>
      <c r="CJ50" s="928"/>
      <c r="CK50" s="928"/>
      <c r="CL50" s="928"/>
      <c r="CM50" s="928"/>
      <c r="CN50" s="928"/>
      <c r="CO50" s="928"/>
      <c r="CP50" s="928"/>
      <c r="CQ50" s="677"/>
      <c r="CR50" s="677"/>
      <c r="CS50" s="677"/>
      <c r="CT50" s="677"/>
      <c r="CU50" s="677"/>
      <c r="CV50" s="677"/>
      <c r="CW50" s="677"/>
      <c r="CX50" s="677"/>
    </row>
    <row r="51" spans="1:120" s="1" customFormat="1" ht="17.25" customHeight="1">
      <c r="A51" s="155"/>
      <c r="B51" s="873"/>
      <c r="C51" s="874"/>
      <c r="D51" s="874"/>
      <c r="E51" s="874"/>
      <c r="F51" s="874"/>
      <c r="G51" s="874"/>
      <c r="H51" s="874"/>
      <c r="I51" s="847" t="s">
        <v>143</v>
      </c>
      <c r="J51" s="869"/>
      <c r="K51" s="869"/>
      <c r="L51" s="869"/>
      <c r="M51" s="869"/>
      <c r="N51" s="869"/>
      <c r="O51" s="869"/>
      <c r="P51" s="869"/>
      <c r="Q51" s="869"/>
      <c r="R51" s="161"/>
      <c r="S51" s="857" t="s">
        <v>135</v>
      </c>
      <c r="T51" s="857"/>
      <c r="U51" s="857"/>
      <c r="V51" s="857"/>
      <c r="W51" s="857"/>
      <c r="X51" s="859" t="s">
        <v>41</v>
      </c>
      <c r="Y51" s="859"/>
      <c r="Z51" s="859"/>
      <c r="AA51" s="861" t="s">
        <v>135</v>
      </c>
      <c r="AB51" s="861"/>
      <c r="AC51" s="861"/>
      <c r="AD51" s="861"/>
      <c r="AE51" s="861"/>
      <c r="AF51" s="863" t="s">
        <v>94</v>
      </c>
      <c r="AG51" s="863"/>
      <c r="AH51" s="919" t="str">
        <f>IF(S51="：","",AA51-S51)</f>
        <v/>
      </c>
      <c r="AI51" s="919"/>
      <c r="AJ51" s="919"/>
      <c r="AK51" s="919"/>
      <c r="AL51" s="919"/>
      <c r="AM51" s="919"/>
      <c r="AN51" s="919"/>
      <c r="AO51" s="919"/>
      <c r="AP51" s="919"/>
      <c r="AQ51" s="919"/>
      <c r="AR51" s="921" t="s">
        <v>9</v>
      </c>
      <c r="AS51" s="922"/>
      <c r="AT51" s="162"/>
      <c r="AU51" s="925"/>
      <c r="AV51" s="925"/>
      <c r="AW51" s="925"/>
      <c r="AX51" s="925"/>
      <c r="AY51" s="925"/>
      <c r="AZ51" s="925"/>
      <c r="BA51" s="752" t="s">
        <v>136</v>
      </c>
      <c r="BB51" s="753"/>
      <c r="BG51" s="551" t="s">
        <v>144</v>
      </c>
      <c r="BH51" s="547" t="e">
        <f>AA51-S51</f>
        <v>#VALUE!</v>
      </c>
      <c r="BI51" s="548" t="e">
        <f>IF(BH51&gt;=$BG$57,"OK","NG")</f>
        <v>#VALUE!</v>
      </c>
      <c r="BJ51" s="548" t="e">
        <f>IF(BH51&gt;$BG$57,"OK","NG")</f>
        <v>#VALUE!</v>
      </c>
      <c r="BK51" s="548" t="str">
        <f>IF(AA51&gt;$BG$58,"有","無")</f>
        <v>有</v>
      </c>
      <c r="BL51" s="931"/>
      <c r="BM51" s="163"/>
      <c r="BN51" s="164"/>
      <c r="BO51" s="164"/>
      <c r="BP51" s="164"/>
      <c r="BQ51" s="164"/>
      <c r="BR51" s="164"/>
      <c r="BS51" s="929"/>
      <c r="BT51" s="929"/>
      <c r="BU51" s="929"/>
      <c r="BV51" s="929"/>
      <c r="BW51" s="929"/>
      <c r="BX51" s="929"/>
      <c r="BY51" s="929"/>
      <c r="BZ51" s="677"/>
      <c r="CA51" s="677"/>
      <c r="CB51" s="677"/>
      <c r="CC51" s="677"/>
      <c r="CD51" s="677"/>
      <c r="CE51" s="936"/>
      <c r="CI51" s="928" t="e">
        <f>ROUNDDOWN(AH51/$BG$41,2)</f>
        <v>#VALUE!</v>
      </c>
      <c r="CJ51" s="928"/>
      <c r="CK51" s="928"/>
      <c r="CL51" s="928"/>
      <c r="CM51" s="928"/>
      <c r="CN51" s="928"/>
      <c r="CO51" s="928"/>
      <c r="CP51" s="928"/>
      <c r="CQ51" s="677" t="e">
        <f>CI51*AU51</f>
        <v>#VALUE!</v>
      </c>
      <c r="CR51" s="677"/>
      <c r="CS51" s="677"/>
      <c r="CT51" s="677"/>
      <c r="CU51" s="677"/>
      <c r="CV51" s="677"/>
      <c r="CW51" s="677"/>
      <c r="CX51" s="677"/>
    </row>
    <row r="52" spans="1:120" s="1" customFormat="1" ht="3.75" customHeight="1">
      <c r="A52" s="155"/>
      <c r="B52" s="873"/>
      <c r="C52" s="874"/>
      <c r="D52" s="874"/>
      <c r="E52" s="874"/>
      <c r="F52" s="874"/>
      <c r="G52" s="874"/>
      <c r="H52" s="874"/>
      <c r="I52" s="847"/>
      <c r="J52" s="869"/>
      <c r="K52" s="869"/>
      <c r="L52" s="869"/>
      <c r="M52" s="869"/>
      <c r="N52" s="869"/>
      <c r="O52" s="869"/>
      <c r="P52" s="869"/>
      <c r="Q52" s="869"/>
      <c r="R52" s="165"/>
      <c r="S52" s="858"/>
      <c r="T52" s="858"/>
      <c r="U52" s="858"/>
      <c r="V52" s="858"/>
      <c r="W52" s="858"/>
      <c r="X52" s="860"/>
      <c r="Y52" s="860"/>
      <c r="Z52" s="860"/>
      <c r="AA52" s="862"/>
      <c r="AB52" s="862"/>
      <c r="AC52" s="862"/>
      <c r="AD52" s="862"/>
      <c r="AE52" s="862"/>
      <c r="AF52" s="864"/>
      <c r="AG52" s="864"/>
      <c r="AH52" s="920"/>
      <c r="AI52" s="920"/>
      <c r="AJ52" s="920"/>
      <c r="AK52" s="920"/>
      <c r="AL52" s="920"/>
      <c r="AM52" s="920"/>
      <c r="AN52" s="920"/>
      <c r="AO52" s="920"/>
      <c r="AP52" s="920"/>
      <c r="AQ52" s="920"/>
      <c r="AR52" s="923"/>
      <c r="AS52" s="924"/>
      <c r="AT52" s="166"/>
      <c r="AU52" s="167"/>
      <c r="AV52" s="167"/>
      <c r="AW52" s="167"/>
      <c r="AX52" s="167"/>
      <c r="AY52" s="167"/>
      <c r="AZ52" s="167"/>
      <c r="BA52" s="754"/>
      <c r="BB52" s="755"/>
      <c r="BG52" s="549"/>
      <c r="BH52" s="550"/>
      <c r="BI52" s="550"/>
      <c r="BJ52" s="552"/>
      <c r="BK52" s="550"/>
      <c r="BL52" s="932"/>
      <c r="BM52" s="163"/>
      <c r="BN52" s="164"/>
      <c r="BO52" s="164"/>
      <c r="BP52" s="164"/>
      <c r="BQ52" s="164"/>
      <c r="BR52" s="164"/>
      <c r="BS52" s="929"/>
      <c r="BT52" s="929"/>
      <c r="BU52" s="929"/>
      <c r="BV52" s="929"/>
      <c r="BW52" s="929"/>
      <c r="BX52" s="929"/>
      <c r="BY52" s="929"/>
      <c r="BZ52" s="937"/>
      <c r="CA52" s="937"/>
      <c r="CB52" s="937"/>
      <c r="CC52" s="937"/>
      <c r="CD52" s="937"/>
      <c r="CE52" s="938"/>
      <c r="CI52" s="928"/>
      <c r="CJ52" s="928"/>
      <c r="CK52" s="928"/>
      <c r="CL52" s="928"/>
      <c r="CM52" s="928"/>
      <c r="CN52" s="928"/>
      <c r="CO52" s="928"/>
      <c r="CP52" s="928"/>
      <c r="CQ52" s="677"/>
      <c r="CR52" s="677"/>
      <c r="CS52" s="677"/>
      <c r="CT52" s="677"/>
      <c r="CU52" s="677"/>
      <c r="CV52" s="677"/>
      <c r="CW52" s="677"/>
      <c r="CX52" s="677"/>
    </row>
    <row r="53" spans="1:120" s="1" customFormat="1" ht="17.25" customHeight="1">
      <c r="A53" s="155"/>
      <c r="B53" s="873"/>
      <c r="C53" s="874"/>
      <c r="D53" s="874"/>
      <c r="E53" s="874"/>
      <c r="F53" s="874"/>
      <c r="G53" s="874"/>
      <c r="H53" s="874"/>
      <c r="I53" s="743" t="s">
        <v>145</v>
      </c>
      <c r="J53" s="744"/>
      <c r="K53" s="744"/>
      <c r="L53" s="744"/>
      <c r="M53" s="744"/>
      <c r="N53" s="744"/>
      <c r="O53" s="744"/>
      <c r="P53" s="744"/>
      <c r="Q53" s="744"/>
      <c r="R53" s="161"/>
      <c r="S53" s="857" t="s">
        <v>135</v>
      </c>
      <c r="T53" s="857"/>
      <c r="U53" s="857"/>
      <c r="V53" s="857"/>
      <c r="W53" s="857"/>
      <c r="X53" s="859" t="s">
        <v>41</v>
      </c>
      <c r="Y53" s="859"/>
      <c r="Z53" s="859"/>
      <c r="AA53" s="861" t="s">
        <v>135</v>
      </c>
      <c r="AB53" s="861"/>
      <c r="AC53" s="861"/>
      <c r="AD53" s="861"/>
      <c r="AE53" s="861"/>
      <c r="AF53" s="863" t="s">
        <v>94</v>
      </c>
      <c r="AG53" s="863"/>
      <c r="AH53" s="919" t="str">
        <f>IF(S53="：","",AA53-S53)</f>
        <v/>
      </c>
      <c r="AI53" s="919"/>
      <c r="AJ53" s="919"/>
      <c r="AK53" s="919"/>
      <c r="AL53" s="919"/>
      <c r="AM53" s="919"/>
      <c r="AN53" s="919"/>
      <c r="AO53" s="919"/>
      <c r="AP53" s="919"/>
      <c r="AQ53" s="919"/>
      <c r="AR53" s="921" t="s">
        <v>9</v>
      </c>
      <c r="AS53" s="922"/>
      <c r="AT53" s="162"/>
      <c r="AU53" s="925"/>
      <c r="AV53" s="925"/>
      <c r="AW53" s="925"/>
      <c r="AX53" s="925"/>
      <c r="AY53" s="925"/>
      <c r="AZ53" s="925"/>
      <c r="BA53" s="752" t="s">
        <v>136</v>
      </c>
      <c r="BB53" s="753"/>
      <c r="BG53" s="553" t="str">
        <f>IF(BH42&gt;291,"","日曜日長期時間開所必要")</f>
        <v>日曜日長期時間開所必要</v>
      </c>
      <c r="BH53" s="547" t="e">
        <f>AA53-S53</f>
        <v>#VALUE!</v>
      </c>
      <c r="BI53" s="548" t="e">
        <f>IF(BH53&gt;=$BG$57,"OK","NG")</f>
        <v>#VALUE!</v>
      </c>
      <c r="BJ53" s="548" t="e">
        <f>IF(BH53&gt;$BG$57,"OK","NG")</f>
        <v>#VALUE!</v>
      </c>
      <c r="BK53" s="548" t="str">
        <f>IF(AA53&gt;$BG$58,"有","無")</f>
        <v>有</v>
      </c>
      <c r="BL53" s="554"/>
      <c r="BM53" s="170"/>
      <c r="BN53" s="171"/>
      <c r="BO53" s="171"/>
      <c r="BP53" s="171"/>
      <c r="BQ53" s="171"/>
      <c r="BR53" s="171"/>
      <c r="BS53" s="929"/>
      <c r="BT53" s="929"/>
      <c r="BU53" s="929"/>
      <c r="BV53" s="929"/>
      <c r="BW53" s="929"/>
      <c r="BX53" s="929"/>
      <c r="BY53" s="929"/>
      <c r="CI53" s="928" t="e">
        <f>ROUNDDOWN(AH53/$BG$41,2)</f>
        <v>#VALUE!</v>
      </c>
      <c r="CJ53" s="928"/>
      <c r="CK53" s="928"/>
      <c r="CL53" s="928"/>
      <c r="CM53" s="928"/>
      <c r="CN53" s="928"/>
      <c r="CO53" s="928"/>
      <c r="CP53" s="928"/>
      <c r="CQ53" s="677" t="e">
        <f>CI53*AU53</f>
        <v>#VALUE!</v>
      </c>
      <c r="CR53" s="677"/>
      <c r="CS53" s="677"/>
      <c r="CT53" s="677"/>
      <c r="CU53" s="677"/>
      <c r="CV53" s="677"/>
      <c r="CW53" s="677"/>
      <c r="CX53" s="677"/>
    </row>
    <row r="54" spans="1:120" s="1" customFormat="1" ht="3.75" customHeight="1">
      <c r="A54" s="155"/>
      <c r="B54" s="875"/>
      <c r="C54" s="876"/>
      <c r="D54" s="876"/>
      <c r="E54" s="876"/>
      <c r="F54" s="876"/>
      <c r="G54" s="876"/>
      <c r="H54" s="876"/>
      <c r="I54" s="847"/>
      <c r="J54" s="869"/>
      <c r="K54" s="869"/>
      <c r="L54" s="869"/>
      <c r="M54" s="869"/>
      <c r="N54" s="869"/>
      <c r="O54" s="869"/>
      <c r="P54" s="869"/>
      <c r="Q54" s="869"/>
      <c r="R54" s="165"/>
      <c r="S54" s="858"/>
      <c r="T54" s="858"/>
      <c r="U54" s="858"/>
      <c r="V54" s="858"/>
      <c r="W54" s="858"/>
      <c r="X54" s="860"/>
      <c r="Y54" s="860"/>
      <c r="Z54" s="860"/>
      <c r="AA54" s="862"/>
      <c r="AB54" s="862"/>
      <c r="AC54" s="862"/>
      <c r="AD54" s="862"/>
      <c r="AE54" s="862"/>
      <c r="AF54" s="864"/>
      <c r="AG54" s="864"/>
      <c r="AH54" s="920"/>
      <c r="AI54" s="920"/>
      <c r="AJ54" s="920"/>
      <c r="AK54" s="920"/>
      <c r="AL54" s="920"/>
      <c r="AM54" s="920"/>
      <c r="AN54" s="920"/>
      <c r="AO54" s="920"/>
      <c r="AP54" s="920"/>
      <c r="AQ54" s="920"/>
      <c r="AR54" s="923"/>
      <c r="AS54" s="924"/>
      <c r="AT54" s="165"/>
      <c r="AU54" s="4"/>
      <c r="AV54" s="4"/>
      <c r="AW54" s="4"/>
      <c r="AX54" s="4"/>
      <c r="AY54" s="4"/>
      <c r="AZ54" s="4"/>
      <c r="BA54" s="754"/>
      <c r="BB54" s="755"/>
      <c r="BG54" s="172"/>
      <c r="BH54" s="173"/>
      <c r="BI54" s="168"/>
      <c r="BJ54" s="169"/>
      <c r="BK54" s="173"/>
      <c r="BL54" s="174"/>
      <c r="BM54" s="170"/>
      <c r="BN54" s="171"/>
      <c r="BO54" s="171"/>
      <c r="BP54" s="171"/>
      <c r="BQ54" s="171"/>
      <c r="BR54" s="171"/>
      <c r="BS54" s="929"/>
      <c r="BT54" s="929"/>
      <c r="BU54" s="929"/>
      <c r="BV54" s="929"/>
      <c r="BW54" s="929"/>
      <c r="BX54" s="929"/>
      <c r="BY54" s="929"/>
      <c r="CI54" s="175"/>
      <c r="CJ54" s="175"/>
      <c r="CK54" s="175"/>
      <c r="CL54" s="175"/>
      <c r="CM54" s="175"/>
      <c r="CN54" s="175"/>
      <c r="CO54" s="175"/>
      <c r="CP54" s="175"/>
    </row>
    <row r="55" spans="1:120" s="1" customFormat="1" ht="18.75" customHeight="1">
      <c r="A55" s="155"/>
      <c r="B55" s="176" t="s">
        <v>146</v>
      </c>
      <c r="C55" s="176"/>
      <c r="D55" s="176"/>
      <c r="E55" s="176"/>
      <c r="F55" s="176"/>
      <c r="G55" s="176"/>
      <c r="H55" s="176"/>
      <c r="I55" s="176"/>
      <c r="J55" s="176"/>
      <c r="K55" s="176"/>
      <c r="L55" s="176"/>
      <c r="M55" s="176"/>
      <c r="N55" s="176"/>
      <c r="O55" s="176"/>
      <c r="P55" s="176"/>
      <c r="Q55" s="176"/>
      <c r="R55" s="176"/>
      <c r="S55" s="176"/>
      <c r="T55" s="176"/>
      <c r="U55" s="176"/>
      <c r="V55" s="176"/>
      <c r="W55" s="176"/>
      <c r="X55" s="176"/>
      <c r="Y55" s="176"/>
      <c r="Z55" s="176"/>
      <c r="AA55" s="176"/>
      <c r="AB55" s="176"/>
      <c r="AC55" s="176"/>
      <c r="AD55" s="176"/>
      <c r="AE55" s="176"/>
      <c r="AF55" s="176"/>
      <c r="AG55" s="176"/>
      <c r="AH55" s="176"/>
      <c r="AI55" s="176"/>
      <c r="AJ55" s="176"/>
      <c r="AK55" s="176"/>
      <c r="AL55" s="176"/>
      <c r="AM55" s="176"/>
      <c r="AN55" s="176"/>
      <c r="AQ55" s="756" t="s">
        <v>147</v>
      </c>
      <c r="AR55" s="757"/>
      <c r="AS55" s="758"/>
      <c r="AT55" s="162"/>
      <c r="AU55" s="751" t="str">
        <f>IF(AU45="","",SUM(AU45:AZ53))</f>
        <v/>
      </c>
      <c r="AV55" s="751"/>
      <c r="AW55" s="751"/>
      <c r="AX55" s="751"/>
      <c r="AY55" s="751"/>
      <c r="AZ55" s="751"/>
      <c r="BA55" s="752" t="s">
        <v>3</v>
      </c>
      <c r="BB55" s="753"/>
      <c r="BF55" s="177">
        <v>0.125</v>
      </c>
      <c r="BG55" s="177">
        <v>0.25</v>
      </c>
      <c r="BH55" s="2"/>
      <c r="BI55" s="2"/>
      <c r="BJ55" s="2"/>
      <c r="CI55" s="175"/>
      <c r="CJ55" s="175"/>
      <c r="CK55" s="175"/>
      <c r="CL55" s="175"/>
      <c r="CM55" s="175"/>
      <c r="CN55" s="175"/>
      <c r="CO55" s="175"/>
      <c r="CP55" s="175"/>
      <c r="CQ55" s="677" t="e">
        <f>SUM(CQ45:CX53)</f>
        <v>#VALUE!</v>
      </c>
      <c r="CR55" s="677"/>
      <c r="CS55" s="677"/>
      <c r="CT55" s="677"/>
      <c r="CU55" s="677"/>
      <c r="CV55" s="677"/>
      <c r="CW55" s="677"/>
      <c r="CX55" s="677"/>
    </row>
    <row r="56" spans="1:120" s="1" customFormat="1" ht="5.25" customHeight="1">
      <c r="A56" s="155"/>
      <c r="B56" s="154"/>
      <c r="C56" s="154"/>
      <c r="D56" s="154"/>
      <c r="E56" s="154"/>
      <c r="F56" s="154"/>
      <c r="G56" s="154"/>
      <c r="H56" s="154"/>
      <c r="I56" s="154"/>
      <c r="J56" s="154"/>
      <c r="K56" s="154"/>
      <c r="L56" s="154"/>
      <c r="M56" s="154"/>
      <c r="N56" s="154"/>
      <c r="O56" s="154"/>
      <c r="P56" s="154"/>
      <c r="Q56" s="154"/>
      <c r="R56" s="154"/>
      <c r="S56" s="154"/>
      <c r="T56" s="154"/>
      <c r="U56" s="154"/>
      <c r="V56" s="154"/>
      <c r="W56" s="154"/>
      <c r="X56" s="154"/>
      <c r="Y56" s="154"/>
      <c r="Z56" s="154"/>
      <c r="AA56" s="154"/>
      <c r="AB56" s="154"/>
      <c r="AC56" s="154"/>
      <c r="AD56" s="154"/>
      <c r="AE56" s="154"/>
      <c r="AF56" s="154"/>
      <c r="AG56" s="154"/>
      <c r="AH56" s="154"/>
      <c r="AI56" s="154"/>
      <c r="AJ56" s="154"/>
      <c r="AK56" s="154"/>
      <c r="AL56" s="154"/>
      <c r="AM56" s="154"/>
      <c r="AN56" s="154"/>
      <c r="AQ56" s="759"/>
      <c r="AR56" s="760"/>
      <c r="AS56" s="761"/>
      <c r="AT56" s="165"/>
      <c r="AU56" s="4"/>
      <c r="AV56" s="4"/>
      <c r="AW56" s="4"/>
      <c r="AX56" s="4"/>
      <c r="AY56" s="4"/>
      <c r="AZ56" s="4"/>
      <c r="BA56" s="754"/>
      <c r="BB56" s="755"/>
      <c r="CG56" s="175"/>
      <c r="CH56" s="175"/>
      <c r="CI56" s="175"/>
      <c r="CJ56" s="175"/>
      <c r="CK56" s="175"/>
      <c r="CL56" s="175"/>
      <c r="CM56" s="175"/>
      <c r="CN56" s="175"/>
      <c r="CO56" s="5"/>
      <c r="CP56" s="5"/>
      <c r="CQ56" s="5"/>
      <c r="CR56" s="5"/>
      <c r="CS56" s="5"/>
      <c r="CT56" s="5"/>
      <c r="CU56" s="5"/>
      <c r="CV56" s="5"/>
    </row>
    <row r="57" spans="1:120" s="1" customFormat="1" ht="19.5" customHeight="1">
      <c r="A57" s="870" t="s">
        <v>148</v>
      </c>
      <c r="B57" s="870"/>
      <c r="C57" s="870"/>
      <c r="D57" s="870"/>
      <c r="E57" s="870"/>
      <c r="F57" s="870"/>
      <c r="G57" s="870"/>
      <c r="H57" s="870"/>
      <c r="I57" s="870"/>
      <c r="J57" s="870"/>
      <c r="K57" s="870"/>
      <c r="L57" s="870"/>
      <c r="M57" s="870"/>
      <c r="N57" s="870"/>
      <c r="O57" s="870"/>
      <c r="P57" s="870"/>
      <c r="Q57" s="870"/>
      <c r="R57" s="870"/>
      <c r="S57" s="870"/>
      <c r="T57" s="870"/>
      <c r="U57" s="870"/>
      <c r="V57" s="870"/>
      <c r="W57" s="870"/>
      <c r="X57" s="870"/>
      <c r="Y57" s="870"/>
      <c r="Z57" s="870"/>
      <c r="AA57" s="870"/>
      <c r="AB57" s="870"/>
      <c r="AC57" s="870"/>
      <c r="AD57" s="870"/>
      <c r="AE57" s="870"/>
      <c r="AF57" s="870"/>
      <c r="AG57" s="870"/>
      <c r="AH57" s="870"/>
      <c r="AI57" s="870"/>
      <c r="AJ57" s="870"/>
      <c r="AK57" s="870"/>
      <c r="AL57" s="870"/>
      <c r="AM57" s="870"/>
      <c r="AN57" s="870"/>
      <c r="AO57" s="870"/>
      <c r="AP57" s="870"/>
      <c r="AQ57" s="870"/>
      <c r="AR57" s="178"/>
      <c r="AS57" s="178"/>
      <c r="AT57" s="179"/>
      <c r="AU57" s="180"/>
      <c r="AV57" s="180"/>
      <c r="AW57" s="180"/>
      <c r="AX57" s="180"/>
      <c r="AY57" s="180"/>
      <c r="AZ57" s="180"/>
      <c r="BA57" s="181"/>
      <c r="BB57" s="181"/>
      <c r="BC57" s="182"/>
      <c r="BG57" s="177">
        <v>0.33333333333333331</v>
      </c>
    </row>
    <row r="58" spans="1:120" s="1" customFormat="1" ht="14.25" customHeight="1">
      <c r="A58" s="183" t="s">
        <v>149</v>
      </c>
      <c r="B58" s="183"/>
      <c r="C58" s="183" t="s">
        <v>150</v>
      </c>
      <c r="D58" s="183"/>
      <c r="E58" s="183"/>
      <c r="F58" s="183"/>
      <c r="G58" s="183"/>
      <c r="I58" s="184" t="s">
        <v>624</v>
      </c>
      <c r="J58" s="185"/>
      <c r="K58" s="185"/>
      <c r="L58" s="185"/>
      <c r="M58" s="185"/>
      <c r="N58" s="185"/>
      <c r="O58" s="185"/>
      <c r="P58" s="185"/>
      <c r="Q58" s="185"/>
      <c r="R58" s="185"/>
      <c r="S58" s="185"/>
      <c r="T58" s="185"/>
      <c r="U58" s="185"/>
      <c r="V58" s="185"/>
      <c r="W58" s="185"/>
      <c r="X58" s="185"/>
      <c r="Y58" s="185"/>
      <c r="Z58" s="185"/>
      <c r="AA58" s="185"/>
      <c r="AB58" s="185"/>
      <c r="AC58" s="185"/>
      <c r="AD58" s="185"/>
      <c r="AE58" s="185"/>
      <c r="AF58" s="185"/>
      <c r="AG58" s="185"/>
      <c r="AH58" s="185"/>
      <c r="AI58" s="185"/>
      <c r="AJ58" s="185"/>
      <c r="AK58" s="185"/>
      <c r="AL58" s="185"/>
      <c r="AM58" s="185"/>
      <c r="AN58" s="185"/>
      <c r="AO58" s="185"/>
      <c r="AP58" s="185"/>
      <c r="AQ58" s="185"/>
      <c r="AR58" s="185"/>
      <c r="AS58" s="185"/>
      <c r="AT58" s="185"/>
      <c r="AU58" s="185"/>
      <c r="AV58" s="185"/>
      <c r="AW58" s="185"/>
      <c r="AX58" s="185"/>
      <c r="AY58" s="185"/>
      <c r="AZ58" s="185"/>
      <c r="BA58" s="185"/>
      <c r="BB58" s="185"/>
      <c r="BC58" s="185"/>
      <c r="BG58" s="177">
        <v>0.79166666666666663</v>
      </c>
    </row>
    <row r="59" spans="1:120" s="1" customFormat="1" ht="14.25" customHeight="1">
      <c r="A59" s="183"/>
      <c r="B59" s="183"/>
      <c r="C59" s="183"/>
      <c r="D59" s="183"/>
      <c r="E59" s="183"/>
      <c r="F59" s="183"/>
      <c r="G59" s="183"/>
      <c r="I59" s="184" t="s">
        <v>151</v>
      </c>
      <c r="J59" s="185"/>
      <c r="K59" s="185"/>
      <c r="L59" s="185"/>
      <c r="M59" s="185"/>
      <c r="N59" s="185"/>
      <c r="O59" s="185"/>
      <c r="P59" s="185"/>
      <c r="Q59" s="185"/>
      <c r="R59" s="185"/>
      <c r="S59" s="185"/>
      <c r="T59" s="185"/>
      <c r="U59" s="185"/>
      <c r="V59" s="185"/>
      <c r="W59" s="185"/>
      <c r="X59" s="185"/>
      <c r="Y59" s="185"/>
      <c r="Z59" s="185"/>
      <c r="AA59" s="185"/>
      <c r="AB59" s="185"/>
      <c r="AC59" s="185"/>
      <c r="AD59" s="185"/>
      <c r="AE59" s="185"/>
      <c r="AF59" s="185"/>
      <c r="AG59" s="185"/>
      <c r="AH59" s="185"/>
      <c r="AI59" s="185"/>
      <c r="AJ59" s="185"/>
      <c r="AK59" s="185"/>
      <c r="AL59" s="185"/>
      <c r="AM59" s="185"/>
      <c r="AN59" s="185"/>
      <c r="AO59" s="185"/>
      <c r="AP59" s="185"/>
      <c r="AQ59" s="185"/>
      <c r="AR59" s="185"/>
      <c r="AS59" s="185"/>
      <c r="AT59" s="185"/>
      <c r="AU59" s="185"/>
      <c r="AV59" s="185"/>
      <c r="AW59" s="185"/>
      <c r="AX59" s="185"/>
      <c r="AY59" s="185"/>
      <c r="AZ59" s="185"/>
      <c r="BA59" s="185"/>
      <c r="BB59" s="185"/>
      <c r="BC59" s="185"/>
    </row>
    <row r="60" spans="1:120" s="1" customFormat="1" ht="3.75" customHeight="1">
      <c r="A60" s="155"/>
      <c r="B60" s="186"/>
      <c r="C60" s="187"/>
      <c r="D60" s="187"/>
      <c r="E60" s="187"/>
      <c r="F60" s="187"/>
      <c r="G60" s="187"/>
      <c r="H60" s="179"/>
      <c r="I60" s="188"/>
      <c r="J60" s="188"/>
      <c r="K60" s="179"/>
      <c r="L60" s="179"/>
      <c r="M60" s="179"/>
      <c r="N60" s="179"/>
      <c r="O60" s="179"/>
      <c r="P60" s="179"/>
      <c r="Q60" s="179"/>
      <c r="R60" s="179"/>
      <c r="S60" s="179"/>
      <c r="T60" s="179"/>
      <c r="U60" s="179"/>
      <c r="V60" s="179"/>
      <c r="W60" s="179"/>
      <c r="X60" s="179"/>
      <c r="Y60" s="179"/>
      <c r="Z60" s="179"/>
      <c r="AA60" s="179"/>
      <c r="AB60" s="179"/>
      <c r="AC60" s="179"/>
      <c r="AD60" s="179"/>
      <c r="AE60" s="179"/>
      <c r="AF60" s="179"/>
      <c r="AG60" s="179"/>
      <c r="AH60" s="179"/>
      <c r="AI60" s="179"/>
      <c r="AJ60" s="179"/>
      <c r="AK60" s="179"/>
      <c r="AL60" s="179"/>
      <c r="AM60" s="179"/>
      <c r="AN60" s="179"/>
      <c r="AO60" s="179"/>
      <c r="AP60" s="179"/>
      <c r="AQ60" s="179"/>
      <c r="AR60" s="179"/>
      <c r="AS60" s="179"/>
      <c r="AT60" s="179"/>
      <c r="AU60" s="179"/>
      <c r="AV60" s="179"/>
      <c r="AW60" s="179"/>
      <c r="AX60" s="179"/>
      <c r="AY60" s="179"/>
      <c r="AZ60" s="179"/>
      <c r="BA60" s="179"/>
      <c r="BB60" s="189"/>
    </row>
    <row r="61" spans="1:120" s="1" customFormat="1" ht="16.5" customHeight="1">
      <c r="A61" s="155"/>
      <c r="B61" s="190"/>
      <c r="C61" s="879" t="s">
        <v>152</v>
      </c>
      <c r="D61" s="879"/>
      <c r="E61" s="879"/>
      <c r="F61" s="879"/>
      <c r="G61" s="879"/>
      <c r="H61" s="879"/>
      <c r="I61" s="879"/>
      <c r="J61" s="879"/>
      <c r="K61" s="879"/>
      <c r="L61" s="879"/>
      <c r="M61" s="879"/>
      <c r="N61" s="2"/>
      <c r="O61" s="2"/>
      <c r="P61" s="879" t="s">
        <v>153</v>
      </c>
      <c r="Q61" s="879"/>
      <c r="R61" s="879"/>
      <c r="S61" s="879"/>
      <c r="T61" s="879"/>
      <c r="U61" s="879"/>
      <c r="V61" s="879"/>
      <c r="W61" s="2"/>
      <c r="X61" s="2"/>
      <c r="Y61" s="2"/>
      <c r="Z61" s="880" t="s">
        <v>154</v>
      </c>
      <c r="AA61" s="880"/>
      <c r="AB61" s="880"/>
      <c r="AC61" s="880"/>
      <c r="AD61" s="880"/>
      <c r="AE61" s="2"/>
      <c r="AF61" s="2"/>
      <c r="AG61" s="880" t="s">
        <v>155</v>
      </c>
      <c r="AH61" s="880"/>
      <c r="AI61" s="880"/>
      <c r="AJ61" s="880"/>
      <c r="AK61" s="880"/>
      <c r="AL61" s="2"/>
      <c r="AM61" s="2"/>
      <c r="AN61" s="880" t="s">
        <v>156</v>
      </c>
      <c r="AO61" s="880"/>
      <c r="AP61" s="880"/>
      <c r="AQ61" s="880"/>
      <c r="AR61" s="880"/>
      <c r="AS61" s="2"/>
      <c r="AT61" s="2"/>
      <c r="AU61" s="880" t="s">
        <v>157</v>
      </c>
      <c r="AV61" s="880"/>
      <c r="AW61" s="880"/>
      <c r="AX61" s="880"/>
      <c r="AY61" s="880"/>
      <c r="AZ61" s="880"/>
      <c r="BA61" s="880"/>
      <c r="BB61" s="191"/>
    </row>
    <row r="62" spans="1:120" s="1" customFormat="1" ht="3.75" customHeight="1">
      <c r="A62" s="155"/>
      <c r="B62" s="190"/>
      <c r="C62" s="3"/>
      <c r="D62" s="3"/>
      <c r="E62" s="3"/>
      <c r="F62" s="3"/>
      <c r="G62" s="3"/>
      <c r="H62" s="3"/>
      <c r="I62" s="3"/>
      <c r="J62" s="3"/>
      <c r="K62" s="3"/>
      <c r="L62" s="2"/>
      <c r="M62" s="3"/>
      <c r="N62" s="3"/>
      <c r="O62" s="3"/>
      <c r="P62" s="3"/>
      <c r="Q62" s="3"/>
      <c r="R62" s="2"/>
      <c r="S62" s="3"/>
      <c r="T62" s="3"/>
      <c r="U62" s="3"/>
      <c r="V62" s="3"/>
      <c r="W62" s="2"/>
      <c r="X62" s="3"/>
      <c r="Y62" s="3"/>
      <c r="Z62" s="3"/>
      <c r="AA62" s="3"/>
      <c r="AB62" s="2"/>
      <c r="AC62" s="3"/>
      <c r="AD62" s="3"/>
      <c r="AE62" s="3"/>
      <c r="AF62" s="3"/>
      <c r="AG62" s="2"/>
      <c r="AH62" s="2"/>
      <c r="AI62" s="2"/>
      <c r="AJ62" s="2"/>
      <c r="AK62" s="2"/>
      <c r="AL62" s="2"/>
      <c r="AM62" s="2"/>
      <c r="AN62" s="2"/>
      <c r="AO62" s="2"/>
      <c r="AP62" s="2"/>
      <c r="AQ62" s="2"/>
      <c r="AR62" s="2"/>
      <c r="AS62" s="2"/>
      <c r="AT62" s="2"/>
      <c r="AU62" s="2"/>
      <c r="AV62" s="2"/>
      <c r="AW62" s="2"/>
      <c r="AX62" s="2"/>
      <c r="AY62" s="2"/>
      <c r="AZ62" s="2"/>
      <c r="BA62" s="2"/>
      <c r="BB62" s="191"/>
    </row>
    <row r="63" spans="1:120" s="1" customFormat="1" ht="16.5" customHeight="1">
      <c r="A63" s="155"/>
      <c r="B63" s="190"/>
      <c r="C63" s="879" t="s">
        <v>158</v>
      </c>
      <c r="D63" s="879"/>
      <c r="E63" s="879"/>
      <c r="F63" s="879"/>
      <c r="G63" s="879"/>
      <c r="H63" s="879"/>
      <c r="I63" s="879"/>
      <c r="J63" s="879"/>
      <c r="K63" s="879"/>
      <c r="L63" s="879"/>
      <c r="M63" s="879"/>
      <c r="N63" s="2"/>
      <c r="O63" s="2"/>
      <c r="P63" s="879" t="s">
        <v>52</v>
      </c>
      <c r="Q63" s="879"/>
      <c r="R63" s="879"/>
      <c r="S63" s="879"/>
      <c r="T63" s="879"/>
      <c r="U63" s="2" t="s">
        <v>159</v>
      </c>
      <c r="V63" s="2"/>
      <c r="W63" s="880"/>
      <c r="X63" s="880"/>
      <c r="Y63" s="880"/>
      <c r="Z63" s="880"/>
      <c r="AA63" s="880"/>
      <c r="AB63" s="880"/>
      <c r="AC63" s="880"/>
      <c r="AD63" s="880"/>
      <c r="AE63" s="880"/>
      <c r="AF63" s="880"/>
      <c r="AG63" s="880"/>
      <c r="AH63" s="880"/>
      <c r="AI63" s="880"/>
      <c r="AJ63" s="880"/>
      <c r="AK63" s="880"/>
      <c r="AL63" s="880"/>
      <c r="AM63" s="880"/>
      <c r="AN63" s="880"/>
      <c r="AO63" s="880"/>
      <c r="AP63" s="880"/>
      <c r="AQ63" s="880"/>
      <c r="AR63" s="880"/>
      <c r="AS63" s="880"/>
      <c r="AT63" s="880"/>
      <c r="AU63" s="880"/>
      <c r="AV63" s="880"/>
      <c r="AW63" s="880"/>
      <c r="AX63" s="880"/>
      <c r="AY63" s="880"/>
      <c r="AZ63" s="926" t="s">
        <v>160</v>
      </c>
      <c r="BA63" s="926"/>
      <c r="BB63" s="191"/>
      <c r="BH63" s="5"/>
      <c r="DL63" s="5"/>
      <c r="DM63" s="5"/>
      <c r="DN63" s="5"/>
      <c r="DO63" s="5"/>
      <c r="DP63" s="5"/>
    </row>
    <row r="64" spans="1:120" s="1" customFormat="1" ht="3.75" customHeight="1">
      <c r="A64" s="155"/>
      <c r="B64" s="192"/>
      <c r="C64" s="193"/>
      <c r="D64" s="193"/>
      <c r="E64" s="193"/>
      <c r="F64" s="193"/>
      <c r="G64" s="193"/>
      <c r="H64" s="193"/>
      <c r="I64" s="193"/>
      <c r="J64" s="193"/>
      <c r="K64" s="193"/>
      <c r="L64" s="4"/>
      <c r="M64" s="193"/>
      <c r="N64" s="193"/>
      <c r="O64" s="193"/>
      <c r="P64" s="193"/>
      <c r="Q64" s="193"/>
      <c r="R64" s="4"/>
      <c r="S64" s="193"/>
      <c r="T64" s="193"/>
      <c r="U64" s="193"/>
      <c r="V64" s="193"/>
      <c r="W64" s="4"/>
      <c r="X64" s="193"/>
      <c r="Y64" s="193"/>
      <c r="Z64" s="193"/>
      <c r="AA64" s="193"/>
      <c r="AB64" s="4"/>
      <c r="AC64" s="193"/>
      <c r="AD64" s="193"/>
      <c r="AE64" s="193"/>
      <c r="AF64" s="193"/>
      <c r="AG64" s="4"/>
      <c r="AH64" s="4"/>
      <c r="AI64" s="4"/>
      <c r="AJ64" s="4"/>
      <c r="AK64" s="4"/>
      <c r="AL64" s="4"/>
      <c r="AM64" s="4"/>
      <c r="AN64" s="4"/>
      <c r="AO64" s="4"/>
      <c r="AP64" s="4"/>
      <c r="AQ64" s="4"/>
      <c r="AR64" s="4"/>
      <c r="AS64" s="4"/>
      <c r="AT64" s="4"/>
      <c r="AU64" s="4"/>
      <c r="AV64" s="4"/>
      <c r="AW64" s="4"/>
      <c r="AX64" s="4"/>
      <c r="AY64" s="4"/>
      <c r="AZ64" s="4"/>
      <c r="BA64" s="4"/>
      <c r="BB64" s="194"/>
    </row>
    <row r="65" spans="1:55" s="1" customFormat="1" ht="8.25" customHeight="1">
      <c r="A65" s="155"/>
      <c r="B65" s="155"/>
      <c r="C65" s="155"/>
      <c r="D65" s="155"/>
      <c r="E65" s="155"/>
      <c r="F65" s="155"/>
      <c r="G65" s="155"/>
      <c r="I65" s="5"/>
      <c r="J65" s="5"/>
      <c r="K65" s="5"/>
      <c r="L65" s="5"/>
      <c r="M65" s="5"/>
      <c r="N65" s="5"/>
      <c r="O65" s="5"/>
      <c r="P65" s="5"/>
      <c r="Q65" s="5"/>
      <c r="S65" s="5"/>
      <c r="T65" s="5"/>
      <c r="U65" s="5"/>
      <c r="V65" s="5"/>
      <c r="W65" s="5"/>
      <c r="X65" s="5"/>
    </row>
    <row r="66" spans="1:55" s="1" customFormat="1" ht="3" customHeight="1">
      <c r="A66" s="155"/>
      <c r="B66" s="155"/>
      <c r="C66" s="155"/>
      <c r="D66" s="155"/>
      <c r="E66" s="155"/>
      <c r="F66" s="155"/>
      <c r="G66" s="155"/>
      <c r="H66" s="155"/>
      <c r="I66" s="155"/>
      <c r="J66" s="155"/>
      <c r="K66" s="155"/>
      <c r="L66" s="155"/>
      <c r="M66" s="155"/>
      <c r="N66" s="155"/>
      <c r="O66" s="155"/>
      <c r="P66" s="155"/>
      <c r="Q66" s="155"/>
      <c r="R66" s="155"/>
      <c r="S66" s="155"/>
      <c r="T66" s="155"/>
      <c r="U66" s="155"/>
      <c r="V66" s="155"/>
      <c r="W66" s="155"/>
      <c r="X66" s="155"/>
      <c r="Y66" s="155"/>
      <c r="Z66" s="155"/>
      <c r="AA66" s="155"/>
      <c r="AB66" s="155"/>
      <c r="AC66" s="155"/>
      <c r="AD66" s="155"/>
      <c r="AE66" s="155"/>
      <c r="AF66" s="155"/>
      <c r="AG66" s="155"/>
      <c r="AH66" s="155"/>
      <c r="AI66" s="155"/>
      <c r="AJ66" s="155"/>
      <c r="AK66" s="155"/>
      <c r="AL66" s="155"/>
      <c r="AM66" s="155"/>
      <c r="AN66" s="155"/>
    </row>
    <row r="67" spans="1:55" s="1" customFormat="1" ht="18.75" customHeight="1">
      <c r="A67" s="147" t="s">
        <v>161</v>
      </c>
      <c r="B67" s="147"/>
      <c r="C67" s="1" t="s">
        <v>162</v>
      </c>
      <c r="D67" s="147"/>
      <c r="E67" s="147"/>
      <c r="G67" s="195" t="s">
        <v>163</v>
      </c>
      <c r="I67" s="196"/>
      <c r="J67" s="196"/>
      <c r="K67" s="196"/>
      <c r="L67" s="196"/>
      <c r="M67" s="196"/>
      <c r="N67" s="196"/>
      <c r="O67" s="196"/>
      <c r="P67" s="196"/>
      <c r="Q67" s="196"/>
      <c r="R67" s="196"/>
      <c r="S67" s="196"/>
      <c r="T67" s="196"/>
      <c r="U67" s="196"/>
      <c r="V67" s="196"/>
      <c r="W67" s="196"/>
      <c r="X67" s="196"/>
      <c r="Y67" s="196"/>
      <c r="Z67" s="196"/>
      <c r="AA67" s="196"/>
      <c r="AB67" s="196"/>
      <c r="AC67" s="196"/>
      <c r="AD67" s="196"/>
      <c r="AE67" s="196"/>
      <c r="AF67" s="196"/>
      <c r="AG67" s="196"/>
      <c r="AH67" s="196"/>
      <c r="AI67" s="196"/>
      <c r="AJ67" s="196"/>
      <c r="AK67" s="196"/>
      <c r="AL67" s="196"/>
      <c r="AM67" s="196"/>
      <c r="AN67" s="196"/>
      <c r="AO67" s="196"/>
      <c r="AP67" s="196"/>
      <c r="AQ67" s="196"/>
      <c r="AR67" s="196"/>
      <c r="AS67" s="196"/>
      <c r="AT67" s="196"/>
      <c r="AU67" s="196"/>
      <c r="AV67" s="196"/>
      <c r="AW67" s="196"/>
      <c r="AX67" s="196"/>
      <c r="AY67" s="196"/>
      <c r="AZ67" s="196"/>
      <c r="BA67" s="196"/>
      <c r="BB67" s="196"/>
      <c r="BC67" s="196"/>
    </row>
    <row r="68" spans="1:55" s="1" customFormat="1" ht="14.25">
      <c r="A68" s="147"/>
      <c r="B68" s="147"/>
      <c r="D68" s="147"/>
      <c r="E68" s="147"/>
      <c r="G68" s="197" t="s">
        <v>164</v>
      </c>
      <c r="I68" s="196"/>
      <c r="J68" s="196"/>
      <c r="K68" s="196"/>
      <c r="L68" s="196"/>
      <c r="M68" s="196"/>
      <c r="N68" s="196"/>
      <c r="O68" s="196"/>
      <c r="P68" s="196"/>
      <c r="Q68" s="196"/>
      <c r="R68" s="196"/>
      <c r="S68" s="196"/>
      <c r="T68" s="196"/>
      <c r="U68" s="196"/>
      <c r="V68" s="196"/>
      <c r="W68" s="196"/>
      <c r="X68" s="196"/>
      <c r="Y68" s="196"/>
      <c r="Z68" s="196"/>
      <c r="AA68" s="196"/>
      <c r="AB68" s="196"/>
      <c r="AC68" s="196"/>
      <c r="AD68" s="196"/>
      <c r="AE68" s="196"/>
      <c r="AF68" s="196"/>
      <c r="AG68" s="196"/>
      <c r="AH68" s="196"/>
      <c r="AI68" s="196"/>
      <c r="AJ68" s="196"/>
      <c r="AK68" s="196"/>
      <c r="AL68" s="196"/>
      <c r="AM68" s="196"/>
      <c r="AN68" s="196"/>
      <c r="AO68" s="196"/>
      <c r="AP68" s="196"/>
      <c r="AQ68" s="196"/>
      <c r="AR68" s="196"/>
      <c r="AS68" s="196"/>
      <c r="AT68" s="196"/>
      <c r="AU68" s="196"/>
      <c r="AV68" s="196"/>
      <c r="AW68" s="196"/>
      <c r="AX68" s="196"/>
      <c r="AY68" s="196"/>
      <c r="AZ68" s="196"/>
      <c r="BA68" s="196"/>
      <c r="BB68" s="196"/>
      <c r="BC68" s="196"/>
    </row>
    <row r="69" spans="1:55" s="1" customFormat="1" ht="3" customHeight="1">
      <c r="A69" s="198"/>
      <c r="B69" s="198"/>
      <c r="C69" s="198"/>
      <c r="D69" s="198"/>
      <c r="E69" s="198"/>
      <c r="F69" s="198"/>
      <c r="G69" s="198"/>
      <c r="H69" s="198"/>
      <c r="I69" s="198"/>
      <c r="J69" s="198"/>
      <c r="K69" s="198"/>
      <c r="L69" s="198"/>
      <c r="M69" s="198"/>
      <c r="N69" s="198"/>
      <c r="O69" s="198"/>
      <c r="P69" s="198"/>
      <c r="Q69" s="198"/>
      <c r="R69" s="198"/>
      <c r="S69" s="198"/>
      <c r="T69" s="198"/>
      <c r="U69" s="198"/>
      <c r="V69" s="198"/>
      <c r="W69" s="198"/>
      <c r="X69" s="198"/>
      <c r="Y69" s="198"/>
      <c r="Z69" s="198"/>
      <c r="AA69" s="198"/>
      <c r="AB69" s="198"/>
      <c r="AC69" s="198"/>
      <c r="AD69" s="198"/>
      <c r="AE69" s="198"/>
      <c r="AF69" s="198"/>
      <c r="AG69" s="198"/>
      <c r="AH69" s="198"/>
      <c r="AI69" s="198"/>
      <c r="AJ69" s="198"/>
      <c r="AK69" s="198"/>
      <c r="AL69" s="198"/>
      <c r="AM69" s="198"/>
      <c r="AN69" s="198"/>
    </row>
    <row r="70" spans="1:55" s="1" customFormat="1" ht="14.25" customHeight="1">
      <c r="A70" s="198"/>
      <c r="B70" s="877"/>
      <c r="C70" s="878"/>
      <c r="D70" s="199" t="s">
        <v>165</v>
      </c>
      <c r="E70" s="105"/>
      <c r="F70" s="105"/>
      <c r="G70" s="105"/>
      <c r="H70" s="105"/>
      <c r="I70" s="105"/>
      <c r="J70" s="105"/>
      <c r="K70" s="105"/>
      <c r="L70" s="105"/>
      <c r="M70" s="105"/>
      <c r="N70" s="105"/>
      <c r="O70" s="105"/>
      <c r="P70" s="105"/>
      <c r="Q70" s="105"/>
      <c r="R70" s="105"/>
      <c r="S70" s="105"/>
      <c r="T70" s="105"/>
      <c r="U70" s="105"/>
      <c r="V70" s="105"/>
      <c r="W70" s="105"/>
      <c r="X70" s="105"/>
      <c r="Y70" s="105"/>
      <c r="Z70" s="105"/>
      <c r="AA70" s="105"/>
      <c r="AB70" s="105"/>
      <c r="AC70" s="105"/>
      <c r="AD70" s="105"/>
      <c r="AE70" s="105"/>
      <c r="AF70" s="105"/>
      <c r="AG70" s="105"/>
      <c r="AH70" s="105"/>
      <c r="AI70" s="105"/>
      <c r="AJ70" s="105"/>
      <c r="AK70" s="105"/>
      <c r="AL70" s="105"/>
      <c r="AM70" s="105"/>
      <c r="AN70" s="105"/>
    </row>
    <row r="71" spans="1:55" s="1" customFormat="1" ht="3" customHeight="1">
      <c r="A71" s="198"/>
      <c r="B71" s="200"/>
      <c r="C71" s="200"/>
      <c r="D71" s="105"/>
      <c r="E71" s="105"/>
      <c r="F71" s="105"/>
      <c r="G71" s="105"/>
      <c r="H71" s="105"/>
      <c r="I71" s="105"/>
      <c r="J71" s="105"/>
      <c r="K71" s="105"/>
      <c r="L71" s="105"/>
      <c r="M71" s="105"/>
      <c r="N71" s="105"/>
      <c r="O71" s="105"/>
      <c r="P71" s="105"/>
      <c r="Q71" s="105"/>
      <c r="R71" s="105"/>
      <c r="S71" s="105"/>
      <c r="T71" s="105"/>
      <c r="U71" s="105"/>
      <c r="V71" s="105"/>
      <c r="W71" s="105"/>
      <c r="X71" s="105"/>
      <c r="Y71" s="105"/>
      <c r="Z71" s="105"/>
      <c r="AA71" s="105"/>
      <c r="AB71" s="105"/>
      <c r="AC71" s="105"/>
      <c r="AD71" s="105"/>
      <c r="AE71" s="105"/>
      <c r="AF71" s="105"/>
      <c r="AG71" s="105"/>
      <c r="AH71" s="105"/>
      <c r="AI71" s="105"/>
      <c r="AJ71" s="105"/>
      <c r="AK71" s="105"/>
      <c r="AL71" s="105"/>
      <c r="AM71" s="105"/>
      <c r="AN71" s="105"/>
    </row>
    <row r="72" spans="1:55" s="1" customFormat="1" ht="14.25" customHeight="1">
      <c r="A72" s="198"/>
      <c r="B72" s="877"/>
      <c r="C72" s="878"/>
      <c r="D72" s="199" t="s">
        <v>166</v>
      </c>
      <c r="E72" s="105"/>
      <c r="F72" s="105"/>
      <c r="G72" s="105"/>
      <c r="H72" s="105"/>
      <c r="I72" s="105"/>
      <c r="J72" s="105"/>
      <c r="K72" s="105"/>
      <c r="L72" s="105"/>
      <c r="M72" s="105"/>
      <c r="N72" s="105"/>
      <c r="O72" s="105"/>
      <c r="P72" s="105"/>
      <c r="Q72" s="105"/>
      <c r="R72" s="105"/>
      <c r="S72" s="105"/>
      <c r="T72" s="105"/>
      <c r="U72" s="105"/>
      <c r="V72" s="105"/>
      <c r="W72" s="105"/>
      <c r="X72" s="105"/>
      <c r="Y72" s="105"/>
      <c r="Z72" s="105"/>
      <c r="AA72" s="105"/>
      <c r="AB72" s="105"/>
      <c r="AC72" s="105"/>
      <c r="AD72" s="105"/>
      <c r="AE72" s="105"/>
      <c r="AF72" s="105"/>
      <c r="AG72" s="105"/>
      <c r="AH72" s="105"/>
      <c r="AI72" s="105"/>
      <c r="AJ72" s="105"/>
      <c r="AK72" s="105"/>
      <c r="AL72" s="105"/>
      <c r="AM72" s="105"/>
      <c r="AN72" s="105"/>
    </row>
    <row r="73" spans="1:55" s="1" customFormat="1" ht="3" customHeight="1">
      <c r="A73" s="198"/>
      <c r="B73" s="200"/>
      <c r="C73" s="200"/>
      <c r="D73" s="105"/>
      <c r="E73" s="105"/>
      <c r="F73" s="105"/>
      <c r="G73" s="105"/>
      <c r="H73" s="105"/>
      <c r="I73" s="105"/>
      <c r="J73" s="105"/>
      <c r="K73" s="105"/>
      <c r="L73" s="105"/>
      <c r="M73" s="105"/>
      <c r="N73" s="105"/>
      <c r="O73" s="105"/>
      <c r="P73" s="105"/>
      <c r="Q73" s="105"/>
      <c r="R73" s="105"/>
      <c r="S73" s="105"/>
      <c r="T73" s="105"/>
      <c r="U73" s="105"/>
      <c r="V73" s="105"/>
      <c r="W73" s="105"/>
      <c r="X73" s="105"/>
      <c r="Y73" s="105"/>
      <c r="Z73" s="105"/>
      <c r="AA73" s="105"/>
      <c r="AB73" s="105"/>
      <c r="AC73" s="105"/>
      <c r="AD73" s="105"/>
      <c r="AE73" s="105"/>
      <c r="AF73" s="105"/>
      <c r="AG73" s="105"/>
      <c r="AH73" s="105"/>
      <c r="AI73" s="105"/>
      <c r="AJ73" s="105"/>
      <c r="AK73" s="105"/>
      <c r="AL73" s="105"/>
      <c r="AM73" s="105"/>
      <c r="AN73" s="105"/>
    </row>
    <row r="74" spans="1:55" s="1" customFormat="1" ht="14.25" customHeight="1">
      <c r="A74" s="198"/>
      <c r="B74" s="877"/>
      <c r="C74" s="878"/>
      <c r="D74" s="199" t="s">
        <v>167</v>
      </c>
      <c r="E74" s="105"/>
      <c r="F74" s="105"/>
      <c r="G74" s="105"/>
      <c r="H74" s="105"/>
      <c r="I74" s="105"/>
      <c r="J74" s="105"/>
      <c r="K74" s="105"/>
      <c r="L74" s="105"/>
      <c r="M74" s="105"/>
      <c r="N74" s="105"/>
      <c r="O74" s="105"/>
      <c r="P74" s="105"/>
      <c r="Q74" s="105"/>
      <c r="R74" s="105"/>
      <c r="S74" s="105"/>
      <c r="T74" s="105"/>
      <c r="U74" s="105"/>
      <c r="V74" s="105"/>
      <c r="W74" s="105"/>
      <c r="X74" s="105"/>
      <c r="Y74" s="105"/>
      <c r="Z74" s="105"/>
      <c r="AA74" s="105"/>
      <c r="AB74" s="105"/>
      <c r="AC74" s="105"/>
      <c r="AD74" s="105"/>
      <c r="AE74" s="105"/>
      <c r="AF74" s="105"/>
      <c r="AG74" s="105"/>
      <c r="AH74" s="105"/>
      <c r="AI74" s="105"/>
      <c r="AJ74" s="105"/>
      <c r="AK74" s="105"/>
      <c r="AL74" s="105"/>
      <c r="AM74" s="105"/>
      <c r="AN74" s="105"/>
    </row>
    <row r="75" spans="1:55" s="1" customFormat="1" ht="3" customHeight="1">
      <c r="A75" s="198"/>
      <c r="B75" s="200"/>
      <c r="C75" s="200"/>
      <c r="D75" s="105"/>
      <c r="E75" s="105"/>
      <c r="F75" s="105"/>
      <c r="G75" s="105"/>
      <c r="H75" s="105"/>
      <c r="I75" s="105"/>
      <c r="J75" s="105"/>
      <c r="K75" s="105"/>
      <c r="L75" s="105"/>
      <c r="M75" s="105"/>
      <c r="N75" s="105"/>
      <c r="O75" s="105"/>
      <c r="P75" s="105"/>
      <c r="Q75" s="105"/>
      <c r="R75" s="105"/>
      <c r="S75" s="105"/>
      <c r="T75" s="105"/>
      <c r="U75" s="105"/>
      <c r="V75" s="105"/>
      <c r="W75" s="105"/>
      <c r="X75" s="105"/>
      <c r="Y75" s="105"/>
      <c r="Z75" s="105"/>
      <c r="AA75" s="105"/>
      <c r="AB75" s="105"/>
      <c r="AC75" s="105"/>
      <c r="AD75" s="105"/>
      <c r="AE75" s="105"/>
      <c r="AF75" s="105"/>
      <c r="AG75" s="105"/>
      <c r="AH75" s="105"/>
      <c r="AI75" s="105"/>
      <c r="AJ75" s="105"/>
      <c r="AK75" s="105"/>
      <c r="AL75" s="105"/>
      <c r="AM75" s="105"/>
      <c r="AN75" s="105"/>
    </row>
    <row r="76" spans="1:55" s="1" customFormat="1" ht="14.25" customHeight="1">
      <c r="A76" s="198"/>
      <c r="B76" s="877"/>
      <c r="C76" s="878"/>
      <c r="D76" s="199" t="s">
        <v>168</v>
      </c>
      <c r="E76" s="105"/>
      <c r="F76" s="105"/>
      <c r="G76" s="105"/>
      <c r="H76" s="105"/>
      <c r="I76" s="105"/>
      <c r="J76" s="105"/>
      <c r="K76" s="105"/>
      <c r="L76" s="105"/>
      <c r="M76" s="105"/>
      <c r="N76" s="105"/>
      <c r="O76" s="105"/>
      <c r="P76" s="105"/>
      <c r="Q76" s="105"/>
      <c r="R76" s="105"/>
      <c r="S76" s="105"/>
      <c r="T76" s="105"/>
      <c r="U76" s="105"/>
      <c r="V76" s="105"/>
      <c r="W76" s="105"/>
      <c r="X76" s="105"/>
      <c r="Y76" s="105"/>
      <c r="Z76" s="105"/>
      <c r="AA76" s="105"/>
      <c r="AB76" s="105"/>
      <c r="AC76" s="105"/>
      <c r="AD76" s="105"/>
      <c r="AE76" s="105"/>
      <c r="AF76" s="105"/>
      <c r="AG76" s="105"/>
      <c r="AH76" s="105"/>
      <c r="AI76" s="105"/>
      <c r="AJ76" s="105"/>
      <c r="AK76" s="105"/>
      <c r="AL76" s="105"/>
      <c r="AM76" s="105"/>
      <c r="AN76" s="105"/>
    </row>
    <row r="77" spans="1:55" s="1" customFormat="1" ht="3" customHeight="1">
      <c r="A77" s="198"/>
      <c r="B77" s="200"/>
      <c r="C77" s="200"/>
      <c r="D77" s="105"/>
      <c r="E77" s="105"/>
      <c r="F77" s="105"/>
      <c r="G77" s="105"/>
      <c r="H77" s="105"/>
      <c r="I77" s="105"/>
      <c r="J77" s="105"/>
      <c r="K77" s="105"/>
      <c r="L77" s="105"/>
      <c r="M77" s="105"/>
      <c r="N77" s="105"/>
      <c r="O77" s="105"/>
      <c r="P77" s="105"/>
      <c r="Q77" s="105"/>
      <c r="R77" s="105"/>
      <c r="S77" s="105"/>
      <c r="T77" s="105"/>
      <c r="U77" s="105"/>
      <c r="V77" s="105"/>
      <c r="W77" s="105"/>
      <c r="X77" s="105"/>
      <c r="Y77" s="105"/>
      <c r="Z77" s="105"/>
      <c r="AA77" s="105"/>
      <c r="AB77" s="105"/>
      <c r="AC77" s="105"/>
      <c r="AD77" s="105"/>
      <c r="AE77" s="105"/>
      <c r="AF77" s="105"/>
      <c r="AG77" s="105"/>
      <c r="AH77" s="105"/>
      <c r="AI77" s="105"/>
      <c r="AJ77" s="105"/>
      <c r="AK77" s="105"/>
      <c r="AL77" s="105"/>
      <c r="AM77" s="105"/>
      <c r="AN77" s="105"/>
    </row>
    <row r="78" spans="1:55" s="1" customFormat="1" ht="14.25" customHeight="1">
      <c r="A78" s="198"/>
      <c r="B78" s="877"/>
      <c r="C78" s="878"/>
      <c r="D78" s="199" t="s">
        <v>169</v>
      </c>
      <c r="E78" s="105"/>
      <c r="F78" s="105"/>
      <c r="G78" s="105"/>
      <c r="H78" s="105"/>
      <c r="I78" s="105"/>
      <c r="J78" s="105"/>
      <c r="K78" s="105"/>
      <c r="L78" s="105"/>
      <c r="M78" s="105"/>
      <c r="N78" s="105"/>
      <c r="O78" s="105"/>
      <c r="P78" s="105"/>
      <c r="Q78" s="105"/>
      <c r="R78" s="105"/>
      <c r="S78" s="105"/>
      <c r="T78" s="105"/>
      <c r="U78" s="105"/>
      <c r="V78" s="105"/>
      <c r="W78" s="105"/>
      <c r="X78" s="105"/>
      <c r="Y78" s="105"/>
      <c r="Z78" s="105"/>
      <c r="AA78" s="105"/>
      <c r="AB78" s="105"/>
      <c r="AC78" s="105"/>
      <c r="AD78" s="105"/>
      <c r="AE78" s="105"/>
      <c r="AF78" s="105"/>
      <c r="AG78" s="105"/>
      <c r="AH78" s="105"/>
      <c r="AI78" s="105"/>
      <c r="AJ78" s="105"/>
      <c r="AK78" s="105"/>
      <c r="AL78" s="105"/>
      <c r="AM78" s="105"/>
      <c r="AN78" s="105"/>
    </row>
    <row r="79" spans="1:55" s="1" customFormat="1" ht="3" customHeight="1">
      <c r="A79" s="198"/>
      <c r="B79" s="200"/>
      <c r="C79" s="200"/>
      <c r="D79" s="105"/>
      <c r="E79" s="105"/>
      <c r="F79" s="105"/>
      <c r="G79" s="105"/>
      <c r="H79" s="105"/>
      <c r="I79" s="105"/>
      <c r="J79" s="105"/>
      <c r="K79" s="105"/>
      <c r="L79" s="105"/>
      <c r="M79" s="105"/>
      <c r="N79" s="105"/>
      <c r="O79" s="105"/>
      <c r="P79" s="105"/>
      <c r="Q79" s="105"/>
      <c r="R79" s="105"/>
      <c r="S79" s="105"/>
      <c r="T79" s="105"/>
      <c r="U79" s="105"/>
      <c r="V79" s="105"/>
      <c r="W79" s="105"/>
      <c r="X79" s="105"/>
      <c r="Y79" s="105"/>
      <c r="Z79" s="105"/>
      <c r="AA79" s="105"/>
      <c r="AB79" s="105"/>
      <c r="AC79" s="105"/>
      <c r="AD79" s="105"/>
      <c r="AE79" s="105"/>
      <c r="AF79" s="105"/>
      <c r="AG79" s="105"/>
      <c r="AH79" s="105"/>
      <c r="AI79" s="105"/>
      <c r="AJ79" s="105"/>
      <c r="AK79" s="105"/>
      <c r="AL79" s="105"/>
      <c r="AM79" s="105"/>
      <c r="AN79" s="105"/>
    </row>
    <row r="80" spans="1:55" s="1" customFormat="1" ht="14.25" customHeight="1">
      <c r="A80" s="198"/>
      <c r="B80" s="877"/>
      <c r="C80" s="878"/>
      <c r="D80" s="199" t="s">
        <v>170</v>
      </c>
      <c r="E80" s="105"/>
      <c r="F80" s="105"/>
      <c r="G80" s="105"/>
      <c r="H80" s="105"/>
      <c r="I80" s="105"/>
      <c r="J80" s="105"/>
      <c r="K80" s="105"/>
      <c r="L80" s="105"/>
      <c r="M80" s="105"/>
      <c r="N80" s="105"/>
      <c r="O80" s="105"/>
      <c r="P80" s="105"/>
      <c r="Q80" s="105"/>
      <c r="R80" s="105"/>
      <c r="S80" s="105"/>
      <c r="T80" s="105"/>
      <c r="U80" s="105"/>
      <c r="V80" s="105"/>
      <c r="W80" s="105"/>
      <c r="X80" s="105"/>
      <c r="Y80" s="105"/>
      <c r="Z80" s="105"/>
      <c r="AA80" s="105"/>
      <c r="AB80" s="105"/>
      <c r="AC80" s="105"/>
      <c r="AD80" s="105"/>
      <c r="AE80" s="105"/>
      <c r="AF80" s="105"/>
      <c r="AG80" s="105"/>
      <c r="AH80" s="105"/>
      <c r="AI80" s="105"/>
      <c r="AJ80" s="105"/>
      <c r="AK80" s="105"/>
      <c r="AL80" s="105"/>
      <c r="AM80" s="105"/>
      <c r="AN80" s="105"/>
    </row>
    <row r="81" spans="1:55" s="1" customFormat="1" ht="3" customHeight="1">
      <c r="A81" s="198"/>
      <c r="B81" s="200"/>
      <c r="C81" s="200"/>
      <c r="D81" s="105"/>
      <c r="E81" s="105"/>
      <c r="F81" s="105"/>
      <c r="G81" s="105"/>
      <c r="H81" s="105"/>
      <c r="I81" s="105"/>
      <c r="J81" s="105"/>
      <c r="K81" s="105"/>
      <c r="L81" s="105"/>
      <c r="M81" s="105"/>
      <c r="N81" s="105"/>
      <c r="O81" s="105"/>
      <c r="P81" s="105"/>
      <c r="Q81" s="105"/>
      <c r="R81" s="105"/>
      <c r="S81" s="105"/>
      <c r="T81" s="105"/>
      <c r="U81" s="105"/>
      <c r="V81" s="105"/>
      <c r="W81" s="105"/>
      <c r="X81" s="105"/>
      <c r="Y81" s="105"/>
      <c r="Z81" s="105"/>
      <c r="AA81" s="105"/>
      <c r="AB81" s="105"/>
      <c r="AC81" s="105"/>
      <c r="AD81" s="105"/>
      <c r="AE81" s="105"/>
      <c r="AF81" s="105"/>
      <c r="AG81" s="105"/>
      <c r="AH81" s="105"/>
      <c r="AI81" s="105"/>
      <c r="AJ81" s="105"/>
      <c r="AK81" s="105"/>
      <c r="AL81" s="105"/>
      <c r="AM81" s="105"/>
      <c r="AN81" s="105"/>
    </row>
    <row r="82" spans="1:55" s="1" customFormat="1" ht="14.25" customHeight="1">
      <c r="A82" s="198"/>
      <c r="B82" s="877"/>
      <c r="C82" s="878"/>
      <c r="D82" s="199" t="s">
        <v>171</v>
      </c>
      <c r="E82" s="105"/>
      <c r="F82" s="105"/>
      <c r="G82" s="105"/>
      <c r="H82" s="105"/>
      <c r="I82" s="105"/>
      <c r="J82" s="105"/>
      <c r="K82" s="105"/>
      <c r="L82" s="105"/>
      <c r="M82" s="105"/>
      <c r="N82" s="105"/>
      <c r="O82" s="105"/>
      <c r="P82" s="105"/>
      <c r="Q82" s="105"/>
      <c r="R82" s="105"/>
      <c r="S82" s="105"/>
      <c r="T82" s="105"/>
      <c r="U82" s="105"/>
      <c r="V82" s="105"/>
      <c r="W82" s="105"/>
      <c r="X82" s="105"/>
      <c r="Y82" s="105"/>
      <c r="Z82" s="105"/>
      <c r="AA82" s="105"/>
      <c r="AB82" s="105"/>
      <c r="AC82" s="105"/>
      <c r="AD82" s="105"/>
      <c r="AE82" s="105"/>
      <c r="AF82" s="105"/>
      <c r="AG82" s="105"/>
      <c r="AH82" s="105"/>
      <c r="AI82" s="105"/>
      <c r="AJ82" s="105"/>
      <c r="AK82" s="105"/>
      <c r="AL82" s="105"/>
      <c r="AM82" s="105"/>
      <c r="AN82" s="105"/>
    </row>
    <row r="83" spans="1:55" s="1" customFormat="1" ht="3" customHeight="1">
      <c r="A83" s="198"/>
      <c r="B83" s="200"/>
      <c r="C83" s="200"/>
      <c r="D83" s="105"/>
      <c r="E83" s="105"/>
      <c r="F83" s="105"/>
      <c r="G83" s="105"/>
      <c r="H83" s="105"/>
      <c r="I83" s="105"/>
      <c r="J83" s="105"/>
      <c r="K83" s="105"/>
      <c r="L83" s="105"/>
      <c r="M83" s="105"/>
      <c r="N83" s="105"/>
      <c r="O83" s="105"/>
      <c r="P83" s="105"/>
      <c r="Q83" s="105"/>
      <c r="R83" s="105"/>
      <c r="S83" s="105"/>
      <c r="T83" s="105"/>
      <c r="U83" s="105"/>
      <c r="V83" s="105"/>
      <c r="W83" s="105"/>
      <c r="X83" s="105"/>
      <c r="Y83" s="105"/>
      <c r="Z83" s="105"/>
      <c r="AA83" s="105"/>
      <c r="AB83" s="105"/>
      <c r="AC83" s="105"/>
      <c r="AD83" s="105"/>
      <c r="AE83" s="105"/>
      <c r="AF83" s="105"/>
      <c r="AG83" s="105"/>
      <c r="AH83" s="105"/>
      <c r="AI83" s="105"/>
      <c r="AJ83" s="105"/>
      <c r="AK83" s="105"/>
      <c r="AL83" s="105"/>
      <c r="AM83" s="105"/>
      <c r="AN83" s="105"/>
    </row>
    <row r="84" spans="1:55" s="1" customFormat="1" ht="21" customHeight="1">
      <c r="A84" s="886" t="s">
        <v>172</v>
      </c>
      <c r="B84" s="886"/>
      <c r="C84" s="886"/>
      <c r="D84" s="886"/>
      <c r="E84" s="886"/>
      <c r="F84" s="886"/>
      <c r="G84" s="886"/>
      <c r="H84" s="886"/>
      <c r="I84" s="886"/>
      <c r="J84" s="886"/>
      <c r="K84" s="886"/>
      <c r="L84" s="886"/>
      <c r="M84" s="886"/>
      <c r="N84" s="886"/>
      <c r="O84" s="886"/>
      <c r="P84" s="886"/>
      <c r="Q84" s="886"/>
      <c r="R84" s="886"/>
      <c r="S84" s="886"/>
      <c r="T84" s="886"/>
      <c r="U84" s="886"/>
      <c r="V84" s="886"/>
      <c r="W84" s="886"/>
      <c r="X84" s="886"/>
      <c r="Y84" s="886"/>
      <c r="Z84" s="886"/>
      <c r="AA84" s="886"/>
      <c r="AB84" s="886"/>
      <c r="AC84" s="886"/>
      <c r="AD84" s="886"/>
      <c r="AE84" s="886"/>
      <c r="AF84" s="886"/>
      <c r="AG84" s="886"/>
      <c r="AH84" s="886"/>
      <c r="AI84" s="886"/>
      <c r="AJ84" s="886"/>
      <c r="AK84" s="886"/>
      <c r="AL84" s="886"/>
      <c r="AM84" s="886"/>
      <c r="AN84" s="886"/>
      <c r="AO84" s="886"/>
      <c r="AP84" s="886"/>
      <c r="AQ84" s="886"/>
      <c r="AR84" s="886"/>
      <c r="AS84" s="886"/>
      <c r="AT84" s="886"/>
      <c r="AU84" s="886"/>
      <c r="AV84" s="886"/>
      <c r="AW84" s="886"/>
      <c r="AX84" s="886"/>
      <c r="AY84" s="886"/>
      <c r="AZ84" s="886"/>
      <c r="BA84" s="886"/>
      <c r="BB84" s="886"/>
      <c r="BC84" s="886"/>
    </row>
    <row r="85" spans="1:55" s="1" customFormat="1" ht="15" customHeight="1">
      <c r="A85" s="201"/>
      <c r="B85" s="887" t="s">
        <v>173</v>
      </c>
      <c r="C85" s="887"/>
      <c r="D85" s="887"/>
      <c r="E85" s="887"/>
      <c r="F85" s="887"/>
      <c r="G85" s="887"/>
      <c r="H85" s="887"/>
      <c r="I85" s="887"/>
      <c r="J85" s="887"/>
      <c r="K85" s="887"/>
      <c r="L85" s="887"/>
      <c r="M85" s="887"/>
      <c r="N85" s="887"/>
      <c r="O85" s="887"/>
      <c r="P85" s="887"/>
      <c r="Q85" s="887"/>
      <c r="R85" s="887"/>
      <c r="S85" s="887"/>
      <c r="T85" s="887"/>
      <c r="U85" s="887"/>
      <c r="V85" s="887"/>
      <c r="W85" s="887"/>
      <c r="X85" s="887"/>
      <c r="Y85" s="887"/>
      <c r="Z85" s="887"/>
      <c r="AA85" s="887"/>
      <c r="AB85" s="887"/>
      <c r="AC85" s="887"/>
      <c r="AD85" s="887"/>
      <c r="AE85" s="887"/>
      <c r="AF85" s="887"/>
      <c r="AG85" s="887"/>
      <c r="AH85" s="887"/>
      <c r="AI85" s="887"/>
      <c r="AJ85" s="887"/>
      <c r="AK85" s="887"/>
      <c r="AL85" s="887"/>
      <c r="AM85" s="887"/>
      <c r="AN85" s="887"/>
      <c r="AO85" s="887"/>
      <c r="AP85" s="887"/>
      <c r="AQ85" s="887"/>
      <c r="AR85" s="887"/>
      <c r="AS85" s="887"/>
      <c r="AT85" s="887"/>
      <c r="AU85" s="887"/>
      <c r="AV85" s="887"/>
      <c r="AW85" s="887"/>
      <c r="AX85" s="887"/>
      <c r="AY85" s="887"/>
      <c r="AZ85" s="887"/>
      <c r="BA85" s="887"/>
      <c r="BB85" s="887"/>
      <c r="BC85" s="201"/>
    </row>
    <row r="86" spans="1:55" s="1" customFormat="1" ht="15" customHeight="1">
      <c r="A86" s="201"/>
      <c r="B86" s="887"/>
      <c r="C86" s="887"/>
      <c r="D86" s="887"/>
      <c r="E86" s="887"/>
      <c r="F86" s="887"/>
      <c r="G86" s="887"/>
      <c r="H86" s="887"/>
      <c r="I86" s="887"/>
      <c r="J86" s="887"/>
      <c r="K86" s="887"/>
      <c r="L86" s="887"/>
      <c r="M86" s="887"/>
      <c r="N86" s="887"/>
      <c r="O86" s="887"/>
      <c r="P86" s="887"/>
      <c r="Q86" s="887"/>
      <c r="R86" s="887"/>
      <c r="S86" s="887"/>
      <c r="T86" s="887"/>
      <c r="U86" s="887"/>
      <c r="V86" s="887"/>
      <c r="W86" s="887"/>
      <c r="X86" s="887"/>
      <c r="Y86" s="887"/>
      <c r="Z86" s="887"/>
      <c r="AA86" s="887"/>
      <c r="AB86" s="887"/>
      <c r="AC86" s="887"/>
      <c r="AD86" s="887"/>
      <c r="AE86" s="887"/>
      <c r="AF86" s="887"/>
      <c r="AG86" s="887"/>
      <c r="AH86" s="887"/>
      <c r="AI86" s="887"/>
      <c r="AJ86" s="887"/>
      <c r="AK86" s="887"/>
      <c r="AL86" s="887"/>
      <c r="AM86" s="887"/>
      <c r="AN86" s="887"/>
      <c r="AO86" s="887"/>
      <c r="AP86" s="887"/>
      <c r="AQ86" s="887"/>
      <c r="AR86" s="887"/>
      <c r="AS86" s="887"/>
      <c r="AT86" s="887"/>
      <c r="AU86" s="887"/>
      <c r="AV86" s="887"/>
      <c r="AW86" s="887"/>
      <c r="AX86" s="887"/>
      <c r="AY86" s="887"/>
      <c r="AZ86" s="887"/>
      <c r="BA86" s="887"/>
      <c r="BB86" s="887"/>
      <c r="BC86" s="201"/>
    </row>
    <row r="87" spans="1:55" s="1" customFormat="1" ht="15" customHeight="1">
      <c r="A87" s="201"/>
      <c r="B87" s="888" t="s">
        <v>174</v>
      </c>
      <c r="C87" s="888"/>
      <c r="D87" s="888"/>
      <c r="E87" s="888"/>
      <c r="F87" s="888"/>
      <c r="G87" s="888"/>
      <c r="H87" s="888"/>
      <c r="I87" s="888"/>
      <c r="J87" s="888"/>
      <c r="K87" s="888"/>
      <c r="L87" s="888"/>
      <c r="M87" s="888"/>
      <c r="N87" s="888"/>
      <c r="O87" s="888"/>
      <c r="P87" s="888"/>
      <c r="Q87" s="888"/>
      <c r="R87" s="888"/>
      <c r="S87" s="888"/>
      <c r="T87" s="888"/>
      <c r="U87" s="888"/>
      <c r="V87" s="888"/>
      <c r="W87" s="888"/>
      <c r="X87" s="888"/>
      <c r="Y87" s="888"/>
      <c r="Z87" s="888"/>
      <c r="AA87" s="888"/>
      <c r="AB87" s="888"/>
      <c r="AC87" s="888"/>
      <c r="AD87" s="888"/>
      <c r="AE87" s="888"/>
      <c r="AF87" s="888"/>
      <c r="AG87" s="888"/>
      <c r="AH87" s="888"/>
      <c r="AI87" s="888"/>
      <c r="AJ87" s="888"/>
      <c r="AK87" s="888"/>
      <c r="AL87" s="888"/>
      <c r="AM87" s="888"/>
      <c r="AN87" s="888"/>
      <c r="AO87" s="888"/>
      <c r="AP87" s="888"/>
      <c r="AQ87" s="888"/>
      <c r="AR87" s="888"/>
      <c r="AS87" s="888"/>
      <c r="AT87" s="888"/>
      <c r="AU87" s="888"/>
      <c r="AV87" s="888"/>
      <c r="AW87" s="888"/>
      <c r="AX87" s="888"/>
      <c r="AY87" s="888"/>
      <c r="AZ87" s="888"/>
      <c r="BA87" s="888"/>
      <c r="BB87" s="888"/>
      <c r="BC87" s="201"/>
    </row>
    <row r="88" spans="1:55" s="1" customFormat="1" ht="21" customHeight="1">
      <c r="B88" s="881"/>
      <c r="C88" s="882"/>
      <c r="D88" s="883" t="s">
        <v>175</v>
      </c>
      <c r="E88" s="884"/>
      <c r="F88" s="884"/>
      <c r="G88" s="884"/>
      <c r="H88" s="884"/>
      <c r="I88" s="884"/>
      <c r="J88" s="884"/>
      <c r="K88" s="884"/>
      <c r="L88" s="884"/>
      <c r="M88" s="884"/>
      <c r="N88" s="889" t="s">
        <v>176</v>
      </c>
      <c r="O88" s="889"/>
      <c r="P88" s="889"/>
      <c r="Q88" s="889"/>
      <c r="R88" s="889"/>
      <c r="S88" s="889"/>
      <c r="T88" s="889"/>
      <c r="U88" s="889"/>
      <c r="V88" s="889"/>
      <c r="W88" s="889"/>
      <c r="X88" s="927" t="s">
        <v>688</v>
      </c>
      <c r="Y88" s="711"/>
      <c r="Z88" s="711"/>
      <c r="AA88" s="711"/>
      <c r="AB88" s="711"/>
      <c r="AC88" s="711"/>
      <c r="AD88" s="711"/>
      <c r="AE88" s="711"/>
      <c r="AF88" s="711"/>
      <c r="AG88" s="711"/>
      <c r="AH88" s="711"/>
      <c r="AI88" s="711"/>
      <c r="AJ88" s="711"/>
      <c r="AK88" s="712"/>
      <c r="AL88" s="711" t="s">
        <v>178</v>
      </c>
      <c r="AM88" s="711"/>
      <c r="AN88" s="711"/>
      <c r="AO88" s="712"/>
      <c r="AP88" s="883" t="s">
        <v>179</v>
      </c>
      <c r="AQ88" s="884"/>
      <c r="AR88" s="884"/>
      <c r="AS88" s="884"/>
      <c r="AT88" s="884"/>
      <c r="AU88" s="884"/>
      <c r="AV88" s="884"/>
      <c r="AW88" s="884"/>
      <c r="AX88" s="884"/>
      <c r="AY88" s="884"/>
      <c r="AZ88" s="884"/>
      <c r="BA88" s="884"/>
      <c r="BB88" s="885"/>
    </row>
    <row r="89" spans="1:55" s="1" customFormat="1" ht="17.25" customHeight="1">
      <c r="B89" s="890">
        <v>1</v>
      </c>
      <c r="C89" s="891"/>
      <c r="D89" s="710"/>
      <c r="E89" s="710"/>
      <c r="F89" s="710"/>
      <c r="G89" s="710"/>
      <c r="H89" s="710"/>
      <c r="I89" s="710"/>
      <c r="J89" s="710"/>
      <c r="K89" s="710"/>
      <c r="L89" s="710"/>
      <c r="M89" s="710"/>
      <c r="N89" s="710"/>
      <c r="O89" s="710"/>
      <c r="P89" s="710"/>
      <c r="Q89" s="710"/>
      <c r="R89" s="710"/>
      <c r="S89" s="710"/>
      <c r="T89" s="710"/>
      <c r="U89" s="710"/>
      <c r="V89" s="710"/>
      <c r="W89" s="710"/>
      <c r="X89" s="716"/>
      <c r="Y89" s="717"/>
      <c r="Z89" s="717"/>
      <c r="AA89" s="717"/>
      <c r="AB89" s="717"/>
      <c r="AC89" s="717"/>
      <c r="AD89" s="717"/>
      <c r="AE89" s="717"/>
      <c r="AF89" s="717"/>
      <c r="AG89" s="717"/>
      <c r="AH89" s="717"/>
      <c r="AI89" s="717"/>
      <c r="AJ89" s="717"/>
      <c r="AK89" s="718"/>
      <c r="AL89" s="713"/>
      <c r="AM89" s="714"/>
      <c r="AN89" s="714"/>
      <c r="AO89" s="715"/>
      <c r="AP89" s="892"/>
      <c r="AQ89" s="893"/>
      <c r="AR89" s="894"/>
      <c r="AS89" s="894"/>
      <c r="AT89" s="894"/>
      <c r="AU89" s="209" t="s">
        <v>180</v>
      </c>
      <c r="AV89" s="894"/>
      <c r="AW89" s="894"/>
      <c r="AX89" s="894"/>
      <c r="AY89" s="209" t="s">
        <v>180</v>
      </c>
      <c r="AZ89" s="894"/>
      <c r="BA89" s="894"/>
      <c r="BB89" s="895"/>
    </row>
    <row r="90" spans="1:55" s="1" customFormat="1" ht="17.25" customHeight="1">
      <c r="A90" s="202"/>
      <c r="B90" s="890">
        <v>2</v>
      </c>
      <c r="C90" s="891"/>
      <c r="D90" s="710"/>
      <c r="E90" s="710"/>
      <c r="F90" s="710"/>
      <c r="G90" s="710"/>
      <c r="H90" s="710"/>
      <c r="I90" s="710"/>
      <c r="J90" s="710"/>
      <c r="K90" s="710"/>
      <c r="L90" s="710"/>
      <c r="M90" s="710"/>
      <c r="N90" s="710"/>
      <c r="O90" s="710"/>
      <c r="P90" s="710"/>
      <c r="Q90" s="710"/>
      <c r="R90" s="710"/>
      <c r="S90" s="710"/>
      <c r="T90" s="710"/>
      <c r="U90" s="710"/>
      <c r="V90" s="710"/>
      <c r="W90" s="710"/>
      <c r="X90" s="716"/>
      <c r="Y90" s="717"/>
      <c r="Z90" s="717"/>
      <c r="AA90" s="717"/>
      <c r="AB90" s="717"/>
      <c r="AC90" s="717"/>
      <c r="AD90" s="717"/>
      <c r="AE90" s="717"/>
      <c r="AF90" s="717"/>
      <c r="AG90" s="717"/>
      <c r="AH90" s="717"/>
      <c r="AI90" s="717"/>
      <c r="AJ90" s="717"/>
      <c r="AK90" s="718"/>
      <c r="AL90" s="713"/>
      <c r="AM90" s="714"/>
      <c r="AN90" s="714"/>
      <c r="AO90" s="715"/>
      <c r="AP90" s="892"/>
      <c r="AQ90" s="893"/>
      <c r="AR90" s="894"/>
      <c r="AS90" s="894"/>
      <c r="AT90" s="894"/>
      <c r="AU90" s="209" t="s">
        <v>180</v>
      </c>
      <c r="AV90" s="894"/>
      <c r="AW90" s="894"/>
      <c r="AX90" s="894"/>
      <c r="AY90" s="209" t="s">
        <v>180</v>
      </c>
      <c r="AZ90" s="894"/>
      <c r="BA90" s="894"/>
      <c r="BB90" s="895"/>
    </row>
    <row r="91" spans="1:55" s="1" customFormat="1" ht="17.25" customHeight="1">
      <c r="A91" s="155"/>
      <c r="B91" s="890">
        <v>3</v>
      </c>
      <c r="C91" s="891"/>
      <c r="D91" s="710"/>
      <c r="E91" s="710"/>
      <c r="F91" s="710"/>
      <c r="G91" s="710"/>
      <c r="H91" s="710"/>
      <c r="I91" s="710"/>
      <c r="J91" s="710"/>
      <c r="K91" s="710"/>
      <c r="L91" s="710"/>
      <c r="M91" s="710"/>
      <c r="N91" s="710"/>
      <c r="O91" s="710"/>
      <c r="P91" s="710"/>
      <c r="Q91" s="710"/>
      <c r="R91" s="710"/>
      <c r="S91" s="710"/>
      <c r="T91" s="710"/>
      <c r="U91" s="710"/>
      <c r="V91" s="710"/>
      <c r="W91" s="710"/>
      <c r="X91" s="716"/>
      <c r="Y91" s="717"/>
      <c r="Z91" s="717"/>
      <c r="AA91" s="717"/>
      <c r="AB91" s="717"/>
      <c r="AC91" s="717"/>
      <c r="AD91" s="717"/>
      <c r="AE91" s="717"/>
      <c r="AF91" s="717"/>
      <c r="AG91" s="717"/>
      <c r="AH91" s="717"/>
      <c r="AI91" s="717"/>
      <c r="AJ91" s="717"/>
      <c r="AK91" s="718"/>
      <c r="AL91" s="713"/>
      <c r="AM91" s="714"/>
      <c r="AN91" s="714"/>
      <c r="AO91" s="715"/>
      <c r="AP91" s="892"/>
      <c r="AQ91" s="893"/>
      <c r="AR91" s="894"/>
      <c r="AS91" s="894"/>
      <c r="AT91" s="894"/>
      <c r="AU91" s="209" t="s">
        <v>180</v>
      </c>
      <c r="AV91" s="894"/>
      <c r="AW91" s="894"/>
      <c r="AX91" s="894"/>
      <c r="AY91" s="209" t="s">
        <v>180</v>
      </c>
      <c r="AZ91" s="894"/>
      <c r="BA91" s="894"/>
      <c r="BB91" s="895"/>
    </row>
    <row r="92" spans="1:55" s="1" customFormat="1" ht="17.25" customHeight="1">
      <c r="B92" s="890">
        <v>4</v>
      </c>
      <c r="C92" s="891"/>
      <c r="D92" s="710"/>
      <c r="E92" s="710"/>
      <c r="F92" s="710"/>
      <c r="G92" s="710"/>
      <c r="H92" s="710"/>
      <c r="I92" s="710"/>
      <c r="J92" s="710"/>
      <c r="K92" s="710"/>
      <c r="L92" s="710"/>
      <c r="M92" s="710"/>
      <c r="N92" s="710"/>
      <c r="O92" s="710"/>
      <c r="P92" s="710"/>
      <c r="Q92" s="710"/>
      <c r="R92" s="710"/>
      <c r="S92" s="710"/>
      <c r="T92" s="710"/>
      <c r="U92" s="710"/>
      <c r="V92" s="710"/>
      <c r="W92" s="710"/>
      <c r="X92" s="716"/>
      <c r="Y92" s="717"/>
      <c r="Z92" s="717"/>
      <c r="AA92" s="717"/>
      <c r="AB92" s="717"/>
      <c r="AC92" s="717"/>
      <c r="AD92" s="717"/>
      <c r="AE92" s="717"/>
      <c r="AF92" s="717"/>
      <c r="AG92" s="717"/>
      <c r="AH92" s="717"/>
      <c r="AI92" s="717"/>
      <c r="AJ92" s="717"/>
      <c r="AK92" s="718"/>
      <c r="AL92" s="713"/>
      <c r="AM92" s="714"/>
      <c r="AN92" s="714"/>
      <c r="AO92" s="715"/>
      <c r="AP92" s="892"/>
      <c r="AQ92" s="893"/>
      <c r="AR92" s="894"/>
      <c r="AS92" s="894"/>
      <c r="AT92" s="894"/>
      <c r="AU92" s="209" t="s">
        <v>180</v>
      </c>
      <c r="AV92" s="894"/>
      <c r="AW92" s="894"/>
      <c r="AX92" s="894"/>
      <c r="AY92" s="209" t="s">
        <v>180</v>
      </c>
      <c r="AZ92" s="894"/>
      <c r="BA92" s="894"/>
      <c r="BB92" s="895"/>
    </row>
    <row r="93" spans="1:55" s="1" customFormat="1" ht="17.25" customHeight="1">
      <c r="B93" s="890">
        <v>5</v>
      </c>
      <c r="C93" s="891"/>
      <c r="D93" s="710"/>
      <c r="E93" s="710"/>
      <c r="F93" s="710"/>
      <c r="G93" s="710"/>
      <c r="H93" s="710"/>
      <c r="I93" s="710"/>
      <c r="J93" s="710"/>
      <c r="K93" s="710"/>
      <c r="L93" s="710"/>
      <c r="M93" s="710"/>
      <c r="N93" s="710"/>
      <c r="O93" s="710"/>
      <c r="P93" s="710"/>
      <c r="Q93" s="710"/>
      <c r="R93" s="710"/>
      <c r="S93" s="710"/>
      <c r="T93" s="710"/>
      <c r="U93" s="710"/>
      <c r="V93" s="710"/>
      <c r="W93" s="710"/>
      <c r="X93" s="716"/>
      <c r="Y93" s="717"/>
      <c r="Z93" s="717"/>
      <c r="AA93" s="717"/>
      <c r="AB93" s="717"/>
      <c r="AC93" s="717"/>
      <c r="AD93" s="717"/>
      <c r="AE93" s="717"/>
      <c r="AF93" s="717"/>
      <c r="AG93" s="717"/>
      <c r="AH93" s="717"/>
      <c r="AI93" s="717"/>
      <c r="AJ93" s="717"/>
      <c r="AK93" s="718"/>
      <c r="AL93" s="713"/>
      <c r="AM93" s="714"/>
      <c r="AN93" s="714"/>
      <c r="AO93" s="715"/>
      <c r="AP93" s="892"/>
      <c r="AQ93" s="893"/>
      <c r="AR93" s="894"/>
      <c r="AS93" s="894"/>
      <c r="AT93" s="894"/>
      <c r="AU93" s="209" t="s">
        <v>180</v>
      </c>
      <c r="AV93" s="894"/>
      <c r="AW93" s="894"/>
      <c r="AX93" s="894"/>
      <c r="AY93" s="209" t="s">
        <v>180</v>
      </c>
      <c r="AZ93" s="894"/>
      <c r="BA93" s="894"/>
      <c r="BB93" s="895"/>
    </row>
    <row r="94" spans="1:55" s="1" customFormat="1" ht="17.25" customHeight="1">
      <c r="B94" s="890">
        <v>6</v>
      </c>
      <c r="C94" s="891"/>
      <c r="D94" s="710"/>
      <c r="E94" s="710"/>
      <c r="F94" s="710"/>
      <c r="G94" s="710"/>
      <c r="H94" s="710"/>
      <c r="I94" s="710"/>
      <c r="J94" s="710"/>
      <c r="K94" s="710"/>
      <c r="L94" s="710"/>
      <c r="M94" s="710"/>
      <c r="N94" s="710"/>
      <c r="O94" s="710"/>
      <c r="P94" s="710"/>
      <c r="Q94" s="710"/>
      <c r="R94" s="710"/>
      <c r="S94" s="710"/>
      <c r="T94" s="710"/>
      <c r="U94" s="710"/>
      <c r="V94" s="710"/>
      <c r="W94" s="710"/>
      <c r="X94" s="716"/>
      <c r="Y94" s="717"/>
      <c r="Z94" s="717"/>
      <c r="AA94" s="717"/>
      <c r="AB94" s="717"/>
      <c r="AC94" s="717"/>
      <c r="AD94" s="717"/>
      <c r="AE94" s="717"/>
      <c r="AF94" s="717"/>
      <c r="AG94" s="717"/>
      <c r="AH94" s="717"/>
      <c r="AI94" s="717"/>
      <c r="AJ94" s="717"/>
      <c r="AK94" s="718"/>
      <c r="AL94" s="713"/>
      <c r="AM94" s="714"/>
      <c r="AN94" s="714"/>
      <c r="AO94" s="715"/>
      <c r="AP94" s="892"/>
      <c r="AQ94" s="893"/>
      <c r="AR94" s="894"/>
      <c r="AS94" s="894"/>
      <c r="AT94" s="894"/>
      <c r="AU94" s="209" t="s">
        <v>180</v>
      </c>
      <c r="AV94" s="894"/>
      <c r="AW94" s="894"/>
      <c r="AX94" s="894"/>
      <c r="AY94" s="209" t="s">
        <v>180</v>
      </c>
      <c r="AZ94" s="894"/>
      <c r="BA94" s="894"/>
      <c r="BB94" s="895"/>
    </row>
    <row r="95" spans="1:55" s="1" customFormat="1" ht="17.25" customHeight="1">
      <c r="B95" s="890">
        <v>7</v>
      </c>
      <c r="C95" s="891"/>
      <c r="D95" s="710"/>
      <c r="E95" s="710"/>
      <c r="F95" s="710"/>
      <c r="G95" s="710"/>
      <c r="H95" s="710"/>
      <c r="I95" s="710"/>
      <c r="J95" s="710"/>
      <c r="K95" s="710"/>
      <c r="L95" s="710"/>
      <c r="M95" s="710"/>
      <c r="N95" s="710"/>
      <c r="O95" s="710"/>
      <c r="P95" s="710"/>
      <c r="Q95" s="710"/>
      <c r="R95" s="710"/>
      <c r="S95" s="710"/>
      <c r="T95" s="710"/>
      <c r="U95" s="710"/>
      <c r="V95" s="710"/>
      <c r="W95" s="710"/>
      <c r="X95" s="716"/>
      <c r="Y95" s="717"/>
      <c r="Z95" s="717"/>
      <c r="AA95" s="717"/>
      <c r="AB95" s="717"/>
      <c r="AC95" s="717"/>
      <c r="AD95" s="717"/>
      <c r="AE95" s="717"/>
      <c r="AF95" s="717"/>
      <c r="AG95" s="717"/>
      <c r="AH95" s="717"/>
      <c r="AI95" s="717"/>
      <c r="AJ95" s="717"/>
      <c r="AK95" s="718"/>
      <c r="AL95" s="713"/>
      <c r="AM95" s="714"/>
      <c r="AN95" s="714"/>
      <c r="AO95" s="715"/>
      <c r="AP95" s="892"/>
      <c r="AQ95" s="893"/>
      <c r="AR95" s="894"/>
      <c r="AS95" s="894"/>
      <c r="AT95" s="894"/>
      <c r="AU95" s="209" t="s">
        <v>180</v>
      </c>
      <c r="AV95" s="894"/>
      <c r="AW95" s="894"/>
      <c r="AX95" s="894"/>
      <c r="AY95" s="209" t="s">
        <v>180</v>
      </c>
      <c r="AZ95" s="894"/>
      <c r="BA95" s="894"/>
      <c r="BB95" s="895"/>
    </row>
    <row r="96" spans="1:55" s="1" customFormat="1" ht="17.25" customHeight="1">
      <c r="B96" s="890">
        <v>8</v>
      </c>
      <c r="C96" s="891"/>
      <c r="D96" s="710"/>
      <c r="E96" s="710"/>
      <c r="F96" s="710"/>
      <c r="G96" s="710"/>
      <c r="H96" s="710"/>
      <c r="I96" s="710"/>
      <c r="J96" s="710"/>
      <c r="K96" s="710"/>
      <c r="L96" s="710"/>
      <c r="M96" s="710"/>
      <c r="N96" s="710"/>
      <c r="O96" s="710"/>
      <c r="P96" s="710"/>
      <c r="Q96" s="710"/>
      <c r="R96" s="710"/>
      <c r="S96" s="710"/>
      <c r="T96" s="710"/>
      <c r="U96" s="710"/>
      <c r="V96" s="710"/>
      <c r="W96" s="710"/>
      <c r="X96" s="716"/>
      <c r="Y96" s="717"/>
      <c r="Z96" s="717"/>
      <c r="AA96" s="717"/>
      <c r="AB96" s="717"/>
      <c r="AC96" s="717"/>
      <c r="AD96" s="717"/>
      <c r="AE96" s="717"/>
      <c r="AF96" s="717"/>
      <c r="AG96" s="717"/>
      <c r="AH96" s="717"/>
      <c r="AI96" s="717"/>
      <c r="AJ96" s="717"/>
      <c r="AK96" s="718"/>
      <c r="AL96" s="713"/>
      <c r="AM96" s="714"/>
      <c r="AN96" s="714"/>
      <c r="AO96" s="715"/>
      <c r="AP96" s="892"/>
      <c r="AQ96" s="893"/>
      <c r="AR96" s="894"/>
      <c r="AS96" s="894"/>
      <c r="AT96" s="894"/>
      <c r="AU96" s="209" t="s">
        <v>180</v>
      </c>
      <c r="AV96" s="894"/>
      <c r="AW96" s="894"/>
      <c r="AX96" s="894"/>
      <c r="AY96" s="209" t="s">
        <v>180</v>
      </c>
      <c r="AZ96" s="894"/>
      <c r="BA96" s="894"/>
      <c r="BB96" s="895"/>
    </row>
    <row r="97" spans="1:55" s="1" customFormat="1" ht="17.25" customHeight="1">
      <c r="B97" s="890">
        <v>9</v>
      </c>
      <c r="C97" s="891"/>
      <c r="D97" s="710"/>
      <c r="E97" s="710"/>
      <c r="F97" s="710"/>
      <c r="G97" s="710"/>
      <c r="H97" s="710"/>
      <c r="I97" s="710"/>
      <c r="J97" s="710"/>
      <c r="K97" s="710"/>
      <c r="L97" s="710"/>
      <c r="M97" s="710"/>
      <c r="N97" s="710"/>
      <c r="O97" s="710"/>
      <c r="P97" s="710"/>
      <c r="Q97" s="710"/>
      <c r="R97" s="710"/>
      <c r="S97" s="710"/>
      <c r="T97" s="710"/>
      <c r="U97" s="710"/>
      <c r="V97" s="710"/>
      <c r="W97" s="710"/>
      <c r="X97" s="716"/>
      <c r="Y97" s="717"/>
      <c r="Z97" s="717"/>
      <c r="AA97" s="717"/>
      <c r="AB97" s="717"/>
      <c r="AC97" s="717"/>
      <c r="AD97" s="717"/>
      <c r="AE97" s="717"/>
      <c r="AF97" s="717"/>
      <c r="AG97" s="717"/>
      <c r="AH97" s="717"/>
      <c r="AI97" s="717"/>
      <c r="AJ97" s="717"/>
      <c r="AK97" s="718"/>
      <c r="AL97" s="713"/>
      <c r="AM97" s="714"/>
      <c r="AN97" s="714"/>
      <c r="AO97" s="715"/>
      <c r="AP97" s="892"/>
      <c r="AQ97" s="893"/>
      <c r="AR97" s="894"/>
      <c r="AS97" s="894"/>
      <c r="AT97" s="894"/>
      <c r="AU97" s="209" t="s">
        <v>180</v>
      </c>
      <c r="AV97" s="894"/>
      <c r="AW97" s="894"/>
      <c r="AX97" s="894"/>
      <c r="AY97" s="209" t="s">
        <v>180</v>
      </c>
      <c r="AZ97" s="894"/>
      <c r="BA97" s="894"/>
      <c r="BB97" s="895"/>
    </row>
    <row r="98" spans="1:55" s="1" customFormat="1" ht="17.25" customHeight="1">
      <c r="B98" s="890">
        <v>10</v>
      </c>
      <c r="C98" s="891"/>
      <c r="D98" s="710"/>
      <c r="E98" s="710"/>
      <c r="F98" s="710"/>
      <c r="G98" s="710"/>
      <c r="H98" s="710"/>
      <c r="I98" s="710"/>
      <c r="J98" s="710"/>
      <c r="K98" s="710"/>
      <c r="L98" s="710"/>
      <c r="M98" s="710"/>
      <c r="N98" s="710"/>
      <c r="O98" s="710"/>
      <c r="P98" s="710"/>
      <c r="Q98" s="710"/>
      <c r="R98" s="710"/>
      <c r="S98" s="710"/>
      <c r="T98" s="710"/>
      <c r="U98" s="710"/>
      <c r="V98" s="710"/>
      <c r="W98" s="710"/>
      <c r="X98" s="716"/>
      <c r="Y98" s="717"/>
      <c r="Z98" s="717"/>
      <c r="AA98" s="717"/>
      <c r="AB98" s="717"/>
      <c r="AC98" s="717"/>
      <c r="AD98" s="717"/>
      <c r="AE98" s="717"/>
      <c r="AF98" s="717"/>
      <c r="AG98" s="717"/>
      <c r="AH98" s="717"/>
      <c r="AI98" s="717"/>
      <c r="AJ98" s="717"/>
      <c r="AK98" s="718"/>
      <c r="AL98" s="713"/>
      <c r="AM98" s="714"/>
      <c r="AN98" s="714"/>
      <c r="AO98" s="715"/>
      <c r="AP98" s="892"/>
      <c r="AQ98" s="893"/>
      <c r="AR98" s="894"/>
      <c r="AS98" s="894"/>
      <c r="AT98" s="894"/>
      <c r="AU98" s="209" t="s">
        <v>180</v>
      </c>
      <c r="AV98" s="894"/>
      <c r="AW98" s="894"/>
      <c r="AX98" s="894"/>
      <c r="AY98" s="209" t="s">
        <v>180</v>
      </c>
      <c r="AZ98" s="894"/>
      <c r="BA98" s="894"/>
      <c r="BB98" s="895"/>
    </row>
    <row r="99" spans="1:55" s="1" customFormat="1" ht="17.25" customHeight="1">
      <c r="B99" s="890">
        <v>11</v>
      </c>
      <c r="C99" s="891"/>
      <c r="D99" s="710"/>
      <c r="E99" s="710"/>
      <c r="F99" s="710"/>
      <c r="G99" s="710"/>
      <c r="H99" s="710"/>
      <c r="I99" s="710"/>
      <c r="J99" s="710"/>
      <c r="K99" s="710"/>
      <c r="L99" s="710"/>
      <c r="M99" s="710"/>
      <c r="N99" s="710"/>
      <c r="O99" s="710"/>
      <c r="P99" s="710"/>
      <c r="Q99" s="710"/>
      <c r="R99" s="710"/>
      <c r="S99" s="710"/>
      <c r="T99" s="710"/>
      <c r="U99" s="710"/>
      <c r="V99" s="710"/>
      <c r="W99" s="710"/>
      <c r="X99" s="716"/>
      <c r="Y99" s="717"/>
      <c r="Z99" s="717"/>
      <c r="AA99" s="717"/>
      <c r="AB99" s="717"/>
      <c r="AC99" s="717"/>
      <c r="AD99" s="717"/>
      <c r="AE99" s="717"/>
      <c r="AF99" s="717"/>
      <c r="AG99" s="717"/>
      <c r="AH99" s="717"/>
      <c r="AI99" s="717"/>
      <c r="AJ99" s="717"/>
      <c r="AK99" s="718"/>
      <c r="AL99" s="713"/>
      <c r="AM99" s="714"/>
      <c r="AN99" s="714"/>
      <c r="AO99" s="715"/>
      <c r="AP99" s="892"/>
      <c r="AQ99" s="893"/>
      <c r="AR99" s="894"/>
      <c r="AS99" s="894"/>
      <c r="AT99" s="894"/>
      <c r="AU99" s="209" t="s">
        <v>180</v>
      </c>
      <c r="AV99" s="894"/>
      <c r="AW99" s="894"/>
      <c r="AX99" s="894"/>
      <c r="AY99" s="209" t="s">
        <v>180</v>
      </c>
      <c r="AZ99" s="894"/>
      <c r="BA99" s="894"/>
      <c r="BB99" s="895"/>
    </row>
    <row r="100" spans="1:55" s="1" customFormat="1" ht="17.25" customHeight="1">
      <c r="B100" s="890">
        <v>12</v>
      </c>
      <c r="C100" s="891"/>
      <c r="D100" s="710"/>
      <c r="E100" s="710"/>
      <c r="F100" s="710"/>
      <c r="G100" s="710"/>
      <c r="H100" s="710"/>
      <c r="I100" s="710"/>
      <c r="J100" s="710"/>
      <c r="K100" s="710"/>
      <c r="L100" s="710"/>
      <c r="M100" s="710"/>
      <c r="N100" s="710"/>
      <c r="O100" s="710"/>
      <c r="P100" s="710"/>
      <c r="Q100" s="710"/>
      <c r="R100" s="710"/>
      <c r="S100" s="710"/>
      <c r="T100" s="710"/>
      <c r="U100" s="710"/>
      <c r="V100" s="710"/>
      <c r="W100" s="710"/>
      <c r="X100" s="716"/>
      <c r="Y100" s="717"/>
      <c r="Z100" s="717"/>
      <c r="AA100" s="717"/>
      <c r="AB100" s="717"/>
      <c r="AC100" s="717"/>
      <c r="AD100" s="717"/>
      <c r="AE100" s="717"/>
      <c r="AF100" s="717"/>
      <c r="AG100" s="717"/>
      <c r="AH100" s="717"/>
      <c r="AI100" s="717"/>
      <c r="AJ100" s="717"/>
      <c r="AK100" s="718"/>
      <c r="AL100" s="713"/>
      <c r="AM100" s="714"/>
      <c r="AN100" s="714"/>
      <c r="AO100" s="715"/>
      <c r="AP100" s="892"/>
      <c r="AQ100" s="893"/>
      <c r="AR100" s="894"/>
      <c r="AS100" s="894"/>
      <c r="AT100" s="894"/>
      <c r="AU100" s="209" t="s">
        <v>180</v>
      </c>
      <c r="AV100" s="894"/>
      <c r="AW100" s="894"/>
      <c r="AX100" s="894"/>
      <c r="AY100" s="209" t="s">
        <v>180</v>
      </c>
      <c r="AZ100" s="894"/>
      <c r="BA100" s="894"/>
      <c r="BB100" s="895"/>
    </row>
    <row r="101" spans="1:55" s="1" customFormat="1" ht="17.25" customHeight="1">
      <c r="B101" s="890">
        <v>13</v>
      </c>
      <c r="C101" s="891"/>
      <c r="D101" s="710"/>
      <c r="E101" s="710"/>
      <c r="F101" s="710"/>
      <c r="G101" s="710"/>
      <c r="H101" s="710"/>
      <c r="I101" s="710"/>
      <c r="J101" s="710"/>
      <c r="K101" s="710"/>
      <c r="L101" s="710"/>
      <c r="M101" s="710"/>
      <c r="N101" s="710"/>
      <c r="O101" s="710"/>
      <c r="P101" s="710"/>
      <c r="Q101" s="710"/>
      <c r="R101" s="710"/>
      <c r="S101" s="710"/>
      <c r="T101" s="710"/>
      <c r="U101" s="710"/>
      <c r="V101" s="710"/>
      <c r="W101" s="710"/>
      <c r="X101" s="716"/>
      <c r="Y101" s="717"/>
      <c r="Z101" s="717"/>
      <c r="AA101" s="717"/>
      <c r="AB101" s="717"/>
      <c r="AC101" s="717"/>
      <c r="AD101" s="717"/>
      <c r="AE101" s="717"/>
      <c r="AF101" s="717"/>
      <c r="AG101" s="717"/>
      <c r="AH101" s="717"/>
      <c r="AI101" s="717"/>
      <c r="AJ101" s="717"/>
      <c r="AK101" s="718"/>
      <c r="AL101" s="713"/>
      <c r="AM101" s="714"/>
      <c r="AN101" s="714"/>
      <c r="AO101" s="715"/>
      <c r="AP101" s="892"/>
      <c r="AQ101" s="893"/>
      <c r="AR101" s="894"/>
      <c r="AS101" s="894"/>
      <c r="AT101" s="894"/>
      <c r="AU101" s="209" t="s">
        <v>180</v>
      </c>
      <c r="AV101" s="894"/>
      <c r="AW101" s="894"/>
      <c r="AX101" s="894"/>
      <c r="AY101" s="209" t="s">
        <v>180</v>
      </c>
      <c r="AZ101" s="894"/>
      <c r="BA101" s="894"/>
      <c r="BB101" s="895"/>
    </row>
    <row r="102" spans="1:55" s="1" customFormat="1" ht="17.25" customHeight="1">
      <c r="B102" s="890">
        <v>14</v>
      </c>
      <c r="C102" s="891"/>
      <c r="D102" s="710"/>
      <c r="E102" s="710"/>
      <c r="F102" s="710"/>
      <c r="G102" s="710"/>
      <c r="H102" s="710"/>
      <c r="I102" s="710"/>
      <c r="J102" s="710"/>
      <c r="K102" s="710"/>
      <c r="L102" s="710"/>
      <c r="M102" s="710"/>
      <c r="N102" s="710"/>
      <c r="O102" s="710"/>
      <c r="P102" s="710"/>
      <c r="Q102" s="710"/>
      <c r="R102" s="710"/>
      <c r="S102" s="710"/>
      <c r="T102" s="710"/>
      <c r="U102" s="710"/>
      <c r="V102" s="710"/>
      <c r="W102" s="710"/>
      <c r="X102" s="716"/>
      <c r="Y102" s="717"/>
      <c r="Z102" s="717"/>
      <c r="AA102" s="717"/>
      <c r="AB102" s="717"/>
      <c r="AC102" s="717"/>
      <c r="AD102" s="717"/>
      <c r="AE102" s="717"/>
      <c r="AF102" s="717"/>
      <c r="AG102" s="717"/>
      <c r="AH102" s="717"/>
      <c r="AI102" s="717"/>
      <c r="AJ102" s="717"/>
      <c r="AK102" s="718"/>
      <c r="AL102" s="713"/>
      <c r="AM102" s="714"/>
      <c r="AN102" s="714"/>
      <c r="AO102" s="715"/>
      <c r="AP102" s="892"/>
      <c r="AQ102" s="893"/>
      <c r="AR102" s="894"/>
      <c r="AS102" s="894"/>
      <c r="AT102" s="894"/>
      <c r="AU102" s="209" t="s">
        <v>180</v>
      </c>
      <c r="AV102" s="894"/>
      <c r="AW102" s="894"/>
      <c r="AX102" s="894"/>
      <c r="AY102" s="209" t="s">
        <v>180</v>
      </c>
      <c r="AZ102" s="894"/>
      <c r="BA102" s="894"/>
      <c r="BB102" s="895"/>
    </row>
    <row r="103" spans="1:55" s="1" customFormat="1" ht="17.25" customHeight="1">
      <c r="B103" s="890">
        <v>15</v>
      </c>
      <c r="C103" s="891"/>
      <c r="D103" s="710"/>
      <c r="E103" s="710"/>
      <c r="F103" s="710"/>
      <c r="G103" s="710"/>
      <c r="H103" s="710"/>
      <c r="I103" s="710"/>
      <c r="J103" s="710"/>
      <c r="K103" s="710"/>
      <c r="L103" s="710"/>
      <c r="M103" s="710"/>
      <c r="N103" s="710"/>
      <c r="O103" s="710"/>
      <c r="P103" s="710"/>
      <c r="Q103" s="710"/>
      <c r="R103" s="710"/>
      <c r="S103" s="710"/>
      <c r="T103" s="710"/>
      <c r="U103" s="710"/>
      <c r="V103" s="710"/>
      <c r="W103" s="710"/>
      <c r="X103" s="716"/>
      <c r="Y103" s="717"/>
      <c r="Z103" s="717"/>
      <c r="AA103" s="717"/>
      <c r="AB103" s="717"/>
      <c r="AC103" s="717"/>
      <c r="AD103" s="717"/>
      <c r="AE103" s="717"/>
      <c r="AF103" s="717"/>
      <c r="AG103" s="717"/>
      <c r="AH103" s="717"/>
      <c r="AI103" s="717"/>
      <c r="AJ103" s="717"/>
      <c r="AK103" s="718"/>
      <c r="AL103" s="713"/>
      <c r="AM103" s="714"/>
      <c r="AN103" s="714"/>
      <c r="AO103" s="715"/>
      <c r="AP103" s="898"/>
      <c r="AQ103" s="899"/>
      <c r="AR103" s="894"/>
      <c r="AS103" s="894"/>
      <c r="AT103" s="894"/>
      <c r="AU103" s="210" t="s">
        <v>180</v>
      </c>
      <c r="AV103" s="717"/>
      <c r="AW103" s="717"/>
      <c r="AX103" s="717"/>
      <c r="AY103" s="210" t="s">
        <v>180</v>
      </c>
      <c r="AZ103" s="717"/>
      <c r="BA103" s="717"/>
      <c r="BB103" s="718"/>
    </row>
    <row r="104" spans="1:55" s="1" customFormat="1" ht="9.75" customHeight="1">
      <c r="B104" s="896"/>
      <c r="C104" s="896"/>
      <c r="D104" s="732"/>
      <c r="E104" s="732"/>
      <c r="F104" s="732"/>
      <c r="G104" s="732"/>
      <c r="H104" s="732"/>
      <c r="I104" s="732"/>
      <c r="J104" s="732"/>
      <c r="K104" s="732"/>
      <c r="L104" s="732"/>
      <c r="M104" s="732"/>
      <c r="N104" s="732"/>
      <c r="O104" s="732"/>
      <c r="P104" s="732"/>
      <c r="Q104" s="732"/>
      <c r="R104" s="732"/>
      <c r="S104" s="732"/>
      <c r="T104" s="732"/>
      <c r="U104" s="732"/>
      <c r="V104" s="732"/>
      <c r="W104" s="897"/>
      <c r="X104" s="897"/>
      <c r="Y104" s="897"/>
      <c r="Z104" s="897"/>
      <c r="AA104" s="897"/>
      <c r="AB104" s="866"/>
      <c r="AC104" s="866"/>
      <c r="AD104" s="866"/>
      <c r="AE104" s="866"/>
      <c r="AF104" s="866"/>
      <c r="AG104" s="866"/>
      <c r="AH104" s="866"/>
      <c r="AI104" s="866"/>
      <c r="AJ104" s="866"/>
      <c r="AK104" s="866"/>
      <c r="AL104" s="866"/>
      <c r="AM104" s="866"/>
      <c r="AN104" s="866"/>
      <c r="AO104" s="866"/>
      <c r="AP104" s="866"/>
      <c r="AQ104" s="866"/>
      <c r="AR104" s="866"/>
      <c r="AS104" s="866"/>
      <c r="AT104" s="866"/>
      <c r="AU104" s="866"/>
      <c r="AV104" s="866"/>
      <c r="AW104" s="866"/>
      <c r="AX104" s="866"/>
      <c r="AY104" s="866"/>
      <c r="AZ104" s="866"/>
      <c r="BA104" s="203"/>
      <c r="BB104" s="204"/>
    </row>
    <row r="105" spans="1:55" s="1" customFormat="1" ht="17.25" customHeight="1">
      <c r="A105" s="906" t="s">
        <v>181</v>
      </c>
      <c r="B105" s="906"/>
      <c r="C105" s="906"/>
      <c r="D105" s="906"/>
      <c r="E105" s="906"/>
      <c r="F105" s="906"/>
      <c r="G105" s="906"/>
      <c r="H105" s="906"/>
      <c r="I105" s="906"/>
      <c r="J105" s="906"/>
      <c r="K105" s="906"/>
      <c r="L105" s="906"/>
      <c r="M105" s="906"/>
      <c r="N105" s="906"/>
      <c r="O105" s="906"/>
      <c r="P105" s="906"/>
      <c r="Q105" s="906"/>
      <c r="R105" s="906"/>
      <c r="S105" s="906"/>
      <c r="T105" s="906"/>
      <c r="U105" s="906"/>
      <c r="V105" s="906"/>
      <c r="W105" s="906"/>
      <c r="X105" s="906"/>
      <c r="Y105" s="906"/>
      <c r="Z105" s="906"/>
      <c r="AA105" s="906"/>
      <c r="AB105" s="906"/>
      <c r="AC105" s="906"/>
      <c r="AD105" s="906"/>
      <c r="AE105" s="906"/>
      <c r="AF105" s="906"/>
      <c r="AG105" s="906"/>
      <c r="AH105" s="906"/>
      <c r="AI105" s="906"/>
      <c r="AJ105" s="906"/>
      <c r="AK105" s="906"/>
      <c r="AL105" s="906"/>
      <c r="AM105" s="906"/>
      <c r="AN105" s="906"/>
      <c r="AO105" s="906"/>
      <c r="AP105" s="906"/>
      <c r="AQ105" s="906"/>
      <c r="AR105" s="906"/>
      <c r="AS105" s="906"/>
      <c r="AT105" s="906"/>
      <c r="AU105" s="906"/>
      <c r="AV105" s="906"/>
      <c r="AW105" s="906"/>
      <c r="AX105" s="906"/>
      <c r="AY105" s="906"/>
      <c r="AZ105" s="906"/>
      <c r="BA105" s="906"/>
      <c r="BB105" s="906"/>
      <c r="BC105" s="906"/>
    </row>
    <row r="106" spans="1:55" s="1" customFormat="1" ht="17.25" customHeight="1">
      <c r="A106" s="205"/>
      <c r="B106" s="907"/>
      <c r="C106" s="908"/>
      <c r="D106" s="909" t="s">
        <v>182</v>
      </c>
      <c r="E106" s="910"/>
      <c r="F106" s="910"/>
      <c r="G106" s="910"/>
      <c r="H106" s="910"/>
      <c r="I106" s="910"/>
      <c r="J106" s="910"/>
      <c r="K106" s="910"/>
      <c r="L106" s="910"/>
      <c r="M106" s="910"/>
      <c r="N106" s="910"/>
      <c r="O106" s="909" t="s">
        <v>183</v>
      </c>
      <c r="P106" s="910"/>
      <c r="Q106" s="910"/>
      <c r="R106" s="910"/>
      <c r="S106" s="910"/>
      <c r="T106" s="910"/>
      <c r="U106" s="910"/>
      <c r="V106" s="910"/>
      <c r="W106" s="910"/>
      <c r="X106" s="910"/>
      <c r="Y106" s="910"/>
      <c r="Z106" s="910"/>
      <c r="AA106" s="910"/>
      <c r="AB106" s="910"/>
      <c r="AC106" s="910"/>
      <c r="AD106" s="910"/>
      <c r="AE106" s="910"/>
      <c r="AF106" s="910"/>
      <c r="AG106" s="911" t="s">
        <v>184</v>
      </c>
      <c r="AH106" s="912"/>
      <c r="AI106" s="912"/>
      <c r="AJ106" s="912"/>
      <c r="AK106" s="912"/>
      <c r="AL106" s="912"/>
      <c r="AM106" s="912"/>
      <c r="AN106" s="912"/>
      <c r="AO106" s="912"/>
      <c r="AP106" s="912"/>
      <c r="AQ106" s="913"/>
      <c r="AR106" s="914" t="s">
        <v>185</v>
      </c>
      <c r="AS106" s="915"/>
      <c r="AT106" s="915"/>
      <c r="AU106" s="915"/>
      <c r="AV106" s="915"/>
      <c r="AW106" s="915"/>
      <c r="AX106" s="915"/>
      <c r="AY106" s="915"/>
      <c r="AZ106" s="915"/>
      <c r="BA106" s="915"/>
      <c r="BB106" s="916"/>
      <c r="BC106" s="205"/>
    </row>
    <row r="107" spans="1:55" s="1" customFormat="1" ht="17.25" customHeight="1">
      <c r="B107" s="881">
        <v>1</v>
      </c>
      <c r="C107" s="882"/>
      <c r="D107" s="713"/>
      <c r="E107" s="714"/>
      <c r="F107" s="714"/>
      <c r="G107" s="714"/>
      <c r="H107" s="714"/>
      <c r="I107" s="714"/>
      <c r="J107" s="714"/>
      <c r="K107" s="714"/>
      <c r="L107" s="714"/>
      <c r="M107" s="714"/>
      <c r="N107" s="715"/>
      <c r="O107" s="713"/>
      <c r="P107" s="714"/>
      <c r="Q107" s="714"/>
      <c r="R107" s="714"/>
      <c r="S107" s="714"/>
      <c r="T107" s="714"/>
      <c r="U107" s="714"/>
      <c r="V107" s="714"/>
      <c r="W107" s="714"/>
      <c r="X107" s="714"/>
      <c r="Y107" s="714"/>
      <c r="Z107" s="714"/>
      <c r="AA107" s="714"/>
      <c r="AB107" s="714"/>
      <c r="AC107" s="714"/>
      <c r="AD107" s="714"/>
      <c r="AE107" s="714"/>
      <c r="AF107" s="715"/>
      <c r="AG107" s="716"/>
      <c r="AH107" s="717"/>
      <c r="AI107" s="717"/>
      <c r="AJ107" s="717"/>
      <c r="AK107" s="717"/>
      <c r="AL107" s="717"/>
      <c r="AM107" s="717"/>
      <c r="AN107" s="717"/>
      <c r="AO107" s="717"/>
      <c r="AP107" s="717"/>
      <c r="AQ107" s="718"/>
      <c r="AR107" s="903"/>
      <c r="AS107" s="904"/>
      <c r="AT107" s="904"/>
      <c r="AU107" s="904"/>
      <c r="AV107" s="904"/>
      <c r="AW107" s="904"/>
      <c r="AX107" s="904"/>
      <c r="AY107" s="904"/>
      <c r="AZ107" s="904"/>
      <c r="BA107" s="904"/>
      <c r="BB107" s="905"/>
    </row>
    <row r="108" spans="1:55" s="1" customFormat="1" ht="17.25" customHeight="1">
      <c r="B108" s="881">
        <v>2</v>
      </c>
      <c r="C108" s="882"/>
      <c r="D108" s="713"/>
      <c r="E108" s="714"/>
      <c r="F108" s="714"/>
      <c r="G108" s="714"/>
      <c r="H108" s="714"/>
      <c r="I108" s="714"/>
      <c r="J108" s="714"/>
      <c r="K108" s="714"/>
      <c r="L108" s="714"/>
      <c r="M108" s="714"/>
      <c r="N108" s="715"/>
      <c r="O108" s="713"/>
      <c r="P108" s="714"/>
      <c r="Q108" s="714"/>
      <c r="R108" s="714"/>
      <c r="S108" s="714"/>
      <c r="T108" s="714"/>
      <c r="U108" s="714"/>
      <c r="V108" s="714"/>
      <c r="W108" s="714"/>
      <c r="X108" s="714"/>
      <c r="Y108" s="714"/>
      <c r="Z108" s="714"/>
      <c r="AA108" s="714"/>
      <c r="AB108" s="714"/>
      <c r="AC108" s="714"/>
      <c r="AD108" s="714"/>
      <c r="AE108" s="714"/>
      <c r="AF108" s="715"/>
      <c r="AG108" s="716"/>
      <c r="AH108" s="717"/>
      <c r="AI108" s="717"/>
      <c r="AJ108" s="717"/>
      <c r="AK108" s="717"/>
      <c r="AL108" s="717"/>
      <c r="AM108" s="717"/>
      <c r="AN108" s="717"/>
      <c r="AO108" s="717"/>
      <c r="AP108" s="717"/>
      <c r="AQ108" s="718"/>
      <c r="AR108" s="903"/>
      <c r="AS108" s="904"/>
      <c r="AT108" s="904"/>
      <c r="AU108" s="904"/>
      <c r="AV108" s="904"/>
      <c r="AW108" s="904"/>
      <c r="AX108" s="904"/>
      <c r="AY108" s="904"/>
      <c r="AZ108" s="904"/>
      <c r="BA108" s="904"/>
      <c r="BB108" s="905"/>
    </row>
    <row r="109" spans="1:55" s="1" customFormat="1" ht="17.25" customHeight="1">
      <c r="B109" s="881">
        <v>3</v>
      </c>
      <c r="C109" s="882"/>
      <c r="D109" s="713"/>
      <c r="E109" s="714"/>
      <c r="F109" s="714"/>
      <c r="G109" s="714"/>
      <c r="H109" s="714"/>
      <c r="I109" s="714"/>
      <c r="J109" s="714"/>
      <c r="K109" s="714"/>
      <c r="L109" s="714"/>
      <c r="M109" s="714"/>
      <c r="N109" s="715"/>
      <c r="O109" s="713"/>
      <c r="P109" s="714"/>
      <c r="Q109" s="714"/>
      <c r="R109" s="714"/>
      <c r="S109" s="714"/>
      <c r="T109" s="714"/>
      <c r="U109" s="714"/>
      <c r="V109" s="714"/>
      <c r="W109" s="714"/>
      <c r="X109" s="714"/>
      <c r="Y109" s="714"/>
      <c r="Z109" s="714"/>
      <c r="AA109" s="714"/>
      <c r="AB109" s="714"/>
      <c r="AC109" s="714"/>
      <c r="AD109" s="714"/>
      <c r="AE109" s="714"/>
      <c r="AF109" s="715"/>
      <c r="AG109" s="716"/>
      <c r="AH109" s="717"/>
      <c r="AI109" s="717"/>
      <c r="AJ109" s="717"/>
      <c r="AK109" s="717"/>
      <c r="AL109" s="717"/>
      <c r="AM109" s="717"/>
      <c r="AN109" s="717"/>
      <c r="AO109" s="717"/>
      <c r="AP109" s="717"/>
      <c r="AQ109" s="718"/>
      <c r="AR109" s="903"/>
      <c r="AS109" s="904"/>
      <c r="AT109" s="904"/>
      <c r="AU109" s="904"/>
      <c r="AV109" s="904"/>
      <c r="AW109" s="904"/>
      <c r="AX109" s="904"/>
      <c r="AY109" s="904"/>
      <c r="AZ109" s="904"/>
      <c r="BA109" s="904"/>
      <c r="BB109" s="905"/>
    </row>
    <row r="110" spans="1:55" s="1" customFormat="1" ht="17.25" customHeight="1">
      <c r="B110" s="881">
        <v>4</v>
      </c>
      <c r="C110" s="882"/>
      <c r="D110" s="713"/>
      <c r="E110" s="714"/>
      <c r="F110" s="714"/>
      <c r="G110" s="714"/>
      <c r="H110" s="714"/>
      <c r="I110" s="714"/>
      <c r="J110" s="714"/>
      <c r="K110" s="714"/>
      <c r="L110" s="714"/>
      <c r="M110" s="714"/>
      <c r="N110" s="715"/>
      <c r="O110" s="713"/>
      <c r="P110" s="714"/>
      <c r="Q110" s="714"/>
      <c r="R110" s="714"/>
      <c r="S110" s="714"/>
      <c r="T110" s="714"/>
      <c r="U110" s="714"/>
      <c r="V110" s="714"/>
      <c r="W110" s="714"/>
      <c r="X110" s="714"/>
      <c r="Y110" s="714"/>
      <c r="Z110" s="714"/>
      <c r="AA110" s="714"/>
      <c r="AB110" s="714"/>
      <c r="AC110" s="714"/>
      <c r="AD110" s="714"/>
      <c r="AE110" s="714"/>
      <c r="AF110" s="715"/>
      <c r="AG110" s="716"/>
      <c r="AH110" s="717"/>
      <c r="AI110" s="717"/>
      <c r="AJ110" s="717"/>
      <c r="AK110" s="717"/>
      <c r="AL110" s="717"/>
      <c r="AM110" s="717"/>
      <c r="AN110" s="717"/>
      <c r="AO110" s="717"/>
      <c r="AP110" s="717"/>
      <c r="AQ110" s="718"/>
      <c r="AR110" s="900"/>
      <c r="AS110" s="901"/>
      <c r="AT110" s="901"/>
      <c r="AU110" s="901"/>
      <c r="AV110" s="901"/>
      <c r="AW110" s="901"/>
      <c r="AX110" s="901"/>
      <c r="AY110" s="901"/>
      <c r="AZ110" s="901"/>
      <c r="BA110" s="901"/>
      <c r="BB110" s="902"/>
    </row>
    <row r="111" spans="1:55" s="1" customFormat="1" ht="17.25" customHeight="1">
      <c r="B111" s="881">
        <v>5</v>
      </c>
      <c r="C111" s="882"/>
      <c r="D111" s="713"/>
      <c r="E111" s="714"/>
      <c r="F111" s="714"/>
      <c r="G111" s="714"/>
      <c r="H111" s="714"/>
      <c r="I111" s="714"/>
      <c r="J111" s="714"/>
      <c r="K111" s="714"/>
      <c r="L111" s="714"/>
      <c r="M111" s="714"/>
      <c r="N111" s="715"/>
      <c r="O111" s="713"/>
      <c r="P111" s="714"/>
      <c r="Q111" s="714"/>
      <c r="R111" s="714"/>
      <c r="S111" s="714"/>
      <c r="T111" s="714"/>
      <c r="U111" s="714"/>
      <c r="V111" s="714"/>
      <c r="W111" s="714"/>
      <c r="X111" s="714"/>
      <c r="Y111" s="714"/>
      <c r="Z111" s="714"/>
      <c r="AA111" s="714"/>
      <c r="AB111" s="714"/>
      <c r="AC111" s="714"/>
      <c r="AD111" s="714"/>
      <c r="AE111" s="714"/>
      <c r="AF111" s="715"/>
      <c r="AG111" s="716"/>
      <c r="AH111" s="717"/>
      <c r="AI111" s="717"/>
      <c r="AJ111" s="717"/>
      <c r="AK111" s="717"/>
      <c r="AL111" s="717"/>
      <c r="AM111" s="717"/>
      <c r="AN111" s="717"/>
      <c r="AO111" s="717"/>
      <c r="AP111" s="717"/>
      <c r="AQ111" s="718"/>
      <c r="AR111" s="900"/>
      <c r="AS111" s="901"/>
      <c r="AT111" s="901"/>
      <c r="AU111" s="901"/>
      <c r="AV111" s="901"/>
      <c r="AW111" s="901"/>
      <c r="AX111" s="901"/>
      <c r="AY111" s="901"/>
      <c r="AZ111" s="901"/>
      <c r="BA111" s="901"/>
      <c r="BB111" s="902"/>
    </row>
    <row r="112" spans="1:55" s="1" customFormat="1" ht="20.100000000000001" customHeight="1">
      <c r="B112" s="881">
        <v>6</v>
      </c>
      <c r="C112" s="882"/>
      <c r="D112" s="713"/>
      <c r="E112" s="714"/>
      <c r="F112" s="714"/>
      <c r="G112" s="714"/>
      <c r="H112" s="714"/>
      <c r="I112" s="714"/>
      <c r="J112" s="714"/>
      <c r="K112" s="714"/>
      <c r="L112" s="714"/>
      <c r="M112" s="714"/>
      <c r="N112" s="715"/>
      <c r="O112" s="713"/>
      <c r="P112" s="714"/>
      <c r="Q112" s="714"/>
      <c r="R112" s="714"/>
      <c r="S112" s="714"/>
      <c r="T112" s="714"/>
      <c r="U112" s="714"/>
      <c r="V112" s="714"/>
      <c r="W112" s="714"/>
      <c r="X112" s="714"/>
      <c r="Y112" s="714"/>
      <c r="Z112" s="714"/>
      <c r="AA112" s="714"/>
      <c r="AB112" s="714"/>
      <c r="AC112" s="714"/>
      <c r="AD112" s="714"/>
      <c r="AE112" s="714"/>
      <c r="AF112" s="715"/>
      <c r="AG112" s="716"/>
      <c r="AH112" s="717"/>
      <c r="AI112" s="717"/>
      <c r="AJ112" s="717"/>
      <c r="AK112" s="717"/>
      <c r="AL112" s="717"/>
      <c r="AM112" s="717"/>
      <c r="AN112" s="717"/>
      <c r="AO112" s="717"/>
      <c r="AP112" s="717"/>
      <c r="AQ112" s="718"/>
      <c r="AR112" s="900"/>
      <c r="AS112" s="901"/>
      <c r="AT112" s="901"/>
      <c r="AU112" s="901"/>
      <c r="AV112" s="901"/>
      <c r="AW112" s="901"/>
      <c r="AX112" s="901"/>
      <c r="AY112" s="901"/>
      <c r="AZ112" s="901"/>
      <c r="BA112" s="901"/>
      <c r="BB112" s="902"/>
    </row>
    <row r="113" spans="2:54" s="1" customFormat="1" ht="20.100000000000001" customHeight="1">
      <c r="B113" s="881">
        <v>7</v>
      </c>
      <c r="C113" s="882"/>
      <c r="D113" s="713"/>
      <c r="E113" s="714"/>
      <c r="F113" s="714"/>
      <c r="G113" s="714"/>
      <c r="H113" s="714"/>
      <c r="I113" s="714"/>
      <c r="J113" s="714"/>
      <c r="K113" s="714"/>
      <c r="L113" s="714"/>
      <c r="M113" s="714"/>
      <c r="N113" s="715"/>
      <c r="O113" s="917"/>
      <c r="P113" s="918"/>
      <c r="Q113" s="918"/>
      <c r="R113" s="918"/>
      <c r="S113" s="918"/>
      <c r="T113" s="918"/>
      <c r="U113" s="918"/>
      <c r="V113" s="918"/>
      <c r="W113" s="918"/>
      <c r="X113" s="918"/>
      <c r="Y113" s="918"/>
      <c r="Z113" s="918"/>
      <c r="AA113" s="918"/>
      <c r="AB113" s="918"/>
      <c r="AC113" s="918"/>
      <c r="AD113" s="918"/>
      <c r="AE113" s="918"/>
      <c r="AF113" s="918"/>
      <c r="AG113" s="716"/>
      <c r="AH113" s="717"/>
      <c r="AI113" s="717"/>
      <c r="AJ113" s="717"/>
      <c r="AK113" s="717"/>
      <c r="AL113" s="717"/>
      <c r="AM113" s="717"/>
      <c r="AN113" s="717"/>
      <c r="AO113" s="717"/>
      <c r="AP113" s="717"/>
      <c r="AQ113" s="718"/>
      <c r="AR113" s="900"/>
      <c r="AS113" s="901"/>
      <c r="AT113" s="901"/>
      <c r="AU113" s="901"/>
      <c r="AV113" s="901"/>
      <c r="AW113" s="901"/>
      <c r="AX113" s="901"/>
      <c r="AY113" s="901"/>
      <c r="AZ113" s="901"/>
      <c r="BA113" s="901"/>
      <c r="BB113" s="902"/>
    </row>
    <row r="114" spans="2:54" s="1" customFormat="1" ht="14.25">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c r="AD114" s="12"/>
      <c r="AE114" s="12"/>
      <c r="AF114" s="12"/>
      <c r="AG114" s="12"/>
      <c r="AH114" s="12"/>
      <c r="AI114" s="12"/>
      <c r="AJ114" s="12"/>
      <c r="AK114" s="12"/>
      <c r="AL114" s="12"/>
      <c r="AM114" s="12"/>
      <c r="AN114" s="12"/>
      <c r="AO114" s="206"/>
    </row>
    <row r="115" spans="2:54" s="1" customFormat="1" ht="20.100000000000001" customHeight="1"/>
    <row r="116" spans="2:54" s="1" customFormat="1" ht="20.100000000000001" hidden="1" customHeight="1">
      <c r="I116" s="207" t="s">
        <v>186</v>
      </c>
      <c r="K116" s="207"/>
      <c r="L116" s="207"/>
      <c r="M116" s="207"/>
      <c r="N116" s="207"/>
      <c r="O116" s="207"/>
      <c r="P116" s="207"/>
      <c r="Q116" s="207"/>
      <c r="R116" s="207"/>
      <c r="S116" s="207" t="s">
        <v>187</v>
      </c>
      <c r="T116" s="207"/>
      <c r="U116" s="207"/>
      <c r="V116" s="207"/>
      <c r="W116" s="207"/>
      <c r="X116" s="207"/>
      <c r="Y116" s="207" t="s">
        <v>188</v>
      </c>
      <c r="Z116" s="207"/>
      <c r="AA116" s="207"/>
      <c r="AB116" s="207"/>
      <c r="AC116" s="207" t="s">
        <v>189</v>
      </c>
      <c r="AD116" s="207"/>
      <c r="AM116" s="12" t="s">
        <v>190</v>
      </c>
    </row>
    <row r="117" spans="2:54" s="1" customFormat="1" ht="20.100000000000001" hidden="1" customHeight="1">
      <c r="B117" s="1" t="s">
        <v>191</v>
      </c>
      <c r="I117" s="207" t="s">
        <v>192</v>
      </c>
      <c r="K117" s="207"/>
      <c r="L117" s="207"/>
      <c r="M117" s="207"/>
      <c r="N117" s="207"/>
      <c r="O117" s="207"/>
      <c r="P117" s="207"/>
      <c r="Q117" s="207"/>
      <c r="R117" s="207"/>
      <c r="S117" s="207" t="s">
        <v>193</v>
      </c>
      <c r="T117" s="207"/>
      <c r="U117" s="207"/>
      <c r="V117" s="207"/>
      <c r="W117" s="207"/>
      <c r="X117" s="207"/>
      <c r="Y117" s="207" t="s">
        <v>194</v>
      </c>
      <c r="Z117" s="207"/>
      <c r="AA117" s="207"/>
      <c r="AB117" s="207"/>
      <c r="AC117" s="207" t="s">
        <v>195</v>
      </c>
      <c r="AD117" s="207"/>
      <c r="AM117" s="12" t="s">
        <v>196</v>
      </c>
    </row>
    <row r="118" spans="2:54" s="1" customFormat="1" ht="20.100000000000001" hidden="1" customHeight="1">
      <c r="I118" s="207" t="s">
        <v>197</v>
      </c>
      <c r="K118" s="207"/>
      <c r="L118" s="207"/>
      <c r="M118" s="207"/>
      <c r="N118" s="207"/>
      <c r="O118" s="207"/>
      <c r="P118" s="207"/>
      <c r="Q118" s="207"/>
      <c r="R118" s="207"/>
      <c r="S118" s="207"/>
      <c r="T118" s="207"/>
      <c r="U118" s="207"/>
      <c r="V118" s="207"/>
      <c r="W118" s="207"/>
      <c r="X118" s="207"/>
      <c r="Y118" s="207" t="s">
        <v>198</v>
      </c>
      <c r="Z118" s="207"/>
      <c r="AA118" s="207"/>
      <c r="AB118" s="207"/>
      <c r="AC118" s="207" t="s">
        <v>199</v>
      </c>
      <c r="AD118" s="207"/>
      <c r="AM118" s="12"/>
    </row>
    <row r="119" spans="2:54" s="1" customFormat="1" ht="20.100000000000001" hidden="1" customHeight="1">
      <c r="I119" s="207" t="s">
        <v>200</v>
      </c>
      <c r="K119" s="207"/>
      <c r="L119" s="207"/>
      <c r="M119" s="207"/>
      <c r="N119" s="207"/>
      <c r="O119" s="207"/>
      <c r="P119" s="207"/>
      <c r="Q119" s="207"/>
      <c r="R119" s="207"/>
      <c r="S119" s="207"/>
      <c r="T119" s="207"/>
      <c r="U119" s="207"/>
      <c r="V119" s="207"/>
      <c r="W119" s="207"/>
      <c r="X119" s="207"/>
      <c r="Y119" s="207" t="s">
        <v>201</v>
      </c>
      <c r="Z119" s="207"/>
      <c r="AA119" s="207"/>
      <c r="AB119" s="207"/>
      <c r="AC119" s="207" t="s">
        <v>202</v>
      </c>
      <c r="AD119" s="207"/>
    </row>
    <row r="120" spans="2:54" s="1" customFormat="1" ht="20.100000000000001" hidden="1" customHeight="1">
      <c r="I120" s="207" t="s">
        <v>27</v>
      </c>
      <c r="K120" s="207"/>
      <c r="L120" s="207"/>
      <c r="M120" s="207"/>
      <c r="N120" s="207"/>
      <c r="O120" s="207"/>
      <c r="P120" s="207"/>
      <c r="Q120" s="207"/>
      <c r="R120" s="207"/>
      <c r="S120" s="207"/>
      <c r="T120" s="207"/>
      <c r="U120" s="207"/>
      <c r="V120" s="207"/>
      <c r="W120" s="207"/>
      <c r="X120" s="207"/>
      <c r="Z120" s="207"/>
      <c r="AA120" s="207"/>
      <c r="AB120" s="207"/>
      <c r="AC120" s="207"/>
      <c r="AD120" s="207"/>
    </row>
    <row r="121" spans="2:54" s="1" customFormat="1" ht="20.100000000000001" hidden="1" customHeight="1">
      <c r="I121" s="208" t="s">
        <v>203</v>
      </c>
      <c r="K121" s="207"/>
      <c r="L121" s="207"/>
      <c r="M121" s="207"/>
      <c r="N121" s="207"/>
      <c r="O121" s="207"/>
      <c r="P121" s="207"/>
      <c r="Q121" s="207"/>
      <c r="R121" s="207"/>
      <c r="S121" s="207"/>
      <c r="T121" s="207"/>
      <c r="U121" s="207"/>
      <c r="V121" s="207"/>
      <c r="W121" s="207"/>
      <c r="X121" s="207"/>
      <c r="Y121" s="207"/>
      <c r="Z121" s="207"/>
      <c r="AA121" s="207"/>
      <c r="AB121" s="207"/>
      <c r="AC121" s="207"/>
      <c r="AD121" s="207"/>
    </row>
    <row r="122" spans="2:54" s="1" customFormat="1" ht="20.100000000000001" hidden="1" customHeight="1">
      <c r="J122" s="207"/>
      <c r="K122" s="207"/>
      <c r="L122" s="207"/>
      <c r="M122" s="207"/>
      <c r="N122" s="207"/>
      <c r="O122" s="207"/>
      <c r="P122" s="207"/>
      <c r="Q122" s="207"/>
      <c r="R122" s="207"/>
      <c r="S122" s="207"/>
      <c r="T122" s="207"/>
      <c r="U122" s="207"/>
      <c r="V122" s="207"/>
      <c r="W122" s="207"/>
      <c r="X122" s="207"/>
      <c r="Y122" s="207"/>
      <c r="Z122" s="207"/>
      <c r="AA122" s="207"/>
      <c r="AB122" s="207"/>
      <c r="AC122" s="207"/>
      <c r="AD122" s="207"/>
    </row>
    <row r="123" spans="2:54" s="1" customFormat="1" ht="12" hidden="1" customHeight="1">
      <c r="I123" s="207" t="s">
        <v>204</v>
      </c>
      <c r="J123" s="207"/>
      <c r="K123" s="207"/>
      <c r="L123" s="207"/>
      <c r="M123" s="207"/>
      <c r="N123" s="207"/>
      <c r="O123" s="207"/>
      <c r="P123" s="207"/>
      <c r="Q123" s="207"/>
      <c r="R123" s="207"/>
      <c r="S123" s="207"/>
      <c r="T123" s="207"/>
      <c r="U123" s="207"/>
      <c r="V123" s="207"/>
      <c r="W123" s="207"/>
      <c r="X123" s="207"/>
      <c r="Y123" s="207"/>
      <c r="Z123" s="207"/>
      <c r="AA123" s="207"/>
      <c r="AB123" s="207"/>
      <c r="AC123" s="207"/>
      <c r="AD123" s="207"/>
    </row>
    <row r="124" spans="2:54" s="1" customFormat="1" ht="20.100000000000001" hidden="1" customHeight="1">
      <c r="I124" s="207" t="s">
        <v>192</v>
      </c>
    </row>
    <row r="125" spans="2:54" s="1" customFormat="1" ht="20.100000000000001" hidden="1" customHeight="1">
      <c r="I125" s="207" t="s">
        <v>197</v>
      </c>
    </row>
    <row r="126" spans="2:54" s="1" customFormat="1" ht="20.100000000000001" hidden="1" customHeight="1">
      <c r="I126" s="207" t="s">
        <v>200</v>
      </c>
    </row>
    <row r="127" spans="2:54" s="1" customFormat="1" ht="20.100000000000001" hidden="1" customHeight="1">
      <c r="I127" s="207" t="s">
        <v>27</v>
      </c>
    </row>
    <row r="128" spans="2:54" s="1" customFormat="1" ht="20.100000000000001" hidden="1" customHeight="1">
      <c r="I128" s="208" t="s">
        <v>203</v>
      </c>
    </row>
    <row r="129" s="1" customFormat="1" ht="20.100000000000001" customHeight="1"/>
    <row r="130" s="1" customFormat="1" ht="20.100000000000001" customHeight="1"/>
    <row r="131" s="1" customFormat="1" ht="20.100000000000001" customHeight="1"/>
    <row r="132" s="1" customFormat="1" ht="20.100000000000001" customHeight="1"/>
    <row r="133" s="1" customFormat="1" ht="20.100000000000001" customHeight="1"/>
    <row r="134" s="1" customFormat="1" ht="20.100000000000001" customHeight="1"/>
    <row r="135" s="1" customFormat="1" ht="20.100000000000001" customHeight="1"/>
    <row r="136" s="1" customFormat="1" ht="20.100000000000001" customHeight="1"/>
    <row r="137" s="1" customFormat="1" ht="20.100000000000001" customHeight="1"/>
    <row r="138" s="1" customFormat="1" ht="20.100000000000001" customHeight="1"/>
    <row r="139" s="1" customFormat="1" ht="20.100000000000001" customHeight="1"/>
    <row r="140" s="1" customFormat="1" ht="20.100000000000001" customHeight="1"/>
    <row r="141" s="1" customFormat="1" ht="20.100000000000001" customHeight="1"/>
    <row r="142" s="1" customFormat="1" ht="20.100000000000001" customHeight="1"/>
    <row r="143" s="1" customFormat="1" ht="20.100000000000001" customHeight="1"/>
    <row r="144" s="1" customFormat="1" ht="20.100000000000001" customHeight="1"/>
    <row r="145" s="1" customFormat="1" ht="20.100000000000001" customHeight="1"/>
    <row r="146" s="1" customFormat="1" ht="20.100000000000001" customHeight="1"/>
    <row r="147" s="1" customFormat="1" ht="20.100000000000001" customHeight="1"/>
    <row r="148" s="1" customFormat="1" ht="20.100000000000001" customHeight="1"/>
    <row r="149" s="1" customFormat="1" ht="20.100000000000001" customHeight="1"/>
    <row r="150" s="1" customFormat="1" ht="20.100000000000001" customHeight="1"/>
    <row r="151" s="1" customFormat="1" ht="20.100000000000001" customHeight="1"/>
    <row r="152" s="1" customFormat="1" ht="20.100000000000001" customHeight="1"/>
    <row r="153" s="1" customFormat="1" ht="20.100000000000001" customHeight="1"/>
    <row r="154" s="1" customFormat="1" ht="20.100000000000001" customHeight="1"/>
    <row r="155" s="1" customFormat="1" ht="9.9499999999999993" customHeight="1"/>
    <row r="156" s="1" customFormat="1" ht="9.9499999999999993" customHeight="1"/>
    <row r="157" s="1" customFormat="1" ht="9.9499999999999993" customHeight="1"/>
    <row r="158" s="1" customFormat="1" ht="9.9499999999999993" customHeight="1"/>
    <row r="159" s="1" customFormat="1" ht="9.9499999999999993" customHeight="1"/>
    <row r="160" s="1" customFormat="1" ht="9.9499999999999993" customHeight="1"/>
    <row r="161" s="1" customFormat="1" ht="9.9499999999999993" customHeight="1"/>
    <row r="162" s="1" customFormat="1" ht="9.9499999999999993" customHeight="1"/>
    <row r="163" s="1" customFormat="1" ht="9.9499999999999993" customHeight="1"/>
    <row r="164" s="1" customFormat="1" ht="9.9499999999999993" customHeight="1"/>
    <row r="165" s="1" customFormat="1" ht="9.9499999999999993" customHeight="1"/>
    <row r="166" s="1" customFormat="1" ht="9.9499999999999993" customHeight="1"/>
    <row r="167" s="1" customFormat="1" ht="9.9499999999999993" customHeight="1"/>
    <row r="168" s="1" customFormat="1" ht="9.9499999999999993" customHeight="1"/>
    <row r="169" s="1" customFormat="1" ht="9.9499999999999993" customHeight="1"/>
    <row r="170" s="1" customFormat="1" ht="9.9499999999999993" customHeight="1"/>
    <row r="171" s="1" customFormat="1" ht="9.9499999999999993" customHeight="1"/>
    <row r="172" s="1" customFormat="1" ht="9.9499999999999993" customHeight="1"/>
    <row r="173" s="1" customFormat="1" ht="9.9499999999999993" customHeight="1"/>
    <row r="174" s="1" customFormat="1" ht="9.9499999999999993" customHeight="1"/>
    <row r="175" s="1" customFormat="1" ht="9.9499999999999993" customHeight="1"/>
    <row r="176" s="1" customFormat="1" ht="9.9499999999999993" customHeight="1"/>
    <row r="177" s="1" customFormat="1" ht="9.9499999999999993" customHeight="1"/>
    <row r="178" s="1" customFormat="1" ht="9.9499999999999993" customHeight="1"/>
    <row r="179" s="1" customFormat="1" ht="9.9499999999999993" customHeight="1"/>
    <row r="180" s="1" customFormat="1" ht="9.9499999999999993" customHeight="1"/>
    <row r="181" s="1" customFormat="1" ht="9.9499999999999993" customHeight="1"/>
    <row r="182" s="1" customFormat="1" ht="9.9499999999999993" customHeight="1"/>
    <row r="183" s="1" customFormat="1" ht="9.9499999999999993" customHeight="1"/>
    <row r="184" s="1" customFormat="1" ht="9.9499999999999993" customHeight="1"/>
    <row r="185" s="1" customFormat="1" ht="9.9499999999999993" customHeight="1"/>
    <row r="186" s="1" customFormat="1" ht="9.9499999999999993" customHeight="1"/>
    <row r="187" s="1" customFormat="1" ht="9.9499999999999993" customHeight="1"/>
    <row r="188" s="1" customFormat="1" ht="9.9499999999999993" customHeight="1"/>
    <row r="189" s="1" customFormat="1" ht="9.9499999999999993" customHeight="1"/>
    <row r="190" s="1" customFormat="1" ht="9.9499999999999993" customHeight="1"/>
    <row r="191" s="1" customFormat="1" ht="9.9499999999999993" customHeight="1"/>
    <row r="192" s="1" customFormat="1" ht="9.9499999999999993" customHeight="1"/>
    <row r="193" s="1" customFormat="1" ht="9.9499999999999993" customHeight="1"/>
    <row r="194" s="1" customFormat="1" ht="9.9499999999999993" customHeight="1"/>
    <row r="195" s="1" customFormat="1" ht="9.9499999999999993" customHeight="1"/>
    <row r="196" s="1" customFormat="1" ht="9.9499999999999993" customHeight="1"/>
    <row r="197" s="1" customFormat="1" ht="9.9499999999999993" customHeight="1"/>
    <row r="198" s="1" customFormat="1" ht="9.9499999999999993" customHeight="1"/>
    <row r="199" s="1" customFormat="1" ht="9.9499999999999993" customHeight="1"/>
    <row r="200" s="1" customFormat="1" ht="9.9499999999999993" customHeight="1"/>
    <row r="201" s="1" customFormat="1" ht="9.9499999999999993" customHeight="1"/>
    <row r="202" s="1" customFormat="1" ht="9.9499999999999993" customHeight="1"/>
    <row r="203" s="1" customFormat="1" ht="9.9499999999999993" customHeight="1"/>
    <row r="204" s="1" customFormat="1" ht="9.9499999999999993" customHeight="1"/>
    <row r="205" s="1" customFormat="1" ht="14.25"/>
    <row r="206" s="1" customFormat="1" ht="14.25"/>
    <row r="207" s="1" customFormat="1" ht="14.25"/>
    <row r="208" s="1" customFormat="1" ht="14.25"/>
    <row r="209" s="1" customFormat="1" ht="14.25"/>
    <row r="210" s="1" customFormat="1" ht="14.25"/>
    <row r="211" s="1" customFormat="1" ht="14.25"/>
    <row r="212" s="1" customFormat="1" ht="14.25"/>
    <row r="213" s="1" customFormat="1" ht="14.25"/>
    <row r="214" s="1" customFormat="1" ht="14.25"/>
    <row r="215" s="1" customFormat="1" ht="14.25"/>
    <row r="216" s="1" customFormat="1" ht="14.25"/>
    <row r="217" s="1" customFormat="1" ht="14.25"/>
    <row r="218" s="1" customFormat="1" ht="14.25"/>
    <row r="219" s="1" customFormat="1" ht="14.25"/>
    <row r="220" s="1" customFormat="1" ht="14.25"/>
    <row r="221" s="1" customFormat="1" ht="14.25"/>
    <row r="222" s="1" customFormat="1" ht="14.25"/>
    <row r="223" s="1" customFormat="1" ht="14.25"/>
    <row r="224" s="1" customFormat="1" ht="14.25"/>
    <row r="225" s="1" customFormat="1" ht="14.25"/>
    <row r="226" s="1" customFormat="1" ht="14.25"/>
    <row r="227" s="1" customFormat="1" ht="14.25"/>
    <row r="228" s="1" customFormat="1" ht="14.25"/>
    <row r="229" s="1" customFormat="1" ht="14.25"/>
    <row r="230" s="1" customFormat="1" ht="14.25"/>
    <row r="231" s="1" customFormat="1" ht="14.25"/>
    <row r="232" s="1" customFormat="1" ht="14.25"/>
    <row r="233" s="1" customFormat="1" ht="14.25"/>
    <row r="234" s="1" customFormat="1" ht="14.25"/>
    <row r="235" s="1" customFormat="1" ht="14.25"/>
    <row r="236" s="1" customFormat="1" ht="14.25"/>
    <row r="237" s="1" customFormat="1" ht="14.25"/>
    <row r="238" s="1" customFormat="1" ht="14.25"/>
    <row r="239" s="1" customFormat="1" ht="14.25"/>
    <row r="240" s="1" customFormat="1" ht="14.25"/>
    <row r="241" s="1" customFormat="1" ht="14.25"/>
    <row r="242" s="1" customFormat="1" ht="14.25"/>
    <row r="243" s="1" customFormat="1" ht="14.25"/>
    <row r="244" s="1" customFormat="1" ht="14.25"/>
    <row r="245" s="1" customFormat="1" ht="14.25"/>
    <row r="246" s="1" customFormat="1" ht="14.25"/>
    <row r="247" s="1" customFormat="1" ht="14.25"/>
    <row r="248" s="1" customFormat="1" ht="14.25"/>
    <row r="249" s="1" customFormat="1" ht="14.25"/>
    <row r="250" s="1" customFormat="1" ht="14.25"/>
    <row r="251" s="1" customFormat="1" ht="14.25"/>
    <row r="252" s="1" customFormat="1" ht="14.25"/>
    <row r="253" s="1" customFormat="1" ht="14.25"/>
    <row r="254" s="1" customFormat="1" ht="14.25"/>
    <row r="255" s="1" customFormat="1" ht="14.25"/>
    <row r="256" s="1" customFormat="1" ht="14.25"/>
    <row r="257" s="1" customFormat="1" ht="14.25"/>
    <row r="258" s="1" customFormat="1" ht="14.25"/>
    <row r="259" s="1" customFormat="1" ht="14.25"/>
    <row r="260" s="1" customFormat="1" ht="14.25"/>
  </sheetData>
  <sheetProtection sheet="1" objects="1" scenarios="1"/>
  <mergeCells count="476">
    <mergeCell ref="AG18:AS18"/>
    <mergeCell ref="AE18:AF18"/>
    <mergeCell ref="BG22:BG23"/>
    <mergeCell ref="BG24:BG25"/>
    <mergeCell ref="BG26:BG27"/>
    <mergeCell ref="BG28:BG29"/>
    <mergeCell ref="BI18:BI19"/>
    <mergeCell ref="BS53:BY54"/>
    <mergeCell ref="CI53:CP53"/>
    <mergeCell ref="BG41:BO41"/>
    <mergeCell ref="Y33:AF33"/>
    <mergeCell ref="AG33:AJ33"/>
    <mergeCell ref="AK33:AL33"/>
    <mergeCell ref="AM33:AP33"/>
    <mergeCell ref="AQ33:AV33"/>
    <mergeCell ref="Y35:AF35"/>
    <mergeCell ref="AG35:AJ35"/>
    <mergeCell ref="AK35:AL35"/>
    <mergeCell ref="AM35:AP35"/>
    <mergeCell ref="AQ35:AV35"/>
    <mergeCell ref="AM34:AP34"/>
    <mergeCell ref="AQ34:AV34"/>
    <mergeCell ref="Y34:AF34"/>
    <mergeCell ref="AG34:AJ34"/>
    <mergeCell ref="CQ53:CX53"/>
    <mergeCell ref="CQ55:CX55"/>
    <mergeCell ref="BL45:BL48"/>
    <mergeCell ref="BL49:BL52"/>
    <mergeCell ref="BH42:BH43"/>
    <mergeCell ref="BG42:BG43"/>
    <mergeCell ref="BS49:BY50"/>
    <mergeCell ref="BZ49:CE52"/>
    <mergeCell ref="CI49:CP49"/>
    <mergeCell ref="CQ49:CX49"/>
    <mergeCell ref="CI50:CP50"/>
    <mergeCell ref="CQ50:CX50"/>
    <mergeCell ref="BS51:BY52"/>
    <mergeCell ref="CI51:CP51"/>
    <mergeCell ref="CQ51:CX51"/>
    <mergeCell ref="CI52:CP52"/>
    <mergeCell ref="CQ52:CX52"/>
    <mergeCell ref="BS44:BV44"/>
    <mergeCell ref="BW44:BY44"/>
    <mergeCell ref="BZ44:CE44"/>
    <mergeCell ref="CQ44:CX44"/>
    <mergeCell ref="BS45:BY46"/>
    <mergeCell ref="BZ45:CE48"/>
    <mergeCell ref="CI45:CP45"/>
    <mergeCell ref="CQ45:CX45"/>
    <mergeCell ref="CI46:CP46"/>
    <mergeCell ref="CQ46:CX46"/>
    <mergeCell ref="BS47:BY48"/>
    <mergeCell ref="CI47:CP47"/>
    <mergeCell ref="CQ47:CX47"/>
    <mergeCell ref="CI48:CP48"/>
    <mergeCell ref="CQ48:CX48"/>
    <mergeCell ref="Y36:AF36"/>
    <mergeCell ref="AG36:AJ36"/>
    <mergeCell ref="AK36:AL36"/>
    <mergeCell ref="AM36:AP36"/>
    <mergeCell ref="AQ36:AV36"/>
    <mergeCell ref="AW32:BB36"/>
    <mergeCell ref="AR47:AS48"/>
    <mergeCell ref="AU47:AZ47"/>
    <mergeCell ref="BA47:BB48"/>
    <mergeCell ref="AH45:AQ46"/>
    <mergeCell ref="AR45:AS46"/>
    <mergeCell ref="AU45:AZ45"/>
    <mergeCell ref="BA45:BB46"/>
    <mergeCell ref="AH47:AQ48"/>
    <mergeCell ref="AQ37:AV37"/>
    <mergeCell ref="Y38:AF38"/>
    <mergeCell ref="AZ100:BB100"/>
    <mergeCell ref="AR97:AT97"/>
    <mergeCell ref="AV97:AX97"/>
    <mergeCell ref="AZ97:BB97"/>
    <mergeCell ref="AR93:AT93"/>
    <mergeCell ref="AV93:AX93"/>
    <mergeCell ref="AZ93:BB93"/>
    <mergeCell ref="AV94:AX94"/>
    <mergeCell ref="AZ94:BB94"/>
    <mergeCell ref="AV89:AX89"/>
    <mergeCell ref="AZ89:BB89"/>
    <mergeCell ref="AV90:AX90"/>
    <mergeCell ref="AZ90:BB90"/>
    <mergeCell ref="AH49:AQ50"/>
    <mergeCell ref="AR49:AS50"/>
    <mergeCell ref="AU49:AZ49"/>
    <mergeCell ref="BA49:BB50"/>
    <mergeCell ref="AH51:AQ52"/>
    <mergeCell ref="AZ63:BA63"/>
    <mergeCell ref="AH53:AQ54"/>
    <mergeCell ref="X88:AK88"/>
    <mergeCell ref="X89:AK89"/>
    <mergeCell ref="X90:AK90"/>
    <mergeCell ref="AF51:AG52"/>
    <mergeCell ref="AR53:AS54"/>
    <mergeCell ref="AU53:AZ53"/>
    <mergeCell ref="BA53:BB54"/>
    <mergeCell ref="AR51:AS52"/>
    <mergeCell ref="AU51:AZ51"/>
    <mergeCell ref="BA51:BB52"/>
    <mergeCell ref="B113:C113"/>
    <mergeCell ref="D113:N113"/>
    <mergeCell ref="O113:AF113"/>
    <mergeCell ref="AG113:AQ113"/>
    <mergeCell ref="AR113:BB113"/>
    <mergeCell ref="B32:L36"/>
    <mergeCell ref="M32:R36"/>
    <mergeCell ref="S32:X36"/>
    <mergeCell ref="Y32:AF32"/>
    <mergeCell ref="B111:C111"/>
    <mergeCell ref="D111:N111"/>
    <mergeCell ref="O111:AF111"/>
    <mergeCell ref="AG111:AQ111"/>
    <mergeCell ref="AR111:BB111"/>
    <mergeCell ref="B112:C112"/>
    <mergeCell ref="D112:N112"/>
    <mergeCell ref="O112:AF112"/>
    <mergeCell ref="AG112:AQ112"/>
    <mergeCell ref="AR112:BB112"/>
    <mergeCell ref="B109:C109"/>
    <mergeCell ref="B110:C110"/>
    <mergeCell ref="D110:N110"/>
    <mergeCell ref="O110:AF110"/>
    <mergeCell ref="AR89:AT89"/>
    <mergeCell ref="AG110:AQ110"/>
    <mergeCell ref="AR110:BB110"/>
    <mergeCell ref="B107:C107"/>
    <mergeCell ref="D107:N107"/>
    <mergeCell ref="O107:AF107"/>
    <mergeCell ref="AG107:AQ107"/>
    <mergeCell ref="AR107:BB107"/>
    <mergeCell ref="B108:C108"/>
    <mergeCell ref="A105:BC105"/>
    <mergeCell ref="B106:C106"/>
    <mergeCell ref="D106:N106"/>
    <mergeCell ref="O106:AF106"/>
    <mergeCell ref="AG106:AQ106"/>
    <mergeCell ref="AR106:BB106"/>
    <mergeCell ref="D108:N108"/>
    <mergeCell ref="D109:N109"/>
    <mergeCell ref="O108:AF108"/>
    <mergeCell ref="O109:AF109"/>
    <mergeCell ref="AG108:AQ108"/>
    <mergeCell ref="AG109:AQ109"/>
    <mergeCell ref="AR108:BB108"/>
    <mergeCell ref="AR109:BB109"/>
    <mergeCell ref="B102:C102"/>
    <mergeCell ref="AP102:AQ102"/>
    <mergeCell ref="AR102:AT102"/>
    <mergeCell ref="AZ103:BB103"/>
    <mergeCell ref="B104:C104"/>
    <mergeCell ref="D104:V104"/>
    <mergeCell ref="W104:Y104"/>
    <mergeCell ref="Z104:AA104"/>
    <mergeCell ref="AB104:AZ104"/>
    <mergeCell ref="AV102:AX102"/>
    <mergeCell ref="AZ102:BB102"/>
    <mergeCell ref="B103:C103"/>
    <mergeCell ref="AP103:AQ103"/>
    <mergeCell ref="AR103:AT103"/>
    <mergeCell ref="AV103:AX103"/>
    <mergeCell ref="D102:M102"/>
    <mergeCell ref="D103:M103"/>
    <mergeCell ref="X102:AK102"/>
    <mergeCell ref="X103:AK103"/>
    <mergeCell ref="B100:C100"/>
    <mergeCell ref="AP100:AQ100"/>
    <mergeCell ref="B101:C101"/>
    <mergeCell ref="AP101:AQ101"/>
    <mergeCell ref="AZ98:BB98"/>
    <mergeCell ref="B99:C99"/>
    <mergeCell ref="AP99:AQ99"/>
    <mergeCell ref="AV99:AX99"/>
    <mergeCell ref="AZ99:BB99"/>
    <mergeCell ref="AR101:AT101"/>
    <mergeCell ref="AV101:AX101"/>
    <mergeCell ref="AZ101:BB101"/>
    <mergeCell ref="AR98:AT98"/>
    <mergeCell ref="AR99:AT99"/>
    <mergeCell ref="AR100:AT100"/>
    <mergeCell ref="AV100:AX100"/>
    <mergeCell ref="B98:C98"/>
    <mergeCell ref="AP98:AQ98"/>
    <mergeCell ref="AV98:AX98"/>
    <mergeCell ref="D99:M99"/>
    <mergeCell ref="D100:M100"/>
    <mergeCell ref="D101:M101"/>
    <mergeCell ref="N99:W99"/>
    <mergeCell ref="N100:W100"/>
    <mergeCell ref="B97:C97"/>
    <mergeCell ref="AP97:AQ97"/>
    <mergeCell ref="D97:M97"/>
    <mergeCell ref="D98:M98"/>
    <mergeCell ref="AL97:AO97"/>
    <mergeCell ref="AL98:AO98"/>
    <mergeCell ref="N97:W97"/>
    <mergeCell ref="N98:W98"/>
    <mergeCell ref="X97:AK97"/>
    <mergeCell ref="X98:AK98"/>
    <mergeCell ref="B95:C95"/>
    <mergeCell ref="AP95:AQ95"/>
    <mergeCell ref="AR95:AT95"/>
    <mergeCell ref="AV95:AX95"/>
    <mergeCell ref="AZ95:BB95"/>
    <mergeCell ref="D95:M95"/>
    <mergeCell ref="B96:C96"/>
    <mergeCell ref="AP96:AQ96"/>
    <mergeCell ref="AR96:AT96"/>
    <mergeCell ref="AV96:AX96"/>
    <mergeCell ref="AZ96:BB96"/>
    <mergeCell ref="D96:M96"/>
    <mergeCell ref="N95:W95"/>
    <mergeCell ref="N96:W96"/>
    <mergeCell ref="AL96:AO96"/>
    <mergeCell ref="X95:AK95"/>
    <mergeCell ref="X96:AK96"/>
    <mergeCell ref="B94:C94"/>
    <mergeCell ref="AP94:AQ94"/>
    <mergeCell ref="AR94:AT94"/>
    <mergeCell ref="B93:C93"/>
    <mergeCell ref="AP93:AQ93"/>
    <mergeCell ref="D93:M93"/>
    <mergeCell ref="D94:M94"/>
    <mergeCell ref="N93:W93"/>
    <mergeCell ref="N94:W94"/>
    <mergeCell ref="X93:AK93"/>
    <mergeCell ref="X94:AK94"/>
    <mergeCell ref="B91:C91"/>
    <mergeCell ref="AP91:AQ91"/>
    <mergeCell ref="AR91:AT91"/>
    <mergeCell ref="AV91:AX91"/>
    <mergeCell ref="AZ91:BB91"/>
    <mergeCell ref="D91:M91"/>
    <mergeCell ref="B92:C92"/>
    <mergeCell ref="AP92:AQ92"/>
    <mergeCell ref="AR92:AT92"/>
    <mergeCell ref="AV92:AX92"/>
    <mergeCell ref="AZ92:BB92"/>
    <mergeCell ref="D92:M92"/>
    <mergeCell ref="N91:W91"/>
    <mergeCell ref="N92:W92"/>
    <mergeCell ref="X91:AK91"/>
    <mergeCell ref="X92:AK92"/>
    <mergeCell ref="B90:C90"/>
    <mergeCell ref="AP90:AQ90"/>
    <mergeCell ref="AR90:AT90"/>
    <mergeCell ref="B89:C89"/>
    <mergeCell ref="AP89:AQ89"/>
    <mergeCell ref="D89:M89"/>
    <mergeCell ref="D90:M90"/>
    <mergeCell ref="N89:W89"/>
    <mergeCell ref="N90:W90"/>
    <mergeCell ref="B70:C70"/>
    <mergeCell ref="B72:C72"/>
    <mergeCell ref="C61:M61"/>
    <mergeCell ref="P61:V61"/>
    <mergeCell ref="Z61:AD61"/>
    <mergeCell ref="AG61:AK61"/>
    <mergeCell ref="AN61:AR61"/>
    <mergeCell ref="AU61:BA61"/>
    <mergeCell ref="B88:C88"/>
    <mergeCell ref="AP88:BB88"/>
    <mergeCell ref="B74:C74"/>
    <mergeCell ref="B76:C76"/>
    <mergeCell ref="B78:C78"/>
    <mergeCell ref="B80:C80"/>
    <mergeCell ref="B82:C82"/>
    <mergeCell ref="A84:BC84"/>
    <mergeCell ref="D88:M88"/>
    <mergeCell ref="B85:BB86"/>
    <mergeCell ref="B87:BB87"/>
    <mergeCell ref="N88:W88"/>
    <mergeCell ref="C63:M63"/>
    <mergeCell ref="P63:T63"/>
    <mergeCell ref="W63:AY63"/>
    <mergeCell ref="I53:Q54"/>
    <mergeCell ref="S53:W54"/>
    <mergeCell ref="X53:Z54"/>
    <mergeCell ref="A57:AQ57"/>
    <mergeCell ref="B49:H54"/>
    <mergeCell ref="I49:Q50"/>
    <mergeCell ref="S49:W50"/>
    <mergeCell ref="X49:Z50"/>
    <mergeCell ref="AA49:AE50"/>
    <mergeCell ref="AF49:AG50"/>
    <mergeCell ref="I51:Q52"/>
    <mergeCell ref="S51:W52"/>
    <mergeCell ref="X51:Z52"/>
    <mergeCell ref="AA51:AE52"/>
    <mergeCell ref="AA53:AE54"/>
    <mergeCell ref="AF53:AG54"/>
    <mergeCell ref="B45:H48"/>
    <mergeCell ref="I45:Q46"/>
    <mergeCell ref="S45:W46"/>
    <mergeCell ref="X45:Z46"/>
    <mergeCell ref="AA45:AE46"/>
    <mergeCell ref="AF45:AG46"/>
    <mergeCell ref="X47:Z48"/>
    <mergeCell ref="AA47:AE48"/>
    <mergeCell ref="AF47:AG48"/>
    <mergeCell ref="I47:Q48"/>
    <mergeCell ref="S47:W48"/>
    <mergeCell ref="B44:H44"/>
    <mergeCell ref="I44:Q44"/>
    <mergeCell ref="R44:AS44"/>
    <mergeCell ref="AT44:BB44"/>
    <mergeCell ref="AW37:BB41"/>
    <mergeCell ref="B37:L41"/>
    <mergeCell ref="M37:R41"/>
    <mergeCell ref="S37:X41"/>
    <mergeCell ref="Y37:AF37"/>
    <mergeCell ref="AG37:AJ37"/>
    <mergeCell ref="AK37:AL37"/>
    <mergeCell ref="Y40:AF40"/>
    <mergeCell ref="AG40:AJ40"/>
    <mergeCell ref="Y41:AF41"/>
    <mergeCell ref="AG41:AJ41"/>
    <mergeCell ref="AK41:AL41"/>
    <mergeCell ref="AM41:AP41"/>
    <mergeCell ref="AQ41:AV41"/>
    <mergeCell ref="Y39:AF39"/>
    <mergeCell ref="AG39:AJ39"/>
    <mergeCell ref="AK39:AL39"/>
    <mergeCell ref="AM39:AP39"/>
    <mergeCell ref="AQ39:AV39"/>
    <mergeCell ref="AM37:AP37"/>
    <mergeCell ref="AG38:AJ38"/>
    <mergeCell ref="AK38:AL38"/>
    <mergeCell ref="AM38:AP38"/>
    <mergeCell ref="AQ38:AV38"/>
    <mergeCell ref="AK40:AL40"/>
    <mergeCell ref="AM40:AP40"/>
    <mergeCell ref="AQ40:AV40"/>
    <mergeCell ref="AG32:AJ32"/>
    <mergeCell ref="AK32:AL32"/>
    <mergeCell ref="AM32:AP32"/>
    <mergeCell ref="AQ32:AV32"/>
    <mergeCell ref="AK34:AL34"/>
    <mergeCell ref="B27:L31"/>
    <mergeCell ref="M27:R31"/>
    <mergeCell ref="S27:X31"/>
    <mergeCell ref="Y27:AF27"/>
    <mergeCell ref="AG27:AJ27"/>
    <mergeCell ref="AK27:AL27"/>
    <mergeCell ref="Y30:AF30"/>
    <mergeCell ref="AG30:AJ30"/>
    <mergeCell ref="AK30:AL30"/>
    <mergeCell ref="AM27:AP27"/>
    <mergeCell ref="AQ27:AV27"/>
    <mergeCell ref="AW27:BB31"/>
    <mergeCell ref="Y28:AF28"/>
    <mergeCell ref="AG28:AJ28"/>
    <mergeCell ref="AK28:AL28"/>
    <mergeCell ref="AM28:AP28"/>
    <mergeCell ref="AQ28:AV28"/>
    <mergeCell ref="AM29:AP29"/>
    <mergeCell ref="AQ29:AV29"/>
    <mergeCell ref="AM30:AP30"/>
    <mergeCell ref="AQ30:AV30"/>
    <mergeCell ref="Y31:AF31"/>
    <mergeCell ref="AG31:AJ31"/>
    <mergeCell ref="AK31:AL31"/>
    <mergeCell ref="AM31:AP31"/>
    <mergeCell ref="AQ31:AV31"/>
    <mergeCell ref="Y29:AF29"/>
    <mergeCell ref="AG29:AJ29"/>
    <mergeCell ref="AK29:AL29"/>
    <mergeCell ref="AQ24:AV24"/>
    <mergeCell ref="B22:L26"/>
    <mergeCell ref="M22:R26"/>
    <mergeCell ref="S22:X26"/>
    <mergeCell ref="Y22:AF22"/>
    <mergeCell ref="AG22:AJ22"/>
    <mergeCell ref="AK22:AL22"/>
    <mergeCell ref="Y25:AF25"/>
    <mergeCell ref="AG25:AJ25"/>
    <mergeCell ref="AK25:AL25"/>
    <mergeCell ref="Y26:AF26"/>
    <mergeCell ref="AG26:AJ26"/>
    <mergeCell ref="AK26:AL26"/>
    <mergeCell ref="Y24:AF24"/>
    <mergeCell ref="AG24:AJ24"/>
    <mergeCell ref="AK24:AL24"/>
    <mergeCell ref="AB13:AE13"/>
    <mergeCell ref="AF13:AH13"/>
    <mergeCell ref="AP11:AR11"/>
    <mergeCell ref="W6:AH6"/>
    <mergeCell ref="ED17:EF17"/>
    <mergeCell ref="EB13:EC13"/>
    <mergeCell ref="K15:M15"/>
    <mergeCell ref="P15:R15"/>
    <mergeCell ref="DX15:DY15"/>
    <mergeCell ref="AI13:AK13"/>
    <mergeCell ref="AL13:AO13"/>
    <mergeCell ref="AP13:AR13"/>
    <mergeCell ref="AS13:AU13"/>
    <mergeCell ref="AV13:AY13"/>
    <mergeCell ref="AZ13:BC13"/>
    <mergeCell ref="Q17:W17"/>
    <mergeCell ref="X17:Y17"/>
    <mergeCell ref="AA17:AH17"/>
    <mergeCell ref="AI17:AM17"/>
    <mergeCell ref="AN17:AP17"/>
    <mergeCell ref="N15:O15"/>
    <mergeCell ref="AD15:AE15"/>
    <mergeCell ref="AL15:AM15"/>
    <mergeCell ref="AT15:AU15"/>
    <mergeCell ref="B21:L21"/>
    <mergeCell ref="M21:R21"/>
    <mergeCell ref="S21:X21"/>
    <mergeCell ref="AG21:AJ21"/>
    <mergeCell ref="AK21:AL21"/>
    <mergeCell ref="AM21:AP21"/>
    <mergeCell ref="AU55:AZ55"/>
    <mergeCell ref="BA55:BB56"/>
    <mergeCell ref="AQ55:AS56"/>
    <mergeCell ref="AW21:BB21"/>
    <mergeCell ref="AQ21:AV21"/>
    <mergeCell ref="AM22:AP22"/>
    <mergeCell ref="AQ22:AV22"/>
    <mergeCell ref="AW22:BB26"/>
    <mergeCell ref="Y23:AF23"/>
    <mergeCell ref="AG23:AJ23"/>
    <mergeCell ref="AK23:AL23"/>
    <mergeCell ref="AM23:AP23"/>
    <mergeCell ref="AQ23:AV23"/>
    <mergeCell ref="AM25:AP25"/>
    <mergeCell ref="AQ25:AV25"/>
    <mergeCell ref="AM26:AP26"/>
    <mergeCell ref="AQ26:AV26"/>
    <mergeCell ref="AM24:AP24"/>
    <mergeCell ref="A3:BC4"/>
    <mergeCell ref="AI7:BB7"/>
    <mergeCell ref="AI6:BB6"/>
    <mergeCell ref="U7:AH7"/>
    <mergeCell ref="B19:C19"/>
    <mergeCell ref="B20:L20"/>
    <mergeCell ref="M20:R20"/>
    <mergeCell ref="S20:X20"/>
    <mergeCell ref="Y20:AF20"/>
    <mergeCell ref="AG20:AP20"/>
    <mergeCell ref="AQ20:AV20"/>
    <mergeCell ref="AW20:BB20"/>
    <mergeCell ref="AA15:AC15"/>
    <mergeCell ref="AF15:AH15"/>
    <mergeCell ref="AV15:AX15"/>
    <mergeCell ref="AI15:AK15"/>
    <mergeCell ref="AN15:AP15"/>
    <mergeCell ref="AQ15:AS15"/>
    <mergeCell ref="A9:B9"/>
    <mergeCell ref="K11:O11"/>
    <mergeCell ref="AC11:AE11"/>
    <mergeCell ref="Q13:U13"/>
    <mergeCell ref="V13:X13"/>
    <mergeCell ref="Y13:AA13"/>
    <mergeCell ref="N101:W101"/>
    <mergeCell ref="N102:W102"/>
    <mergeCell ref="N103:W103"/>
    <mergeCell ref="AL88:AO88"/>
    <mergeCell ref="AL89:AO89"/>
    <mergeCell ref="AL90:AO90"/>
    <mergeCell ref="AL91:AO91"/>
    <mergeCell ref="AL92:AO92"/>
    <mergeCell ref="AL93:AO93"/>
    <mergeCell ref="AL94:AO94"/>
    <mergeCell ref="AL95:AO95"/>
    <mergeCell ref="AL99:AO99"/>
    <mergeCell ref="AL100:AO100"/>
    <mergeCell ref="AL101:AO101"/>
    <mergeCell ref="AL102:AO102"/>
    <mergeCell ref="AL103:AO103"/>
    <mergeCell ref="X99:AK99"/>
    <mergeCell ref="X100:AK100"/>
    <mergeCell ref="X101:AK101"/>
  </mergeCells>
  <phoneticPr fontId="1"/>
  <conditionalFormatting sqref="S45:W54 AA45:AE54">
    <cfRule type="cellIs" dxfId="95" priority="3" operator="equal">
      <formula>"："</formula>
    </cfRule>
  </conditionalFormatting>
  <conditionalFormatting sqref="AB104:AJ104">
    <cfRule type="expression" dxfId="94" priority="169">
      <formula>D89=""</formula>
    </cfRule>
    <cfRule type="expression" dxfId="93" priority="170">
      <formula>AND($W$104="有",AB104="")</formula>
    </cfRule>
  </conditionalFormatting>
  <conditionalFormatting sqref="AC11:AE11 AP11:AR11 Q13:U13 AB13:AE13 AL13:AO13 AV13:AY13 N15:O15 AD15:AE15 AL15:AM15 AT15:AU15 B22:R41 Y22:AJ41 AM22:AP41 AU45:AZ45 AU47:AZ47 AU49:AZ49 AU51:AZ51 AU53:AZ53 W63:AY63 B70:C70 B72:C72 B74:C74 B76:C76 B78:C78 B80:C80 B82:C82 D107:BB113 D89:X89 D90:W103 AL89:BB103">
    <cfRule type="containsBlanks" dxfId="92" priority="4">
      <formula>LEN(TRIM(B11))=0</formula>
    </cfRule>
  </conditionalFormatting>
  <conditionalFormatting sqref="AK104:AZ104">
    <cfRule type="expression" dxfId="91" priority="171">
      <formula>L89=""</formula>
    </cfRule>
    <cfRule type="expression" dxfId="90" priority="172">
      <formula>AND($W$104="有",AK104="")</formula>
    </cfRule>
  </conditionalFormatting>
  <conditionalFormatting sqref="X90">
    <cfRule type="containsBlanks" dxfId="89" priority="2">
      <formula>LEN(TRIM(X90))=0</formula>
    </cfRule>
  </conditionalFormatting>
  <conditionalFormatting sqref="X91:X103">
    <cfRule type="containsBlanks" dxfId="88" priority="1">
      <formula>LEN(TRIM(X91))=0</formula>
    </cfRule>
  </conditionalFormatting>
  <dataValidations count="5">
    <dataValidation type="list" allowBlank="1" showInputMessage="1" showErrorMessage="1" sqref="B70:C70 B82:C82 B80:C80 B78:C78 B76:C76 B74:C74 B72:C72" xr:uid="{00000000-0002-0000-0300-000003000000}">
      <formula1>$B$117:$B$118</formula1>
    </dataValidation>
    <dataValidation type="list" allowBlank="1" showInputMessage="1" showErrorMessage="1" sqref="AL89:AO103" xr:uid="{CB876E4E-0092-47EA-A45C-9DB63577A1A5}">
      <formula1>"無,有"</formula1>
    </dataValidation>
    <dataValidation type="list" allowBlank="1" showInputMessage="1" showErrorMessage="1" sqref="AP89:AQ103" xr:uid="{92237D9A-E0DE-492C-92C3-6612A819F088}">
      <formula1>"Ｒ,Ｈ,Ｓ"</formula1>
    </dataValidation>
    <dataValidation type="list" allowBlank="1" showInputMessage="1" showErrorMessage="1" sqref="AG107:AQ113 N89:W103" xr:uid="{386BBDAB-DCBA-4A4A-A69A-F83F11FE839F}">
      <formula1>"放課後児童支援員,補助員,看護職員,事務職員,運転手"</formula1>
    </dataValidation>
    <dataValidation type="list" allowBlank="1" showInputMessage="1" showErrorMessage="1" sqref="X89:AK103" xr:uid="{FEA1038E-D3FA-4285-8F15-7F728020DDC7}">
      <formula1>"正規・常勤,正規・非常勤(みなし常勤),正規・非常勤,非正規・常勤,非正規・非常勤(みなし常勤),非正規・非常勤"</formula1>
    </dataValidation>
  </dataValidations>
  <pageMargins left="0.78740157480314965" right="0.39370078740157483" top="0.78740157480314965" bottom="0.39370078740157483" header="0.19685039370078741" footer="0.19685039370078741"/>
  <pageSetup paperSize="9" scale="98" orientation="portrait" r:id="rId1"/>
  <rowBreaks count="1" manualBreakCount="1">
    <brk id="57" max="54" man="1"/>
  </rowBreaks>
  <drawing r:id="rId2"/>
  <legacyDrawing r:id="rId3"/>
  <mc:AlternateContent xmlns:mc="http://schemas.openxmlformats.org/markup-compatibility/2006">
    <mc:Choice Requires="x14">
      <controls>
        <mc:AlternateContent xmlns:mc="http://schemas.openxmlformats.org/markup-compatibility/2006">
          <mc:Choice Requires="x14">
            <control shapeId="49153" r:id="rId4" name="Check Box 1">
              <controlPr defaultSize="0" autoFill="0" autoLine="0" autoPict="0">
                <anchor moveWithCells="1">
                  <from>
                    <xdr:col>30</xdr:col>
                    <xdr:colOff>9525</xdr:colOff>
                    <xdr:row>17</xdr:row>
                    <xdr:rowOff>57150</xdr:rowOff>
                  </from>
                  <to>
                    <xdr:col>31</xdr:col>
                    <xdr:colOff>104775</xdr:colOff>
                    <xdr:row>17</xdr:row>
                    <xdr:rowOff>190500</xdr:rowOff>
                  </to>
                </anchor>
              </controlPr>
            </control>
          </mc:Choice>
        </mc:AlternateContent>
        <mc:AlternateContent xmlns:mc="http://schemas.openxmlformats.org/markup-compatibility/2006">
          <mc:Choice Requires="x14">
            <control shapeId="49157" r:id="rId5" name="Check Box 5">
              <controlPr locked="0" defaultSize="0" autoFill="0" autoLine="0" autoPict="0">
                <anchor moveWithCells="1">
                  <from>
                    <xdr:col>0</xdr:col>
                    <xdr:colOff>104775</xdr:colOff>
                    <xdr:row>60</xdr:row>
                    <xdr:rowOff>19050</xdr:rowOff>
                  </from>
                  <to>
                    <xdr:col>2</xdr:col>
                    <xdr:colOff>85725</xdr:colOff>
                    <xdr:row>61</xdr:row>
                    <xdr:rowOff>9525</xdr:rowOff>
                  </to>
                </anchor>
              </controlPr>
            </control>
          </mc:Choice>
        </mc:AlternateContent>
        <mc:AlternateContent xmlns:mc="http://schemas.openxmlformats.org/markup-compatibility/2006">
          <mc:Choice Requires="x14">
            <control shapeId="49158" r:id="rId6" name="Check Box 6">
              <controlPr locked="0" defaultSize="0" autoFill="0" autoLine="0" autoPict="0">
                <anchor moveWithCells="1">
                  <from>
                    <xdr:col>0</xdr:col>
                    <xdr:colOff>104775</xdr:colOff>
                    <xdr:row>62</xdr:row>
                    <xdr:rowOff>19050</xdr:rowOff>
                  </from>
                  <to>
                    <xdr:col>2</xdr:col>
                    <xdr:colOff>85725</xdr:colOff>
                    <xdr:row>63</xdr:row>
                    <xdr:rowOff>0</xdr:rowOff>
                  </to>
                </anchor>
              </controlPr>
            </control>
          </mc:Choice>
        </mc:AlternateContent>
        <mc:AlternateContent xmlns:mc="http://schemas.openxmlformats.org/markup-compatibility/2006">
          <mc:Choice Requires="x14">
            <control shapeId="49159" r:id="rId7" name="Check Box 7">
              <controlPr locked="0" defaultSize="0" autoFill="0" autoLine="0" autoPict="0">
                <anchor moveWithCells="1">
                  <from>
                    <xdr:col>14</xdr:col>
                    <xdr:colOff>0</xdr:colOff>
                    <xdr:row>60</xdr:row>
                    <xdr:rowOff>19050</xdr:rowOff>
                  </from>
                  <to>
                    <xdr:col>15</xdr:col>
                    <xdr:colOff>95250</xdr:colOff>
                    <xdr:row>61</xdr:row>
                    <xdr:rowOff>9525</xdr:rowOff>
                  </to>
                </anchor>
              </controlPr>
            </control>
          </mc:Choice>
        </mc:AlternateContent>
        <mc:AlternateContent xmlns:mc="http://schemas.openxmlformats.org/markup-compatibility/2006">
          <mc:Choice Requires="x14">
            <control shapeId="49160" r:id="rId8" name="Check Box 8">
              <controlPr locked="0" defaultSize="0" autoFill="0" autoLine="0" autoPict="0">
                <anchor moveWithCells="1">
                  <from>
                    <xdr:col>14</xdr:col>
                    <xdr:colOff>0</xdr:colOff>
                    <xdr:row>62</xdr:row>
                    <xdr:rowOff>9525</xdr:rowOff>
                  </from>
                  <to>
                    <xdr:col>15</xdr:col>
                    <xdr:colOff>95250</xdr:colOff>
                    <xdr:row>63</xdr:row>
                    <xdr:rowOff>0</xdr:rowOff>
                  </to>
                </anchor>
              </controlPr>
            </control>
          </mc:Choice>
        </mc:AlternateContent>
        <mc:AlternateContent xmlns:mc="http://schemas.openxmlformats.org/markup-compatibility/2006">
          <mc:Choice Requires="x14">
            <control shapeId="49161" r:id="rId9" name="Check Box 9">
              <controlPr locked="0" defaultSize="0" autoFill="0" autoLine="0" autoPict="0">
                <anchor moveWithCells="1">
                  <from>
                    <xdr:col>23</xdr:col>
                    <xdr:colOff>66675</xdr:colOff>
                    <xdr:row>60</xdr:row>
                    <xdr:rowOff>19050</xdr:rowOff>
                  </from>
                  <to>
                    <xdr:col>25</xdr:col>
                    <xdr:colOff>47625</xdr:colOff>
                    <xdr:row>61</xdr:row>
                    <xdr:rowOff>9525</xdr:rowOff>
                  </to>
                </anchor>
              </controlPr>
            </control>
          </mc:Choice>
        </mc:AlternateContent>
        <mc:AlternateContent xmlns:mc="http://schemas.openxmlformats.org/markup-compatibility/2006">
          <mc:Choice Requires="x14">
            <control shapeId="49162" r:id="rId10" name="Check Box 10">
              <controlPr locked="0" defaultSize="0" autoFill="0" autoLine="0" autoPict="0">
                <anchor moveWithCells="1">
                  <from>
                    <xdr:col>30</xdr:col>
                    <xdr:colOff>76200</xdr:colOff>
                    <xdr:row>60</xdr:row>
                    <xdr:rowOff>19050</xdr:rowOff>
                  </from>
                  <to>
                    <xdr:col>32</xdr:col>
                    <xdr:colOff>57150</xdr:colOff>
                    <xdr:row>61</xdr:row>
                    <xdr:rowOff>9525</xdr:rowOff>
                  </to>
                </anchor>
              </controlPr>
            </control>
          </mc:Choice>
        </mc:AlternateContent>
        <mc:AlternateContent xmlns:mc="http://schemas.openxmlformats.org/markup-compatibility/2006">
          <mc:Choice Requires="x14">
            <control shapeId="49163" r:id="rId11" name="Check Box 11">
              <controlPr locked="0" defaultSize="0" autoFill="0" autoLine="0" autoPict="0">
                <anchor moveWithCells="1">
                  <from>
                    <xdr:col>37</xdr:col>
                    <xdr:colOff>76200</xdr:colOff>
                    <xdr:row>60</xdr:row>
                    <xdr:rowOff>19050</xdr:rowOff>
                  </from>
                  <to>
                    <xdr:col>39</xdr:col>
                    <xdr:colOff>57150</xdr:colOff>
                    <xdr:row>61</xdr:row>
                    <xdr:rowOff>9525</xdr:rowOff>
                  </to>
                </anchor>
              </controlPr>
            </control>
          </mc:Choice>
        </mc:AlternateContent>
        <mc:AlternateContent xmlns:mc="http://schemas.openxmlformats.org/markup-compatibility/2006">
          <mc:Choice Requires="x14">
            <control shapeId="49164" r:id="rId12" name="Check Box 12">
              <controlPr locked="0" defaultSize="0" autoFill="0" autoLine="0" autoPict="0">
                <anchor moveWithCells="1">
                  <from>
                    <xdr:col>44</xdr:col>
                    <xdr:colOff>28575</xdr:colOff>
                    <xdr:row>60</xdr:row>
                    <xdr:rowOff>19050</xdr:rowOff>
                  </from>
                  <to>
                    <xdr:col>46</xdr:col>
                    <xdr:colOff>9525</xdr:colOff>
                    <xdr:row>61</xdr:row>
                    <xdr:rowOff>9525</xdr:rowOff>
                  </to>
                </anchor>
              </controlPr>
            </control>
          </mc:Choice>
        </mc:AlternateContent>
        <mc:AlternateContent xmlns:mc="http://schemas.openxmlformats.org/markup-compatibility/2006">
          <mc:Choice Requires="x14">
            <control shapeId="49166" r:id="rId13" name="Check Box 14">
              <controlPr locked="0" defaultSize="0" autoFill="0" autoLine="0" autoPict="0">
                <anchor moveWithCells="1">
                  <from>
                    <xdr:col>0</xdr:col>
                    <xdr:colOff>104775</xdr:colOff>
                    <xdr:row>60</xdr:row>
                    <xdr:rowOff>9525</xdr:rowOff>
                  </from>
                  <to>
                    <xdr:col>2</xdr:col>
                    <xdr:colOff>85725</xdr:colOff>
                    <xdr:row>60</xdr:row>
                    <xdr:rowOff>200025</xdr:rowOff>
                  </to>
                </anchor>
              </controlPr>
            </control>
          </mc:Choice>
        </mc:AlternateContent>
        <mc:AlternateContent xmlns:mc="http://schemas.openxmlformats.org/markup-compatibility/2006">
          <mc:Choice Requires="x14">
            <control shapeId="49167" r:id="rId14" name="Check Box 15">
              <controlPr locked="0" defaultSize="0" autoFill="0" autoLine="0" autoPict="0">
                <anchor moveWithCells="1">
                  <from>
                    <xdr:col>14</xdr:col>
                    <xdr:colOff>0</xdr:colOff>
                    <xdr:row>60</xdr:row>
                    <xdr:rowOff>9525</xdr:rowOff>
                  </from>
                  <to>
                    <xdr:col>15</xdr:col>
                    <xdr:colOff>95250</xdr:colOff>
                    <xdr:row>60</xdr:row>
                    <xdr:rowOff>200025</xdr:rowOff>
                  </to>
                </anchor>
              </controlPr>
            </control>
          </mc:Choice>
        </mc:AlternateContent>
        <mc:AlternateContent xmlns:mc="http://schemas.openxmlformats.org/markup-compatibility/2006">
          <mc:Choice Requires="x14">
            <control shapeId="49168" r:id="rId15" name="Check Box 16">
              <controlPr locked="0" defaultSize="0" autoFill="0" autoLine="0" autoPict="0">
                <anchor moveWithCells="1">
                  <from>
                    <xdr:col>30</xdr:col>
                    <xdr:colOff>76200</xdr:colOff>
                    <xdr:row>60</xdr:row>
                    <xdr:rowOff>9525</xdr:rowOff>
                  </from>
                  <to>
                    <xdr:col>32</xdr:col>
                    <xdr:colOff>57150</xdr:colOff>
                    <xdr:row>60</xdr:row>
                    <xdr:rowOff>200025</xdr:rowOff>
                  </to>
                </anchor>
              </controlPr>
            </control>
          </mc:Choice>
        </mc:AlternateContent>
        <mc:AlternateContent xmlns:mc="http://schemas.openxmlformats.org/markup-compatibility/2006">
          <mc:Choice Requires="x14">
            <control shapeId="49169" r:id="rId16" name="Check Box 17">
              <controlPr locked="0" defaultSize="0" autoFill="0" autoLine="0" autoPict="0">
                <anchor moveWithCells="1">
                  <from>
                    <xdr:col>37</xdr:col>
                    <xdr:colOff>76200</xdr:colOff>
                    <xdr:row>60</xdr:row>
                    <xdr:rowOff>9525</xdr:rowOff>
                  </from>
                  <to>
                    <xdr:col>39</xdr:col>
                    <xdr:colOff>57150</xdr:colOff>
                    <xdr:row>60</xdr:row>
                    <xdr:rowOff>200025</xdr:rowOff>
                  </to>
                </anchor>
              </controlPr>
            </control>
          </mc:Choice>
        </mc:AlternateContent>
        <mc:AlternateContent xmlns:mc="http://schemas.openxmlformats.org/markup-compatibility/2006">
          <mc:Choice Requires="x14">
            <control shapeId="49170" r:id="rId17" name="Check Box 18">
              <controlPr locked="0" defaultSize="0" autoFill="0" autoLine="0" autoPict="0">
                <anchor moveWithCells="1">
                  <from>
                    <xdr:col>44</xdr:col>
                    <xdr:colOff>28575</xdr:colOff>
                    <xdr:row>60</xdr:row>
                    <xdr:rowOff>9525</xdr:rowOff>
                  </from>
                  <to>
                    <xdr:col>46</xdr:col>
                    <xdr:colOff>9525</xdr:colOff>
                    <xdr:row>60</xdr:row>
                    <xdr:rowOff>200025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AI28"/>
  <sheetViews>
    <sheetView showGridLines="0" topLeftCell="A7" workbookViewId="0">
      <selection activeCell="AT9" sqref="AT9"/>
    </sheetView>
  </sheetViews>
  <sheetFormatPr defaultColWidth="9" defaultRowHeight="13.5"/>
  <cols>
    <col min="1" max="1" width="0.75" style="2" customWidth="1"/>
    <col min="2" max="2" width="1.375" style="2" customWidth="1"/>
    <col min="3" max="3" width="2.5" style="2" customWidth="1"/>
    <col min="4" max="29" width="2.625" style="2" customWidth="1"/>
    <col min="30" max="30" width="0.75" style="2" customWidth="1"/>
    <col min="31" max="67" width="2.625" style="2" customWidth="1"/>
    <col min="68" max="16384" width="9" style="2"/>
  </cols>
  <sheetData>
    <row r="1" spans="2:35" ht="18.75" customHeight="1">
      <c r="V1" s="952" t="s">
        <v>205</v>
      </c>
      <c r="W1" s="952"/>
      <c r="X1" s="952"/>
      <c r="Y1" s="952"/>
      <c r="Z1" s="952"/>
      <c r="AA1" s="952"/>
      <c r="AB1" s="952"/>
      <c r="AC1" s="952"/>
      <c r="AD1" s="952"/>
    </row>
    <row r="2" spans="2:35" ht="13.5" customHeight="1">
      <c r="B2" s="953" t="s">
        <v>206</v>
      </c>
      <c r="C2" s="953"/>
      <c r="D2" s="953"/>
      <c r="E2" s="953"/>
      <c r="F2" s="953"/>
      <c r="G2" s="953"/>
      <c r="H2" s="953"/>
      <c r="I2" s="953"/>
      <c r="J2" s="953"/>
      <c r="K2" s="953"/>
      <c r="L2" s="953"/>
      <c r="M2" s="953"/>
      <c r="N2" s="953"/>
      <c r="O2" s="953"/>
      <c r="P2" s="953"/>
      <c r="Q2" s="953"/>
      <c r="R2" s="953"/>
      <c r="S2" s="953"/>
      <c r="T2" s="953"/>
      <c r="U2" s="953"/>
      <c r="V2" s="953"/>
      <c r="W2" s="953"/>
      <c r="X2" s="953"/>
      <c r="Y2" s="953"/>
      <c r="Z2" s="953"/>
      <c r="AA2" s="953"/>
      <c r="AB2" s="953"/>
      <c r="AC2" s="953"/>
      <c r="AD2" s="953"/>
    </row>
    <row r="3" spans="2:35" ht="13.5" customHeight="1">
      <c r="B3" s="953"/>
      <c r="C3" s="953"/>
      <c r="D3" s="953"/>
      <c r="E3" s="953"/>
      <c r="F3" s="953"/>
      <c r="G3" s="953"/>
      <c r="H3" s="953"/>
      <c r="I3" s="953"/>
      <c r="J3" s="953"/>
      <c r="K3" s="953"/>
      <c r="L3" s="953"/>
      <c r="M3" s="953"/>
      <c r="N3" s="953"/>
      <c r="O3" s="953"/>
      <c r="P3" s="953"/>
      <c r="Q3" s="953"/>
      <c r="R3" s="953"/>
      <c r="S3" s="953"/>
      <c r="T3" s="953"/>
      <c r="U3" s="953"/>
      <c r="V3" s="953"/>
      <c r="W3" s="953"/>
      <c r="X3" s="953"/>
      <c r="Y3" s="953"/>
      <c r="Z3" s="953"/>
      <c r="AA3" s="953"/>
      <c r="AB3" s="953"/>
      <c r="AC3" s="953"/>
      <c r="AD3" s="953"/>
    </row>
    <row r="4" spans="2:35">
      <c r="C4" s="211" t="s">
        <v>207</v>
      </c>
    </row>
    <row r="5" spans="2:35" ht="12" customHeight="1">
      <c r="B5" s="212"/>
      <c r="C5" s="213"/>
      <c r="D5" s="214"/>
      <c r="E5" s="214"/>
      <c r="F5" s="214"/>
      <c r="G5" s="214"/>
      <c r="H5" s="214"/>
      <c r="I5" s="214"/>
      <c r="J5" s="214"/>
      <c r="K5" s="214"/>
      <c r="L5" s="214"/>
      <c r="M5" s="214"/>
      <c r="N5" s="214"/>
      <c r="O5" s="214"/>
      <c r="P5" s="214"/>
      <c r="Q5" s="214"/>
      <c r="R5" s="214"/>
      <c r="S5" s="214"/>
      <c r="T5" s="214"/>
      <c r="U5" s="214"/>
      <c r="V5" s="214"/>
      <c r="W5" s="214"/>
      <c r="X5" s="214"/>
      <c r="Y5" s="214"/>
      <c r="Z5" s="214"/>
      <c r="AA5" s="214"/>
      <c r="AB5" s="214"/>
      <c r="AC5" s="215"/>
      <c r="AD5" s="216"/>
    </row>
    <row r="6" spans="2:35">
      <c r="B6" s="217"/>
      <c r="C6" s="218" t="s">
        <v>208</v>
      </c>
      <c r="D6" s="218"/>
      <c r="E6" s="218"/>
      <c r="F6" s="218"/>
      <c r="G6" s="218"/>
      <c r="H6" s="218"/>
      <c r="I6" s="218"/>
      <c r="J6" s="218"/>
      <c r="K6" s="218"/>
      <c r="L6" s="218"/>
      <c r="M6" s="218"/>
      <c r="N6" s="218"/>
      <c r="O6" s="218"/>
      <c r="P6" s="218"/>
      <c r="Q6" s="218"/>
      <c r="R6" s="218"/>
      <c r="S6" s="218"/>
      <c r="T6" s="218"/>
      <c r="U6" s="218"/>
      <c r="V6" s="218"/>
      <c r="W6" s="218"/>
      <c r="X6" s="218"/>
      <c r="Y6" s="218"/>
      <c r="Z6" s="218"/>
      <c r="AA6" s="218"/>
      <c r="AB6" s="218"/>
      <c r="AC6" s="219"/>
      <c r="AD6" s="216"/>
    </row>
    <row r="7" spans="2:35" s="72" customFormat="1" ht="18.75" customHeight="1">
      <c r="B7" s="232"/>
      <c r="C7" s="233"/>
      <c r="D7" s="948">
        <v>0.54166666666666663</v>
      </c>
      <c r="E7" s="949"/>
      <c r="F7" s="14"/>
      <c r="G7" s="14"/>
      <c r="H7" s="948">
        <v>0.58333333333333337</v>
      </c>
      <c r="I7" s="949"/>
      <c r="J7" s="14"/>
      <c r="K7" s="14"/>
      <c r="L7" s="948">
        <v>0.625</v>
      </c>
      <c r="M7" s="949"/>
      <c r="N7" s="14"/>
      <c r="O7" s="14"/>
      <c r="P7" s="948">
        <v>0.66666666666666696</v>
      </c>
      <c r="Q7" s="949"/>
      <c r="R7" s="14"/>
      <c r="S7" s="14"/>
      <c r="T7" s="948">
        <v>0.70833333333333404</v>
      </c>
      <c r="U7" s="949"/>
      <c r="V7" s="14"/>
      <c r="W7" s="14"/>
      <c r="X7" s="948">
        <v>0.750000000000001</v>
      </c>
      <c r="Y7" s="949"/>
      <c r="Z7" s="14"/>
      <c r="AA7" s="14"/>
      <c r="AB7" s="948">
        <v>0.79166666666666696</v>
      </c>
      <c r="AC7" s="954"/>
      <c r="AD7" s="14"/>
      <c r="AE7" s="14"/>
      <c r="AF7" s="948"/>
      <c r="AG7" s="949"/>
      <c r="AH7" s="14"/>
      <c r="AI7" s="14"/>
    </row>
    <row r="8" spans="2:35" s="72" customFormat="1" ht="10.5" customHeight="1">
      <c r="B8" s="232"/>
      <c r="E8" s="232"/>
      <c r="H8" s="18"/>
      <c r="I8" s="232"/>
      <c r="L8" s="18"/>
      <c r="M8" s="232"/>
      <c r="P8" s="18"/>
      <c r="Q8" s="232"/>
      <c r="T8" s="18"/>
      <c r="U8" s="232"/>
      <c r="X8" s="18"/>
      <c r="Y8" s="232"/>
      <c r="AB8" s="18"/>
      <c r="AC8" s="18"/>
    </row>
    <row r="9" spans="2:35" s="72" customFormat="1" ht="68.25" customHeight="1">
      <c r="B9" s="232"/>
      <c r="C9" s="950" t="s">
        <v>209</v>
      </c>
      <c r="D9" s="951"/>
      <c r="E9" s="15"/>
      <c r="F9" s="16"/>
      <c r="G9" s="16"/>
      <c r="H9" s="16"/>
      <c r="I9" s="16"/>
      <c r="J9" s="16"/>
      <c r="K9" s="17"/>
      <c r="L9" s="16"/>
      <c r="M9" s="16"/>
      <c r="N9" s="17"/>
      <c r="O9" s="27"/>
      <c r="P9" s="16"/>
      <c r="Q9" s="16"/>
      <c r="R9" s="16"/>
      <c r="S9" s="16"/>
      <c r="T9" s="16"/>
      <c r="U9" s="16"/>
      <c r="V9" s="16"/>
      <c r="W9" s="17"/>
      <c r="X9" s="28"/>
      <c r="Y9" s="28"/>
      <c r="Z9" s="29"/>
      <c r="AA9" s="16"/>
      <c r="AB9" s="30"/>
      <c r="AC9" s="18"/>
    </row>
    <row r="10" spans="2:35" s="72" customFormat="1" ht="3" customHeight="1">
      <c r="B10" s="232"/>
      <c r="E10" s="234"/>
      <c r="F10" s="235"/>
      <c r="G10" s="235"/>
      <c r="H10" s="235"/>
      <c r="I10" s="235"/>
      <c r="J10" s="235"/>
      <c r="K10" s="235"/>
      <c r="L10" s="235"/>
      <c r="M10" s="235"/>
      <c r="N10" s="235"/>
      <c r="O10" s="235"/>
      <c r="P10" s="235"/>
      <c r="Q10" s="235"/>
      <c r="R10" s="235"/>
      <c r="S10" s="235"/>
      <c r="T10" s="235"/>
      <c r="U10" s="235"/>
      <c r="V10" s="235"/>
      <c r="W10" s="235"/>
      <c r="X10" s="235"/>
      <c r="Y10" s="235"/>
      <c r="Z10" s="235"/>
      <c r="AA10" s="235"/>
      <c r="AB10" s="236"/>
      <c r="AC10" s="18"/>
    </row>
    <row r="11" spans="2:35" s="72" customFormat="1" ht="68.25" customHeight="1">
      <c r="B11" s="232"/>
      <c r="C11" s="950" t="s">
        <v>210</v>
      </c>
      <c r="D11" s="951"/>
      <c r="E11" s="15"/>
      <c r="F11" s="16"/>
      <c r="G11" s="16"/>
      <c r="H11" s="16"/>
      <c r="I11" s="16"/>
      <c r="J11" s="16"/>
      <c r="K11" s="17"/>
      <c r="L11" s="16"/>
      <c r="M11" s="16"/>
      <c r="N11" s="17"/>
      <c r="O11" s="27"/>
      <c r="P11" s="16"/>
      <c r="Q11" s="16"/>
      <c r="R11" s="16"/>
      <c r="S11" s="16"/>
      <c r="T11" s="16"/>
      <c r="U11" s="16"/>
      <c r="V11" s="16"/>
      <c r="W11" s="17"/>
      <c r="X11" s="28"/>
      <c r="Y11" s="28"/>
      <c r="Z11" s="29"/>
      <c r="AA11" s="16"/>
      <c r="AB11" s="30"/>
      <c r="AC11" s="18"/>
    </row>
    <row r="12" spans="2:35" s="72" customFormat="1" ht="3" customHeight="1">
      <c r="B12" s="232"/>
      <c r="E12" s="234"/>
      <c r="F12" s="235"/>
      <c r="G12" s="235"/>
      <c r="H12" s="235"/>
      <c r="I12" s="235"/>
      <c r="J12" s="235"/>
      <c r="K12" s="235"/>
      <c r="L12" s="235"/>
      <c r="M12" s="235"/>
      <c r="N12" s="235"/>
      <c r="O12" s="235"/>
      <c r="P12" s="235"/>
      <c r="Q12" s="235"/>
      <c r="R12" s="235"/>
      <c r="S12" s="235"/>
      <c r="T12" s="235"/>
      <c r="U12" s="235"/>
      <c r="V12" s="235"/>
      <c r="W12" s="235"/>
      <c r="X12" s="235"/>
      <c r="Y12" s="235"/>
      <c r="Z12" s="235"/>
      <c r="AA12" s="235"/>
      <c r="AB12" s="236"/>
      <c r="AC12" s="18"/>
    </row>
    <row r="13" spans="2:35" s="72" customFormat="1" ht="68.25" customHeight="1">
      <c r="B13" s="232"/>
      <c r="C13" s="950" t="s">
        <v>211</v>
      </c>
      <c r="D13" s="951"/>
      <c r="E13" s="15"/>
      <c r="F13" s="16"/>
      <c r="G13" s="16"/>
      <c r="H13" s="16"/>
      <c r="I13" s="16"/>
      <c r="J13" s="16"/>
      <c r="K13" s="17"/>
      <c r="L13" s="16"/>
      <c r="M13" s="16"/>
      <c r="N13" s="17"/>
      <c r="O13" s="16"/>
      <c r="P13" s="16"/>
      <c r="Q13" s="16"/>
      <c r="R13" s="16"/>
      <c r="S13" s="16"/>
      <c r="T13" s="16"/>
      <c r="U13" s="16"/>
      <c r="V13" s="16"/>
      <c r="W13" s="17"/>
      <c r="X13" s="28"/>
      <c r="Y13" s="28"/>
      <c r="Z13" s="29"/>
      <c r="AA13" s="16"/>
      <c r="AB13" s="30"/>
      <c r="AC13" s="18"/>
    </row>
    <row r="14" spans="2:35" s="72" customFormat="1" ht="3" customHeight="1">
      <c r="B14" s="232"/>
      <c r="E14" s="234"/>
      <c r="F14" s="235"/>
      <c r="G14" s="235"/>
      <c r="H14" s="235"/>
      <c r="I14" s="235"/>
      <c r="J14" s="235"/>
      <c r="K14" s="235"/>
      <c r="L14" s="235"/>
      <c r="M14" s="235"/>
      <c r="N14" s="235"/>
      <c r="O14" s="235"/>
      <c r="P14" s="235"/>
      <c r="Q14" s="235"/>
      <c r="R14" s="235"/>
      <c r="S14" s="235"/>
      <c r="T14" s="235"/>
      <c r="U14" s="235"/>
      <c r="V14" s="235"/>
      <c r="W14" s="235"/>
      <c r="X14" s="235"/>
      <c r="Y14" s="235"/>
      <c r="Z14" s="235"/>
      <c r="AA14" s="235"/>
      <c r="AB14" s="236"/>
      <c r="AC14" s="18"/>
    </row>
    <row r="15" spans="2:35" s="72" customFormat="1" ht="68.25" customHeight="1">
      <c r="B15" s="232"/>
      <c r="C15" s="950" t="s">
        <v>212</v>
      </c>
      <c r="D15" s="951"/>
      <c r="E15" s="15"/>
      <c r="F15" s="16"/>
      <c r="G15" s="16"/>
      <c r="H15" s="16"/>
      <c r="I15" s="16"/>
      <c r="J15" s="16"/>
      <c r="K15" s="17"/>
      <c r="L15" s="16"/>
      <c r="M15" s="16"/>
      <c r="N15" s="17"/>
      <c r="O15" s="16"/>
      <c r="P15" s="16"/>
      <c r="Q15" s="16"/>
      <c r="R15" s="16"/>
      <c r="S15" s="16"/>
      <c r="T15" s="16"/>
      <c r="U15" s="16"/>
      <c r="V15" s="16"/>
      <c r="W15" s="17"/>
      <c r="X15" s="28"/>
      <c r="Y15" s="28"/>
      <c r="Z15" s="29"/>
      <c r="AA15" s="16"/>
      <c r="AB15" s="30"/>
      <c r="AC15" s="18"/>
    </row>
    <row r="16" spans="2:35" s="72" customFormat="1" ht="3" customHeight="1">
      <c r="B16" s="232"/>
      <c r="E16" s="234"/>
      <c r="F16" s="235"/>
      <c r="G16" s="235"/>
      <c r="H16" s="235"/>
      <c r="I16" s="235"/>
      <c r="J16" s="235"/>
      <c r="K16" s="235"/>
      <c r="L16" s="235"/>
      <c r="M16" s="235"/>
      <c r="N16" s="235"/>
      <c r="O16" s="235"/>
      <c r="P16" s="235"/>
      <c r="Q16" s="235"/>
      <c r="R16" s="235"/>
      <c r="S16" s="235"/>
      <c r="T16" s="235"/>
      <c r="U16" s="235"/>
      <c r="V16" s="235"/>
      <c r="W16" s="235"/>
      <c r="X16" s="235"/>
      <c r="Y16" s="235"/>
      <c r="Z16" s="235"/>
      <c r="AA16" s="235"/>
      <c r="AB16" s="236"/>
      <c r="AC16" s="18"/>
    </row>
    <row r="17" spans="2:29" s="72" customFormat="1" ht="68.25" customHeight="1">
      <c r="B17" s="232"/>
      <c r="C17" s="950" t="s">
        <v>213</v>
      </c>
      <c r="D17" s="951"/>
      <c r="E17" s="15"/>
      <c r="F17" s="16"/>
      <c r="G17" s="16"/>
      <c r="H17" s="16"/>
      <c r="I17" s="16"/>
      <c r="J17" s="16"/>
      <c r="K17" s="17"/>
      <c r="L17" s="16"/>
      <c r="M17" s="16"/>
      <c r="N17" s="17"/>
      <c r="O17" s="27"/>
      <c r="P17" s="16"/>
      <c r="Q17" s="16"/>
      <c r="R17" s="16"/>
      <c r="S17" s="16"/>
      <c r="T17" s="16"/>
      <c r="U17" s="16"/>
      <c r="V17" s="16"/>
      <c r="W17" s="17"/>
      <c r="X17" s="28"/>
      <c r="Y17" s="28"/>
      <c r="Z17" s="29"/>
      <c r="AA17" s="16"/>
      <c r="AB17" s="30"/>
      <c r="AC17" s="18"/>
    </row>
    <row r="18" spans="2:29" s="72" customFormat="1" ht="3" customHeight="1">
      <c r="B18" s="232"/>
      <c r="E18" s="234"/>
      <c r="F18" s="235"/>
      <c r="G18" s="235"/>
      <c r="H18" s="235"/>
      <c r="I18" s="235"/>
      <c r="J18" s="235"/>
      <c r="K18" s="235"/>
      <c r="L18" s="235"/>
      <c r="M18" s="235"/>
      <c r="N18" s="235"/>
      <c r="O18" s="235"/>
      <c r="P18" s="235"/>
      <c r="Q18" s="235"/>
      <c r="R18" s="235"/>
      <c r="S18" s="235"/>
      <c r="T18" s="235"/>
      <c r="U18" s="235"/>
      <c r="V18" s="235"/>
      <c r="W18" s="235"/>
      <c r="X18" s="235"/>
      <c r="Y18" s="235"/>
      <c r="Z18" s="235"/>
      <c r="AA18" s="235"/>
      <c r="AB18" s="236"/>
      <c r="AC18" s="18"/>
    </row>
    <row r="19" spans="2:29" s="72" customFormat="1" ht="68.25" customHeight="1">
      <c r="B19" s="232"/>
      <c r="C19" s="950" t="s">
        <v>214</v>
      </c>
      <c r="D19" s="951"/>
      <c r="E19" s="19"/>
      <c r="F19" s="16"/>
      <c r="G19" s="16"/>
      <c r="H19" s="16"/>
      <c r="I19" s="16"/>
      <c r="J19" s="16"/>
      <c r="K19" s="17"/>
      <c r="L19" s="16"/>
      <c r="M19" s="16"/>
      <c r="N19" s="17"/>
      <c r="O19" s="27"/>
      <c r="P19" s="16"/>
      <c r="Q19" s="16"/>
      <c r="R19" s="16"/>
      <c r="S19" s="16"/>
      <c r="T19" s="16"/>
      <c r="U19" s="16"/>
      <c r="V19" s="16"/>
      <c r="W19" s="17"/>
      <c r="X19" s="28"/>
      <c r="Y19" s="28"/>
      <c r="Z19" s="29"/>
      <c r="AA19" s="16"/>
      <c r="AB19" s="30"/>
      <c r="AC19" s="20"/>
    </row>
    <row r="20" spans="2:29" ht="6.75" customHeight="1">
      <c r="B20" s="221"/>
      <c r="C20" s="222"/>
      <c r="D20" s="222"/>
      <c r="E20" s="222"/>
      <c r="F20" s="222"/>
      <c r="G20" s="222"/>
      <c r="H20" s="222"/>
      <c r="I20" s="222"/>
      <c r="J20" s="222"/>
      <c r="K20" s="222"/>
      <c r="L20" s="222"/>
      <c r="M20" s="222"/>
      <c r="N20" s="222"/>
      <c r="O20" s="222"/>
      <c r="P20" s="222"/>
      <c r="Q20" s="222"/>
      <c r="R20" s="222"/>
      <c r="S20" s="222"/>
      <c r="T20" s="222"/>
      <c r="U20" s="222"/>
      <c r="V20" s="222"/>
      <c r="W20" s="222"/>
      <c r="X20" s="222"/>
      <c r="Y20" s="222"/>
      <c r="Z20" s="222"/>
      <c r="AA20" s="222"/>
      <c r="AB20" s="222"/>
      <c r="AC20" s="223"/>
    </row>
    <row r="21" spans="2:29" ht="6.75" customHeight="1">
      <c r="C21" s="224"/>
      <c r="D21" s="224"/>
      <c r="E21" s="224"/>
      <c r="F21" s="224"/>
      <c r="G21" s="224"/>
      <c r="H21" s="224"/>
      <c r="I21" s="224"/>
      <c r="J21" s="224"/>
      <c r="K21" s="224"/>
      <c r="L21" s="224"/>
      <c r="M21" s="224"/>
      <c r="N21" s="224"/>
      <c r="O21" s="224"/>
      <c r="P21" s="224"/>
      <c r="Q21" s="224"/>
      <c r="R21" s="224"/>
      <c r="S21" s="224"/>
      <c r="T21" s="224"/>
      <c r="U21" s="224"/>
      <c r="V21" s="224"/>
      <c r="W21" s="224"/>
      <c r="X21" s="224"/>
      <c r="Y21" s="224"/>
      <c r="Z21" s="224"/>
      <c r="AA21" s="224"/>
      <c r="AB21" s="224"/>
      <c r="AC21" s="224"/>
    </row>
    <row r="22" spans="2:29" ht="12" customHeight="1">
      <c r="B22" s="225"/>
      <c r="C22" s="226"/>
      <c r="D22" s="227"/>
      <c r="E22" s="227"/>
      <c r="F22" s="227"/>
      <c r="G22" s="227"/>
      <c r="H22" s="227"/>
      <c r="I22" s="227"/>
      <c r="J22" s="227"/>
      <c r="K22" s="227"/>
      <c r="L22" s="227"/>
      <c r="M22" s="227"/>
      <c r="N22" s="227"/>
      <c r="O22" s="227"/>
      <c r="P22" s="227"/>
      <c r="Q22" s="227"/>
      <c r="R22" s="227"/>
      <c r="S22" s="227"/>
      <c r="T22" s="227"/>
      <c r="U22" s="227"/>
      <c r="V22" s="227"/>
      <c r="W22" s="227"/>
      <c r="X22" s="227"/>
      <c r="Y22" s="227"/>
      <c r="Z22" s="227"/>
      <c r="AA22" s="227"/>
      <c r="AB22" s="227"/>
      <c r="AC22" s="228"/>
    </row>
    <row r="23" spans="2:29">
      <c r="B23" s="229"/>
      <c r="C23" s="230" t="s">
        <v>215</v>
      </c>
      <c r="D23" s="220"/>
      <c r="E23" s="220"/>
      <c r="F23" s="220"/>
      <c r="G23" s="220"/>
      <c r="H23" s="220"/>
      <c r="I23" s="220"/>
      <c r="J23" s="220"/>
      <c r="K23" s="220"/>
      <c r="L23" s="220"/>
      <c r="M23" s="220"/>
      <c r="N23" s="220"/>
      <c r="O23" s="220"/>
      <c r="P23" s="220"/>
      <c r="Q23" s="220"/>
      <c r="R23" s="220"/>
      <c r="S23" s="220"/>
      <c r="T23" s="220"/>
      <c r="U23" s="220"/>
      <c r="V23" s="220"/>
      <c r="W23" s="220"/>
      <c r="X23" s="220"/>
      <c r="Y23" s="220"/>
      <c r="Z23" s="220"/>
      <c r="AA23" s="220"/>
      <c r="AB23" s="220"/>
      <c r="AC23" s="231"/>
    </row>
    <row r="24" spans="2:29" s="72" customFormat="1" ht="13.5" customHeight="1">
      <c r="B24" s="232"/>
      <c r="C24" s="237"/>
      <c r="D24" s="955">
        <v>0.29166666666666669</v>
      </c>
      <c r="E24" s="958"/>
      <c r="F24" s="21"/>
      <c r="G24" s="21"/>
      <c r="H24" s="955">
        <v>0.33333333333333331</v>
      </c>
      <c r="I24" s="958"/>
      <c r="J24" s="21"/>
      <c r="K24" s="21"/>
      <c r="L24" s="955">
        <v>0.375</v>
      </c>
      <c r="M24" s="958"/>
      <c r="N24" s="21"/>
      <c r="O24" s="21"/>
      <c r="P24" s="955">
        <v>0.41666666666666669</v>
      </c>
      <c r="Q24" s="958"/>
      <c r="R24" s="21"/>
      <c r="S24" s="21"/>
      <c r="T24" s="955">
        <v>0.45833333333333331</v>
      </c>
      <c r="U24" s="958"/>
      <c r="V24" s="21"/>
      <c r="W24" s="21"/>
      <c r="X24" s="955">
        <v>0.5</v>
      </c>
      <c r="Y24" s="958"/>
      <c r="Z24" s="21"/>
      <c r="AA24" s="21"/>
      <c r="AB24" s="955">
        <v>0.54166666666666663</v>
      </c>
      <c r="AC24" s="954"/>
    </row>
    <row r="25" spans="2:29" s="72" customFormat="1" ht="68.25" customHeight="1">
      <c r="B25" s="232"/>
      <c r="C25" s="956" t="s">
        <v>216</v>
      </c>
      <c r="D25" s="957"/>
      <c r="E25" s="19"/>
      <c r="F25" s="22"/>
      <c r="G25" s="22"/>
      <c r="H25" s="22"/>
      <c r="I25" s="23"/>
      <c r="J25" s="23"/>
      <c r="K25" s="238"/>
      <c r="L25" s="23"/>
      <c r="M25" s="23"/>
      <c r="N25" s="23"/>
      <c r="O25" s="23"/>
      <c r="P25" s="23"/>
      <c r="Q25" s="23"/>
      <c r="R25" s="23"/>
      <c r="S25" s="23"/>
      <c r="T25" s="23"/>
      <c r="U25" s="32"/>
      <c r="V25" s="23"/>
      <c r="W25" s="23"/>
      <c r="X25" s="23"/>
      <c r="Y25" s="23"/>
      <c r="Z25" s="23"/>
      <c r="AA25" s="23"/>
      <c r="AB25" s="33"/>
      <c r="AC25" s="24"/>
    </row>
    <row r="26" spans="2:29" s="72" customFormat="1">
      <c r="B26" s="232"/>
      <c r="C26" s="239"/>
      <c r="D26" s="961">
        <v>0.54166666666666663</v>
      </c>
      <c r="E26" s="962"/>
      <c r="F26" s="25"/>
      <c r="G26" s="25"/>
      <c r="H26" s="961">
        <v>0.58333333333333337</v>
      </c>
      <c r="I26" s="962"/>
      <c r="J26" s="25"/>
      <c r="K26" s="25"/>
      <c r="L26" s="961">
        <v>0.625</v>
      </c>
      <c r="M26" s="962"/>
      <c r="N26" s="25"/>
      <c r="O26" s="25"/>
      <c r="P26" s="961">
        <v>0.66666666666666663</v>
      </c>
      <c r="Q26" s="962"/>
      <c r="R26" s="25"/>
      <c r="S26" s="25"/>
      <c r="T26" s="961">
        <v>0.70833333333333337</v>
      </c>
      <c r="U26" s="962"/>
      <c r="V26" s="25"/>
      <c r="W26" s="25"/>
      <c r="X26" s="961">
        <v>0.75</v>
      </c>
      <c r="Y26" s="962"/>
      <c r="Z26" s="25"/>
      <c r="AA26" s="25"/>
      <c r="AB26" s="961">
        <v>0.79166666666666663</v>
      </c>
      <c r="AC26" s="954"/>
    </row>
    <row r="27" spans="2:29" s="72" customFormat="1" ht="68.25" customHeight="1">
      <c r="B27" s="232"/>
      <c r="C27" s="956" t="s">
        <v>217</v>
      </c>
      <c r="D27" s="957"/>
      <c r="E27" s="31"/>
      <c r="F27" s="23"/>
      <c r="G27" s="23"/>
      <c r="H27" s="23"/>
      <c r="I27" s="23"/>
      <c r="J27" s="23"/>
      <c r="K27" s="23"/>
      <c r="L27" s="23"/>
      <c r="M27" s="23"/>
      <c r="N27" s="23"/>
      <c r="O27" s="23"/>
      <c r="P27" s="23"/>
      <c r="Q27" s="23"/>
      <c r="R27" s="23"/>
      <c r="S27" s="23"/>
      <c r="T27" s="23"/>
      <c r="U27" s="23"/>
      <c r="V27" s="23"/>
      <c r="W27" s="22"/>
      <c r="X27" s="28"/>
      <c r="Y27" s="28"/>
      <c r="Z27" s="29"/>
      <c r="AA27" s="16"/>
      <c r="AB27" s="30"/>
      <c r="AC27" s="24"/>
    </row>
    <row r="28" spans="2:29" ht="12" customHeight="1">
      <c r="B28" s="221"/>
      <c r="C28" s="959"/>
      <c r="D28" s="959"/>
      <c r="E28" s="959"/>
      <c r="F28" s="959"/>
      <c r="G28" s="959"/>
      <c r="H28" s="959"/>
      <c r="I28" s="959"/>
      <c r="J28" s="959"/>
      <c r="K28" s="959"/>
      <c r="L28" s="959"/>
      <c r="M28" s="959"/>
      <c r="N28" s="959"/>
      <c r="O28" s="959"/>
      <c r="P28" s="959"/>
      <c r="Q28" s="959"/>
      <c r="R28" s="959"/>
      <c r="S28" s="959"/>
      <c r="T28" s="959"/>
      <c r="U28" s="959"/>
      <c r="V28" s="959"/>
      <c r="W28" s="959"/>
      <c r="X28" s="959"/>
      <c r="Y28" s="959"/>
      <c r="Z28" s="959"/>
      <c r="AA28" s="959"/>
      <c r="AB28" s="959"/>
      <c r="AC28" s="960"/>
    </row>
  </sheetData>
  <sheetProtection sheet="1" objects="1" scenarios="1"/>
  <mergeCells count="33">
    <mergeCell ref="C28:AC28"/>
    <mergeCell ref="AB26:AC26"/>
    <mergeCell ref="C27:D27"/>
    <mergeCell ref="D26:E26"/>
    <mergeCell ref="H26:I26"/>
    <mergeCell ref="L26:M26"/>
    <mergeCell ref="P26:Q26"/>
    <mergeCell ref="T26:U26"/>
    <mergeCell ref="X26:Y26"/>
    <mergeCell ref="AB24:AC24"/>
    <mergeCell ref="C25:D25"/>
    <mergeCell ref="D24:E24"/>
    <mergeCell ref="H24:I24"/>
    <mergeCell ref="L24:M24"/>
    <mergeCell ref="P24:Q24"/>
    <mergeCell ref="T24:U24"/>
    <mergeCell ref="X24:Y24"/>
    <mergeCell ref="C19:D19"/>
    <mergeCell ref="C17:D17"/>
    <mergeCell ref="C15:D15"/>
    <mergeCell ref="C13:D13"/>
    <mergeCell ref="C11:D11"/>
    <mergeCell ref="AF7:AG7"/>
    <mergeCell ref="C9:D9"/>
    <mergeCell ref="V1:AD1"/>
    <mergeCell ref="B2:AD3"/>
    <mergeCell ref="D7:E7"/>
    <mergeCell ref="H7:I7"/>
    <mergeCell ref="L7:M7"/>
    <mergeCell ref="P7:Q7"/>
    <mergeCell ref="T7:U7"/>
    <mergeCell ref="X7:Y7"/>
    <mergeCell ref="AB7:AC7"/>
  </mergeCells>
  <phoneticPr fontId="1"/>
  <pageMargins left="0.98425196850393704" right="0.98425196850393704" top="0.78740157480314965" bottom="0.59055118110236227" header="0" footer="0"/>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AC56"/>
  <sheetViews>
    <sheetView showGridLines="0" workbookViewId="0">
      <selection activeCell="B15" sqref="B15:D18"/>
    </sheetView>
  </sheetViews>
  <sheetFormatPr defaultColWidth="9" defaultRowHeight="13.5"/>
  <cols>
    <col min="1" max="1" width="1.375" style="2" customWidth="1"/>
    <col min="2" max="28" width="2.625" style="2" customWidth="1"/>
    <col min="29" max="29" width="1.375" style="2" customWidth="1"/>
    <col min="30" max="66" width="2.625" style="2" customWidth="1"/>
    <col min="67" max="16384" width="9" style="2"/>
  </cols>
  <sheetData>
    <row r="1" spans="2:29">
      <c r="AC1" s="26" t="s">
        <v>218</v>
      </c>
    </row>
    <row r="2" spans="2:29">
      <c r="B2" s="953" t="s">
        <v>219</v>
      </c>
      <c r="C2" s="953"/>
      <c r="D2" s="953"/>
      <c r="E2" s="953"/>
      <c r="F2" s="953"/>
      <c r="G2" s="953"/>
      <c r="H2" s="953"/>
      <c r="I2" s="953"/>
      <c r="J2" s="953"/>
      <c r="K2" s="953"/>
      <c r="L2" s="953"/>
      <c r="M2" s="953"/>
      <c r="N2" s="953"/>
      <c r="O2" s="953"/>
      <c r="P2" s="953"/>
      <c r="Q2" s="953"/>
      <c r="R2" s="953"/>
      <c r="S2" s="953"/>
      <c r="T2" s="953"/>
      <c r="U2" s="953"/>
      <c r="V2" s="953"/>
      <c r="W2" s="953"/>
      <c r="X2" s="953"/>
      <c r="Y2" s="953"/>
      <c r="Z2" s="953"/>
      <c r="AA2" s="953"/>
      <c r="AB2" s="953"/>
    </row>
    <row r="3" spans="2:29">
      <c r="B3" s="953"/>
      <c r="C3" s="953"/>
      <c r="D3" s="953"/>
      <c r="E3" s="953"/>
      <c r="F3" s="953"/>
      <c r="G3" s="953"/>
      <c r="H3" s="953"/>
      <c r="I3" s="953"/>
      <c r="J3" s="953"/>
      <c r="K3" s="953"/>
      <c r="L3" s="953"/>
      <c r="M3" s="953"/>
      <c r="N3" s="953"/>
      <c r="O3" s="953"/>
      <c r="P3" s="953"/>
      <c r="Q3" s="953"/>
      <c r="R3" s="953"/>
      <c r="S3" s="953"/>
      <c r="T3" s="953"/>
      <c r="U3" s="953"/>
      <c r="V3" s="953"/>
      <c r="W3" s="953"/>
      <c r="X3" s="953"/>
      <c r="Y3" s="953"/>
      <c r="Z3" s="953"/>
      <c r="AA3" s="953"/>
      <c r="AB3" s="953"/>
    </row>
    <row r="4" spans="2:29" ht="6" customHeight="1"/>
    <row r="5" spans="2:29" ht="18.75" customHeight="1">
      <c r="B5" s="969"/>
      <c r="C5" s="970"/>
      <c r="D5" s="971"/>
      <c r="E5" s="974" t="s">
        <v>220</v>
      </c>
      <c r="F5" s="896"/>
      <c r="G5" s="896"/>
      <c r="H5" s="896"/>
      <c r="I5" s="896"/>
      <c r="J5" s="896"/>
      <c r="K5" s="896"/>
      <c r="L5" s="896"/>
      <c r="M5" s="896"/>
      <c r="N5" s="896"/>
      <c r="O5" s="896"/>
      <c r="P5" s="896"/>
      <c r="Q5" s="896"/>
      <c r="R5" s="896"/>
      <c r="S5" s="896"/>
      <c r="T5" s="896"/>
      <c r="U5" s="896"/>
      <c r="V5" s="896"/>
      <c r="W5" s="896"/>
      <c r="X5" s="896"/>
      <c r="Y5" s="896"/>
      <c r="Z5" s="896"/>
      <c r="AA5" s="896"/>
      <c r="AB5" s="935"/>
    </row>
    <row r="6" spans="2:29" ht="13.5" customHeight="1">
      <c r="B6" s="972"/>
      <c r="C6" s="926"/>
      <c r="D6" s="973"/>
      <c r="E6" s="975" t="s">
        <v>221</v>
      </c>
      <c r="F6" s="976"/>
      <c r="G6" s="976"/>
      <c r="H6" s="976"/>
      <c r="I6" s="976"/>
      <c r="J6" s="976" t="s">
        <v>222</v>
      </c>
      <c r="K6" s="976"/>
      <c r="L6" s="976"/>
      <c r="M6" s="976"/>
      <c r="N6" s="976"/>
      <c r="O6" s="976"/>
      <c r="P6" s="976"/>
      <c r="Q6" s="976"/>
      <c r="R6" s="976"/>
      <c r="S6" s="976"/>
      <c r="T6" s="976"/>
      <c r="U6" s="976"/>
      <c r="V6" s="976"/>
      <c r="W6" s="976" t="s">
        <v>223</v>
      </c>
      <c r="X6" s="976"/>
      <c r="Y6" s="976"/>
      <c r="Z6" s="976"/>
      <c r="AA6" s="976"/>
      <c r="AB6" s="977"/>
    </row>
    <row r="7" spans="2:29" ht="12" customHeight="1">
      <c r="B7" s="941" t="s">
        <v>224</v>
      </c>
      <c r="C7" s="941"/>
      <c r="D7" s="941"/>
      <c r="E7" s="978"/>
      <c r="F7" s="979"/>
      <c r="G7" s="979"/>
      <c r="H7" s="979"/>
      <c r="I7" s="979"/>
      <c r="J7" s="979"/>
      <c r="K7" s="979"/>
      <c r="L7" s="979"/>
      <c r="M7" s="979"/>
      <c r="N7" s="979"/>
      <c r="O7" s="979"/>
      <c r="P7" s="979"/>
      <c r="Q7" s="979"/>
      <c r="R7" s="979"/>
      <c r="S7" s="979"/>
      <c r="T7" s="979"/>
      <c r="U7" s="979"/>
      <c r="V7" s="979"/>
      <c r="W7" s="979"/>
      <c r="X7" s="979"/>
      <c r="Y7" s="979"/>
      <c r="Z7" s="979"/>
      <c r="AA7" s="979"/>
      <c r="AB7" s="980"/>
    </row>
    <row r="8" spans="2:29" ht="12" customHeight="1">
      <c r="B8" s="941"/>
      <c r="C8" s="941"/>
      <c r="D8" s="941"/>
      <c r="E8" s="963"/>
      <c r="F8" s="964"/>
      <c r="G8" s="964"/>
      <c r="H8" s="964"/>
      <c r="I8" s="964"/>
      <c r="J8" s="964"/>
      <c r="K8" s="964"/>
      <c r="L8" s="964"/>
      <c r="M8" s="964"/>
      <c r="N8" s="964"/>
      <c r="O8" s="964"/>
      <c r="P8" s="964"/>
      <c r="Q8" s="964"/>
      <c r="R8" s="964"/>
      <c r="S8" s="964"/>
      <c r="T8" s="964"/>
      <c r="U8" s="964"/>
      <c r="V8" s="964"/>
      <c r="W8" s="964"/>
      <c r="X8" s="964"/>
      <c r="Y8" s="964"/>
      <c r="Z8" s="964"/>
      <c r="AA8" s="964"/>
      <c r="AB8" s="965"/>
    </row>
    <row r="9" spans="2:29" ht="12" customHeight="1">
      <c r="B9" s="941"/>
      <c r="C9" s="941"/>
      <c r="D9" s="941"/>
      <c r="E9" s="963"/>
      <c r="F9" s="964"/>
      <c r="G9" s="964"/>
      <c r="H9" s="964"/>
      <c r="I9" s="964"/>
      <c r="J9" s="964"/>
      <c r="K9" s="964"/>
      <c r="L9" s="964"/>
      <c r="M9" s="964"/>
      <c r="N9" s="964"/>
      <c r="O9" s="964"/>
      <c r="P9" s="964"/>
      <c r="Q9" s="964"/>
      <c r="R9" s="964"/>
      <c r="S9" s="964"/>
      <c r="T9" s="964"/>
      <c r="U9" s="964"/>
      <c r="V9" s="964"/>
      <c r="W9" s="964"/>
      <c r="X9" s="964"/>
      <c r="Y9" s="964"/>
      <c r="Z9" s="964"/>
      <c r="AA9" s="964"/>
      <c r="AB9" s="965"/>
    </row>
    <row r="10" spans="2:29" ht="12" customHeight="1">
      <c r="B10" s="941"/>
      <c r="C10" s="941"/>
      <c r="D10" s="941"/>
      <c r="E10" s="966"/>
      <c r="F10" s="967"/>
      <c r="G10" s="967"/>
      <c r="H10" s="967"/>
      <c r="I10" s="967"/>
      <c r="J10" s="967"/>
      <c r="K10" s="967"/>
      <c r="L10" s="967"/>
      <c r="M10" s="967"/>
      <c r="N10" s="967"/>
      <c r="O10" s="967"/>
      <c r="P10" s="967"/>
      <c r="Q10" s="967"/>
      <c r="R10" s="967"/>
      <c r="S10" s="967"/>
      <c r="T10" s="967"/>
      <c r="U10" s="967"/>
      <c r="V10" s="967"/>
      <c r="W10" s="967"/>
      <c r="X10" s="967"/>
      <c r="Y10" s="967"/>
      <c r="Z10" s="967"/>
      <c r="AA10" s="967"/>
      <c r="AB10" s="968"/>
    </row>
    <row r="11" spans="2:29" ht="12" customHeight="1">
      <c r="B11" s="941" t="s">
        <v>225</v>
      </c>
      <c r="C11" s="941"/>
      <c r="D11" s="941"/>
      <c r="E11" s="978"/>
      <c r="F11" s="979"/>
      <c r="G11" s="979"/>
      <c r="H11" s="979"/>
      <c r="I11" s="979"/>
      <c r="J11" s="979"/>
      <c r="K11" s="979"/>
      <c r="L11" s="979"/>
      <c r="M11" s="979"/>
      <c r="N11" s="979"/>
      <c r="O11" s="979"/>
      <c r="P11" s="979"/>
      <c r="Q11" s="979"/>
      <c r="R11" s="979"/>
      <c r="S11" s="979"/>
      <c r="T11" s="979"/>
      <c r="U11" s="979"/>
      <c r="V11" s="979"/>
      <c r="W11" s="979"/>
      <c r="X11" s="979"/>
      <c r="Y11" s="979"/>
      <c r="Z11" s="979"/>
      <c r="AA11" s="979"/>
      <c r="AB11" s="980"/>
    </row>
    <row r="12" spans="2:29" ht="12" customHeight="1">
      <c r="B12" s="941"/>
      <c r="C12" s="941"/>
      <c r="D12" s="941"/>
      <c r="E12" s="963"/>
      <c r="F12" s="964"/>
      <c r="G12" s="964"/>
      <c r="H12" s="964"/>
      <c r="I12" s="964"/>
      <c r="J12" s="964"/>
      <c r="K12" s="964"/>
      <c r="L12" s="964"/>
      <c r="M12" s="964"/>
      <c r="N12" s="964"/>
      <c r="O12" s="964"/>
      <c r="P12" s="964"/>
      <c r="Q12" s="964"/>
      <c r="R12" s="964"/>
      <c r="S12" s="964"/>
      <c r="T12" s="964"/>
      <c r="U12" s="964"/>
      <c r="V12" s="964"/>
      <c r="W12" s="964"/>
      <c r="X12" s="964"/>
      <c r="Y12" s="964"/>
      <c r="Z12" s="964"/>
      <c r="AA12" s="964"/>
      <c r="AB12" s="965"/>
    </row>
    <row r="13" spans="2:29" ht="12" customHeight="1">
      <c r="B13" s="941"/>
      <c r="C13" s="941"/>
      <c r="D13" s="941"/>
      <c r="E13" s="963"/>
      <c r="F13" s="964"/>
      <c r="G13" s="964"/>
      <c r="H13" s="964"/>
      <c r="I13" s="964"/>
      <c r="J13" s="964"/>
      <c r="K13" s="964"/>
      <c r="L13" s="964"/>
      <c r="M13" s="964"/>
      <c r="N13" s="964"/>
      <c r="O13" s="964"/>
      <c r="P13" s="964"/>
      <c r="Q13" s="964"/>
      <c r="R13" s="964"/>
      <c r="S13" s="964"/>
      <c r="T13" s="964"/>
      <c r="U13" s="964"/>
      <c r="V13" s="964"/>
      <c r="W13" s="964"/>
      <c r="X13" s="964"/>
      <c r="Y13" s="964"/>
      <c r="Z13" s="964"/>
      <c r="AA13" s="964"/>
      <c r="AB13" s="965"/>
    </row>
    <row r="14" spans="2:29" ht="12" customHeight="1">
      <c r="B14" s="941"/>
      <c r="C14" s="941"/>
      <c r="D14" s="941"/>
      <c r="E14" s="966"/>
      <c r="F14" s="967"/>
      <c r="G14" s="967"/>
      <c r="H14" s="967"/>
      <c r="I14" s="967"/>
      <c r="J14" s="967"/>
      <c r="K14" s="967"/>
      <c r="L14" s="967"/>
      <c r="M14" s="967"/>
      <c r="N14" s="967"/>
      <c r="O14" s="967"/>
      <c r="P14" s="967"/>
      <c r="Q14" s="967"/>
      <c r="R14" s="967"/>
      <c r="S14" s="967"/>
      <c r="T14" s="967"/>
      <c r="U14" s="967"/>
      <c r="V14" s="967"/>
      <c r="W14" s="967"/>
      <c r="X14" s="967"/>
      <c r="Y14" s="967"/>
      <c r="Z14" s="967"/>
      <c r="AA14" s="967"/>
      <c r="AB14" s="968"/>
    </row>
    <row r="15" spans="2:29" ht="12" customHeight="1">
      <c r="B15" s="941" t="s">
        <v>226</v>
      </c>
      <c r="C15" s="941"/>
      <c r="D15" s="941"/>
      <c r="E15" s="978"/>
      <c r="F15" s="979"/>
      <c r="G15" s="979"/>
      <c r="H15" s="979"/>
      <c r="I15" s="979"/>
      <c r="J15" s="979"/>
      <c r="K15" s="979"/>
      <c r="L15" s="979"/>
      <c r="M15" s="979"/>
      <c r="N15" s="979"/>
      <c r="O15" s="979"/>
      <c r="P15" s="979"/>
      <c r="Q15" s="979"/>
      <c r="R15" s="979"/>
      <c r="S15" s="979"/>
      <c r="T15" s="979"/>
      <c r="U15" s="979"/>
      <c r="V15" s="979"/>
      <c r="W15" s="979"/>
      <c r="X15" s="979"/>
      <c r="Y15" s="979"/>
      <c r="Z15" s="979"/>
      <c r="AA15" s="979"/>
      <c r="AB15" s="980"/>
    </row>
    <row r="16" spans="2:29" ht="12" customHeight="1">
      <c r="B16" s="941"/>
      <c r="C16" s="941"/>
      <c r="D16" s="941"/>
      <c r="E16" s="963"/>
      <c r="F16" s="964"/>
      <c r="G16" s="964"/>
      <c r="H16" s="964"/>
      <c r="I16" s="964"/>
      <c r="J16" s="964"/>
      <c r="K16" s="964"/>
      <c r="L16" s="964"/>
      <c r="M16" s="964"/>
      <c r="N16" s="964"/>
      <c r="O16" s="964"/>
      <c r="P16" s="964"/>
      <c r="Q16" s="964"/>
      <c r="R16" s="964"/>
      <c r="S16" s="964"/>
      <c r="T16" s="964"/>
      <c r="U16" s="964"/>
      <c r="V16" s="964"/>
      <c r="W16" s="964"/>
      <c r="X16" s="964"/>
      <c r="Y16" s="964"/>
      <c r="Z16" s="964"/>
      <c r="AA16" s="964"/>
      <c r="AB16" s="965"/>
    </row>
    <row r="17" spans="2:28" ht="12" customHeight="1">
      <c r="B17" s="941"/>
      <c r="C17" s="941"/>
      <c r="D17" s="941"/>
      <c r="E17" s="963"/>
      <c r="F17" s="964"/>
      <c r="G17" s="964"/>
      <c r="H17" s="964"/>
      <c r="I17" s="964"/>
      <c r="J17" s="964"/>
      <c r="K17" s="964"/>
      <c r="L17" s="964"/>
      <c r="M17" s="964"/>
      <c r="N17" s="964"/>
      <c r="O17" s="964"/>
      <c r="P17" s="964"/>
      <c r="Q17" s="964"/>
      <c r="R17" s="964"/>
      <c r="S17" s="964"/>
      <c r="T17" s="964"/>
      <c r="U17" s="964"/>
      <c r="V17" s="964"/>
      <c r="W17" s="964"/>
      <c r="X17" s="964"/>
      <c r="Y17" s="964"/>
      <c r="Z17" s="964"/>
      <c r="AA17" s="964"/>
      <c r="AB17" s="965"/>
    </row>
    <row r="18" spans="2:28" ht="12" customHeight="1">
      <c r="B18" s="941"/>
      <c r="C18" s="941"/>
      <c r="D18" s="941"/>
      <c r="E18" s="966"/>
      <c r="F18" s="967"/>
      <c r="G18" s="967"/>
      <c r="H18" s="967"/>
      <c r="I18" s="967"/>
      <c r="J18" s="967"/>
      <c r="K18" s="967"/>
      <c r="L18" s="967"/>
      <c r="M18" s="967"/>
      <c r="N18" s="967"/>
      <c r="O18" s="967"/>
      <c r="P18" s="967"/>
      <c r="Q18" s="967"/>
      <c r="R18" s="967"/>
      <c r="S18" s="967"/>
      <c r="T18" s="967"/>
      <c r="U18" s="967"/>
      <c r="V18" s="967"/>
      <c r="W18" s="967"/>
      <c r="X18" s="967"/>
      <c r="Y18" s="967"/>
      <c r="Z18" s="967"/>
      <c r="AA18" s="967"/>
      <c r="AB18" s="968"/>
    </row>
    <row r="19" spans="2:28" ht="12" customHeight="1">
      <c r="B19" s="941" t="s">
        <v>227</v>
      </c>
      <c r="C19" s="941"/>
      <c r="D19" s="941"/>
      <c r="E19" s="978"/>
      <c r="F19" s="979"/>
      <c r="G19" s="979"/>
      <c r="H19" s="979"/>
      <c r="I19" s="979"/>
      <c r="J19" s="979"/>
      <c r="K19" s="979"/>
      <c r="L19" s="979"/>
      <c r="M19" s="979"/>
      <c r="N19" s="979"/>
      <c r="O19" s="979"/>
      <c r="P19" s="979"/>
      <c r="Q19" s="979"/>
      <c r="R19" s="979"/>
      <c r="S19" s="979"/>
      <c r="T19" s="979"/>
      <c r="U19" s="979"/>
      <c r="V19" s="979"/>
      <c r="W19" s="979"/>
      <c r="X19" s="979"/>
      <c r="Y19" s="979"/>
      <c r="Z19" s="979"/>
      <c r="AA19" s="979"/>
      <c r="AB19" s="980"/>
    </row>
    <row r="20" spans="2:28" ht="12" customHeight="1">
      <c r="B20" s="941"/>
      <c r="C20" s="941"/>
      <c r="D20" s="941"/>
      <c r="E20" s="963"/>
      <c r="F20" s="964"/>
      <c r="G20" s="964"/>
      <c r="H20" s="964"/>
      <c r="I20" s="964"/>
      <c r="J20" s="964"/>
      <c r="K20" s="964"/>
      <c r="L20" s="964"/>
      <c r="M20" s="964"/>
      <c r="N20" s="964"/>
      <c r="O20" s="964"/>
      <c r="P20" s="964"/>
      <c r="Q20" s="964"/>
      <c r="R20" s="964"/>
      <c r="S20" s="964"/>
      <c r="T20" s="964"/>
      <c r="U20" s="964"/>
      <c r="V20" s="964"/>
      <c r="W20" s="964"/>
      <c r="X20" s="964"/>
      <c r="Y20" s="964"/>
      <c r="Z20" s="964"/>
      <c r="AA20" s="964"/>
      <c r="AB20" s="965"/>
    </row>
    <row r="21" spans="2:28" ht="12" customHeight="1">
      <c r="B21" s="941"/>
      <c r="C21" s="941"/>
      <c r="D21" s="941"/>
      <c r="E21" s="963"/>
      <c r="F21" s="964"/>
      <c r="G21" s="964"/>
      <c r="H21" s="964"/>
      <c r="I21" s="964"/>
      <c r="J21" s="964"/>
      <c r="K21" s="964"/>
      <c r="L21" s="964"/>
      <c r="M21" s="964"/>
      <c r="N21" s="964"/>
      <c r="O21" s="964"/>
      <c r="P21" s="964"/>
      <c r="Q21" s="964"/>
      <c r="R21" s="964"/>
      <c r="S21" s="964"/>
      <c r="T21" s="964"/>
      <c r="U21" s="964"/>
      <c r="V21" s="964"/>
      <c r="W21" s="964"/>
      <c r="X21" s="964"/>
      <c r="Y21" s="964"/>
      <c r="Z21" s="964"/>
      <c r="AA21" s="964"/>
      <c r="AB21" s="965"/>
    </row>
    <row r="22" spans="2:28" ht="12" customHeight="1">
      <c r="B22" s="941"/>
      <c r="C22" s="941"/>
      <c r="D22" s="941"/>
      <c r="E22" s="966"/>
      <c r="F22" s="967"/>
      <c r="G22" s="967"/>
      <c r="H22" s="967"/>
      <c r="I22" s="967"/>
      <c r="J22" s="967"/>
      <c r="K22" s="967"/>
      <c r="L22" s="967"/>
      <c r="M22" s="967"/>
      <c r="N22" s="967"/>
      <c r="O22" s="967"/>
      <c r="P22" s="967"/>
      <c r="Q22" s="967"/>
      <c r="R22" s="967"/>
      <c r="S22" s="967"/>
      <c r="T22" s="967"/>
      <c r="U22" s="967"/>
      <c r="V22" s="967"/>
      <c r="W22" s="967"/>
      <c r="X22" s="967"/>
      <c r="Y22" s="967"/>
      <c r="Z22" s="967"/>
      <c r="AA22" s="967"/>
      <c r="AB22" s="968"/>
    </row>
    <row r="23" spans="2:28" ht="12" customHeight="1">
      <c r="B23" s="941" t="s">
        <v>228</v>
      </c>
      <c r="C23" s="941"/>
      <c r="D23" s="941"/>
      <c r="E23" s="978"/>
      <c r="F23" s="979"/>
      <c r="G23" s="979"/>
      <c r="H23" s="979"/>
      <c r="I23" s="979"/>
      <c r="J23" s="979"/>
      <c r="K23" s="979"/>
      <c r="L23" s="979"/>
      <c r="M23" s="979"/>
      <c r="N23" s="979"/>
      <c r="O23" s="979"/>
      <c r="P23" s="979"/>
      <c r="Q23" s="979"/>
      <c r="R23" s="979"/>
      <c r="S23" s="979"/>
      <c r="T23" s="979"/>
      <c r="U23" s="979"/>
      <c r="V23" s="979"/>
      <c r="W23" s="979"/>
      <c r="X23" s="979"/>
      <c r="Y23" s="979"/>
      <c r="Z23" s="979"/>
      <c r="AA23" s="979"/>
      <c r="AB23" s="980"/>
    </row>
    <row r="24" spans="2:28" ht="12" customHeight="1">
      <c r="B24" s="941"/>
      <c r="C24" s="941"/>
      <c r="D24" s="941"/>
      <c r="E24" s="963"/>
      <c r="F24" s="964"/>
      <c r="G24" s="964"/>
      <c r="H24" s="964"/>
      <c r="I24" s="964"/>
      <c r="J24" s="964"/>
      <c r="K24" s="964"/>
      <c r="L24" s="964"/>
      <c r="M24" s="964"/>
      <c r="N24" s="964"/>
      <c r="O24" s="964"/>
      <c r="P24" s="964"/>
      <c r="Q24" s="964"/>
      <c r="R24" s="964"/>
      <c r="S24" s="964"/>
      <c r="T24" s="964"/>
      <c r="U24" s="964"/>
      <c r="V24" s="964"/>
      <c r="W24" s="964"/>
      <c r="X24" s="964"/>
      <c r="Y24" s="964"/>
      <c r="Z24" s="964"/>
      <c r="AA24" s="964"/>
      <c r="AB24" s="965"/>
    </row>
    <row r="25" spans="2:28" ht="12" customHeight="1">
      <c r="B25" s="941"/>
      <c r="C25" s="941"/>
      <c r="D25" s="941"/>
      <c r="E25" s="963"/>
      <c r="F25" s="964"/>
      <c r="G25" s="964"/>
      <c r="H25" s="964"/>
      <c r="I25" s="964"/>
      <c r="J25" s="964"/>
      <c r="K25" s="964"/>
      <c r="L25" s="964"/>
      <c r="M25" s="964"/>
      <c r="N25" s="964"/>
      <c r="O25" s="964"/>
      <c r="P25" s="964"/>
      <c r="Q25" s="964"/>
      <c r="R25" s="964"/>
      <c r="S25" s="964"/>
      <c r="T25" s="964"/>
      <c r="U25" s="964"/>
      <c r="V25" s="964"/>
      <c r="W25" s="964"/>
      <c r="X25" s="964"/>
      <c r="Y25" s="964"/>
      <c r="Z25" s="964"/>
      <c r="AA25" s="964"/>
      <c r="AB25" s="965"/>
    </row>
    <row r="26" spans="2:28" ht="12" customHeight="1">
      <c r="B26" s="941"/>
      <c r="C26" s="941"/>
      <c r="D26" s="941"/>
      <c r="E26" s="966"/>
      <c r="F26" s="967"/>
      <c r="G26" s="967"/>
      <c r="H26" s="967"/>
      <c r="I26" s="967"/>
      <c r="J26" s="967"/>
      <c r="K26" s="967"/>
      <c r="L26" s="967"/>
      <c r="M26" s="967"/>
      <c r="N26" s="967"/>
      <c r="O26" s="967"/>
      <c r="P26" s="967"/>
      <c r="Q26" s="967"/>
      <c r="R26" s="967"/>
      <c r="S26" s="967"/>
      <c r="T26" s="967"/>
      <c r="U26" s="967"/>
      <c r="V26" s="967"/>
      <c r="W26" s="967"/>
      <c r="X26" s="967"/>
      <c r="Y26" s="967"/>
      <c r="Z26" s="967"/>
      <c r="AA26" s="967"/>
      <c r="AB26" s="968"/>
    </row>
    <row r="27" spans="2:28" ht="12" customHeight="1">
      <c r="B27" s="941" t="s">
        <v>229</v>
      </c>
      <c r="C27" s="941"/>
      <c r="D27" s="941"/>
      <c r="E27" s="978"/>
      <c r="F27" s="979"/>
      <c r="G27" s="979"/>
      <c r="H27" s="979"/>
      <c r="I27" s="979"/>
      <c r="J27" s="979"/>
      <c r="K27" s="979"/>
      <c r="L27" s="979"/>
      <c r="M27" s="979"/>
      <c r="N27" s="979"/>
      <c r="O27" s="979"/>
      <c r="P27" s="979"/>
      <c r="Q27" s="979"/>
      <c r="R27" s="979"/>
      <c r="S27" s="979"/>
      <c r="T27" s="979"/>
      <c r="U27" s="979"/>
      <c r="V27" s="979"/>
      <c r="W27" s="979"/>
      <c r="X27" s="979"/>
      <c r="Y27" s="979"/>
      <c r="Z27" s="979"/>
      <c r="AA27" s="979"/>
      <c r="AB27" s="980"/>
    </row>
    <row r="28" spans="2:28" ht="12" customHeight="1">
      <c r="B28" s="941"/>
      <c r="C28" s="941"/>
      <c r="D28" s="941"/>
      <c r="E28" s="963"/>
      <c r="F28" s="964"/>
      <c r="G28" s="964"/>
      <c r="H28" s="964"/>
      <c r="I28" s="964"/>
      <c r="J28" s="964"/>
      <c r="K28" s="964"/>
      <c r="L28" s="964"/>
      <c r="M28" s="964"/>
      <c r="N28" s="964"/>
      <c r="O28" s="964"/>
      <c r="P28" s="964"/>
      <c r="Q28" s="964"/>
      <c r="R28" s="964"/>
      <c r="S28" s="964"/>
      <c r="T28" s="964"/>
      <c r="U28" s="964"/>
      <c r="V28" s="964"/>
      <c r="W28" s="964"/>
      <c r="X28" s="964"/>
      <c r="Y28" s="964"/>
      <c r="Z28" s="964"/>
      <c r="AA28" s="964"/>
      <c r="AB28" s="965"/>
    </row>
    <row r="29" spans="2:28" ht="12" customHeight="1">
      <c r="B29" s="941"/>
      <c r="C29" s="941"/>
      <c r="D29" s="941"/>
      <c r="E29" s="963"/>
      <c r="F29" s="964"/>
      <c r="G29" s="964"/>
      <c r="H29" s="964"/>
      <c r="I29" s="964"/>
      <c r="J29" s="964"/>
      <c r="K29" s="964"/>
      <c r="L29" s="964"/>
      <c r="M29" s="964"/>
      <c r="N29" s="964"/>
      <c r="O29" s="964"/>
      <c r="P29" s="964"/>
      <c r="Q29" s="964"/>
      <c r="R29" s="964"/>
      <c r="S29" s="964"/>
      <c r="T29" s="964"/>
      <c r="U29" s="964"/>
      <c r="V29" s="964"/>
      <c r="W29" s="964"/>
      <c r="X29" s="964"/>
      <c r="Y29" s="964"/>
      <c r="Z29" s="964"/>
      <c r="AA29" s="964"/>
      <c r="AB29" s="965"/>
    </row>
    <row r="30" spans="2:28" ht="12" customHeight="1">
      <c r="B30" s="941"/>
      <c r="C30" s="941"/>
      <c r="D30" s="941"/>
      <c r="E30" s="966"/>
      <c r="F30" s="967"/>
      <c r="G30" s="967"/>
      <c r="H30" s="967"/>
      <c r="I30" s="967"/>
      <c r="J30" s="967"/>
      <c r="K30" s="967"/>
      <c r="L30" s="967"/>
      <c r="M30" s="967"/>
      <c r="N30" s="967"/>
      <c r="O30" s="967"/>
      <c r="P30" s="967"/>
      <c r="Q30" s="967"/>
      <c r="R30" s="967"/>
      <c r="S30" s="967"/>
      <c r="T30" s="967"/>
      <c r="U30" s="967"/>
      <c r="V30" s="967"/>
      <c r="W30" s="967"/>
      <c r="X30" s="967"/>
      <c r="Y30" s="967"/>
      <c r="Z30" s="967"/>
      <c r="AA30" s="967"/>
      <c r="AB30" s="968"/>
    </row>
    <row r="31" spans="2:28" ht="12" customHeight="1">
      <c r="B31" s="941" t="s">
        <v>230</v>
      </c>
      <c r="C31" s="941"/>
      <c r="D31" s="941"/>
      <c r="E31" s="978"/>
      <c r="F31" s="979"/>
      <c r="G31" s="979"/>
      <c r="H31" s="979"/>
      <c r="I31" s="979"/>
      <c r="J31" s="979"/>
      <c r="K31" s="979"/>
      <c r="L31" s="979"/>
      <c r="M31" s="979"/>
      <c r="N31" s="979"/>
      <c r="O31" s="979"/>
      <c r="P31" s="979"/>
      <c r="Q31" s="979"/>
      <c r="R31" s="979"/>
      <c r="S31" s="979"/>
      <c r="T31" s="979"/>
      <c r="U31" s="979"/>
      <c r="V31" s="979"/>
      <c r="W31" s="979"/>
      <c r="X31" s="979"/>
      <c r="Y31" s="979"/>
      <c r="Z31" s="979"/>
      <c r="AA31" s="979"/>
      <c r="AB31" s="980"/>
    </row>
    <row r="32" spans="2:28" ht="12" customHeight="1">
      <c r="B32" s="941"/>
      <c r="C32" s="941"/>
      <c r="D32" s="941"/>
      <c r="E32" s="963"/>
      <c r="F32" s="964"/>
      <c r="G32" s="964"/>
      <c r="H32" s="964"/>
      <c r="I32" s="964"/>
      <c r="J32" s="964"/>
      <c r="K32" s="964"/>
      <c r="L32" s="964"/>
      <c r="M32" s="964"/>
      <c r="N32" s="964"/>
      <c r="O32" s="964"/>
      <c r="P32" s="964"/>
      <c r="Q32" s="964"/>
      <c r="R32" s="964"/>
      <c r="S32" s="964"/>
      <c r="T32" s="964"/>
      <c r="U32" s="964"/>
      <c r="V32" s="964"/>
      <c r="W32" s="964"/>
      <c r="X32" s="964"/>
      <c r="Y32" s="964"/>
      <c r="Z32" s="964"/>
      <c r="AA32" s="964"/>
      <c r="AB32" s="965"/>
    </row>
    <row r="33" spans="2:28" ht="12" customHeight="1">
      <c r="B33" s="941"/>
      <c r="C33" s="941"/>
      <c r="D33" s="941"/>
      <c r="E33" s="963"/>
      <c r="F33" s="964"/>
      <c r="G33" s="964"/>
      <c r="H33" s="964"/>
      <c r="I33" s="964"/>
      <c r="J33" s="964"/>
      <c r="K33" s="964"/>
      <c r="L33" s="964"/>
      <c r="M33" s="964"/>
      <c r="N33" s="964"/>
      <c r="O33" s="964"/>
      <c r="P33" s="964"/>
      <c r="Q33" s="964"/>
      <c r="R33" s="964"/>
      <c r="S33" s="964"/>
      <c r="T33" s="964"/>
      <c r="U33" s="964"/>
      <c r="V33" s="964"/>
      <c r="W33" s="964"/>
      <c r="X33" s="964"/>
      <c r="Y33" s="964"/>
      <c r="Z33" s="964"/>
      <c r="AA33" s="964"/>
      <c r="AB33" s="965"/>
    </row>
    <row r="34" spans="2:28" ht="12" customHeight="1">
      <c r="B34" s="941"/>
      <c r="C34" s="941"/>
      <c r="D34" s="941"/>
      <c r="E34" s="966"/>
      <c r="F34" s="967"/>
      <c r="G34" s="967"/>
      <c r="H34" s="967"/>
      <c r="I34" s="967"/>
      <c r="J34" s="967"/>
      <c r="K34" s="967"/>
      <c r="L34" s="967"/>
      <c r="M34" s="967"/>
      <c r="N34" s="967"/>
      <c r="O34" s="967"/>
      <c r="P34" s="967"/>
      <c r="Q34" s="967"/>
      <c r="R34" s="967"/>
      <c r="S34" s="967"/>
      <c r="T34" s="967"/>
      <c r="U34" s="967"/>
      <c r="V34" s="967"/>
      <c r="W34" s="967"/>
      <c r="X34" s="967"/>
      <c r="Y34" s="967"/>
      <c r="Z34" s="967"/>
      <c r="AA34" s="967"/>
      <c r="AB34" s="968"/>
    </row>
    <row r="35" spans="2:28" ht="12" customHeight="1">
      <c r="B35" s="941" t="s">
        <v>231</v>
      </c>
      <c r="C35" s="941"/>
      <c r="D35" s="941"/>
      <c r="E35" s="978"/>
      <c r="F35" s="979"/>
      <c r="G35" s="979"/>
      <c r="H35" s="979"/>
      <c r="I35" s="979"/>
      <c r="J35" s="979"/>
      <c r="K35" s="979"/>
      <c r="L35" s="979"/>
      <c r="M35" s="979"/>
      <c r="N35" s="979"/>
      <c r="O35" s="979"/>
      <c r="P35" s="979"/>
      <c r="Q35" s="979"/>
      <c r="R35" s="979"/>
      <c r="S35" s="979"/>
      <c r="T35" s="979"/>
      <c r="U35" s="979"/>
      <c r="V35" s="979"/>
      <c r="W35" s="979"/>
      <c r="X35" s="979"/>
      <c r="Y35" s="979"/>
      <c r="Z35" s="979"/>
      <c r="AA35" s="979"/>
      <c r="AB35" s="980"/>
    </row>
    <row r="36" spans="2:28" ht="12" customHeight="1">
      <c r="B36" s="941"/>
      <c r="C36" s="941"/>
      <c r="D36" s="941"/>
      <c r="E36" s="963"/>
      <c r="F36" s="964"/>
      <c r="G36" s="964"/>
      <c r="H36" s="964"/>
      <c r="I36" s="964"/>
      <c r="J36" s="964"/>
      <c r="K36" s="964"/>
      <c r="L36" s="964"/>
      <c r="M36" s="964"/>
      <c r="N36" s="964"/>
      <c r="O36" s="964"/>
      <c r="P36" s="964"/>
      <c r="Q36" s="964"/>
      <c r="R36" s="964"/>
      <c r="S36" s="964"/>
      <c r="T36" s="964"/>
      <c r="U36" s="964"/>
      <c r="V36" s="964"/>
      <c r="W36" s="964"/>
      <c r="X36" s="964"/>
      <c r="Y36" s="964"/>
      <c r="Z36" s="964"/>
      <c r="AA36" s="964"/>
      <c r="AB36" s="965"/>
    </row>
    <row r="37" spans="2:28" ht="12" customHeight="1">
      <c r="B37" s="941"/>
      <c r="C37" s="941"/>
      <c r="D37" s="941"/>
      <c r="E37" s="963"/>
      <c r="F37" s="964"/>
      <c r="G37" s="964"/>
      <c r="H37" s="964"/>
      <c r="I37" s="964"/>
      <c r="J37" s="964"/>
      <c r="K37" s="964"/>
      <c r="L37" s="964"/>
      <c r="M37" s="964"/>
      <c r="N37" s="964"/>
      <c r="O37" s="964"/>
      <c r="P37" s="964"/>
      <c r="Q37" s="964"/>
      <c r="R37" s="964"/>
      <c r="S37" s="964"/>
      <c r="T37" s="964"/>
      <c r="U37" s="964"/>
      <c r="V37" s="964"/>
      <c r="W37" s="964"/>
      <c r="X37" s="964"/>
      <c r="Y37" s="964"/>
      <c r="Z37" s="964"/>
      <c r="AA37" s="964"/>
      <c r="AB37" s="965"/>
    </row>
    <row r="38" spans="2:28" ht="12" customHeight="1">
      <c r="B38" s="941"/>
      <c r="C38" s="941"/>
      <c r="D38" s="941"/>
      <c r="E38" s="966"/>
      <c r="F38" s="967"/>
      <c r="G38" s="967"/>
      <c r="H38" s="967"/>
      <c r="I38" s="967"/>
      <c r="J38" s="967"/>
      <c r="K38" s="967"/>
      <c r="L38" s="967"/>
      <c r="M38" s="967"/>
      <c r="N38" s="967"/>
      <c r="O38" s="967"/>
      <c r="P38" s="967"/>
      <c r="Q38" s="967"/>
      <c r="R38" s="967"/>
      <c r="S38" s="967"/>
      <c r="T38" s="967"/>
      <c r="U38" s="967"/>
      <c r="V38" s="967"/>
      <c r="W38" s="967"/>
      <c r="X38" s="967"/>
      <c r="Y38" s="967"/>
      <c r="Z38" s="967"/>
      <c r="AA38" s="967"/>
      <c r="AB38" s="968"/>
    </row>
    <row r="39" spans="2:28" ht="12" customHeight="1">
      <c r="B39" s="941" t="s">
        <v>232</v>
      </c>
      <c r="C39" s="941"/>
      <c r="D39" s="941"/>
      <c r="E39" s="978"/>
      <c r="F39" s="979"/>
      <c r="G39" s="979"/>
      <c r="H39" s="979"/>
      <c r="I39" s="979"/>
      <c r="J39" s="979"/>
      <c r="K39" s="979"/>
      <c r="L39" s="979"/>
      <c r="M39" s="979"/>
      <c r="N39" s="979"/>
      <c r="O39" s="979"/>
      <c r="P39" s="979"/>
      <c r="Q39" s="979"/>
      <c r="R39" s="979"/>
      <c r="S39" s="979"/>
      <c r="T39" s="979"/>
      <c r="U39" s="979"/>
      <c r="V39" s="979"/>
      <c r="W39" s="979"/>
      <c r="X39" s="979"/>
      <c r="Y39" s="979"/>
      <c r="Z39" s="979"/>
      <c r="AA39" s="979"/>
      <c r="AB39" s="980"/>
    </row>
    <row r="40" spans="2:28" ht="12" customHeight="1">
      <c r="B40" s="941"/>
      <c r="C40" s="941"/>
      <c r="D40" s="941"/>
      <c r="E40" s="963"/>
      <c r="F40" s="964"/>
      <c r="G40" s="964"/>
      <c r="H40" s="964"/>
      <c r="I40" s="964"/>
      <c r="J40" s="964"/>
      <c r="K40" s="964"/>
      <c r="L40" s="964"/>
      <c r="M40" s="964"/>
      <c r="N40" s="964"/>
      <c r="O40" s="964"/>
      <c r="P40" s="964"/>
      <c r="Q40" s="964"/>
      <c r="R40" s="964"/>
      <c r="S40" s="964"/>
      <c r="T40" s="964"/>
      <c r="U40" s="964"/>
      <c r="V40" s="964"/>
      <c r="W40" s="964"/>
      <c r="X40" s="964"/>
      <c r="Y40" s="964"/>
      <c r="Z40" s="964"/>
      <c r="AA40" s="964"/>
      <c r="AB40" s="965"/>
    </row>
    <row r="41" spans="2:28" ht="12" customHeight="1">
      <c r="B41" s="941"/>
      <c r="C41" s="941"/>
      <c r="D41" s="941"/>
      <c r="E41" s="963"/>
      <c r="F41" s="964"/>
      <c r="G41" s="964"/>
      <c r="H41" s="964"/>
      <c r="I41" s="964"/>
      <c r="J41" s="964"/>
      <c r="K41" s="964"/>
      <c r="L41" s="964"/>
      <c r="M41" s="964"/>
      <c r="N41" s="964"/>
      <c r="O41" s="964"/>
      <c r="P41" s="964"/>
      <c r="Q41" s="964"/>
      <c r="R41" s="964"/>
      <c r="S41" s="964"/>
      <c r="T41" s="964"/>
      <c r="U41" s="964"/>
      <c r="V41" s="964"/>
      <c r="W41" s="964"/>
      <c r="X41" s="964"/>
      <c r="Y41" s="964"/>
      <c r="Z41" s="964"/>
      <c r="AA41" s="964"/>
      <c r="AB41" s="965"/>
    </row>
    <row r="42" spans="2:28" ht="12" customHeight="1">
      <c r="B42" s="941"/>
      <c r="C42" s="941"/>
      <c r="D42" s="941"/>
      <c r="E42" s="966"/>
      <c r="F42" s="967"/>
      <c r="G42" s="967"/>
      <c r="H42" s="967"/>
      <c r="I42" s="967"/>
      <c r="J42" s="967"/>
      <c r="K42" s="967"/>
      <c r="L42" s="967"/>
      <c r="M42" s="967"/>
      <c r="N42" s="967"/>
      <c r="O42" s="967"/>
      <c r="P42" s="967"/>
      <c r="Q42" s="967"/>
      <c r="R42" s="967"/>
      <c r="S42" s="967"/>
      <c r="T42" s="967"/>
      <c r="U42" s="967"/>
      <c r="V42" s="967"/>
      <c r="W42" s="967"/>
      <c r="X42" s="967"/>
      <c r="Y42" s="967"/>
      <c r="Z42" s="967"/>
      <c r="AA42" s="967"/>
      <c r="AB42" s="968"/>
    </row>
    <row r="43" spans="2:28" ht="12" customHeight="1">
      <c r="B43" s="941" t="s">
        <v>233</v>
      </c>
      <c r="C43" s="941"/>
      <c r="D43" s="941"/>
      <c r="E43" s="978"/>
      <c r="F43" s="979"/>
      <c r="G43" s="979"/>
      <c r="H43" s="979"/>
      <c r="I43" s="979"/>
      <c r="J43" s="979"/>
      <c r="K43" s="979"/>
      <c r="L43" s="979"/>
      <c r="M43" s="979"/>
      <c r="N43" s="979"/>
      <c r="O43" s="979"/>
      <c r="P43" s="979"/>
      <c r="Q43" s="979"/>
      <c r="R43" s="979"/>
      <c r="S43" s="979"/>
      <c r="T43" s="979"/>
      <c r="U43" s="979"/>
      <c r="V43" s="979"/>
      <c r="W43" s="979"/>
      <c r="X43" s="979"/>
      <c r="Y43" s="979"/>
      <c r="Z43" s="979"/>
      <c r="AA43" s="979"/>
      <c r="AB43" s="980"/>
    </row>
    <row r="44" spans="2:28" ht="12" customHeight="1">
      <c r="B44" s="941"/>
      <c r="C44" s="941"/>
      <c r="D44" s="941"/>
      <c r="E44" s="963"/>
      <c r="F44" s="964"/>
      <c r="G44" s="964"/>
      <c r="H44" s="964"/>
      <c r="I44" s="964"/>
      <c r="J44" s="964"/>
      <c r="K44" s="964"/>
      <c r="L44" s="964"/>
      <c r="M44" s="964"/>
      <c r="N44" s="964"/>
      <c r="O44" s="964"/>
      <c r="P44" s="964"/>
      <c r="Q44" s="964"/>
      <c r="R44" s="964"/>
      <c r="S44" s="964"/>
      <c r="T44" s="964"/>
      <c r="U44" s="964"/>
      <c r="V44" s="964"/>
      <c r="W44" s="964"/>
      <c r="X44" s="964"/>
      <c r="Y44" s="964"/>
      <c r="Z44" s="964"/>
      <c r="AA44" s="964"/>
      <c r="AB44" s="965"/>
    </row>
    <row r="45" spans="2:28" ht="12" customHeight="1">
      <c r="B45" s="941"/>
      <c r="C45" s="941"/>
      <c r="D45" s="941"/>
      <c r="E45" s="963"/>
      <c r="F45" s="964"/>
      <c r="G45" s="964"/>
      <c r="H45" s="964"/>
      <c r="I45" s="964"/>
      <c r="J45" s="964"/>
      <c r="K45" s="964"/>
      <c r="L45" s="964"/>
      <c r="M45" s="964"/>
      <c r="N45" s="964"/>
      <c r="O45" s="964"/>
      <c r="P45" s="964"/>
      <c r="Q45" s="964"/>
      <c r="R45" s="964"/>
      <c r="S45" s="964"/>
      <c r="T45" s="964"/>
      <c r="U45" s="964"/>
      <c r="V45" s="964"/>
      <c r="W45" s="964"/>
      <c r="X45" s="964"/>
      <c r="Y45" s="964"/>
      <c r="Z45" s="964"/>
      <c r="AA45" s="964"/>
      <c r="AB45" s="965"/>
    </row>
    <row r="46" spans="2:28" ht="12" customHeight="1">
      <c r="B46" s="941"/>
      <c r="C46" s="941"/>
      <c r="D46" s="941"/>
      <c r="E46" s="966"/>
      <c r="F46" s="967"/>
      <c r="G46" s="967"/>
      <c r="H46" s="967"/>
      <c r="I46" s="967"/>
      <c r="J46" s="967"/>
      <c r="K46" s="967"/>
      <c r="L46" s="967"/>
      <c r="M46" s="967"/>
      <c r="N46" s="967"/>
      <c r="O46" s="967"/>
      <c r="P46" s="967"/>
      <c r="Q46" s="967"/>
      <c r="R46" s="967"/>
      <c r="S46" s="967"/>
      <c r="T46" s="967"/>
      <c r="U46" s="967"/>
      <c r="V46" s="967"/>
      <c r="W46" s="967"/>
      <c r="X46" s="967"/>
      <c r="Y46" s="967"/>
      <c r="Z46" s="967"/>
      <c r="AA46" s="967"/>
      <c r="AB46" s="968"/>
    </row>
    <row r="47" spans="2:28" ht="12" customHeight="1">
      <c r="B47" s="941" t="s">
        <v>234</v>
      </c>
      <c r="C47" s="941"/>
      <c r="D47" s="941"/>
      <c r="E47" s="978"/>
      <c r="F47" s="979"/>
      <c r="G47" s="979"/>
      <c r="H47" s="979"/>
      <c r="I47" s="979"/>
      <c r="J47" s="979"/>
      <c r="K47" s="979"/>
      <c r="L47" s="979"/>
      <c r="M47" s="979"/>
      <c r="N47" s="979"/>
      <c r="O47" s="979"/>
      <c r="P47" s="979"/>
      <c r="Q47" s="979"/>
      <c r="R47" s="979"/>
      <c r="S47" s="979"/>
      <c r="T47" s="979"/>
      <c r="U47" s="979"/>
      <c r="V47" s="979"/>
      <c r="W47" s="979"/>
      <c r="X47" s="979"/>
      <c r="Y47" s="979"/>
      <c r="Z47" s="979"/>
      <c r="AA47" s="979"/>
      <c r="AB47" s="980"/>
    </row>
    <row r="48" spans="2:28" ht="12" customHeight="1">
      <c r="B48" s="941"/>
      <c r="C48" s="941"/>
      <c r="D48" s="941"/>
      <c r="E48" s="963"/>
      <c r="F48" s="964"/>
      <c r="G48" s="964"/>
      <c r="H48" s="964"/>
      <c r="I48" s="964"/>
      <c r="J48" s="964"/>
      <c r="K48" s="964"/>
      <c r="L48" s="964"/>
      <c r="M48" s="964"/>
      <c r="N48" s="964"/>
      <c r="O48" s="964"/>
      <c r="P48" s="964"/>
      <c r="Q48" s="964"/>
      <c r="R48" s="964"/>
      <c r="S48" s="964"/>
      <c r="T48" s="964"/>
      <c r="U48" s="964"/>
      <c r="V48" s="964"/>
      <c r="W48" s="964"/>
      <c r="X48" s="964"/>
      <c r="Y48" s="964"/>
      <c r="Z48" s="964"/>
      <c r="AA48" s="964"/>
      <c r="AB48" s="965"/>
    </row>
    <row r="49" spans="2:28" ht="12" customHeight="1">
      <c r="B49" s="941"/>
      <c r="C49" s="941"/>
      <c r="D49" s="941"/>
      <c r="E49" s="963"/>
      <c r="F49" s="964"/>
      <c r="G49" s="964"/>
      <c r="H49" s="964"/>
      <c r="I49" s="964"/>
      <c r="J49" s="964"/>
      <c r="K49" s="964"/>
      <c r="L49" s="964"/>
      <c r="M49" s="964"/>
      <c r="N49" s="964"/>
      <c r="O49" s="964"/>
      <c r="P49" s="964"/>
      <c r="Q49" s="964"/>
      <c r="R49" s="964"/>
      <c r="S49" s="964"/>
      <c r="T49" s="964"/>
      <c r="U49" s="964"/>
      <c r="V49" s="964"/>
      <c r="W49" s="964"/>
      <c r="X49" s="964"/>
      <c r="Y49" s="964"/>
      <c r="Z49" s="964"/>
      <c r="AA49" s="964"/>
      <c r="AB49" s="965"/>
    </row>
    <row r="50" spans="2:28" ht="12" customHeight="1">
      <c r="B50" s="941"/>
      <c r="C50" s="941"/>
      <c r="D50" s="941"/>
      <c r="E50" s="966"/>
      <c r="F50" s="967"/>
      <c r="G50" s="967"/>
      <c r="H50" s="967"/>
      <c r="I50" s="967"/>
      <c r="J50" s="967"/>
      <c r="K50" s="967"/>
      <c r="L50" s="967"/>
      <c r="M50" s="967"/>
      <c r="N50" s="967"/>
      <c r="O50" s="967"/>
      <c r="P50" s="967"/>
      <c r="Q50" s="967"/>
      <c r="R50" s="967"/>
      <c r="S50" s="967"/>
      <c r="T50" s="967"/>
      <c r="U50" s="967"/>
      <c r="V50" s="967"/>
      <c r="W50" s="967"/>
      <c r="X50" s="967"/>
      <c r="Y50" s="967"/>
      <c r="Z50" s="967"/>
      <c r="AA50" s="967"/>
      <c r="AB50" s="968"/>
    </row>
    <row r="51" spans="2:28" ht="12" customHeight="1">
      <c r="B51" s="941" t="s">
        <v>235</v>
      </c>
      <c r="C51" s="941"/>
      <c r="D51" s="941"/>
      <c r="E51" s="978"/>
      <c r="F51" s="979"/>
      <c r="G51" s="979"/>
      <c r="H51" s="979"/>
      <c r="I51" s="979"/>
      <c r="J51" s="979"/>
      <c r="K51" s="979"/>
      <c r="L51" s="979"/>
      <c r="M51" s="979"/>
      <c r="N51" s="979"/>
      <c r="O51" s="979"/>
      <c r="P51" s="979"/>
      <c r="Q51" s="979"/>
      <c r="R51" s="979"/>
      <c r="S51" s="979"/>
      <c r="T51" s="979"/>
      <c r="U51" s="979"/>
      <c r="V51" s="979"/>
      <c r="W51" s="979"/>
      <c r="X51" s="979"/>
      <c r="Y51" s="979"/>
      <c r="Z51" s="979"/>
      <c r="AA51" s="979"/>
      <c r="AB51" s="980"/>
    </row>
    <row r="52" spans="2:28" ht="12" customHeight="1">
      <c r="B52" s="941"/>
      <c r="C52" s="941"/>
      <c r="D52" s="941"/>
      <c r="E52" s="963"/>
      <c r="F52" s="964"/>
      <c r="G52" s="964"/>
      <c r="H52" s="964"/>
      <c r="I52" s="964"/>
      <c r="J52" s="964"/>
      <c r="K52" s="964"/>
      <c r="L52" s="964"/>
      <c r="M52" s="964"/>
      <c r="N52" s="964"/>
      <c r="O52" s="964"/>
      <c r="P52" s="964"/>
      <c r="Q52" s="964"/>
      <c r="R52" s="964"/>
      <c r="S52" s="964"/>
      <c r="T52" s="964"/>
      <c r="U52" s="964"/>
      <c r="V52" s="964"/>
      <c r="W52" s="964"/>
      <c r="X52" s="964"/>
      <c r="Y52" s="964"/>
      <c r="Z52" s="964"/>
      <c r="AA52" s="964"/>
      <c r="AB52" s="965"/>
    </row>
    <row r="53" spans="2:28" ht="12" customHeight="1">
      <c r="B53" s="941"/>
      <c r="C53" s="941"/>
      <c r="D53" s="941"/>
      <c r="E53" s="963"/>
      <c r="F53" s="964"/>
      <c r="G53" s="964"/>
      <c r="H53" s="964"/>
      <c r="I53" s="964"/>
      <c r="J53" s="964"/>
      <c r="K53" s="964"/>
      <c r="L53" s="964"/>
      <c r="M53" s="964"/>
      <c r="N53" s="964"/>
      <c r="O53" s="964"/>
      <c r="P53" s="964"/>
      <c r="Q53" s="964"/>
      <c r="R53" s="964"/>
      <c r="S53" s="964"/>
      <c r="T53" s="964"/>
      <c r="U53" s="964"/>
      <c r="V53" s="964"/>
      <c r="W53" s="964"/>
      <c r="X53" s="964"/>
      <c r="Y53" s="964"/>
      <c r="Z53" s="964"/>
      <c r="AA53" s="964"/>
      <c r="AB53" s="965"/>
    </row>
    <row r="54" spans="2:28" ht="12" customHeight="1">
      <c r="B54" s="941"/>
      <c r="C54" s="941"/>
      <c r="D54" s="941"/>
      <c r="E54" s="966"/>
      <c r="F54" s="967"/>
      <c r="G54" s="967"/>
      <c r="H54" s="967"/>
      <c r="I54" s="967"/>
      <c r="J54" s="967"/>
      <c r="K54" s="967"/>
      <c r="L54" s="967"/>
      <c r="M54" s="967"/>
      <c r="N54" s="967"/>
      <c r="O54" s="967"/>
      <c r="P54" s="967"/>
      <c r="Q54" s="967"/>
      <c r="R54" s="967"/>
      <c r="S54" s="967"/>
      <c r="T54" s="967"/>
      <c r="U54" s="967"/>
      <c r="V54" s="967"/>
      <c r="W54" s="967"/>
      <c r="X54" s="967"/>
      <c r="Y54" s="967"/>
      <c r="Z54" s="967"/>
      <c r="AA54" s="967"/>
      <c r="AB54" s="968"/>
    </row>
    <row r="55" spans="2:28" ht="13.5" customHeight="1">
      <c r="B55" s="981" t="s">
        <v>236</v>
      </c>
      <c r="C55" s="981"/>
      <c r="D55" s="981"/>
      <c r="E55" s="981"/>
      <c r="F55" s="981"/>
      <c r="G55" s="981"/>
      <c r="H55" s="981"/>
      <c r="I55" s="981"/>
      <c r="J55" s="981"/>
      <c r="K55" s="981"/>
      <c r="L55" s="981"/>
      <c r="M55" s="981"/>
      <c r="N55" s="981"/>
      <c r="O55" s="981"/>
      <c r="P55" s="981"/>
      <c r="Q55" s="981"/>
      <c r="R55" s="981"/>
      <c r="S55" s="981"/>
      <c r="T55" s="981"/>
      <c r="U55" s="981"/>
      <c r="V55" s="981"/>
      <c r="W55" s="981"/>
      <c r="X55" s="981"/>
      <c r="Y55" s="981"/>
      <c r="Z55" s="981"/>
      <c r="AA55" s="981"/>
      <c r="AB55" s="981"/>
    </row>
    <row r="56" spans="2:28">
      <c r="B56" s="982"/>
      <c r="C56" s="982"/>
      <c r="D56" s="982"/>
      <c r="E56" s="982"/>
      <c r="F56" s="982"/>
      <c r="G56" s="982"/>
      <c r="H56" s="982"/>
      <c r="I56" s="982"/>
      <c r="J56" s="982"/>
      <c r="K56" s="982"/>
      <c r="L56" s="982"/>
      <c r="M56" s="982"/>
      <c r="N56" s="982"/>
      <c r="O56" s="982"/>
      <c r="P56" s="982"/>
      <c r="Q56" s="982"/>
      <c r="R56" s="982"/>
      <c r="S56" s="982"/>
      <c r="T56" s="982"/>
      <c r="U56" s="982"/>
      <c r="V56" s="982"/>
      <c r="W56" s="982"/>
      <c r="X56" s="982"/>
      <c r="Y56" s="982"/>
      <c r="Z56" s="982"/>
      <c r="AA56" s="982"/>
      <c r="AB56" s="982"/>
    </row>
  </sheetData>
  <sheetProtection sheet="1" objects="1" scenarios="1"/>
  <mergeCells count="163">
    <mergeCell ref="J27:V27"/>
    <mergeCell ref="E28:I28"/>
    <mergeCell ref="B43:D46"/>
    <mergeCell ref="E43:I43"/>
    <mergeCell ref="J43:V43"/>
    <mergeCell ref="W43:AB43"/>
    <mergeCell ref="E44:I44"/>
    <mergeCell ref="B55:AB56"/>
    <mergeCell ref="E7:I7"/>
    <mergeCell ref="J7:V7"/>
    <mergeCell ref="W7:AB7"/>
    <mergeCell ref="E8:I8"/>
    <mergeCell ref="J8:V8"/>
    <mergeCell ref="W8:AB8"/>
    <mergeCell ref="E15:I15"/>
    <mergeCell ref="J15:V15"/>
    <mergeCell ref="W15:AB15"/>
    <mergeCell ref="E53:I53"/>
    <mergeCell ref="J53:V53"/>
    <mergeCell ref="W53:AB53"/>
    <mergeCell ref="E54:I54"/>
    <mergeCell ref="J54:V54"/>
    <mergeCell ref="W54:AB54"/>
    <mergeCell ref="E50:I50"/>
    <mergeCell ref="J50:V50"/>
    <mergeCell ref="W50:AB50"/>
    <mergeCell ref="J40:V40"/>
    <mergeCell ref="W40:AB40"/>
    <mergeCell ref="E41:I41"/>
    <mergeCell ref="J41:V41"/>
    <mergeCell ref="W41:AB41"/>
    <mergeCell ref="J42:V42"/>
    <mergeCell ref="W42:AB42"/>
    <mergeCell ref="E45:I45"/>
    <mergeCell ref="J45:V45"/>
    <mergeCell ref="W45:AB45"/>
    <mergeCell ref="E46:I46"/>
    <mergeCell ref="J46:V46"/>
    <mergeCell ref="W46:AB46"/>
    <mergeCell ref="E42:I42"/>
    <mergeCell ref="J44:V44"/>
    <mergeCell ref="W44:AB44"/>
    <mergeCell ref="W35:AB35"/>
    <mergeCell ref="E36:I36"/>
    <mergeCell ref="J36:V36"/>
    <mergeCell ref="W36:AB36"/>
    <mergeCell ref="E38:I38"/>
    <mergeCell ref="J38:V38"/>
    <mergeCell ref="W38:AB38"/>
    <mergeCell ref="B51:D54"/>
    <mergeCell ref="E51:I51"/>
    <mergeCell ref="J51:V51"/>
    <mergeCell ref="W51:AB51"/>
    <mergeCell ref="E52:I52"/>
    <mergeCell ref="J52:V52"/>
    <mergeCell ref="W52:AB52"/>
    <mergeCell ref="B47:D50"/>
    <mergeCell ref="E47:I47"/>
    <mergeCell ref="J47:V47"/>
    <mergeCell ref="W47:AB47"/>
    <mergeCell ref="E48:I48"/>
    <mergeCell ref="J48:V48"/>
    <mergeCell ref="W48:AB48"/>
    <mergeCell ref="E49:I49"/>
    <mergeCell ref="J49:V49"/>
    <mergeCell ref="W49:AB49"/>
    <mergeCell ref="B39:D42"/>
    <mergeCell ref="E39:I39"/>
    <mergeCell ref="J39:V39"/>
    <mergeCell ref="W39:AB39"/>
    <mergeCell ref="E40:I40"/>
    <mergeCell ref="B31:D34"/>
    <mergeCell ref="W31:AB31"/>
    <mergeCell ref="W32:AB32"/>
    <mergeCell ref="E33:I33"/>
    <mergeCell ref="J33:V33"/>
    <mergeCell ref="W33:AB33"/>
    <mergeCell ref="E37:I37"/>
    <mergeCell ref="J37:V37"/>
    <mergeCell ref="W37:AB37"/>
    <mergeCell ref="E34:I34"/>
    <mergeCell ref="J34:V34"/>
    <mergeCell ref="W34:AB34"/>
    <mergeCell ref="E31:I31"/>
    <mergeCell ref="J31:V31"/>
    <mergeCell ref="E32:I32"/>
    <mergeCell ref="J32:V32"/>
    <mergeCell ref="B35:D38"/>
    <mergeCell ref="E35:I35"/>
    <mergeCell ref="J35:V35"/>
    <mergeCell ref="W26:AB26"/>
    <mergeCell ref="B27:D30"/>
    <mergeCell ref="W27:AB27"/>
    <mergeCell ref="W28:AB28"/>
    <mergeCell ref="E29:I29"/>
    <mergeCell ref="J29:V29"/>
    <mergeCell ref="W29:AB29"/>
    <mergeCell ref="E30:I30"/>
    <mergeCell ref="B23:D26"/>
    <mergeCell ref="W23:AB23"/>
    <mergeCell ref="W24:AB24"/>
    <mergeCell ref="E25:I25"/>
    <mergeCell ref="J25:V25"/>
    <mergeCell ref="W25:AB25"/>
    <mergeCell ref="E26:I26"/>
    <mergeCell ref="J26:V26"/>
    <mergeCell ref="E23:I23"/>
    <mergeCell ref="J23:V23"/>
    <mergeCell ref="E24:I24"/>
    <mergeCell ref="J24:V24"/>
    <mergeCell ref="J28:V28"/>
    <mergeCell ref="J30:V30"/>
    <mergeCell ref="W30:AB30"/>
    <mergeCell ref="E27:I27"/>
    <mergeCell ref="W21:AB21"/>
    <mergeCell ref="E22:I22"/>
    <mergeCell ref="J22:V22"/>
    <mergeCell ref="W22:AB22"/>
    <mergeCell ref="E18:I18"/>
    <mergeCell ref="J18:V18"/>
    <mergeCell ref="W18:AB18"/>
    <mergeCell ref="B19:D22"/>
    <mergeCell ref="E19:I19"/>
    <mergeCell ref="J19:V19"/>
    <mergeCell ref="W19:AB19"/>
    <mergeCell ref="E20:I20"/>
    <mergeCell ref="J20:V20"/>
    <mergeCell ref="W20:AB20"/>
    <mergeCell ref="E21:I21"/>
    <mergeCell ref="J21:V21"/>
    <mergeCell ref="E14:I14"/>
    <mergeCell ref="J14:V14"/>
    <mergeCell ref="W14:AB14"/>
    <mergeCell ref="B15:D18"/>
    <mergeCell ref="E17:I17"/>
    <mergeCell ref="J17:V17"/>
    <mergeCell ref="W17:AB17"/>
    <mergeCell ref="B11:D14"/>
    <mergeCell ref="E11:I11"/>
    <mergeCell ref="J11:V11"/>
    <mergeCell ref="W11:AB11"/>
    <mergeCell ref="E12:I12"/>
    <mergeCell ref="J12:V12"/>
    <mergeCell ref="W12:AB12"/>
    <mergeCell ref="E13:I13"/>
    <mergeCell ref="J13:V13"/>
    <mergeCell ref="W13:AB13"/>
    <mergeCell ref="W16:AB16"/>
    <mergeCell ref="E16:I16"/>
    <mergeCell ref="J16:V16"/>
    <mergeCell ref="B7:D10"/>
    <mergeCell ref="E9:I9"/>
    <mergeCell ref="J9:V9"/>
    <mergeCell ref="W9:AB9"/>
    <mergeCell ref="E10:I10"/>
    <mergeCell ref="J10:V10"/>
    <mergeCell ref="W10:AB10"/>
    <mergeCell ref="B2:AB3"/>
    <mergeCell ref="B5:D6"/>
    <mergeCell ref="E5:AB5"/>
    <mergeCell ref="E6:I6"/>
    <mergeCell ref="J6:V6"/>
    <mergeCell ref="W6:AB6"/>
  </mergeCells>
  <phoneticPr fontId="1"/>
  <pageMargins left="0.98425196850393704" right="0.98425196850393704" top="0.78740157480314965" bottom="0.39370078740157483" header="0" footer="0"/>
  <pageSetup paperSize="9"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E64BD5-21CD-4A59-A999-7ABB44B1DF82}">
  <dimension ref="A1:AB59"/>
  <sheetViews>
    <sheetView showGridLines="0" view="pageBreakPreview" topLeftCell="A15" zoomScaleNormal="100" zoomScaleSheetLayoutView="100" workbookViewId="0">
      <selection activeCell="C16" sqref="C16:G16"/>
    </sheetView>
  </sheetViews>
  <sheetFormatPr defaultColWidth="3.75" defaultRowHeight="23.25" customHeight="1"/>
  <cols>
    <col min="1" max="1" width="2.5" style="240" customWidth="1"/>
    <col min="2" max="3" width="3.25" style="240" customWidth="1"/>
    <col min="4" max="6" width="3.5" style="240" customWidth="1"/>
    <col min="7" max="7" width="2.5" style="240" customWidth="1"/>
    <col min="8" max="12" width="3.5" style="240" customWidth="1"/>
    <col min="13" max="13" width="4.375" style="240" customWidth="1"/>
    <col min="14" max="23" width="3.5" style="240" customWidth="1"/>
    <col min="24" max="24" width="2.375" style="240" customWidth="1"/>
    <col min="25" max="25" width="8.875" style="240" customWidth="1"/>
    <col min="26" max="26" width="8.625" style="240" customWidth="1"/>
    <col min="27" max="27" width="11.5" style="240" customWidth="1"/>
    <col min="28" max="28" width="11.875" style="240" customWidth="1"/>
    <col min="29" max="16384" width="3.75" style="240"/>
  </cols>
  <sheetData>
    <row r="1" spans="1:27" ht="19.5" customHeight="1">
      <c r="N1" s="1203" t="s">
        <v>237</v>
      </c>
      <c r="O1" s="1203"/>
      <c r="P1" s="1203"/>
      <c r="Q1" s="1203"/>
      <c r="R1" s="1203"/>
      <c r="S1" s="1203"/>
      <c r="T1" s="1203"/>
      <c r="U1" s="1203"/>
      <c r="V1" s="1203"/>
      <c r="W1" s="1203"/>
    </row>
    <row r="2" spans="1:27" ht="12.75" customHeight="1">
      <c r="U2" s="1204" t="s">
        <v>587</v>
      </c>
      <c r="V2" s="1204"/>
      <c r="W2" s="1204"/>
    </row>
    <row r="3" spans="1:27" ht="3.75" customHeight="1"/>
    <row r="4" spans="1:27" ht="21" customHeight="1">
      <c r="A4" s="1206" t="s">
        <v>238</v>
      </c>
      <c r="B4" s="1206"/>
      <c r="C4" s="1206"/>
      <c r="D4" s="1207" t="s">
        <v>626</v>
      </c>
      <c r="E4" s="1207"/>
      <c r="F4" s="1207"/>
      <c r="G4" s="1207"/>
      <c r="H4" s="1207"/>
      <c r="I4" s="1207"/>
      <c r="J4" s="1185" t="s">
        <v>588</v>
      </c>
      <c r="K4" s="1185"/>
      <c r="L4" s="241">
        <v>6</v>
      </c>
      <c r="M4" s="1205" t="s">
        <v>497</v>
      </c>
      <c r="N4" s="1205"/>
      <c r="O4" s="1205"/>
      <c r="P4" s="1205"/>
      <c r="Q4" s="1205"/>
      <c r="R4" s="1205"/>
      <c r="S4" s="1205"/>
      <c r="T4" s="1205"/>
      <c r="U4" s="1205"/>
      <c r="V4" s="1205"/>
      <c r="W4" s="1205"/>
    </row>
    <row r="5" spans="1:27" ht="8.25" hidden="1" customHeight="1">
      <c r="A5" s="1199"/>
      <c r="B5" s="1199"/>
      <c r="C5" s="1199"/>
      <c r="D5" s="1199"/>
      <c r="E5" s="1199"/>
      <c r="F5" s="1199"/>
      <c r="G5" s="1199"/>
      <c r="H5" s="1200"/>
      <c r="I5" s="1200"/>
      <c r="J5" s="1026"/>
      <c r="K5" s="1026"/>
      <c r="L5" s="1201"/>
      <c r="M5" s="1201"/>
      <c r="N5" s="1201"/>
      <c r="O5" s="1201"/>
      <c r="P5" s="1201"/>
      <c r="Q5" s="1201"/>
      <c r="R5" s="1201"/>
      <c r="S5" s="1201"/>
      <c r="T5" s="1201"/>
      <c r="U5" s="1201"/>
      <c r="V5" s="1201"/>
      <c r="W5" s="1201"/>
    </row>
    <row r="6" spans="1:27" ht="16.5" customHeight="1">
      <c r="L6" s="1187"/>
      <c r="M6" s="1187"/>
      <c r="N6" s="1187"/>
      <c r="O6" s="1187"/>
      <c r="P6" s="1202"/>
      <c r="Q6" s="1202"/>
      <c r="R6" s="1202"/>
      <c r="S6" s="1202"/>
      <c r="T6" s="1202"/>
      <c r="U6" s="1202"/>
      <c r="V6" s="1202"/>
      <c r="W6" s="1202"/>
    </row>
    <row r="7" spans="1:27" ht="16.5" customHeight="1">
      <c r="L7" s="1187" t="s">
        <v>239</v>
      </c>
      <c r="M7" s="1187"/>
      <c r="N7" s="1187"/>
      <c r="O7" s="1187"/>
      <c r="P7" s="1198" t="str">
        <f>IF('様式5-1号'!M13="","",'様式5-1号'!M13)</f>
        <v/>
      </c>
      <c r="Q7" s="1198"/>
      <c r="R7" s="1198"/>
      <c r="S7" s="1198"/>
      <c r="T7" s="1198"/>
      <c r="U7" s="1198"/>
      <c r="V7" s="1198"/>
      <c r="W7" s="1198"/>
    </row>
    <row r="8" spans="1:27" ht="16.5" customHeight="1">
      <c r="A8" s="1185" t="s">
        <v>589</v>
      </c>
      <c r="B8" s="1185"/>
      <c r="C8" s="1185"/>
      <c r="D8" s="1185"/>
      <c r="L8" s="1187" t="s">
        <v>240</v>
      </c>
      <c r="M8" s="1187"/>
      <c r="N8" s="1187"/>
      <c r="O8" s="1187"/>
      <c r="P8" s="1197" t="str">
        <f>IF('様式5-1号'!O14="","",'様式5-1号'!O14)</f>
        <v/>
      </c>
      <c r="Q8" s="1197"/>
      <c r="R8" s="1197"/>
      <c r="S8" s="1197"/>
      <c r="T8" s="1197"/>
      <c r="U8" s="1197"/>
      <c r="V8" s="1197"/>
      <c r="W8" s="1197"/>
    </row>
    <row r="9" spans="1:27" ht="6.75" customHeight="1">
      <c r="A9" s="1185"/>
      <c r="B9" s="1185"/>
      <c r="C9" s="1185"/>
      <c r="D9" s="1185"/>
    </row>
    <row r="10" spans="1:27" ht="5.25" customHeight="1">
      <c r="A10" s="1186"/>
      <c r="B10" s="1186"/>
      <c r="C10" s="1186"/>
      <c r="D10" s="1186"/>
    </row>
    <row r="11" spans="1:27" ht="24.75" customHeight="1">
      <c r="A11" s="1188" t="s">
        <v>241</v>
      </c>
      <c r="B11" s="1189"/>
      <c r="C11" s="1189"/>
      <c r="D11" s="1189"/>
      <c r="E11" s="1189"/>
      <c r="F11" s="1189"/>
      <c r="G11" s="1190"/>
      <c r="H11" s="1191" t="s">
        <v>242</v>
      </c>
      <c r="I11" s="1192"/>
      <c r="J11" s="1192"/>
      <c r="K11" s="1192"/>
      <c r="L11" s="1193"/>
      <c r="M11" s="1194" t="s">
        <v>243</v>
      </c>
      <c r="N11" s="1195"/>
      <c r="O11" s="1195"/>
      <c r="P11" s="1195"/>
      <c r="Q11" s="1195"/>
      <c r="R11" s="1195"/>
      <c r="S11" s="1195"/>
      <c r="T11" s="1195"/>
      <c r="U11" s="1195"/>
      <c r="V11" s="1195"/>
      <c r="W11" s="1196"/>
      <c r="AA11" s="242"/>
    </row>
    <row r="12" spans="1:27" ht="18" customHeight="1">
      <c r="A12" s="1134" t="s">
        <v>591</v>
      </c>
      <c r="B12" s="1161" t="s">
        <v>244</v>
      </c>
      <c r="C12" s="1164" t="s">
        <v>245</v>
      </c>
      <c r="D12" s="1165"/>
      <c r="E12" s="1165"/>
      <c r="F12" s="1165"/>
      <c r="G12" s="1166"/>
      <c r="H12" s="1167"/>
      <c r="I12" s="1168"/>
      <c r="J12" s="1168"/>
      <c r="K12" s="1169"/>
      <c r="L12" s="243" t="s">
        <v>246</v>
      </c>
      <c r="M12" s="1170" t="s">
        <v>247</v>
      </c>
      <c r="N12" s="1171"/>
      <c r="O12" s="1171"/>
      <c r="P12" s="1171"/>
      <c r="Q12" s="80"/>
      <c r="R12" s="244" t="s">
        <v>248</v>
      </c>
      <c r="S12" s="245"/>
      <c r="T12" s="245"/>
      <c r="U12" s="245"/>
      <c r="V12" s="245"/>
      <c r="W12" s="246"/>
    </row>
    <row r="13" spans="1:27" ht="10.5" customHeight="1">
      <c r="A13" s="1135"/>
      <c r="B13" s="1162"/>
      <c r="C13" s="1137" t="s">
        <v>249</v>
      </c>
      <c r="D13" s="1138"/>
      <c r="E13" s="1138"/>
      <c r="F13" s="1138"/>
      <c r="G13" s="1139"/>
      <c r="H13" s="1140"/>
      <c r="I13" s="1141"/>
      <c r="J13" s="1141"/>
      <c r="K13" s="1141"/>
      <c r="L13" s="1023" t="s">
        <v>246</v>
      </c>
      <c r="M13" s="247" t="s">
        <v>250</v>
      </c>
      <c r="N13" s="1144">
        <v>409000</v>
      </c>
      <c r="O13" s="1144"/>
      <c r="P13" s="248" t="s">
        <v>251</v>
      </c>
      <c r="Q13" s="1145" t="s">
        <v>252</v>
      </c>
      <c r="R13" s="1145"/>
      <c r="S13" s="1146"/>
      <c r="T13" s="1146"/>
      <c r="U13" s="249"/>
      <c r="V13" s="248"/>
      <c r="W13" s="250"/>
    </row>
    <row r="14" spans="1:27" ht="10.5" customHeight="1">
      <c r="A14" s="1135"/>
      <c r="B14" s="1162"/>
      <c r="C14" s="1137"/>
      <c r="D14" s="1138"/>
      <c r="E14" s="1138"/>
      <c r="F14" s="1138"/>
      <c r="G14" s="1139"/>
      <c r="H14" s="1142"/>
      <c r="I14" s="1143"/>
      <c r="J14" s="1143"/>
      <c r="K14" s="1143"/>
      <c r="L14" s="1042"/>
      <c r="M14" s="251" t="s">
        <v>250</v>
      </c>
      <c r="N14" s="1172">
        <v>552000</v>
      </c>
      <c r="O14" s="1172"/>
      <c r="P14" s="252" t="s">
        <v>251</v>
      </c>
      <c r="Q14" s="1173" t="s">
        <v>253</v>
      </c>
      <c r="R14" s="1173"/>
      <c r="S14" s="1174"/>
      <c r="T14" s="1174"/>
      <c r="U14" s="253"/>
      <c r="V14" s="252"/>
      <c r="W14" s="254"/>
    </row>
    <row r="15" spans="1:27" ht="24" customHeight="1">
      <c r="A15" s="1135"/>
      <c r="B15" s="1162"/>
      <c r="C15" s="1137" t="s">
        <v>254</v>
      </c>
      <c r="D15" s="1138"/>
      <c r="E15" s="1138"/>
      <c r="F15" s="1138"/>
      <c r="G15" s="1139"/>
      <c r="H15" s="1175"/>
      <c r="I15" s="1176"/>
      <c r="J15" s="1176"/>
      <c r="K15" s="1177"/>
      <c r="L15" s="255" t="s">
        <v>246</v>
      </c>
      <c r="M15" s="256" t="s">
        <v>250</v>
      </c>
      <c r="N15" s="1178">
        <v>19000</v>
      </c>
      <c r="O15" s="1178"/>
      <c r="P15" s="257" t="s">
        <v>255</v>
      </c>
      <c r="Q15" s="81"/>
      <c r="R15" s="258" t="s">
        <v>3</v>
      </c>
      <c r="S15" s="1179"/>
      <c r="T15" s="1179"/>
      <c r="U15" s="1179"/>
      <c r="V15" s="1179"/>
      <c r="W15" s="259"/>
    </row>
    <row r="16" spans="1:27" ht="24" customHeight="1">
      <c r="A16" s="1135"/>
      <c r="B16" s="1162"/>
      <c r="C16" s="1137" t="s">
        <v>602</v>
      </c>
      <c r="D16" s="1138"/>
      <c r="E16" s="1138"/>
      <c r="F16" s="1138"/>
      <c r="G16" s="1139"/>
      <c r="H16" s="1183"/>
      <c r="I16" s="1184"/>
      <c r="J16" s="1184"/>
      <c r="K16" s="1184"/>
      <c r="L16" s="255" t="s">
        <v>246</v>
      </c>
      <c r="M16" s="1180"/>
      <c r="N16" s="1181"/>
      <c r="O16" s="1181"/>
      <c r="P16" s="1181"/>
      <c r="Q16" s="1181"/>
      <c r="R16" s="1181"/>
      <c r="S16" s="1181"/>
      <c r="T16" s="1181"/>
      <c r="U16" s="1181"/>
      <c r="V16" s="1181"/>
      <c r="W16" s="1182"/>
    </row>
    <row r="17" spans="1:28" ht="24" customHeight="1">
      <c r="A17" s="1135"/>
      <c r="B17" s="1162"/>
      <c r="C17" s="1137" t="s">
        <v>256</v>
      </c>
      <c r="D17" s="1138"/>
      <c r="E17" s="1138"/>
      <c r="F17" s="1138"/>
      <c r="G17" s="1139"/>
      <c r="H17" s="1183"/>
      <c r="I17" s="1184"/>
      <c r="J17" s="1184"/>
      <c r="K17" s="1184"/>
      <c r="L17" s="255" t="s">
        <v>246</v>
      </c>
      <c r="M17" s="1180"/>
      <c r="N17" s="1181"/>
      <c r="O17" s="1181"/>
      <c r="P17" s="1181"/>
      <c r="Q17" s="1181"/>
      <c r="R17" s="1181"/>
      <c r="S17" s="1181"/>
      <c r="T17" s="1181"/>
      <c r="U17" s="1181"/>
      <c r="V17" s="1181"/>
      <c r="W17" s="1182"/>
    </row>
    <row r="18" spans="1:28" ht="24" customHeight="1">
      <c r="A18" s="1135"/>
      <c r="B18" s="1162"/>
      <c r="C18" s="1137" t="s">
        <v>257</v>
      </c>
      <c r="D18" s="1138"/>
      <c r="E18" s="1138"/>
      <c r="F18" s="1138"/>
      <c r="G18" s="1139"/>
      <c r="H18" s="1183"/>
      <c r="I18" s="1184"/>
      <c r="J18" s="1184"/>
      <c r="K18" s="1184"/>
      <c r="L18" s="255" t="s">
        <v>246</v>
      </c>
      <c r="M18" s="1180"/>
      <c r="N18" s="1181"/>
      <c r="O18" s="1181"/>
      <c r="P18" s="1181"/>
      <c r="Q18" s="1181"/>
      <c r="R18" s="1181"/>
      <c r="S18" s="1181"/>
      <c r="T18" s="1181"/>
      <c r="U18" s="1181"/>
      <c r="V18" s="1181"/>
      <c r="W18" s="1182"/>
    </row>
    <row r="19" spans="1:28" ht="23.25" customHeight="1">
      <c r="A19" s="1135"/>
      <c r="B19" s="1163"/>
      <c r="C19" s="1153" t="s">
        <v>33</v>
      </c>
      <c r="D19" s="1154"/>
      <c r="E19" s="1154"/>
      <c r="F19" s="1154"/>
      <c r="G19" s="1155"/>
      <c r="H19" s="1156"/>
      <c r="I19" s="1157"/>
      <c r="J19" s="1157"/>
      <c r="K19" s="1157"/>
      <c r="L19" s="260" t="s">
        <v>246</v>
      </c>
      <c r="M19" s="1158"/>
      <c r="N19" s="1159"/>
      <c r="O19" s="1159"/>
      <c r="P19" s="1159"/>
      <c r="Q19" s="1159"/>
      <c r="R19" s="1159"/>
      <c r="S19" s="1159"/>
      <c r="T19" s="1159"/>
      <c r="U19" s="1159"/>
      <c r="V19" s="1159"/>
      <c r="W19" s="1160"/>
    </row>
    <row r="20" spans="1:28" ht="10.5" customHeight="1">
      <c r="A20" s="1135"/>
      <c r="B20" s="1116" t="s">
        <v>258</v>
      </c>
      <c r="C20" s="1117"/>
      <c r="D20" s="1117"/>
      <c r="E20" s="1117"/>
      <c r="F20" s="1117"/>
      <c r="G20" s="1118"/>
      <c r="H20" s="1125"/>
      <c r="I20" s="1126"/>
      <c r="J20" s="1126"/>
      <c r="K20" s="1126"/>
      <c r="L20" s="1131" t="s">
        <v>18</v>
      </c>
      <c r="M20" s="261" t="s">
        <v>250</v>
      </c>
      <c r="N20" s="1133">
        <v>131000</v>
      </c>
      <c r="O20" s="1133"/>
      <c r="P20" s="262" t="s">
        <v>259</v>
      </c>
      <c r="Q20" s="82"/>
      <c r="R20" s="263" t="s">
        <v>260</v>
      </c>
      <c r="S20" s="1111" t="str">
        <f>IF(Q20="","",N20*Q20)</f>
        <v/>
      </c>
      <c r="T20" s="1111"/>
      <c r="U20" s="1111"/>
      <c r="V20" s="1111"/>
      <c r="W20" s="264" t="s">
        <v>18</v>
      </c>
    </row>
    <row r="21" spans="1:28" ht="10.5" customHeight="1">
      <c r="A21" s="1135"/>
      <c r="B21" s="1119"/>
      <c r="C21" s="1120"/>
      <c r="D21" s="1120"/>
      <c r="E21" s="1120"/>
      <c r="F21" s="1120"/>
      <c r="G21" s="1121"/>
      <c r="H21" s="1127"/>
      <c r="I21" s="1128"/>
      <c r="J21" s="1128"/>
      <c r="K21" s="1128"/>
      <c r="L21" s="1041"/>
      <c r="M21" s="265" t="s">
        <v>250</v>
      </c>
      <c r="N21" s="1110">
        <v>263000</v>
      </c>
      <c r="O21" s="1110"/>
      <c r="P21" s="266" t="s">
        <v>259</v>
      </c>
      <c r="Q21" s="83"/>
      <c r="R21" s="267" t="s">
        <v>260</v>
      </c>
      <c r="S21" s="1111" t="str">
        <f t="shared" ref="S21:S22" si="0">IF(Q21="","",N21*Q21)</f>
        <v/>
      </c>
      <c r="T21" s="1111"/>
      <c r="U21" s="1111"/>
      <c r="V21" s="1111"/>
      <c r="W21" s="268" t="s">
        <v>18</v>
      </c>
    </row>
    <row r="22" spans="1:28" ht="10.5" customHeight="1">
      <c r="A22" s="1135"/>
      <c r="B22" s="1122"/>
      <c r="C22" s="1123"/>
      <c r="D22" s="1123"/>
      <c r="E22" s="1123"/>
      <c r="F22" s="1123"/>
      <c r="G22" s="1124"/>
      <c r="H22" s="1129"/>
      <c r="I22" s="1130"/>
      <c r="J22" s="1130"/>
      <c r="K22" s="1130"/>
      <c r="L22" s="1132"/>
      <c r="M22" s="269" t="s">
        <v>250</v>
      </c>
      <c r="N22" s="1112">
        <v>394000</v>
      </c>
      <c r="O22" s="1112"/>
      <c r="P22" s="270" t="s">
        <v>259</v>
      </c>
      <c r="Q22" s="84"/>
      <c r="R22" s="271" t="s">
        <v>260</v>
      </c>
      <c r="S22" s="1111" t="str">
        <f t="shared" si="0"/>
        <v/>
      </c>
      <c r="T22" s="1111"/>
      <c r="U22" s="1111"/>
      <c r="V22" s="1111"/>
      <c r="W22" s="272" t="s">
        <v>18</v>
      </c>
    </row>
    <row r="23" spans="1:28" ht="23.25" customHeight="1">
      <c r="A23" s="1135"/>
      <c r="B23" s="1148" t="s">
        <v>604</v>
      </c>
      <c r="C23" s="1149"/>
      <c r="D23" s="1149"/>
      <c r="E23" s="1149"/>
      <c r="F23" s="1149"/>
      <c r="G23" s="1150"/>
      <c r="H23" s="1151"/>
      <c r="I23" s="1152"/>
      <c r="J23" s="1152"/>
      <c r="K23" s="1152"/>
      <c r="L23" s="273" t="s">
        <v>18</v>
      </c>
      <c r="M23" s="1113"/>
      <c r="N23" s="1114"/>
      <c r="O23" s="1114"/>
      <c r="P23" s="1114"/>
      <c r="Q23" s="1114"/>
      <c r="R23" s="1114"/>
      <c r="S23" s="1114"/>
      <c r="T23" s="1114"/>
      <c r="U23" s="1114"/>
      <c r="V23" s="1114"/>
      <c r="W23" s="1115"/>
    </row>
    <row r="24" spans="1:28" ht="24" customHeight="1">
      <c r="A24" s="1135"/>
      <c r="B24" s="1148" t="s">
        <v>603</v>
      </c>
      <c r="C24" s="1149"/>
      <c r="D24" s="1149"/>
      <c r="E24" s="1149"/>
      <c r="F24" s="1149"/>
      <c r="G24" s="1150"/>
      <c r="H24" s="1151"/>
      <c r="I24" s="1152"/>
      <c r="J24" s="1152"/>
      <c r="K24" s="1152"/>
      <c r="L24" s="273" t="s">
        <v>18</v>
      </c>
      <c r="M24" s="1113"/>
      <c r="N24" s="1114"/>
      <c r="O24" s="1114"/>
      <c r="P24" s="1114"/>
      <c r="Q24" s="1114"/>
      <c r="R24" s="1114"/>
      <c r="S24" s="1114"/>
      <c r="T24" s="1114"/>
      <c r="U24" s="1114"/>
      <c r="V24" s="1114"/>
      <c r="W24" s="1115"/>
      <c r="Y24" s="1147"/>
      <c r="Z24" s="1147"/>
      <c r="AA24" s="274"/>
    </row>
    <row r="25" spans="1:28" ht="20.25" customHeight="1" thickBot="1">
      <c r="A25" s="1136"/>
      <c r="B25" s="1093"/>
      <c r="C25" s="1094"/>
      <c r="D25" s="1094"/>
      <c r="E25" s="1094"/>
      <c r="F25" s="1094"/>
      <c r="G25" s="1095"/>
      <c r="H25" s="1096"/>
      <c r="I25" s="1097"/>
      <c r="J25" s="1097"/>
      <c r="K25" s="1097"/>
      <c r="L25" s="275" t="s">
        <v>246</v>
      </c>
      <c r="M25" s="1107"/>
      <c r="N25" s="1108"/>
      <c r="O25" s="1108"/>
      <c r="P25" s="1108"/>
      <c r="Q25" s="1108"/>
      <c r="R25" s="1108"/>
      <c r="S25" s="1108"/>
      <c r="T25" s="1108"/>
      <c r="U25" s="1108"/>
      <c r="V25" s="1108"/>
      <c r="W25" s="1109"/>
      <c r="AB25" s="276"/>
    </row>
    <row r="26" spans="1:28" ht="21" customHeight="1" thickTop="1" thickBot="1">
      <c r="A26" s="1098" t="s">
        <v>261</v>
      </c>
      <c r="B26" s="1099"/>
      <c r="C26" s="1099"/>
      <c r="D26" s="1099"/>
      <c r="E26" s="1099"/>
      <c r="F26" s="1099"/>
      <c r="G26" s="1100"/>
      <c r="H26" s="1101" t="str">
        <f>IF(H12="","",SUM(H12:K25))</f>
        <v/>
      </c>
      <c r="I26" s="1102"/>
      <c r="J26" s="1102"/>
      <c r="K26" s="1103"/>
      <c r="L26" s="277" t="s">
        <v>246</v>
      </c>
      <c r="M26" s="1104"/>
      <c r="N26" s="1105"/>
      <c r="O26" s="1105"/>
      <c r="P26" s="1105"/>
      <c r="Q26" s="1105"/>
      <c r="R26" s="1105"/>
      <c r="S26" s="1105"/>
      <c r="T26" s="1105"/>
      <c r="U26" s="1105"/>
      <c r="V26" s="1105"/>
      <c r="W26" s="1106"/>
      <c r="AB26" s="276"/>
    </row>
    <row r="27" spans="1:28" ht="21" customHeight="1" thickTop="1">
      <c r="A27" s="1069" t="s">
        <v>592</v>
      </c>
      <c r="B27" s="1070"/>
      <c r="C27" s="1070"/>
      <c r="D27" s="1070"/>
      <c r="E27" s="1070"/>
      <c r="F27" s="1070"/>
      <c r="G27" s="1071"/>
      <c r="H27" s="1072"/>
      <c r="I27" s="1073"/>
      <c r="J27" s="1073"/>
      <c r="K27" s="1074"/>
      <c r="L27" s="273" t="s">
        <v>18</v>
      </c>
      <c r="M27" s="1075"/>
      <c r="N27" s="1076"/>
      <c r="O27" s="1076"/>
      <c r="P27" s="1076"/>
      <c r="Q27" s="1076"/>
      <c r="R27" s="1076"/>
      <c r="S27" s="1076"/>
      <c r="T27" s="1076"/>
      <c r="U27" s="1076"/>
      <c r="V27" s="1076"/>
      <c r="W27" s="1077"/>
    </row>
    <row r="28" spans="1:28" ht="10.5" customHeight="1">
      <c r="A28" s="1078"/>
      <c r="B28" s="1080" t="s">
        <v>262</v>
      </c>
      <c r="C28" s="1080"/>
      <c r="D28" s="1080"/>
      <c r="E28" s="1080"/>
      <c r="F28" s="1080"/>
      <c r="G28" s="1081"/>
      <c r="H28" s="1084"/>
      <c r="I28" s="1085"/>
      <c r="J28" s="1085"/>
      <c r="K28" s="1086"/>
      <c r="L28" s="1042" t="s">
        <v>246</v>
      </c>
      <c r="M28" s="278" t="s">
        <v>263</v>
      </c>
      <c r="N28" s="1066"/>
      <c r="O28" s="1066"/>
      <c r="P28" s="1066"/>
      <c r="Q28" s="279" t="s">
        <v>118</v>
      </c>
      <c r="R28" s="1067"/>
      <c r="S28" s="1067"/>
      <c r="T28" s="575" t="s">
        <v>264</v>
      </c>
      <c r="U28" s="1090"/>
      <c r="V28" s="1090"/>
      <c r="W28" s="576" t="s">
        <v>265</v>
      </c>
      <c r="Y28" s="1065"/>
      <c r="AA28" s="998"/>
      <c r="AB28" s="998"/>
    </row>
    <row r="29" spans="1:28" ht="10.5" customHeight="1">
      <c r="A29" s="1079"/>
      <c r="B29" s="1014"/>
      <c r="C29" s="1014"/>
      <c r="D29" s="1014"/>
      <c r="E29" s="1014"/>
      <c r="F29" s="1014"/>
      <c r="G29" s="1082"/>
      <c r="H29" s="1055"/>
      <c r="I29" s="1056"/>
      <c r="J29" s="1056"/>
      <c r="K29" s="1057"/>
      <c r="L29" s="1022"/>
      <c r="M29" s="278" t="s">
        <v>263</v>
      </c>
      <c r="N29" s="1066"/>
      <c r="O29" s="1066"/>
      <c r="P29" s="1066"/>
      <c r="Q29" s="279" t="s">
        <v>118</v>
      </c>
      <c r="R29" s="1067"/>
      <c r="S29" s="1067"/>
      <c r="T29" s="575" t="s">
        <v>264</v>
      </c>
      <c r="U29" s="1068"/>
      <c r="V29" s="1068"/>
      <c r="W29" s="576" t="s">
        <v>265</v>
      </c>
      <c r="Y29" s="1065"/>
      <c r="AA29" s="998"/>
      <c r="AB29" s="998"/>
    </row>
    <row r="30" spans="1:28" ht="10.5" customHeight="1">
      <c r="A30" s="1079"/>
      <c r="B30" s="1014"/>
      <c r="C30" s="1014"/>
      <c r="D30" s="1014"/>
      <c r="E30" s="1014"/>
      <c r="F30" s="1014"/>
      <c r="G30" s="1082"/>
      <c r="H30" s="1055"/>
      <c r="I30" s="1056"/>
      <c r="J30" s="1056"/>
      <c r="K30" s="1057"/>
      <c r="L30" s="1022"/>
      <c r="M30" s="278" t="s">
        <v>263</v>
      </c>
      <c r="N30" s="1066"/>
      <c r="O30" s="1066"/>
      <c r="P30" s="1066"/>
      <c r="Q30" s="279" t="s">
        <v>118</v>
      </c>
      <c r="R30" s="1067"/>
      <c r="S30" s="1067"/>
      <c r="T30" s="575" t="s">
        <v>264</v>
      </c>
      <c r="U30" s="1068"/>
      <c r="V30" s="1068"/>
      <c r="W30" s="576" t="s">
        <v>265</v>
      </c>
      <c r="Y30" s="1065"/>
      <c r="AA30" s="998"/>
      <c r="AB30" s="998"/>
    </row>
    <row r="31" spans="1:28" ht="10.5" customHeight="1">
      <c r="A31" s="1079"/>
      <c r="B31" s="1014"/>
      <c r="C31" s="1014"/>
      <c r="D31" s="1014"/>
      <c r="E31" s="1014"/>
      <c r="F31" s="1014"/>
      <c r="G31" s="1082"/>
      <c r="H31" s="1055"/>
      <c r="I31" s="1056"/>
      <c r="J31" s="1056"/>
      <c r="K31" s="1057"/>
      <c r="L31" s="1022"/>
      <c r="M31" s="278" t="s">
        <v>263</v>
      </c>
      <c r="N31" s="1066"/>
      <c r="O31" s="1066"/>
      <c r="P31" s="1066"/>
      <c r="Q31" s="279" t="s">
        <v>118</v>
      </c>
      <c r="R31" s="1067"/>
      <c r="S31" s="1067"/>
      <c r="T31" s="575" t="s">
        <v>264</v>
      </c>
      <c r="U31" s="1068"/>
      <c r="V31" s="1068"/>
      <c r="W31" s="576" t="s">
        <v>265</v>
      </c>
      <c r="Y31" s="1065"/>
      <c r="AA31" s="998"/>
      <c r="AB31" s="998"/>
    </row>
    <row r="32" spans="1:28" ht="11.1" customHeight="1">
      <c r="A32" s="1059"/>
      <c r="B32" s="1031"/>
      <c r="C32" s="1031"/>
      <c r="D32" s="1031"/>
      <c r="E32" s="1031"/>
      <c r="F32" s="1031"/>
      <c r="G32" s="1083"/>
      <c r="H32" s="1087"/>
      <c r="I32" s="1088"/>
      <c r="J32" s="1088"/>
      <c r="K32" s="1089"/>
      <c r="L32" s="1023"/>
      <c r="M32" s="278"/>
      <c r="N32" s="1091" t="s">
        <v>593</v>
      </c>
      <c r="O32" s="1091"/>
      <c r="P32" s="1091"/>
      <c r="Q32" s="1091"/>
      <c r="R32" s="1091"/>
      <c r="S32" s="1091"/>
      <c r="T32" s="1091"/>
      <c r="U32" s="1091"/>
      <c r="V32" s="1091"/>
      <c r="W32" s="1092"/>
      <c r="AB32" s="280" t="s">
        <v>622</v>
      </c>
    </row>
    <row r="33" spans="1:28" ht="16.5" customHeight="1">
      <c r="A33" s="1058"/>
      <c r="B33" s="1013" t="s">
        <v>266</v>
      </c>
      <c r="C33" s="1013"/>
      <c r="D33" s="1013"/>
      <c r="E33" s="1013"/>
      <c r="F33" s="1013"/>
      <c r="G33" s="1060"/>
      <c r="H33" s="1035"/>
      <c r="I33" s="1036"/>
      <c r="J33" s="1036"/>
      <c r="K33" s="1036"/>
      <c r="L33" s="1023" t="s">
        <v>246</v>
      </c>
      <c r="M33" s="281" t="s">
        <v>263</v>
      </c>
      <c r="N33" s="1062"/>
      <c r="O33" s="1062"/>
      <c r="P33" s="282" t="s">
        <v>118</v>
      </c>
      <c r="Q33" s="577"/>
      <c r="R33" s="283" t="s">
        <v>248</v>
      </c>
      <c r="S33" s="283"/>
      <c r="T33" s="283"/>
      <c r="U33" s="283"/>
      <c r="V33" s="283"/>
      <c r="W33" s="284"/>
      <c r="Y33" s="240" t="s">
        <v>594</v>
      </c>
      <c r="AA33" s="240">
        <f>N33*Q33</f>
        <v>0</v>
      </c>
      <c r="AB33" s="240" t="str" cm="1">
        <f t="array" ref="AB33">_xlfn.IFS(H33="","",H33=AA33,"OK",H33&lt;&gt;AA33,"NG")</f>
        <v/>
      </c>
    </row>
    <row r="34" spans="1:28" ht="11.1" customHeight="1">
      <c r="A34" s="1059"/>
      <c r="B34" s="1031"/>
      <c r="C34" s="1031"/>
      <c r="D34" s="1031"/>
      <c r="E34" s="1031"/>
      <c r="F34" s="1031"/>
      <c r="G34" s="1061"/>
      <c r="H34" s="1039"/>
      <c r="I34" s="1040"/>
      <c r="J34" s="1040"/>
      <c r="K34" s="1040"/>
      <c r="L34" s="1042"/>
      <c r="M34" s="285"/>
      <c r="N34" s="1043" t="s">
        <v>593</v>
      </c>
      <c r="O34" s="1043"/>
      <c r="P34" s="1043"/>
      <c r="Q34" s="1043"/>
      <c r="R34" s="1043"/>
      <c r="S34" s="1043"/>
      <c r="T34" s="1043"/>
      <c r="U34" s="1043"/>
      <c r="V34" s="1043"/>
      <c r="W34" s="1044"/>
    </row>
    <row r="35" spans="1:28" ht="16.5" customHeight="1">
      <c r="A35" s="1029"/>
      <c r="B35" s="1013" t="s">
        <v>267</v>
      </c>
      <c r="C35" s="1013"/>
      <c r="D35" s="1013"/>
      <c r="E35" s="1013"/>
      <c r="F35" s="1013"/>
      <c r="G35" s="1033"/>
      <c r="H35" s="1035"/>
      <c r="I35" s="1036"/>
      <c r="J35" s="1036"/>
      <c r="K35" s="1036"/>
      <c r="L35" s="1023" t="s">
        <v>246</v>
      </c>
      <c r="M35" s="286" t="s">
        <v>263</v>
      </c>
      <c r="N35" s="1062"/>
      <c r="O35" s="1062"/>
      <c r="P35" s="282" t="s">
        <v>118</v>
      </c>
      <c r="Q35" s="577"/>
      <c r="R35" s="283" t="s">
        <v>248</v>
      </c>
      <c r="S35" s="1063"/>
      <c r="T35" s="1063"/>
      <c r="U35" s="1063"/>
      <c r="V35" s="1063"/>
      <c r="W35" s="1064"/>
      <c r="Y35" s="240" t="s">
        <v>267</v>
      </c>
      <c r="AA35" s="240">
        <f>N35*Q35</f>
        <v>0</v>
      </c>
      <c r="AB35" s="240" t="str" cm="1">
        <f t="array" ref="AB35">_xlfn.IFS(H35="","",H35=AA35,"OK",H35&lt;&gt;AA35,"NG")</f>
        <v/>
      </c>
    </row>
    <row r="36" spans="1:28" ht="11.1" customHeight="1">
      <c r="A36" s="1030"/>
      <c r="B36" s="1031"/>
      <c r="C36" s="1031"/>
      <c r="D36" s="1031"/>
      <c r="E36" s="1031"/>
      <c r="F36" s="1031"/>
      <c r="G36" s="1034"/>
      <c r="H36" s="1039"/>
      <c r="I36" s="1040"/>
      <c r="J36" s="1040"/>
      <c r="K36" s="1040"/>
      <c r="L36" s="1042"/>
      <c r="M36" s="285"/>
      <c r="N36" s="1043" t="s">
        <v>593</v>
      </c>
      <c r="O36" s="1043"/>
      <c r="P36" s="1043"/>
      <c r="Q36" s="1043"/>
      <c r="R36" s="1043"/>
      <c r="S36" s="1043"/>
      <c r="T36" s="1043"/>
      <c r="U36" s="1043"/>
      <c r="V36" s="1043"/>
      <c r="W36" s="1044"/>
    </row>
    <row r="37" spans="1:28" ht="16.5" customHeight="1">
      <c r="A37" s="287"/>
      <c r="B37" s="1005" t="s">
        <v>268</v>
      </c>
      <c r="C37" s="1005"/>
      <c r="D37" s="1005"/>
      <c r="E37" s="1005"/>
      <c r="F37" s="1005"/>
      <c r="G37" s="288"/>
      <c r="H37" s="1055"/>
      <c r="I37" s="1056"/>
      <c r="J37" s="1056"/>
      <c r="K37" s="1057"/>
      <c r="L37" s="255" t="s">
        <v>246</v>
      </c>
      <c r="M37" s="1047"/>
      <c r="N37" s="1048"/>
      <c r="O37" s="1048"/>
      <c r="P37" s="1048"/>
      <c r="Q37" s="1048"/>
      <c r="R37" s="1048"/>
      <c r="S37" s="1048"/>
      <c r="T37" s="1048"/>
      <c r="U37" s="1048"/>
      <c r="V37" s="1048"/>
      <c r="W37" s="1049"/>
    </row>
    <row r="38" spans="1:28" ht="16.5" customHeight="1">
      <c r="A38" s="1028"/>
      <c r="B38" s="1013" t="s">
        <v>269</v>
      </c>
      <c r="C38" s="1013"/>
      <c r="D38" s="1013"/>
      <c r="E38" s="1013"/>
      <c r="F38" s="1013"/>
      <c r="G38" s="1032"/>
      <c r="H38" s="1035"/>
      <c r="I38" s="1036"/>
      <c r="J38" s="1036"/>
      <c r="K38" s="1036"/>
      <c r="L38" s="1023" t="s">
        <v>246</v>
      </c>
      <c r="M38" s="281" t="s">
        <v>263</v>
      </c>
      <c r="N38" s="1050"/>
      <c r="O38" s="1050"/>
      <c r="P38" s="578" t="s">
        <v>118</v>
      </c>
      <c r="Q38" s="578"/>
      <c r="R38" s="578" t="s">
        <v>265</v>
      </c>
      <c r="S38" s="578" t="s">
        <v>118</v>
      </c>
      <c r="T38" s="578"/>
      <c r="U38" s="578" t="s">
        <v>248</v>
      </c>
      <c r="V38" s="578"/>
      <c r="W38" s="579"/>
      <c r="Y38" s="240" t="s">
        <v>595</v>
      </c>
      <c r="AA38" s="240">
        <f>N38*Q38*T38</f>
        <v>0</v>
      </c>
      <c r="AB38" s="240" t="str" cm="1">
        <f t="array" ref="AB38">_xlfn.IFS(H38="","",H38=AA38,"OK",H38&lt;&gt;AA38,"NG")</f>
        <v/>
      </c>
    </row>
    <row r="39" spans="1:28" ht="10.5" customHeight="1">
      <c r="A39" s="1030"/>
      <c r="B39" s="1031"/>
      <c r="C39" s="1031"/>
      <c r="D39" s="1031"/>
      <c r="E39" s="1031"/>
      <c r="F39" s="1031"/>
      <c r="G39" s="1034"/>
      <c r="H39" s="1039"/>
      <c r="I39" s="1040"/>
      <c r="J39" s="1040"/>
      <c r="K39" s="1040"/>
      <c r="L39" s="1042"/>
      <c r="M39" s="291"/>
      <c r="N39" s="1043" t="s">
        <v>593</v>
      </c>
      <c r="O39" s="1043"/>
      <c r="P39" s="1043"/>
      <c r="Q39" s="1043"/>
      <c r="R39" s="1043"/>
      <c r="S39" s="1043"/>
      <c r="T39" s="1043"/>
      <c r="U39" s="1043"/>
      <c r="V39" s="1043"/>
      <c r="W39" s="1044"/>
    </row>
    <row r="40" spans="1:28" ht="16.5" customHeight="1">
      <c r="A40" s="1028"/>
      <c r="B40" s="1013" t="s">
        <v>270</v>
      </c>
      <c r="C40" s="1013"/>
      <c r="D40" s="1013"/>
      <c r="E40" s="1013"/>
      <c r="F40" s="1013"/>
      <c r="G40" s="1032"/>
      <c r="H40" s="1035"/>
      <c r="I40" s="1036"/>
      <c r="J40" s="1036"/>
      <c r="K40" s="1036"/>
      <c r="L40" s="1023" t="s">
        <v>246</v>
      </c>
      <c r="M40" s="281" t="s">
        <v>263</v>
      </c>
      <c r="N40" s="1050"/>
      <c r="O40" s="1050"/>
      <c r="P40" s="578" t="s">
        <v>118</v>
      </c>
      <c r="Q40" s="578"/>
      <c r="R40" s="578" t="s">
        <v>265</v>
      </c>
      <c r="S40" s="578" t="s">
        <v>118</v>
      </c>
      <c r="T40" s="578"/>
      <c r="U40" s="578" t="s">
        <v>248</v>
      </c>
      <c r="V40" s="578"/>
      <c r="W40" s="579"/>
      <c r="Y40" s="240" t="s">
        <v>289</v>
      </c>
      <c r="AA40" s="240">
        <f>N40*Q40*T40</f>
        <v>0</v>
      </c>
      <c r="AB40" s="240" t="str" cm="1">
        <f t="array" ref="AB40">_xlfn.IFS(H40="","",H40=AA40,"OK",H40&lt;&gt;AA40,"NG")</f>
        <v/>
      </c>
    </row>
    <row r="41" spans="1:28" ht="10.5" customHeight="1">
      <c r="A41" s="1030"/>
      <c r="B41" s="1031"/>
      <c r="C41" s="1031"/>
      <c r="D41" s="1031"/>
      <c r="E41" s="1031"/>
      <c r="F41" s="1031"/>
      <c r="G41" s="1034"/>
      <c r="H41" s="1039"/>
      <c r="I41" s="1040"/>
      <c r="J41" s="1040"/>
      <c r="K41" s="1040"/>
      <c r="L41" s="1042"/>
      <c r="M41" s="291"/>
      <c r="N41" s="1043" t="s">
        <v>593</v>
      </c>
      <c r="O41" s="1043"/>
      <c r="P41" s="1043"/>
      <c r="Q41" s="1043"/>
      <c r="R41" s="1043"/>
      <c r="S41" s="1043"/>
      <c r="T41" s="1043"/>
      <c r="U41" s="1043"/>
      <c r="V41" s="1043"/>
      <c r="W41" s="1044"/>
    </row>
    <row r="42" spans="1:28" ht="16.5" customHeight="1">
      <c r="A42" s="1028"/>
      <c r="B42" s="1013" t="s">
        <v>271</v>
      </c>
      <c r="C42" s="1013"/>
      <c r="D42" s="1013"/>
      <c r="E42" s="1013"/>
      <c r="F42" s="1013"/>
      <c r="G42" s="1032"/>
      <c r="H42" s="1035"/>
      <c r="I42" s="1036"/>
      <c r="J42" s="1036"/>
      <c r="K42" s="1036"/>
      <c r="L42" s="1023" t="s">
        <v>246</v>
      </c>
      <c r="M42" s="281" t="s">
        <v>263</v>
      </c>
      <c r="N42" s="1050"/>
      <c r="O42" s="1050"/>
      <c r="P42" s="578" t="s">
        <v>118</v>
      </c>
      <c r="Q42" s="578"/>
      <c r="R42" s="578" t="s">
        <v>265</v>
      </c>
      <c r="S42" s="578" t="s">
        <v>118</v>
      </c>
      <c r="T42" s="578"/>
      <c r="U42" s="578" t="s">
        <v>248</v>
      </c>
      <c r="V42" s="578"/>
      <c r="W42" s="579"/>
      <c r="Y42" s="240" t="s">
        <v>271</v>
      </c>
      <c r="AA42" s="240">
        <f>N42*Q42*T42</f>
        <v>0</v>
      </c>
      <c r="AB42" s="240" t="str" cm="1">
        <f t="array" ref="AB42">_xlfn.IFS(H42="","",H42=AA42,"OK",H42&lt;&gt;AA42,"NG")</f>
        <v/>
      </c>
    </row>
    <row r="43" spans="1:28" ht="10.5" customHeight="1">
      <c r="A43" s="1030"/>
      <c r="B43" s="1031"/>
      <c r="C43" s="1031"/>
      <c r="D43" s="1031"/>
      <c r="E43" s="1031"/>
      <c r="F43" s="1031"/>
      <c r="G43" s="1034"/>
      <c r="H43" s="1039"/>
      <c r="I43" s="1040"/>
      <c r="J43" s="1040"/>
      <c r="K43" s="1040"/>
      <c r="L43" s="1042"/>
      <c r="M43" s="291"/>
      <c r="N43" s="1043" t="s">
        <v>593</v>
      </c>
      <c r="O43" s="1043"/>
      <c r="P43" s="1043"/>
      <c r="Q43" s="1043"/>
      <c r="R43" s="1043"/>
      <c r="S43" s="1043"/>
      <c r="T43" s="1043"/>
      <c r="U43" s="1043"/>
      <c r="V43" s="1043"/>
      <c r="W43" s="1044"/>
    </row>
    <row r="44" spans="1:28" ht="18.75" customHeight="1">
      <c r="A44" s="1028"/>
      <c r="B44" s="1013" t="s">
        <v>272</v>
      </c>
      <c r="C44" s="1013"/>
      <c r="D44" s="1013"/>
      <c r="E44" s="1013"/>
      <c r="F44" s="1013"/>
      <c r="G44" s="1032"/>
      <c r="H44" s="1035"/>
      <c r="I44" s="1036"/>
      <c r="J44" s="1036"/>
      <c r="K44" s="1036"/>
      <c r="L44" s="1023" t="s">
        <v>246</v>
      </c>
      <c r="M44" s="281" t="s">
        <v>263</v>
      </c>
      <c r="N44" s="1050"/>
      <c r="O44" s="1050"/>
      <c r="P44" s="578" t="s">
        <v>118</v>
      </c>
      <c r="Q44" s="578"/>
      <c r="R44" s="578" t="s">
        <v>625</v>
      </c>
      <c r="S44" s="578" t="s">
        <v>118</v>
      </c>
      <c r="T44" s="578"/>
      <c r="U44" s="578" t="s">
        <v>248</v>
      </c>
      <c r="V44" s="578"/>
      <c r="W44" s="579"/>
      <c r="Y44" s="240" t="s">
        <v>596</v>
      </c>
      <c r="AA44" s="240">
        <f>N44*Q44*T44</f>
        <v>0</v>
      </c>
      <c r="AB44" s="240" t="str" cm="1">
        <f t="array" ref="AB44">_xlfn.IFS(H44="","",H44=AA44,"OK",H44&lt;&gt;AA44,"NG")</f>
        <v/>
      </c>
    </row>
    <row r="45" spans="1:28" ht="10.5" customHeight="1">
      <c r="A45" s="1030"/>
      <c r="B45" s="1031"/>
      <c r="C45" s="1031"/>
      <c r="D45" s="1031"/>
      <c r="E45" s="1031"/>
      <c r="F45" s="1031"/>
      <c r="G45" s="1034"/>
      <c r="H45" s="1039"/>
      <c r="I45" s="1040"/>
      <c r="J45" s="1040"/>
      <c r="K45" s="1040"/>
      <c r="L45" s="1042"/>
      <c r="M45" s="291"/>
      <c r="N45" s="1043" t="s">
        <v>593</v>
      </c>
      <c r="O45" s="1043"/>
      <c r="P45" s="1043"/>
      <c r="Q45" s="1043"/>
      <c r="R45" s="1043"/>
      <c r="S45" s="1043"/>
      <c r="T45" s="1043"/>
      <c r="U45" s="1043"/>
      <c r="V45" s="1043"/>
      <c r="W45" s="1044"/>
    </row>
    <row r="46" spans="1:28" ht="18.75" customHeight="1">
      <c r="A46" s="1028"/>
      <c r="B46" s="1045"/>
      <c r="C46" s="1045"/>
      <c r="D46" s="1045"/>
      <c r="E46" s="1045"/>
      <c r="F46" s="1045"/>
      <c r="G46" s="1032"/>
      <c r="H46" s="1051"/>
      <c r="I46" s="1052"/>
      <c r="J46" s="1052"/>
      <c r="K46" s="1052"/>
      <c r="L46" s="1023" t="s">
        <v>246</v>
      </c>
      <c r="M46" s="1047"/>
      <c r="N46" s="1048"/>
      <c r="O46" s="1048"/>
      <c r="P46" s="1048"/>
      <c r="Q46" s="1048"/>
      <c r="R46" s="1048"/>
      <c r="S46" s="1048"/>
      <c r="T46" s="1048"/>
      <c r="U46" s="1048"/>
      <c r="V46" s="1048"/>
      <c r="W46" s="1049"/>
    </row>
    <row r="47" spans="1:28" ht="10.5" customHeight="1">
      <c r="A47" s="1030"/>
      <c r="B47" s="1046"/>
      <c r="C47" s="1046"/>
      <c r="D47" s="1046"/>
      <c r="E47" s="1046"/>
      <c r="F47" s="1046"/>
      <c r="G47" s="1034"/>
      <c r="H47" s="1053"/>
      <c r="I47" s="1054"/>
      <c r="J47" s="1054"/>
      <c r="K47" s="1054"/>
      <c r="L47" s="1042"/>
      <c r="M47" s="291"/>
      <c r="N47" s="1043" t="s">
        <v>593</v>
      </c>
      <c r="O47" s="1043"/>
      <c r="P47" s="1043"/>
      <c r="Q47" s="1043"/>
      <c r="R47" s="1043"/>
      <c r="S47" s="1043"/>
      <c r="T47" s="1043"/>
      <c r="U47" s="1043"/>
      <c r="V47" s="1043"/>
      <c r="W47" s="1044"/>
    </row>
    <row r="48" spans="1:28" ht="12.75" customHeight="1">
      <c r="A48" s="1028"/>
      <c r="B48" s="1013" t="s">
        <v>273</v>
      </c>
      <c r="C48" s="1013"/>
      <c r="D48" s="1013"/>
      <c r="E48" s="1013"/>
      <c r="F48" s="1013"/>
      <c r="G48" s="1032"/>
      <c r="H48" s="1035"/>
      <c r="I48" s="1036"/>
      <c r="J48" s="1036"/>
      <c r="K48" s="1036"/>
      <c r="L48" s="1023" t="s">
        <v>246</v>
      </c>
      <c r="M48" s="292" t="s">
        <v>263</v>
      </c>
      <c r="N48" s="1027"/>
      <c r="O48" s="1027"/>
      <c r="P48" s="293" t="s">
        <v>118</v>
      </c>
      <c r="Q48" s="580"/>
      <c r="R48" s="580" t="s">
        <v>274</v>
      </c>
      <c r="S48" s="293" t="s">
        <v>118</v>
      </c>
      <c r="T48" s="580"/>
      <c r="U48" s="580" t="s">
        <v>248</v>
      </c>
      <c r="V48" s="1024"/>
      <c r="W48" s="1025"/>
      <c r="Y48" s="1026" t="s">
        <v>597</v>
      </c>
      <c r="Z48" s="240">
        <f>N48*Q48*T48</f>
        <v>0</v>
      </c>
      <c r="AA48" s="998">
        <f>SUM(Z48:Z49)</f>
        <v>0</v>
      </c>
      <c r="AB48" s="998" t="str" cm="1">
        <f t="array" ref="AB48">_xlfn.IFS(H48="","",H50AA50,"OK",H48&lt;&gt;AA48,"NG")</f>
        <v/>
      </c>
    </row>
    <row r="49" spans="1:28" ht="12.75" customHeight="1">
      <c r="A49" s="1029"/>
      <c r="B49" s="1014"/>
      <c r="C49" s="1014"/>
      <c r="D49" s="1014"/>
      <c r="E49" s="1014"/>
      <c r="F49" s="1014"/>
      <c r="G49" s="1033"/>
      <c r="H49" s="1037"/>
      <c r="I49" s="1038"/>
      <c r="J49" s="1038"/>
      <c r="K49" s="1038"/>
      <c r="L49" s="1041"/>
      <c r="M49" s="292" t="s">
        <v>263</v>
      </c>
      <c r="N49" s="1027"/>
      <c r="O49" s="1027"/>
      <c r="P49" s="293" t="s">
        <v>118</v>
      </c>
      <c r="Q49" s="580"/>
      <c r="R49" s="580" t="s">
        <v>274</v>
      </c>
      <c r="S49" s="293" t="s">
        <v>118</v>
      </c>
      <c r="T49" s="580"/>
      <c r="U49" s="580" t="s">
        <v>248</v>
      </c>
      <c r="V49" s="1024"/>
      <c r="W49" s="1025"/>
      <c r="Y49" s="1026"/>
      <c r="Z49" s="240">
        <f>N49*Q49*T49</f>
        <v>0</v>
      </c>
      <c r="AA49" s="998"/>
      <c r="AB49" s="998"/>
    </row>
    <row r="50" spans="1:28" ht="10.5" customHeight="1">
      <c r="A50" s="1030"/>
      <c r="B50" s="1031"/>
      <c r="C50" s="1031"/>
      <c r="D50" s="1031"/>
      <c r="E50" s="1031"/>
      <c r="F50" s="1031"/>
      <c r="G50" s="1034"/>
      <c r="H50" s="1039"/>
      <c r="I50" s="1040"/>
      <c r="J50" s="1040"/>
      <c r="K50" s="1040"/>
      <c r="L50" s="1042"/>
      <c r="M50" s="292"/>
      <c r="N50" s="1043" t="s">
        <v>593</v>
      </c>
      <c r="O50" s="1043"/>
      <c r="P50" s="1043"/>
      <c r="Q50" s="1043"/>
      <c r="R50" s="1043"/>
      <c r="S50" s="1043"/>
      <c r="T50" s="1043"/>
      <c r="U50" s="1043"/>
      <c r="V50" s="1043"/>
      <c r="W50" s="1044"/>
    </row>
    <row r="51" spans="1:28" ht="18.75" customHeight="1">
      <c r="A51" s="287"/>
      <c r="B51" s="1005" t="s">
        <v>275</v>
      </c>
      <c r="C51" s="1005"/>
      <c r="D51" s="1005"/>
      <c r="E51" s="1005"/>
      <c r="F51" s="1005"/>
      <c r="G51" s="288"/>
      <c r="H51" s="1006"/>
      <c r="I51" s="1007"/>
      <c r="J51" s="1007"/>
      <c r="K51" s="1007"/>
      <c r="L51" s="255" t="s">
        <v>246</v>
      </c>
      <c r="M51" s="1008"/>
      <c r="N51" s="1009"/>
      <c r="O51" s="1009"/>
      <c r="P51" s="1009"/>
      <c r="Q51" s="1009"/>
      <c r="R51" s="1009"/>
      <c r="S51" s="1009"/>
      <c r="T51" s="1009"/>
      <c r="U51" s="1009"/>
      <c r="V51" s="1009"/>
      <c r="W51" s="1010"/>
    </row>
    <row r="52" spans="1:28" ht="13.5" customHeight="1">
      <c r="A52" s="1011"/>
      <c r="B52" s="1013" t="s">
        <v>276</v>
      </c>
      <c r="C52" s="1013"/>
      <c r="D52" s="1013"/>
      <c r="E52" s="1013"/>
      <c r="F52" s="1013"/>
      <c r="G52" s="1016"/>
      <c r="H52" s="1018"/>
      <c r="I52" s="1019"/>
      <c r="J52" s="1019"/>
      <c r="K52" s="1019"/>
      <c r="L52" s="1022" t="s">
        <v>246</v>
      </c>
      <c r="M52" s="999" t="s">
        <v>277</v>
      </c>
      <c r="N52" s="1000"/>
      <c r="O52" s="1000"/>
      <c r="P52" s="1000"/>
      <c r="Q52" s="1000"/>
      <c r="R52" s="1001"/>
      <c r="S52" s="1001"/>
      <c r="T52" s="1001"/>
      <c r="U52" s="1001"/>
      <c r="V52" s="1001"/>
      <c r="W52" s="294" t="s">
        <v>18</v>
      </c>
      <c r="Z52" s="240">
        <f>R52</f>
        <v>0</v>
      </c>
      <c r="AA52" s="998">
        <f>SUM(Z52:Z55)</f>
        <v>0</v>
      </c>
      <c r="AB52" s="998" t="str" cm="1">
        <f t="array" ref="AB52">_xlfn.IFS(H52="","",H52=AA52,"OK",H52&lt;&gt;AA52,"NG")</f>
        <v/>
      </c>
    </row>
    <row r="53" spans="1:28" ht="13.5">
      <c r="A53" s="1012"/>
      <c r="B53" s="1014"/>
      <c r="C53" s="1014"/>
      <c r="D53" s="1014"/>
      <c r="E53" s="1014"/>
      <c r="F53" s="1014"/>
      <c r="G53" s="1017"/>
      <c r="H53" s="1020"/>
      <c r="I53" s="1021"/>
      <c r="J53" s="1021"/>
      <c r="K53" s="1021"/>
      <c r="L53" s="1022"/>
      <c r="M53" s="999" t="s">
        <v>278</v>
      </c>
      <c r="N53" s="1000"/>
      <c r="O53" s="1000"/>
      <c r="P53" s="1000"/>
      <c r="Q53" s="1000"/>
      <c r="R53" s="1001"/>
      <c r="S53" s="1001"/>
      <c r="T53" s="1001"/>
      <c r="U53" s="1001"/>
      <c r="V53" s="1001"/>
      <c r="W53" s="294" t="s">
        <v>18</v>
      </c>
      <c r="Z53" s="240">
        <f t="shared" ref="Z53:Z55" si="1">R53</f>
        <v>0</v>
      </c>
      <c r="AA53" s="998"/>
      <c r="AB53" s="998"/>
    </row>
    <row r="54" spans="1:28" ht="13.5">
      <c r="A54" s="1012"/>
      <c r="B54" s="1014"/>
      <c r="C54" s="1014"/>
      <c r="D54" s="1014"/>
      <c r="E54" s="1014"/>
      <c r="F54" s="1014"/>
      <c r="G54" s="1017"/>
      <c r="H54" s="1020"/>
      <c r="I54" s="1021"/>
      <c r="J54" s="1021"/>
      <c r="K54" s="1021"/>
      <c r="L54" s="1023"/>
      <c r="M54" s="999" t="s">
        <v>279</v>
      </c>
      <c r="N54" s="1000"/>
      <c r="O54" s="1000"/>
      <c r="P54" s="1000"/>
      <c r="Q54" s="1000"/>
      <c r="R54" s="1001"/>
      <c r="S54" s="1001"/>
      <c r="T54" s="1001"/>
      <c r="U54" s="1001"/>
      <c r="V54" s="1001"/>
      <c r="W54" s="294" t="s">
        <v>18</v>
      </c>
      <c r="Z54" s="240">
        <f t="shared" si="1"/>
        <v>0</v>
      </c>
      <c r="AA54" s="998"/>
      <c r="AB54" s="998"/>
    </row>
    <row r="55" spans="1:28" ht="13.5">
      <c r="A55" s="1012"/>
      <c r="B55" s="1015"/>
      <c r="C55" s="1015"/>
      <c r="D55" s="1015"/>
      <c r="E55" s="1015"/>
      <c r="F55" s="1015"/>
      <c r="G55" s="1017"/>
      <c r="H55" s="1020"/>
      <c r="I55" s="1021"/>
      <c r="J55" s="1021"/>
      <c r="K55" s="1021"/>
      <c r="L55" s="1023"/>
      <c r="M55" s="1002" t="s">
        <v>280</v>
      </c>
      <c r="N55" s="1003"/>
      <c r="O55" s="1003"/>
      <c r="P55" s="1003"/>
      <c r="Q55" s="1003"/>
      <c r="R55" s="1004"/>
      <c r="S55" s="1004"/>
      <c r="T55" s="1004"/>
      <c r="U55" s="1004"/>
      <c r="V55" s="1004"/>
      <c r="W55" s="290" t="s">
        <v>18</v>
      </c>
      <c r="Z55" s="240">
        <f t="shared" si="1"/>
        <v>0</v>
      </c>
      <c r="AA55" s="998"/>
      <c r="AB55" s="998"/>
    </row>
    <row r="56" spans="1:28" ht="19.5" customHeight="1" thickBot="1">
      <c r="A56" s="295"/>
      <c r="B56" s="983" t="s">
        <v>281</v>
      </c>
      <c r="C56" s="983"/>
      <c r="D56" s="983"/>
      <c r="E56" s="983"/>
      <c r="F56" s="983"/>
      <c r="G56" s="296"/>
      <c r="H56" s="984"/>
      <c r="I56" s="985"/>
      <c r="J56" s="985"/>
      <c r="K56" s="985"/>
      <c r="L56" s="297" t="s">
        <v>18</v>
      </c>
      <c r="M56" s="986"/>
      <c r="N56" s="987"/>
      <c r="O56" s="987"/>
      <c r="P56" s="987"/>
      <c r="Q56" s="987"/>
      <c r="R56" s="987"/>
      <c r="S56" s="987"/>
      <c r="T56" s="987"/>
      <c r="U56" s="987"/>
      <c r="V56" s="987"/>
      <c r="W56" s="988"/>
    </row>
    <row r="57" spans="1:28" ht="24" customHeight="1" thickTop="1">
      <c r="A57" s="989" t="s">
        <v>282</v>
      </c>
      <c r="B57" s="990"/>
      <c r="C57" s="990"/>
      <c r="D57" s="990"/>
      <c r="E57" s="990"/>
      <c r="F57" s="990"/>
      <c r="G57" s="991"/>
      <c r="H57" s="992" t="str">
        <f>IF(H26="","",SUM(H26:K56))</f>
        <v/>
      </c>
      <c r="I57" s="993"/>
      <c r="J57" s="993"/>
      <c r="K57" s="994"/>
      <c r="L57" s="298" t="s">
        <v>246</v>
      </c>
      <c r="M57" s="995" t="s">
        <v>283</v>
      </c>
      <c r="N57" s="996"/>
      <c r="O57" s="996"/>
      <c r="P57" s="996"/>
      <c r="Q57" s="996"/>
      <c r="R57" s="996"/>
      <c r="S57" s="996"/>
      <c r="T57" s="996"/>
      <c r="U57" s="996"/>
      <c r="V57" s="996"/>
      <c r="W57" s="997"/>
    </row>
    <row r="58" spans="1:28" ht="12.75" customHeight="1">
      <c r="A58" s="299" t="s">
        <v>284</v>
      </c>
      <c r="B58" s="299"/>
      <c r="C58" s="299"/>
    </row>
    <row r="59" spans="1:28" ht="12.75" customHeight="1">
      <c r="A59" s="299" t="s">
        <v>627</v>
      </c>
      <c r="B59" s="299"/>
      <c r="C59" s="299"/>
    </row>
  </sheetData>
  <sheetProtection sheet="1" objects="1" scenarios="1"/>
  <mergeCells count="186">
    <mergeCell ref="L7:O7"/>
    <mergeCell ref="P7:W7"/>
    <mergeCell ref="A5:G5"/>
    <mergeCell ref="H5:I5"/>
    <mergeCell ref="J5:K5"/>
    <mergeCell ref="L5:W5"/>
    <mergeCell ref="L6:O6"/>
    <mergeCell ref="P6:W6"/>
    <mergeCell ref="N1:W1"/>
    <mergeCell ref="U2:W2"/>
    <mergeCell ref="J4:K4"/>
    <mergeCell ref="M4:W4"/>
    <mergeCell ref="A4:C4"/>
    <mergeCell ref="D4:I4"/>
    <mergeCell ref="H17:K17"/>
    <mergeCell ref="M17:W17"/>
    <mergeCell ref="C18:G18"/>
    <mergeCell ref="H18:K18"/>
    <mergeCell ref="A8:D10"/>
    <mergeCell ref="L8:O8"/>
    <mergeCell ref="A11:G11"/>
    <mergeCell ref="H11:L11"/>
    <mergeCell ref="M11:W11"/>
    <mergeCell ref="P8:W8"/>
    <mergeCell ref="Y24:Z24"/>
    <mergeCell ref="B24:G24"/>
    <mergeCell ref="H24:K24"/>
    <mergeCell ref="C19:G19"/>
    <mergeCell ref="H19:K19"/>
    <mergeCell ref="M19:W19"/>
    <mergeCell ref="B23:G23"/>
    <mergeCell ref="H23:K23"/>
    <mergeCell ref="M23:W23"/>
    <mergeCell ref="B12:B19"/>
    <mergeCell ref="C12:G12"/>
    <mergeCell ref="H12:K12"/>
    <mergeCell ref="M12:P12"/>
    <mergeCell ref="N14:O14"/>
    <mergeCell ref="Q14:R14"/>
    <mergeCell ref="S14:T14"/>
    <mergeCell ref="C15:G15"/>
    <mergeCell ref="H15:K15"/>
    <mergeCell ref="N15:O15"/>
    <mergeCell ref="S15:V15"/>
    <mergeCell ref="M18:W18"/>
    <mergeCell ref="C16:G16"/>
    <mergeCell ref="H16:K16"/>
    <mergeCell ref="M16:W16"/>
    <mergeCell ref="B25:G25"/>
    <mergeCell ref="H25:K25"/>
    <mergeCell ref="A26:G26"/>
    <mergeCell ref="H26:K26"/>
    <mergeCell ref="M26:W26"/>
    <mergeCell ref="M25:W25"/>
    <mergeCell ref="N21:O21"/>
    <mergeCell ref="S21:V21"/>
    <mergeCell ref="N22:O22"/>
    <mergeCell ref="S22:V22"/>
    <mergeCell ref="M24:W24"/>
    <mergeCell ref="B20:G22"/>
    <mergeCell ref="H20:K22"/>
    <mergeCell ref="L20:L22"/>
    <mergeCell ref="N20:O20"/>
    <mergeCell ref="S20:V20"/>
    <mergeCell ref="A12:A25"/>
    <mergeCell ref="C13:G14"/>
    <mergeCell ref="H13:K14"/>
    <mergeCell ref="L13:L14"/>
    <mergeCell ref="N13:O13"/>
    <mergeCell ref="Q13:R13"/>
    <mergeCell ref="S13:T13"/>
    <mergeCell ref="C17:G17"/>
    <mergeCell ref="A27:G27"/>
    <mergeCell ref="H27:K27"/>
    <mergeCell ref="M27:W27"/>
    <mergeCell ref="A28:A32"/>
    <mergeCell ref="B28:F32"/>
    <mergeCell ref="G28:G32"/>
    <mergeCell ref="H28:K32"/>
    <mergeCell ref="L28:L32"/>
    <mergeCell ref="N28:P28"/>
    <mergeCell ref="R28:S28"/>
    <mergeCell ref="U28:V28"/>
    <mergeCell ref="N32:W32"/>
    <mergeCell ref="Y28:Y31"/>
    <mergeCell ref="AA28:AA31"/>
    <mergeCell ref="AB28:AB31"/>
    <mergeCell ref="N29:P29"/>
    <mergeCell ref="R29:S29"/>
    <mergeCell ref="U29:V29"/>
    <mergeCell ref="N30:P30"/>
    <mergeCell ref="R30:S30"/>
    <mergeCell ref="U30:V30"/>
    <mergeCell ref="N31:P31"/>
    <mergeCell ref="R31:S31"/>
    <mergeCell ref="U31:V31"/>
    <mergeCell ref="A33:A34"/>
    <mergeCell ref="B33:F34"/>
    <mergeCell ref="G33:G34"/>
    <mergeCell ref="H33:K34"/>
    <mergeCell ref="L33:L34"/>
    <mergeCell ref="N33:O33"/>
    <mergeCell ref="N34:W34"/>
    <mergeCell ref="A35:A36"/>
    <mergeCell ref="B35:F36"/>
    <mergeCell ref="G35:G36"/>
    <mergeCell ref="H35:K36"/>
    <mergeCell ref="L35:L36"/>
    <mergeCell ref="N35:O35"/>
    <mergeCell ref="S35:W35"/>
    <mergeCell ref="N36:W36"/>
    <mergeCell ref="B37:F37"/>
    <mergeCell ref="H37:K37"/>
    <mergeCell ref="M37:W37"/>
    <mergeCell ref="A38:A39"/>
    <mergeCell ref="B38:F39"/>
    <mergeCell ref="G38:G39"/>
    <mergeCell ref="H38:K39"/>
    <mergeCell ref="L38:L39"/>
    <mergeCell ref="N38:O38"/>
    <mergeCell ref="N39:W39"/>
    <mergeCell ref="A42:A43"/>
    <mergeCell ref="B42:F43"/>
    <mergeCell ref="G42:G43"/>
    <mergeCell ref="H42:K43"/>
    <mergeCell ref="L42:L43"/>
    <mergeCell ref="N42:O42"/>
    <mergeCell ref="N43:W43"/>
    <mergeCell ref="A40:A41"/>
    <mergeCell ref="B40:F41"/>
    <mergeCell ref="G40:G41"/>
    <mergeCell ref="H40:K41"/>
    <mergeCell ref="L40:L41"/>
    <mergeCell ref="N40:O40"/>
    <mergeCell ref="N41:W41"/>
    <mergeCell ref="A46:A47"/>
    <mergeCell ref="B46:F47"/>
    <mergeCell ref="G46:G47"/>
    <mergeCell ref="L46:L47"/>
    <mergeCell ref="M46:W46"/>
    <mergeCell ref="N47:W47"/>
    <mergeCell ref="A44:A45"/>
    <mergeCell ref="B44:F45"/>
    <mergeCell ref="G44:G45"/>
    <mergeCell ref="H44:K45"/>
    <mergeCell ref="L44:L45"/>
    <mergeCell ref="N44:O44"/>
    <mergeCell ref="N45:W45"/>
    <mergeCell ref="H46:K47"/>
    <mergeCell ref="V48:W48"/>
    <mergeCell ref="Y48:Y49"/>
    <mergeCell ref="AA48:AA49"/>
    <mergeCell ref="AB48:AB49"/>
    <mergeCell ref="N49:O49"/>
    <mergeCell ref="V49:W49"/>
    <mergeCell ref="A48:A50"/>
    <mergeCell ref="B48:F50"/>
    <mergeCell ref="G48:G50"/>
    <mergeCell ref="H48:K50"/>
    <mergeCell ref="L48:L50"/>
    <mergeCell ref="N48:O48"/>
    <mergeCell ref="N50:W50"/>
    <mergeCell ref="B51:F51"/>
    <mergeCell ref="H51:K51"/>
    <mergeCell ref="M51:W51"/>
    <mergeCell ref="A52:A55"/>
    <mergeCell ref="B52:F55"/>
    <mergeCell ref="G52:G55"/>
    <mergeCell ref="H52:K55"/>
    <mergeCell ref="L52:L55"/>
    <mergeCell ref="M52:Q52"/>
    <mergeCell ref="R52:V52"/>
    <mergeCell ref="B56:F56"/>
    <mergeCell ref="H56:K56"/>
    <mergeCell ref="M56:W56"/>
    <mergeCell ref="A57:G57"/>
    <mergeCell ref="H57:K57"/>
    <mergeCell ref="M57:W57"/>
    <mergeCell ref="AA52:AA55"/>
    <mergeCell ref="AB52:AB55"/>
    <mergeCell ref="M53:Q53"/>
    <mergeCell ref="R53:V53"/>
    <mergeCell ref="M54:Q54"/>
    <mergeCell ref="R54:V54"/>
    <mergeCell ref="M55:Q55"/>
    <mergeCell ref="R55:V55"/>
  </mergeCells>
  <phoneticPr fontId="1"/>
  <conditionalFormatting sqref="D4:I4">
    <cfRule type="cellIs" dxfId="87" priority="1" operator="equal">
      <formula>"予算書 ・ 決算書"</formula>
    </cfRule>
  </conditionalFormatting>
  <conditionalFormatting sqref="M27:W27 H27:K56 N28:P31 R28:S31 U28:V31 N33:O33 Q33 N35:O35 Q35 M37:W37 N38:O38 Q38 T38 N40:O40 Q40 T40 N42:O42 Q42 T42 N44:O44 Q44 T44 M46:W46 B46:F47 N48:O49 Q48:Q49 T48:T49 M51:W51 R52:V55">
    <cfRule type="containsBlanks" dxfId="86" priority="2">
      <formula>LEN(TRIM(B27))=0</formula>
    </cfRule>
  </conditionalFormatting>
  <conditionalFormatting sqref="Q12 H12:K25 Q15 M16:W19 Q20:Q22 M23:W25 B25:G25">
    <cfRule type="containsBlanks" dxfId="85" priority="3">
      <formula>LEN(TRIM(B12))=0</formula>
    </cfRule>
  </conditionalFormatting>
  <dataValidations disablePrompts="1" count="1">
    <dataValidation type="list" allowBlank="1" showInputMessage="1" showErrorMessage="1" sqref="D4:I4" xr:uid="{04AECB4C-CC15-457B-A2DB-E98B8ACD47C0}">
      <formula1>"予算書,決算書"</formula1>
    </dataValidation>
  </dataValidations>
  <printOptions horizontalCentered="1"/>
  <pageMargins left="0.98425196850393704" right="0.59055118110236227" top="0.59055118110236227" bottom="0.59055118110236227" header="0.51181102362204722" footer="0.51181102362204722"/>
  <pageSetup paperSize="9" scale="8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7889" r:id="rId4" name="Check Box 1">
              <controlPr defaultSize="0" autoFill="0" autoLine="0" autoPict="0">
                <anchor moveWithCells="1">
                  <from>
                    <xdr:col>12</xdr:col>
                    <xdr:colOff>57150</xdr:colOff>
                    <xdr:row>31</xdr:row>
                    <xdr:rowOff>0</xdr:rowOff>
                  </from>
                  <to>
                    <xdr:col>12</xdr:col>
                    <xdr:colOff>266700</xdr:colOff>
                    <xdr:row>32</xdr:row>
                    <xdr:rowOff>0</xdr:rowOff>
                  </to>
                </anchor>
              </controlPr>
            </control>
          </mc:Choice>
        </mc:AlternateContent>
        <mc:AlternateContent xmlns:mc="http://schemas.openxmlformats.org/markup-compatibility/2006">
          <mc:Choice Requires="x14">
            <control shapeId="37890" r:id="rId5" name="Check Box 2">
              <controlPr defaultSize="0" autoFill="0" autoLine="0" autoPict="0">
                <anchor moveWithCells="1">
                  <from>
                    <xdr:col>12</xdr:col>
                    <xdr:colOff>57150</xdr:colOff>
                    <xdr:row>33</xdr:row>
                    <xdr:rowOff>0</xdr:rowOff>
                  </from>
                  <to>
                    <xdr:col>12</xdr:col>
                    <xdr:colOff>266700</xdr:colOff>
                    <xdr:row>33</xdr:row>
                    <xdr:rowOff>123825</xdr:rowOff>
                  </to>
                </anchor>
              </controlPr>
            </control>
          </mc:Choice>
        </mc:AlternateContent>
        <mc:AlternateContent xmlns:mc="http://schemas.openxmlformats.org/markup-compatibility/2006">
          <mc:Choice Requires="x14">
            <control shapeId="37891" r:id="rId6" name="Check Box 3">
              <controlPr defaultSize="0" autoFill="0" autoLine="0" autoPict="0">
                <anchor moveWithCells="1">
                  <from>
                    <xdr:col>12</xdr:col>
                    <xdr:colOff>66675</xdr:colOff>
                    <xdr:row>35</xdr:row>
                    <xdr:rowOff>0</xdr:rowOff>
                  </from>
                  <to>
                    <xdr:col>12</xdr:col>
                    <xdr:colOff>266700</xdr:colOff>
                    <xdr:row>35</xdr:row>
                    <xdr:rowOff>123825</xdr:rowOff>
                  </to>
                </anchor>
              </controlPr>
            </control>
          </mc:Choice>
        </mc:AlternateContent>
        <mc:AlternateContent xmlns:mc="http://schemas.openxmlformats.org/markup-compatibility/2006">
          <mc:Choice Requires="x14">
            <control shapeId="37892" r:id="rId7" name="Check Box 4">
              <controlPr defaultSize="0" autoFill="0" autoLine="0" autoPict="0">
                <anchor moveWithCells="1">
                  <from>
                    <xdr:col>12</xdr:col>
                    <xdr:colOff>57150</xdr:colOff>
                    <xdr:row>38</xdr:row>
                    <xdr:rowOff>0</xdr:rowOff>
                  </from>
                  <to>
                    <xdr:col>12</xdr:col>
                    <xdr:colOff>257175</xdr:colOff>
                    <xdr:row>38</xdr:row>
                    <xdr:rowOff>123825</xdr:rowOff>
                  </to>
                </anchor>
              </controlPr>
            </control>
          </mc:Choice>
        </mc:AlternateContent>
        <mc:AlternateContent xmlns:mc="http://schemas.openxmlformats.org/markup-compatibility/2006">
          <mc:Choice Requires="x14">
            <control shapeId="37893" r:id="rId8" name="Check Box 5">
              <controlPr defaultSize="0" autoFill="0" autoLine="0" autoPict="0">
                <anchor moveWithCells="1">
                  <from>
                    <xdr:col>12</xdr:col>
                    <xdr:colOff>57150</xdr:colOff>
                    <xdr:row>40</xdr:row>
                    <xdr:rowOff>0</xdr:rowOff>
                  </from>
                  <to>
                    <xdr:col>12</xdr:col>
                    <xdr:colOff>257175</xdr:colOff>
                    <xdr:row>40</xdr:row>
                    <xdr:rowOff>123825</xdr:rowOff>
                  </to>
                </anchor>
              </controlPr>
            </control>
          </mc:Choice>
        </mc:AlternateContent>
        <mc:AlternateContent xmlns:mc="http://schemas.openxmlformats.org/markup-compatibility/2006">
          <mc:Choice Requires="x14">
            <control shapeId="37894" r:id="rId9" name="Check Box 6">
              <controlPr defaultSize="0" autoFill="0" autoLine="0" autoPict="0">
                <anchor moveWithCells="1">
                  <from>
                    <xdr:col>12</xdr:col>
                    <xdr:colOff>66675</xdr:colOff>
                    <xdr:row>42</xdr:row>
                    <xdr:rowOff>9525</xdr:rowOff>
                  </from>
                  <to>
                    <xdr:col>12</xdr:col>
                    <xdr:colOff>266700</xdr:colOff>
                    <xdr:row>43</xdr:row>
                    <xdr:rowOff>0</xdr:rowOff>
                  </to>
                </anchor>
              </controlPr>
            </control>
          </mc:Choice>
        </mc:AlternateContent>
        <mc:AlternateContent xmlns:mc="http://schemas.openxmlformats.org/markup-compatibility/2006">
          <mc:Choice Requires="x14">
            <control shapeId="37895" r:id="rId10" name="Check Box 7">
              <controlPr defaultSize="0" autoFill="0" autoLine="0" autoPict="0">
                <anchor moveWithCells="1">
                  <from>
                    <xdr:col>12</xdr:col>
                    <xdr:colOff>66675</xdr:colOff>
                    <xdr:row>43</xdr:row>
                    <xdr:rowOff>228600</xdr:rowOff>
                  </from>
                  <to>
                    <xdr:col>12</xdr:col>
                    <xdr:colOff>266700</xdr:colOff>
                    <xdr:row>44</xdr:row>
                    <xdr:rowOff>114300</xdr:rowOff>
                  </to>
                </anchor>
              </controlPr>
            </control>
          </mc:Choice>
        </mc:AlternateContent>
        <mc:AlternateContent xmlns:mc="http://schemas.openxmlformats.org/markup-compatibility/2006">
          <mc:Choice Requires="x14">
            <control shapeId="37896" r:id="rId11" name="Check Box 8">
              <controlPr defaultSize="0" autoFill="0" autoLine="0" autoPict="0">
                <anchor moveWithCells="1">
                  <from>
                    <xdr:col>12</xdr:col>
                    <xdr:colOff>66675</xdr:colOff>
                    <xdr:row>49</xdr:row>
                    <xdr:rowOff>0</xdr:rowOff>
                  </from>
                  <to>
                    <xdr:col>12</xdr:col>
                    <xdr:colOff>266700</xdr:colOff>
                    <xdr:row>49</xdr:row>
                    <xdr:rowOff>123825</xdr:rowOff>
                  </to>
                </anchor>
              </controlPr>
            </control>
          </mc:Choice>
        </mc:AlternateContent>
        <mc:AlternateContent xmlns:mc="http://schemas.openxmlformats.org/markup-compatibility/2006">
          <mc:Choice Requires="x14">
            <control shapeId="37899" r:id="rId12" name="Check Box 11">
              <controlPr defaultSize="0" autoFill="0" autoLine="0" autoPict="0">
                <anchor moveWithCells="1">
                  <from>
                    <xdr:col>12</xdr:col>
                    <xdr:colOff>66675</xdr:colOff>
                    <xdr:row>45</xdr:row>
                    <xdr:rowOff>228600</xdr:rowOff>
                  </from>
                  <to>
                    <xdr:col>12</xdr:col>
                    <xdr:colOff>266700</xdr:colOff>
                    <xdr:row>46</xdr:row>
                    <xdr:rowOff>114300</xdr:rowOff>
                  </to>
                </anchor>
              </controlPr>
            </control>
          </mc:Choice>
        </mc:AlternateContent>
        <mc:AlternateContent xmlns:mc="http://schemas.openxmlformats.org/markup-compatibility/2006">
          <mc:Choice Requires="x14">
            <control shapeId="37897" r:id="rId13" name="Check Box 9">
              <controlPr defaultSize="0" autoFill="0" autoLine="0" autoPict="0">
                <anchor moveWithCells="1">
                  <from>
                    <xdr:col>12</xdr:col>
                    <xdr:colOff>19050</xdr:colOff>
                    <xdr:row>12</xdr:row>
                    <xdr:rowOff>9525</xdr:rowOff>
                  </from>
                  <to>
                    <xdr:col>12</xdr:col>
                    <xdr:colOff>209550</xdr:colOff>
                    <xdr:row>12</xdr:row>
                    <xdr:rowOff>123825</xdr:rowOff>
                  </to>
                </anchor>
              </controlPr>
            </control>
          </mc:Choice>
        </mc:AlternateContent>
        <mc:AlternateContent xmlns:mc="http://schemas.openxmlformats.org/markup-compatibility/2006">
          <mc:Choice Requires="x14">
            <control shapeId="37898" r:id="rId14" name="Check Box 10">
              <controlPr defaultSize="0" autoFill="0" autoLine="0" autoPict="0">
                <anchor moveWithCells="1">
                  <from>
                    <xdr:col>12</xdr:col>
                    <xdr:colOff>19050</xdr:colOff>
                    <xdr:row>13</xdr:row>
                    <xdr:rowOff>0</xdr:rowOff>
                  </from>
                  <to>
                    <xdr:col>12</xdr:col>
                    <xdr:colOff>209550</xdr:colOff>
                    <xdr:row>13</xdr:row>
                    <xdr:rowOff>114300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0769FB-1CB6-4050-85E1-9B604B7DCFAA}">
  <dimension ref="A1:AA67"/>
  <sheetViews>
    <sheetView showGridLines="0" view="pageBreakPreview" topLeftCell="A43" zoomScale="115" zoomScaleNormal="100" zoomScaleSheetLayoutView="115" workbookViewId="0">
      <selection activeCell="B14" sqref="B14:F18"/>
    </sheetView>
  </sheetViews>
  <sheetFormatPr defaultColWidth="3.75" defaultRowHeight="21" customHeight="1"/>
  <cols>
    <col min="1" max="9" width="3.125" style="240" customWidth="1"/>
    <col min="10" max="11" width="3.25" style="240" customWidth="1"/>
    <col min="12" max="12" width="3.75" style="240" bestFit="1" customWidth="1"/>
    <col min="13" max="13" width="5" style="240" customWidth="1"/>
    <col min="14" max="14" width="3.75" style="240" customWidth="1"/>
    <col min="15" max="23" width="3.25" style="240" customWidth="1"/>
    <col min="24" max="24" width="3.75" style="240"/>
    <col min="25" max="25" width="13.875" style="240" customWidth="1"/>
    <col min="26" max="26" width="7.625" style="240" customWidth="1"/>
    <col min="27" max="27" width="10.125" style="240" customWidth="1"/>
    <col min="28" max="277" width="3.75" style="240"/>
    <col min="278" max="278" width="5.875" style="240" customWidth="1"/>
    <col min="279" max="533" width="3.75" style="240"/>
    <col min="534" max="534" width="5.875" style="240" customWidth="1"/>
    <col min="535" max="789" width="3.75" style="240"/>
    <col min="790" max="790" width="5.875" style="240" customWidth="1"/>
    <col min="791" max="1045" width="3.75" style="240"/>
    <col min="1046" max="1046" width="5.875" style="240" customWidth="1"/>
    <col min="1047" max="1301" width="3.75" style="240"/>
    <col min="1302" max="1302" width="5.875" style="240" customWidth="1"/>
    <col min="1303" max="1557" width="3.75" style="240"/>
    <col min="1558" max="1558" width="5.875" style="240" customWidth="1"/>
    <col min="1559" max="1813" width="3.75" style="240"/>
    <col min="1814" max="1814" width="5.875" style="240" customWidth="1"/>
    <col min="1815" max="2069" width="3.75" style="240"/>
    <col min="2070" max="2070" width="5.875" style="240" customWidth="1"/>
    <col min="2071" max="2325" width="3.75" style="240"/>
    <col min="2326" max="2326" width="5.875" style="240" customWidth="1"/>
    <col min="2327" max="2581" width="3.75" style="240"/>
    <col min="2582" max="2582" width="5.875" style="240" customWidth="1"/>
    <col min="2583" max="2837" width="3.75" style="240"/>
    <col min="2838" max="2838" width="5.875" style="240" customWidth="1"/>
    <col min="2839" max="3093" width="3.75" style="240"/>
    <col min="3094" max="3094" width="5.875" style="240" customWidth="1"/>
    <col min="3095" max="3349" width="3.75" style="240"/>
    <col min="3350" max="3350" width="5.875" style="240" customWidth="1"/>
    <col min="3351" max="3605" width="3.75" style="240"/>
    <col min="3606" max="3606" width="5.875" style="240" customWidth="1"/>
    <col min="3607" max="3861" width="3.75" style="240"/>
    <col min="3862" max="3862" width="5.875" style="240" customWidth="1"/>
    <col min="3863" max="4117" width="3.75" style="240"/>
    <col min="4118" max="4118" width="5.875" style="240" customWidth="1"/>
    <col min="4119" max="4373" width="3.75" style="240"/>
    <col min="4374" max="4374" width="5.875" style="240" customWidth="1"/>
    <col min="4375" max="4629" width="3.75" style="240"/>
    <col min="4630" max="4630" width="5.875" style="240" customWidth="1"/>
    <col min="4631" max="4885" width="3.75" style="240"/>
    <col min="4886" max="4886" width="5.875" style="240" customWidth="1"/>
    <col min="4887" max="5141" width="3.75" style="240"/>
    <col min="5142" max="5142" width="5.875" style="240" customWidth="1"/>
    <col min="5143" max="5397" width="3.75" style="240"/>
    <col min="5398" max="5398" width="5.875" style="240" customWidth="1"/>
    <col min="5399" max="5653" width="3.75" style="240"/>
    <col min="5654" max="5654" width="5.875" style="240" customWidth="1"/>
    <col min="5655" max="5909" width="3.75" style="240"/>
    <col min="5910" max="5910" width="5.875" style="240" customWidth="1"/>
    <col min="5911" max="6165" width="3.75" style="240"/>
    <col min="6166" max="6166" width="5.875" style="240" customWidth="1"/>
    <col min="6167" max="6421" width="3.75" style="240"/>
    <col min="6422" max="6422" width="5.875" style="240" customWidth="1"/>
    <col min="6423" max="6677" width="3.75" style="240"/>
    <col min="6678" max="6678" width="5.875" style="240" customWidth="1"/>
    <col min="6679" max="6933" width="3.75" style="240"/>
    <col min="6934" max="6934" width="5.875" style="240" customWidth="1"/>
    <col min="6935" max="7189" width="3.75" style="240"/>
    <col min="7190" max="7190" width="5.875" style="240" customWidth="1"/>
    <col min="7191" max="7445" width="3.75" style="240"/>
    <col min="7446" max="7446" width="5.875" style="240" customWidth="1"/>
    <col min="7447" max="7701" width="3.75" style="240"/>
    <col min="7702" max="7702" width="5.875" style="240" customWidth="1"/>
    <col min="7703" max="7957" width="3.75" style="240"/>
    <col min="7958" max="7958" width="5.875" style="240" customWidth="1"/>
    <col min="7959" max="8213" width="3.75" style="240"/>
    <col min="8214" max="8214" width="5.875" style="240" customWidth="1"/>
    <col min="8215" max="8469" width="3.75" style="240"/>
    <col min="8470" max="8470" width="5.875" style="240" customWidth="1"/>
    <col min="8471" max="8725" width="3.75" style="240"/>
    <col min="8726" max="8726" width="5.875" style="240" customWidth="1"/>
    <col min="8727" max="8981" width="3.75" style="240"/>
    <col min="8982" max="8982" width="5.875" style="240" customWidth="1"/>
    <col min="8983" max="9237" width="3.75" style="240"/>
    <col min="9238" max="9238" width="5.875" style="240" customWidth="1"/>
    <col min="9239" max="9493" width="3.75" style="240"/>
    <col min="9494" max="9494" width="5.875" style="240" customWidth="1"/>
    <col min="9495" max="9749" width="3.75" style="240"/>
    <col min="9750" max="9750" width="5.875" style="240" customWidth="1"/>
    <col min="9751" max="10005" width="3.75" style="240"/>
    <col min="10006" max="10006" width="5.875" style="240" customWidth="1"/>
    <col min="10007" max="10261" width="3.75" style="240"/>
    <col min="10262" max="10262" width="5.875" style="240" customWidth="1"/>
    <col min="10263" max="10517" width="3.75" style="240"/>
    <col min="10518" max="10518" width="5.875" style="240" customWidth="1"/>
    <col min="10519" max="10773" width="3.75" style="240"/>
    <col min="10774" max="10774" width="5.875" style="240" customWidth="1"/>
    <col min="10775" max="11029" width="3.75" style="240"/>
    <col min="11030" max="11030" width="5.875" style="240" customWidth="1"/>
    <col min="11031" max="11285" width="3.75" style="240"/>
    <col min="11286" max="11286" width="5.875" style="240" customWidth="1"/>
    <col min="11287" max="11541" width="3.75" style="240"/>
    <col min="11542" max="11542" width="5.875" style="240" customWidth="1"/>
    <col min="11543" max="11797" width="3.75" style="240"/>
    <col min="11798" max="11798" width="5.875" style="240" customWidth="1"/>
    <col min="11799" max="12053" width="3.75" style="240"/>
    <col min="12054" max="12054" width="5.875" style="240" customWidth="1"/>
    <col min="12055" max="12309" width="3.75" style="240"/>
    <col min="12310" max="12310" width="5.875" style="240" customWidth="1"/>
    <col min="12311" max="12565" width="3.75" style="240"/>
    <col min="12566" max="12566" width="5.875" style="240" customWidth="1"/>
    <col min="12567" max="12821" width="3.75" style="240"/>
    <col min="12822" max="12822" width="5.875" style="240" customWidth="1"/>
    <col min="12823" max="13077" width="3.75" style="240"/>
    <col min="13078" max="13078" width="5.875" style="240" customWidth="1"/>
    <col min="13079" max="13333" width="3.75" style="240"/>
    <col min="13334" max="13334" width="5.875" style="240" customWidth="1"/>
    <col min="13335" max="13589" width="3.75" style="240"/>
    <col min="13590" max="13590" width="5.875" style="240" customWidth="1"/>
    <col min="13591" max="13845" width="3.75" style="240"/>
    <col min="13846" max="13846" width="5.875" style="240" customWidth="1"/>
    <col min="13847" max="14101" width="3.75" style="240"/>
    <col min="14102" max="14102" width="5.875" style="240" customWidth="1"/>
    <col min="14103" max="14357" width="3.75" style="240"/>
    <col min="14358" max="14358" width="5.875" style="240" customWidth="1"/>
    <col min="14359" max="14613" width="3.75" style="240"/>
    <col min="14614" max="14614" width="5.875" style="240" customWidth="1"/>
    <col min="14615" max="14869" width="3.75" style="240"/>
    <col min="14870" max="14870" width="5.875" style="240" customWidth="1"/>
    <col min="14871" max="15125" width="3.75" style="240"/>
    <col min="15126" max="15126" width="5.875" style="240" customWidth="1"/>
    <col min="15127" max="15381" width="3.75" style="240"/>
    <col min="15382" max="15382" width="5.875" style="240" customWidth="1"/>
    <col min="15383" max="15637" width="3.75" style="240"/>
    <col min="15638" max="15638" width="5.875" style="240" customWidth="1"/>
    <col min="15639" max="15893" width="3.75" style="240"/>
    <col min="15894" max="15894" width="5.875" style="240" customWidth="1"/>
    <col min="15895" max="16149" width="3.75" style="240"/>
    <col min="16150" max="16150" width="5.875" style="240" customWidth="1"/>
    <col min="16151" max="16384" width="3.75" style="240"/>
  </cols>
  <sheetData>
    <row r="1" spans="1:27" ht="13.5">
      <c r="O1" s="1203" t="s">
        <v>237</v>
      </c>
      <c r="P1" s="1203"/>
      <c r="Q1" s="1203"/>
      <c r="R1" s="1203"/>
      <c r="S1" s="1203"/>
      <c r="T1" s="1203"/>
      <c r="U1" s="1203"/>
      <c r="V1" s="1203"/>
      <c r="W1" s="1203"/>
    </row>
    <row r="2" spans="1:27" ht="13.5">
      <c r="T2" s="1204" t="s">
        <v>587</v>
      </c>
      <c r="U2" s="1204"/>
      <c r="V2" s="1204"/>
      <c r="W2" s="1204"/>
    </row>
    <row r="3" spans="1:27" ht="15" customHeight="1"/>
    <row r="4" spans="1:27" ht="18.75" customHeight="1">
      <c r="A4" s="1206" t="s">
        <v>238</v>
      </c>
      <c r="B4" s="1206"/>
      <c r="C4" s="1206"/>
      <c r="D4" s="1270" t="s">
        <v>628</v>
      </c>
      <c r="E4" s="1270"/>
      <c r="F4" s="1270"/>
      <c r="G4" s="1270"/>
      <c r="H4" s="1270"/>
      <c r="I4" s="1270"/>
      <c r="J4" s="1262" t="s">
        <v>598</v>
      </c>
      <c r="K4" s="1262"/>
      <c r="L4" s="300">
        <f>'様式7号（収入）'!L4</f>
        <v>6</v>
      </c>
      <c r="M4" s="1263" t="s">
        <v>497</v>
      </c>
      <c r="N4" s="1263"/>
      <c r="O4" s="1263"/>
      <c r="P4" s="1263"/>
      <c r="Q4" s="1263"/>
      <c r="R4" s="1263"/>
      <c r="S4" s="1263"/>
      <c r="T4" s="1263"/>
      <c r="U4" s="1263"/>
      <c r="V4" s="1263"/>
      <c r="W4" s="1263"/>
    </row>
    <row r="5" spans="1:27" ht="27.75" customHeight="1"/>
    <row r="6" spans="1:27" ht="17.25">
      <c r="A6" s="1264" t="s">
        <v>285</v>
      </c>
      <c r="B6" s="1264"/>
      <c r="C6" s="1264"/>
      <c r="D6" s="1264"/>
    </row>
    <row r="7" spans="1:27" ht="23.25" customHeight="1">
      <c r="A7" s="1265" t="s">
        <v>241</v>
      </c>
      <c r="B7" s="1266"/>
      <c r="C7" s="1266"/>
      <c r="D7" s="1266"/>
      <c r="E7" s="1266"/>
      <c r="F7" s="1266"/>
      <c r="G7" s="1266"/>
      <c r="H7" s="1267" t="s">
        <v>242</v>
      </c>
      <c r="I7" s="1267"/>
      <c r="J7" s="1267"/>
      <c r="K7" s="1267"/>
      <c r="L7" s="1267"/>
      <c r="M7" s="1267"/>
      <c r="N7" s="1267"/>
      <c r="O7" s="1268" t="s">
        <v>243</v>
      </c>
      <c r="P7" s="1268"/>
      <c r="Q7" s="1268"/>
      <c r="R7" s="1268"/>
      <c r="S7" s="1268"/>
      <c r="T7" s="1268"/>
      <c r="U7" s="1268"/>
      <c r="V7" s="1268"/>
      <c r="W7" s="1269"/>
      <c r="AA7" s="240" t="s">
        <v>590</v>
      </c>
    </row>
    <row r="8" spans="1:27" ht="11.25" customHeight="1">
      <c r="A8" s="1011"/>
      <c r="B8" s="1013" t="s">
        <v>286</v>
      </c>
      <c r="C8" s="1013"/>
      <c r="D8" s="1013"/>
      <c r="E8" s="1013"/>
      <c r="F8" s="1013"/>
      <c r="G8" s="1242"/>
      <c r="H8" s="1259"/>
      <c r="I8" s="1259"/>
      <c r="J8" s="1259"/>
      <c r="K8" s="1259"/>
      <c r="L8" s="1259"/>
      <c r="M8" s="1260"/>
      <c r="N8" s="1261" t="s">
        <v>246</v>
      </c>
      <c r="O8" s="581" t="s">
        <v>250</v>
      </c>
      <c r="P8" s="1248"/>
      <c r="Q8" s="1248"/>
      <c r="R8" s="1248"/>
      <c r="S8" s="1248"/>
      <c r="T8" s="1003" t="s">
        <v>259</v>
      </c>
      <c r="U8" s="1003"/>
      <c r="V8" s="582"/>
      <c r="W8" s="583" t="s">
        <v>248</v>
      </c>
      <c r="Y8" s="301">
        <f>P8*V8</f>
        <v>0</v>
      </c>
      <c r="Z8" s="998">
        <f>SUM(Y8:Y12)</f>
        <v>0</v>
      </c>
      <c r="AA8" s="998" t="str" cm="1">
        <f t="array" ref="AA8">_xlfn.IFS(H8="","",H8=Z8,"OK",H8&lt;&gt;Z8,"NG")</f>
        <v/>
      </c>
    </row>
    <row r="9" spans="1:27" ht="11.25" customHeight="1">
      <c r="A9" s="1012"/>
      <c r="B9" s="1014"/>
      <c r="C9" s="1014"/>
      <c r="D9" s="1014"/>
      <c r="E9" s="1014"/>
      <c r="F9" s="1014"/>
      <c r="G9" s="1243"/>
      <c r="H9" s="1259"/>
      <c r="I9" s="1259"/>
      <c r="J9" s="1259"/>
      <c r="K9" s="1259"/>
      <c r="L9" s="1259"/>
      <c r="M9" s="1260"/>
      <c r="N9" s="1261"/>
      <c r="O9" s="584" t="s">
        <v>250</v>
      </c>
      <c r="P9" s="1245"/>
      <c r="Q9" s="1245"/>
      <c r="R9" s="1245"/>
      <c r="S9" s="1245"/>
      <c r="T9" s="1209" t="s">
        <v>259</v>
      </c>
      <c r="U9" s="1209"/>
      <c r="V9" s="585"/>
      <c r="W9" s="586" t="s">
        <v>248</v>
      </c>
      <c r="Y9" s="301">
        <f t="shared" ref="Y9:Y10" si="0">P9*V9</f>
        <v>0</v>
      </c>
      <c r="Z9" s="998"/>
      <c r="AA9" s="998"/>
    </row>
    <row r="10" spans="1:27" ht="11.25" customHeight="1">
      <c r="A10" s="1012"/>
      <c r="B10" s="1014"/>
      <c r="C10" s="1014"/>
      <c r="D10" s="1014"/>
      <c r="E10" s="1014"/>
      <c r="F10" s="1014"/>
      <c r="G10" s="1243"/>
      <c r="H10" s="1259"/>
      <c r="I10" s="1259"/>
      <c r="J10" s="1259"/>
      <c r="K10" s="1259"/>
      <c r="L10" s="1259"/>
      <c r="M10" s="1260"/>
      <c r="N10" s="1261"/>
      <c r="O10" s="584" t="s">
        <v>250</v>
      </c>
      <c r="P10" s="1245"/>
      <c r="Q10" s="1245"/>
      <c r="R10" s="1245"/>
      <c r="S10" s="1245"/>
      <c r="T10" s="1209" t="s">
        <v>259</v>
      </c>
      <c r="U10" s="1209"/>
      <c r="V10" s="585"/>
      <c r="W10" s="586" t="s">
        <v>248</v>
      </c>
      <c r="Y10" s="301">
        <f t="shared" si="0"/>
        <v>0</v>
      </c>
      <c r="Z10" s="998"/>
      <c r="AA10" s="998"/>
    </row>
    <row r="11" spans="1:27" ht="11.25" customHeight="1">
      <c r="A11" s="1012"/>
      <c r="B11" s="1014"/>
      <c r="C11" s="1014"/>
      <c r="D11" s="1014"/>
      <c r="E11" s="1014"/>
      <c r="F11" s="1014"/>
      <c r="G11" s="1243"/>
      <c r="H11" s="1259"/>
      <c r="I11" s="1259"/>
      <c r="J11" s="1259"/>
      <c r="K11" s="1259"/>
      <c r="L11" s="1259"/>
      <c r="M11" s="1260"/>
      <c r="N11" s="1261"/>
      <c r="O11" s="584" t="s">
        <v>250</v>
      </c>
      <c r="P11" s="1245"/>
      <c r="Q11" s="1245"/>
      <c r="R11" s="1245"/>
      <c r="S11" s="1245"/>
      <c r="T11" s="1209" t="s">
        <v>259</v>
      </c>
      <c r="U11" s="1209"/>
      <c r="V11" s="585"/>
      <c r="W11" s="586" t="s">
        <v>265</v>
      </c>
      <c r="Y11" s="301">
        <f>P11*V11</f>
        <v>0</v>
      </c>
      <c r="Z11" s="998"/>
      <c r="AA11" s="998"/>
    </row>
    <row r="12" spans="1:27" ht="11.25" customHeight="1">
      <c r="A12" s="1012"/>
      <c r="B12" s="1014"/>
      <c r="C12" s="1014"/>
      <c r="D12" s="1014"/>
      <c r="E12" s="1014"/>
      <c r="F12" s="1014"/>
      <c r="G12" s="1243"/>
      <c r="H12" s="1259"/>
      <c r="I12" s="1259"/>
      <c r="J12" s="1259"/>
      <c r="K12" s="1259"/>
      <c r="L12" s="1259"/>
      <c r="M12" s="1260"/>
      <c r="N12" s="1261"/>
      <c r="O12" s="584" t="s">
        <v>250</v>
      </c>
      <c r="P12" s="1245"/>
      <c r="Q12" s="1245"/>
      <c r="R12" s="1245"/>
      <c r="S12" s="1245"/>
      <c r="T12" s="1209" t="s">
        <v>259</v>
      </c>
      <c r="U12" s="1209"/>
      <c r="V12" s="585"/>
      <c r="W12" s="586" t="s">
        <v>274</v>
      </c>
      <c r="Y12" s="301">
        <f>P12*V12</f>
        <v>0</v>
      </c>
      <c r="Z12" s="998"/>
      <c r="AA12" s="998"/>
    </row>
    <row r="13" spans="1:27" ht="11.25" customHeight="1">
      <c r="A13" s="1238"/>
      <c r="B13" s="1031"/>
      <c r="C13" s="1031"/>
      <c r="D13" s="1031"/>
      <c r="E13" s="1031"/>
      <c r="F13" s="1031"/>
      <c r="G13" s="1244"/>
      <c r="H13" s="1259"/>
      <c r="I13" s="1259"/>
      <c r="J13" s="1259"/>
      <c r="K13" s="1259"/>
      <c r="L13" s="1259"/>
      <c r="M13" s="1260"/>
      <c r="N13" s="1261"/>
      <c r="O13" s="587"/>
      <c r="P13" s="1246" t="s">
        <v>593</v>
      </c>
      <c r="Q13" s="1246"/>
      <c r="R13" s="1246"/>
      <c r="S13" s="1246"/>
      <c r="T13" s="1246"/>
      <c r="U13" s="1246"/>
      <c r="V13" s="1246"/>
      <c r="W13" s="1247"/>
      <c r="Y13" s="301"/>
    </row>
    <row r="14" spans="1:27" ht="11.25" customHeight="1">
      <c r="A14" s="1011"/>
      <c r="B14" s="1013" t="s">
        <v>287</v>
      </c>
      <c r="C14" s="1013"/>
      <c r="D14" s="1013"/>
      <c r="E14" s="1013"/>
      <c r="F14" s="1013"/>
      <c r="G14" s="1242"/>
      <c r="H14" s="1259"/>
      <c r="I14" s="1259"/>
      <c r="J14" s="1259"/>
      <c r="K14" s="1259"/>
      <c r="L14" s="1259"/>
      <c r="M14" s="1260"/>
      <c r="N14" s="1261" t="s">
        <v>246</v>
      </c>
      <c r="O14" s="581" t="s">
        <v>250</v>
      </c>
      <c r="P14" s="1248"/>
      <c r="Q14" s="1248"/>
      <c r="R14" s="1248"/>
      <c r="S14" s="1248"/>
      <c r="T14" s="1003" t="s">
        <v>259</v>
      </c>
      <c r="U14" s="1003"/>
      <c r="V14" s="582"/>
      <c r="W14" s="588" t="s">
        <v>248</v>
      </c>
      <c r="Y14" s="301">
        <f>P19*V19</f>
        <v>0</v>
      </c>
      <c r="Z14" s="998">
        <f>SUM(Y17:Y19)</f>
        <v>0</v>
      </c>
      <c r="AA14" s="998" t="str" cm="1">
        <f t="array" ref="AA14">_xlfn.IFS(H14="","",H14=Z14,"OK",H14&lt;&gt;Z14,"NG")</f>
        <v/>
      </c>
    </row>
    <row r="15" spans="1:27" ht="11.25" customHeight="1">
      <c r="A15" s="1012"/>
      <c r="B15" s="1014"/>
      <c r="C15" s="1014"/>
      <c r="D15" s="1014"/>
      <c r="E15" s="1014"/>
      <c r="F15" s="1014"/>
      <c r="G15" s="1243"/>
      <c r="H15" s="1259"/>
      <c r="I15" s="1259"/>
      <c r="J15" s="1259"/>
      <c r="K15" s="1259"/>
      <c r="L15" s="1259"/>
      <c r="M15" s="1260"/>
      <c r="N15" s="1261"/>
      <c r="O15" s="584" t="s">
        <v>250</v>
      </c>
      <c r="P15" s="1245"/>
      <c r="Q15" s="1245"/>
      <c r="R15" s="1245"/>
      <c r="S15" s="1245"/>
      <c r="T15" s="1209" t="s">
        <v>259</v>
      </c>
      <c r="U15" s="1209"/>
      <c r="V15" s="585"/>
      <c r="W15" s="589" t="s">
        <v>248</v>
      </c>
      <c r="Y15" s="301">
        <f t="shared" ref="Y15:Y23" si="1">P15*V15</f>
        <v>0</v>
      </c>
      <c r="Z15" s="998"/>
      <c r="AA15" s="998"/>
    </row>
    <row r="16" spans="1:27" ht="11.25" customHeight="1">
      <c r="A16" s="1012"/>
      <c r="B16" s="1014"/>
      <c r="C16" s="1014"/>
      <c r="D16" s="1014"/>
      <c r="E16" s="1014"/>
      <c r="F16" s="1014"/>
      <c r="G16" s="1243"/>
      <c r="H16" s="1259"/>
      <c r="I16" s="1259"/>
      <c r="J16" s="1259"/>
      <c r="K16" s="1259"/>
      <c r="L16" s="1259"/>
      <c r="M16" s="1260"/>
      <c r="N16" s="1261"/>
      <c r="O16" s="584" t="s">
        <v>250</v>
      </c>
      <c r="P16" s="1245"/>
      <c r="Q16" s="1245"/>
      <c r="R16" s="1245"/>
      <c r="S16" s="1245"/>
      <c r="T16" s="1209" t="s">
        <v>259</v>
      </c>
      <c r="U16" s="1209"/>
      <c r="V16" s="585"/>
      <c r="W16" s="589" t="s">
        <v>248</v>
      </c>
      <c r="Y16" s="301">
        <f t="shared" si="1"/>
        <v>0</v>
      </c>
      <c r="Z16" s="998"/>
      <c r="AA16" s="998"/>
    </row>
    <row r="17" spans="1:27" ht="11.25" customHeight="1">
      <c r="A17" s="1012"/>
      <c r="B17" s="1014"/>
      <c r="C17" s="1014"/>
      <c r="D17" s="1014"/>
      <c r="E17" s="1014"/>
      <c r="F17" s="1014"/>
      <c r="G17" s="1243"/>
      <c r="H17" s="1259"/>
      <c r="I17" s="1259"/>
      <c r="J17" s="1259"/>
      <c r="K17" s="1259"/>
      <c r="L17" s="1259"/>
      <c r="M17" s="1260"/>
      <c r="N17" s="1261"/>
      <c r="O17" s="584" t="s">
        <v>250</v>
      </c>
      <c r="P17" s="1245"/>
      <c r="Q17" s="1245"/>
      <c r="R17" s="1245"/>
      <c r="S17" s="1245"/>
      <c r="T17" s="1209" t="s">
        <v>259</v>
      </c>
      <c r="U17" s="1209"/>
      <c r="V17" s="585"/>
      <c r="W17" s="589" t="s">
        <v>248</v>
      </c>
      <c r="Y17" s="301">
        <f t="shared" si="1"/>
        <v>0</v>
      </c>
      <c r="Z17" s="998"/>
      <c r="AA17" s="998"/>
    </row>
    <row r="18" spans="1:27" ht="11.25" customHeight="1">
      <c r="A18" s="1238"/>
      <c r="B18" s="1031"/>
      <c r="C18" s="1031"/>
      <c r="D18" s="1031"/>
      <c r="E18" s="1031"/>
      <c r="F18" s="1031"/>
      <c r="G18" s="1244"/>
      <c r="H18" s="1259"/>
      <c r="I18" s="1259"/>
      <c r="J18" s="1259"/>
      <c r="K18" s="1259"/>
      <c r="L18" s="1259"/>
      <c r="M18" s="1260"/>
      <c r="N18" s="1261"/>
      <c r="O18" s="587"/>
      <c r="P18" s="1246" t="s">
        <v>593</v>
      </c>
      <c r="Q18" s="1246"/>
      <c r="R18" s="1246"/>
      <c r="S18" s="1246"/>
      <c r="T18" s="1246"/>
      <c r="U18" s="1246"/>
      <c r="V18" s="1246"/>
      <c r="W18" s="1247"/>
      <c r="Y18" s="301"/>
    </row>
    <row r="19" spans="1:27" ht="11.25" customHeight="1">
      <c r="A19" s="1011"/>
      <c r="B19" s="1256" t="s">
        <v>288</v>
      </c>
      <c r="C19" s="1256"/>
      <c r="D19" s="1256"/>
      <c r="E19" s="1256"/>
      <c r="F19" s="1256"/>
      <c r="G19" s="1242"/>
      <c r="H19" s="1216"/>
      <c r="I19" s="1217"/>
      <c r="J19" s="1217"/>
      <c r="K19" s="1217"/>
      <c r="L19" s="1217"/>
      <c r="M19" s="1217"/>
      <c r="N19" s="1222" t="s">
        <v>246</v>
      </c>
      <c r="O19" s="581" t="s">
        <v>250</v>
      </c>
      <c r="P19" s="1248"/>
      <c r="Q19" s="1248"/>
      <c r="R19" s="1248"/>
      <c r="S19" s="1248"/>
      <c r="T19" s="1003" t="s">
        <v>259</v>
      </c>
      <c r="U19" s="1003"/>
      <c r="V19" s="582"/>
      <c r="W19" s="588" t="s">
        <v>248</v>
      </c>
      <c r="Y19" s="301">
        <f t="shared" si="1"/>
        <v>0</v>
      </c>
      <c r="Z19" s="998">
        <f>SUM(Y19:Y21)</f>
        <v>0</v>
      </c>
      <c r="AA19" s="998" t="str" cm="1">
        <f t="array" ref="AA19">_xlfn.IFS(H19="","",H19=Z19,"OK",H19&lt;&gt;Z19,"NG")</f>
        <v/>
      </c>
    </row>
    <row r="20" spans="1:27" ht="11.25" customHeight="1">
      <c r="A20" s="1012"/>
      <c r="B20" s="1257"/>
      <c r="C20" s="1257"/>
      <c r="D20" s="1257"/>
      <c r="E20" s="1257"/>
      <c r="F20" s="1257"/>
      <c r="G20" s="1243"/>
      <c r="H20" s="1218"/>
      <c r="I20" s="1219"/>
      <c r="J20" s="1219"/>
      <c r="K20" s="1219"/>
      <c r="L20" s="1219"/>
      <c r="M20" s="1219"/>
      <c r="N20" s="1223"/>
      <c r="O20" s="584" t="s">
        <v>250</v>
      </c>
      <c r="P20" s="1245"/>
      <c r="Q20" s="1245"/>
      <c r="R20" s="1245"/>
      <c r="S20" s="1245"/>
      <c r="T20" s="1209" t="s">
        <v>259</v>
      </c>
      <c r="U20" s="1209"/>
      <c r="V20" s="585"/>
      <c r="W20" s="589" t="s">
        <v>248</v>
      </c>
      <c r="Y20" s="301">
        <f t="shared" si="1"/>
        <v>0</v>
      </c>
      <c r="Z20" s="998"/>
      <c r="AA20" s="998"/>
    </row>
    <row r="21" spans="1:27" ht="11.25" customHeight="1">
      <c r="A21" s="1012"/>
      <c r="B21" s="1257"/>
      <c r="C21" s="1257"/>
      <c r="D21" s="1257"/>
      <c r="E21" s="1257"/>
      <c r="F21" s="1257"/>
      <c r="G21" s="1243"/>
      <c r="H21" s="1218"/>
      <c r="I21" s="1219"/>
      <c r="J21" s="1219"/>
      <c r="K21" s="1219"/>
      <c r="L21" s="1219"/>
      <c r="M21" s="1219"/>
      <c r="N21" s="1223"/>
      <c r="O21" s="584" t="s">
        <v>250</v>
      </c>
      <c r="P21" s="1245"/>
      <c r="Q21" s="1245"/>
      <c r="R21" s="1245"/>
      <c r="S21" s="1245"/>
      <c r="T21" s="1209" t="s">
        <v>259</v>
      </c>
      <c r="U21" s="1209"/>
      <c r="V21" s="585"/>
      <c r="W21" s="589" t="s">
        <v>248</v>
      </c>
      <c r="Y21" s="301">
        <f t="shared" si="1"/>
        <v>0</v>
      </c>
      <c r="Z21" s="998"/>
      <c r="AA21" s="998"/>
    </row>
    <row r="22" spans="1:27" ht="11.25" customHeight="1">
      <c r="A22" s="1238"/>
      <c r="B22" s="1258"/>
      <c r="C22" s="1258"/>
      <c r="D22" s="1258"/>
      <c r="E22" s="1258"/>
      <c r="F22" s="1258"/>
      <c r="G22" s="1244"/>
      <c r="H22" s="1220"/>
      <c r="I22" s="1221"/>
      <c r="J22" s="1221"/>
      <c r="K22" s="1221"/>
      <c r="L22" s="1221"/>
      <c r="M22" s="1221"/>
      <c r="N22" s="1224"/>
      <c r="O22" s="584"/>
      <c r="P22" s="1246" t="s">
        <v>593</v>
      </c>
      <c r="Q22" s="1246"/>
      <c r="R22" s="1246"/>
      <c r="S22" s="1246"/>
      <c r="T22" s="1246"/>
      <c r="U22" s="1246"/>
      <c r="V22" s="1246"/>
      <c r="W22" s="1247"/>
      <c r="Y22" s="301"/>
    </row>
    <row r="23" spans="1:27" ht="11.25" customHeight="1">
      <c r="A23" s="1011"/>
      <c r="B23" s="1256" t="s">
        <v>289</v>
      </c>
      <c r="C23" s="1256"/>
      <c r="D23" s="1256"/>
      <c r="E23" s="1256"/>
      <c r="F23" s="1256"/>
      <c r="G23" s="1242"/>
      <c r="H23" s="1216"/>
      <c r="I23" s="1217"/>
      <c r="J23" s="1217"/>
      <c r="K23" s="1217"/>
      <c r="L23" s="1217"/>
      <c r="M23" s="1217"/>
      <c r="N23" s="1222" t="s">
        <v>246</v>
      </c>
      <c r="O23" s="581" t="s">
        <v>250</v>
      </c>
      <c r="P23" s="1248"/>
      <c r="Q23" s="1248"/>
      <c r="R23" s="1248"/>
      <c r="S23" s="1248"/>
      <c r="T23" s="1003" t="s">
        <v>259</v>
      </c>
      <c r="U23" s="1003"/>
      <c r="V23" s="582"/>
      <c r="W23" s="588" t="s">
        <v>248</v>
      </c>
      <c r="Y23" s="301">
        <f t="shared" si="1"/>
        <v>0</v>
      </c>
      <c r="Z23" s="998">
        <f>SUM(Y23:Y25)</f>
        <v>0</v>
      </c>
      <c r="AA23" s="998" t="str" cm="1">
        <f t="array" ref="AA23">_xlfn.IFS(H23="","",H23=Z23,"OK",H23&lt;&gt;Z23,"NG")</f>
        <v/>
      </c>
    </row>
    <row r="24" spans="1:27" ht="11.25" customHeight="1">
      <c r="A24" s="1012"/>
      <c r="B24" s="1257"/>
      <c r="C24" s="1257"/>
      <c r="D24" s="1257"/>
      <c r="E24" s="1257"/>
      <c r="F24" s="1257"/>
      <c r="G24" s="1243"/>
      <c r="H24" s="1218"/>
      <c r="I24" s="1219"/>
      <c r="J24" s="1219"/>
      <c r="K24" s="1219"/>
      <c r="L24" s="1219"/>
      <c r="M24" s="1219"/>
      <c r="N24" s="1223"/>
      <c r="O24" s="584" t="s">
        <v>250</v>
      </c>
      <c r="P24" s="1245"/>
      <c r="Q24" s="1245"/>
      <c r="R24" s="1245"/>
      <c r="S24" s="1245"/>
      <c r="T24" s="1209" t="s">
        <v>259</v>
      </c>
      <c r="U24" s="1209"/>
      <c r="V24" s="585"/>
      <c r="W24" s="589" t="s">
        <v>248</v>
      </c>
      <c r="Y24" s="301">
        <f>P24*V24</f>
        <v>0</v>
      </c>
      <c r="Z24" s="998"/>
      <c r="AA24" s="998"/>
    </row>
    <row r="25" spans="1:27" ht="11.25" customHeight="1">
      <c r="A25" s="1012"/>
      <c r="B25" s="1257"/>
      <c r="C25" s="1257"/>
      <c r="D25" s="1257"/>
      <c r="E25" s="1257"/>
      <c r="F25" s="1257"/>
      <c r="G25" s="1243"/>
      <c r="H25" s="1218"/>
      <c r="I25" s="1219"/>
      <c r="J25" s="1219"/>
      <c r="K25" s="1219"/>
      <c r="L25" s="1219"/>
      <c r="M25" s="1219"/>
      <c r="N25" s="1223"/>
      <c r="O25" s="584" t="s">
        <v>250</v>
      </c>
      <c r="P25" s="1245"/>
      <c r="Q25" s="1245"/>
      <c r="R25" s="1245"/>
      <c r="S25" s="1245"/>
      <c r="T25" s="1209" t="s">
        <v>259</v>
      </c>
      <c r="U25" s="1209"/>
      <c r="V25" s="585"/>
      <c r="W25" s="589" t="s">
        <v>248</v>
      </c>
      <c r="Y25" s="301">
        <f t="shared" ref="Y25:Y27" si="2">P25*V25</f>
        <v>0</v>
      </c>
      <c r="Z25" s="998"/>
      <c r="AA25" s="998"/>
    </row>
    <row r="26" spans="1:27" ht="11.25" customHeight="1">
      <c r="A26" s="1238"/>
      <c r="B26" s="1258"/>
      <c r="C26" s="1258"/>
      <c r="D26" s="1258"/>
      <c r="E26" s="1258"/>
      <c r="F26" s="1258"/>
      <c r="G26" s="1244"/>
      <c r="H26" s="1220"/>
      <c r="I26" s="1221"/>
      <c r="J26" s="1221"/>
      <c r="K26" s="1221"/>
      <c r="L26" s="1221"/>
      <c r="M26" s="1221"/>
      <c r="N26" s="1224"/>
      <c r="O26" s="584"/>
      <c r="P26" s="1246" t="s">
        <v>593</v>
      </c>
      <c r="Q26" s="1246"/>
      <c r="R26" s="1246"/>
      <c r="S26" s="1246"/>
      <c r="T26" s="1246"/>
      <c r="U26" s="1246"/>
      <c r="V26" s="1246"/>
      <c r="W26" s="1247"/>
      <c r="Y26" s="301"/>
    </row>
    <row r="27" spans="1:27" ht="9.9499999999999993" customHeight="1">
      <c r="A27" s="1028"/>
      <c r="B27" s="1013" t="s">
        <v>271</v>
      </c>
      <c r="C27" s="1013"/>
      <c r="D27" s="1013"/>
      <c r="E27" s="1013"/>
      <c r="F27" s="1013"/>
      <c r="G27" s="1013"/>
      <c r="H27" s="1216"/>
      <c r="I27" s="1217"/>
      <c r="J27" s="1217"/>
      <c r="K27" s="1217"/>
      <c r="L27" s="1217"/>
      <c r="M27" s="1217"/>
      <c r="N27" s="1254" t="s">
        <v>246</v>
      </c>
      <c r="O27" s="581" t="s">
        <v>250</v>
      </c>
      <c r="P27" s="1248"/>
      <c r="Q27" s="1248"/>
      <c r="R27" s="1248"/>
      <c r="S27" s="1248"/>
      <c r="T27" s="1003" t="s">
        <v>259</v>
      </c>
      <c r="U27" s="1003"/>
      <c r="V27" s="582"/>
      <c r="W27" s="583" t="s">
        <v>265</v>
      </c>
      <c r="Y27" s="301">
        <f t="shared" si="2"/>
        <v>0</v>
      </c>
      <c r="AA27" s="240" t="str" cm="1">
        <f t="array" ref="AA27">_xlfn.IFS(H27="","",H27=Z27,"OK",H27&lt;&gt;Z27,"NG")</f>
        <v/>
      </c>
    </row>
    <row r="28" spans="1:27" ht="9.9499999999999993" customHeight="1">
      <c r="A28" s="1030"/>
      <c r="B28" s="1031"/>
      <c r="C28" s="1031"/>
      <c r="D28" s="1031"/>
      <c r="E28" s="1031"/>
      <c r="F28" s="1031"/>
      <c r="G28" s="1031"/>
      <c r="H28" s="1220"/>
      <c r="I28" s="1221"/>
      <c r="J28" s="1221"/>
      <c r="K28" s="1221"/>
      <c r="L28" s="1221"/>
      <c r="M28" s="1221"/>
      <c r="N28" s="1255"/>
      <c r="O28" s="587"/>
      <c r="P28" s="1246" t="s">
        <v>593</v>
      </c>
      <c r="Q28" s="1246"/>
      <c r="R28" s="1246"/>
      <c r="S28" s="1246"/>
      <c r="T28" s="1246"/>
      <c r="U28" s="1246"/>
      <c r="V28" s="1246"/>
      <c r="W28" s="1247"/>
      <c r="Y28" s="301"/>
    </row>
    <row r="29" spans="1:27" ht="9.9499999999999993" customHeight="1">
      <c r="A29" s="1028"/>
      <c r="B29" s="1013" t="s">
        <v>290</v>
      </c>
      <c r="C29" s="1013"/>
      <c r="D29" s="1013"/>
      <c r="E29" s="1013"/>
      <c r="F29" s="1013"/>
      <c r="G29" s="1013"/>
      <c r="H29" s="1216"/>
      <c r="I29" s="1217"/>
      <c r="J29" s="1217"/>
      <c r="K29" s="1217"/>
      <c r="L29" s="1217"/>
      <c r="M29" s="1217"/>
      <c r="N29" s="1254" t="s">
        <v>246</v>
      </c>
      <c r="O29" s="581" t="s">
        <v>250</v>
      </c>
      <c r="P29" s="1248"/>
      <c r="Q29" s="1248"/>
      <c r="R29" s="1248"/>
      <c r="S29" s="1248"/>
      <c r="T29" s="1003" t="s">
        <v>259</v>
      </c>
      <c r="U29" s="1003"/>
      <c r="V29" s="582"/>
      <c r="W29" s="583" t="s">
        <v>274</v>
      </c>
      <c r="Y29" s="301">
        <f t="shared" ref="Y29:Y57" si="3">P29*V29</f>
        <v>0</v>
      </c>
    </row>
    <row r="30" spans="1:27" ht="9.9499999999999993" customHeight="1">
      <c r="A30" s="1030"/>
      <c r="B30" s="1031"/>
      <c r="C30" s="1031"/>
      <c r="D30" s="1031"/>
      <c r="E30" s="1031"/>
      <c r="F30" s="1031"/>
      <c r="G30" s="1031"/>
      <c r="H30" s="1220"/>
      <c r="I30" s="1221"/>
      <c r="J30" s="1221"/>
      <c r="K30" s="1221"/>
      <c r="L30" s="1221"/>
      <c r="M30" s="1221"/>
      <c r="N30" s="1255"/>
      <c r="O30" s="587"/>
      <c r="P30" s="1246" t="s">
        <v>593</v>
      </c>
      <c r="Q30" s="1246"/>
      <c r="R30" s="1246"/>
      <c r="S30" s="1246"/>
      <c r="T30" s="1246"/>
      <c r="U30" s="1246"/>
      <c r="V30" s="1246"/>
      <c r="W30" s="1247"/>
      <c r="Y30" s="301"/>
    </row>
    <row r="31" spans="1:27" ht="11.1" customHeight="1">
      <c r="A31" s="302"/>
      <c r="B31" s="1013" t="s">
        <v>291</v>
      </c>
      <c r="C31" s="1013"/>
      <c r="D31" s="1013"/>
      <c r="E31" s="1013"/>
      <c r="F31" s="1013"/>
      <c r="G31" s="303"/>
      <c r="H31" s="1216"/>
      <c r="I31" s="1217"/>
      <c r="J31" s="1217"/>
      <c r="K31" s="1217"/>
      <c r="L31" s="1217"/>
      <c r="M31" s="1217"/>
      <c r="N31" s="1251" t="s">
        <v>246</v>
      </c>
      <c r="O31" s="581" t="s">
        <v>250</v>
      </c>
      <c r="P31" s="1248"/>
      <c r="Q31" s="1248"/>
      <c r="R31" s="1248"/>
      <c r="S31" s="1248"/>
      <c r="T31" s="1003" t="s">
        <v>259</v>
      </c>
      <c r="U31" s="1003"/>
      <c r="V31" s="582"/>
      <c r="W31" s="583" t="s">
        <v>265</v>
      </c>
      <c r="Y31" s="301">
        <f t="shared" si="3"/>
        <v>0</v>
      </c>
    </row>
    <row r="32" spans="1:27" ht="11.1" customHeight="1">
      <c r="A32" s="304"/>
      <c r="B32" s="1014"/>
      <c r="C32" s="1014"/>
      <c r="D32" s="1014"/>
      <c r="E32" s="1014"/>
      <c r="F32" s="1014"/>
      <c r="G32" s="305"/>
      <c r="H32" s="1218"/>
      <c r="I32" s="1219"/>
      <c r="J32" s="1219"/>
      <c r="K32" s="1219"/>
      <c r="L32" s="1219"/>
      <c r="M32" s="1219"/>
      <c r="N32" s="1252"/>
      <c r="O32" s="584" t="s">
        <v>250</v>
      </c>
      <c r="P32" s="1245"/>
      <c r="Q32" s="1245"/>
      <c r="R32" s="1245"/>
      <c r="S32" s="1245"/>
      <c r="T32" s="1209" t="s">
        <v>259</v>
      </c>
      <c r="U32" s="1209"/>
      <c r="V32" s="585"/>
      <c r="W32" s="586" t="s">
        <v>265</v>
      </c>
      <c r="Y32" s="301">
        <f>P32*V32</f>
        <v>0</v>
      </c>
    </row>
    <row r="33" spans="1:25" ht="11.1" customHeight="1">
      <c r="A33" s="306"/>
      <c r="B33" s="1031"/>
      <c r="C33" s="1031"/>
      <c r="D33" s="1031"/>
      <c r="E33" s="1031"/>
      <c r="F33" s="1031"/>
      <c r="G33" s="307"/>
      <c r="H33" s="1220"/>
      <c r="I33" s="1221"/>
      <c r="J33" s="1221"/>
      <c r="K33" s="1221"/>
      <c r="L33" s="1221"/>
      <c r="M33" s="1221"/>
      <c r="N33" s="1253"/>
      <c r="O33" s="587"/>
      <c r="P33" s="1246" t="s">
        <v>593</v>
      </c>
      <c r="Q33" s="1246"/>
      <c r="R33" s="1246"/>
      <c r="S33" s="1246"/>
      <c r="T33" s="1246"/>
      <c r="U33" s="1246"/>
      <c r="V33" s="1246"/>
      <c r="W33" s="1247"/>
      <c r="Y33" s="301"/>
    </row>
    <row r="34" spans="1:25" ht="9.9499999999999993" customHeight="1">
      <c r="A34" s="302"/>
      <c r="B34" s="1013" t="s">
        <v>292</v>
      </c>
      <c r="C34" s="1013"/>
      <c r="D34" s="1013"/>
      <c r="E34" s="1013"/>
      <c r="F34" s="1013"/>
      <c r="G34" s="1249"/>
      <c r="H34" s="1216"/>
      <c r="I34" s="1217"/>
      <c r="J34" s="1217"/>
      <c r="K34" s="1217"/>
      <c r="L34" s="1217"/>
      <c r="M34" s="1217"/>
      <c r="N34" s="1222" t="s">
        <v>246</v>
      </c>
      <c r="O34" s="581" t="s">
        <v>250</v>
      </c>
      <c r="P34" s="1248"/>
      <c r="Q34" s="1248"/>
      <c r="R34" s="1248"/>
      <c r="S34" s="1248"/>
      <c r="T34" s="1003" t="s">
        <v>259</v>
      </c>
      <c r="U34" s="1003"/>
      <c r="V34" s="582"/>
      <c r="W34" s="583" t="s">
        <v>265</v>
      </c>
      <c r="Y34" s="301">
        <f t="shared" si="3"/>
        <v>0</v>
      </c>
    </row>
    <row r="35" spans="1:25" ht="9.9499999999999993" customHeight="1">
      <c r="A35" s="306"/>
      <c r="B35" s="1031"/>
      <c r="C35" s="1031"/>
      <c r="D35" s="1031"/>
      <c r="E35" s="1031"/>
      <c r="F35" s="1031"/>
      <c r="G35" s="1250"/>
      <c r="H35" s="1220"/>
      <c r="I35" s="1221"/>
      <c r="J35" s="1221"/>
      <c r="K35" s="1221"/>
      <c r="L35" s="1221"/>
      <c r="M35" s="1221"/>
      <c r="N35" s="1224"/>
      <c r="O35" s="587"/>
      <c r="P35" s="1246" t="s">
        <v>593</v>
      </c>
      <c r="Q35" s="1246"/>
      <c r="R35" s="1246"/>
      <c r="S35" s="1246"/>
      <c r="T35" s="1246"/>
      <c r="U35" s="1246"/>
      <c r="V35" s="1246"/>
      <c r="W35" s="1247"/>
      <c r="Y35" s="301"/>
    </row>
    <row r="36" spans="1:25" ht="9.9499999999999993" customHeight="1">
      <c r="A36" s="1028"/>
      <c r="B36" s="1013" t="s">
        <v>293</v>
      </c>
      <c r="C36" s="1013"/>
      <c r="D36" s="1013"/>
      <c r="E36" s="1013"/>
      <c r="F36" s="1013"/>
      <c r="G36" s="1249"/>
      <c r="H36" s="1216"/>
      <c r="I36" s="1217"/>
      <c r="J36" s="1217"/>
      <c r="K36" s="1217"/>
      <c r="L36" s="1217"/>
      <c r="M36" s="1217"/>
      <c r="N36" s="1222" t="s">
        <v>246</v>
      </c>
      <c r="O36" s="581" t="s">
        <v>250</v>
      </c>
      <c r="P36" s="1248"/>
      <c r="Q36" s="1248"/>
      <c r="R36" s="1248"/>
      <c r="S36" s="1248"/>
      <c r="T36" s="1003" t="s">
        <v>259</v>
      </c>
      <c r="U36" s="1003"/>
      <c r="V36" s="582"/>
      <c r="W36" s="583" t="s">
        <v>274</v>
      </c>
      <c r="Y36" s="301">
        <f t="shared" si="3"/>
        <v>0</v>
      </c>
    </row>
    <row r="37" spans="1:25" ht="9.9499999999999993" customHeight="1">
      <c r="A37" s="1030"/>
      <c r="B37" s="1031"/>
      <c r="C37" s="1031"/>
      <c r="D37" s="1031"/>
      <c r="E37" s="1031"/>
      <c r="F37" s="1031"/>
      <c r="G37" s="1250"/>
      <c r="H37" s="1220"/>
      <c r="I37" s="1221"/>
      <c r="J37" s="1221"/>
      <c r="K37" s="1221"/>
      <c r="L37" s="1221"/>
      <c r="M37" s="1221"/>
      <c r="N37" s="1224"/>
      <c r="O37" s="587"/>
      <c r="P37" s="1246" t="s">
        <v>593</v>
      </c>
      <c r="Q37" s="1246"/>
      <c r="R37" s="1246"/>
      <c r="S37" s="1246"/>
      <c r="T37" s="1246"/>
      <c r="U37" s="1246"/>
      <c r="V37" s="1246"/>
      <c r="W37" s="1247"/>
      <c r="Y37" s="301"/>
    </row>
    <row r="38" spans="1:25" ht="9.9499999999999993" customHeight="1">
      <c r="A38" s="1028"/>
      <c r="B38" s="1013" t="s">
        <v>294</v>
      </c>
      <c r="C38" s="1013"/>
      <c r="D38" s="1013"/>
      <c r="E38" s="1013"/>
      <c r="F38" s="1013"/>
      <c r="G38" s="1249"/>
      <c r="H38" s="1216"/>
      <c r="I38" s="1217"/>
      <c r="J38" s="1217"/>
      <c r="K38" s="1217"/>
      <c r="L38" s="1217"/>
      <c r="M38" s="1217"/>
      <c r="N38" s="1222" t="s">
        <v>246</v>
      </c>
      <c r="O38" s="581" t="s">
        <v>250</v>
      </c>
      <c r="P38" s="1248"/>
      <c r="Q38" s="1248"/>
      <c r="R38" s="1248"/>
      <c r="S38" s="1248"/>
      <c r="T38" s="1003" t="s">
        <v>259</v>
      </c>
      <c r="U38" s="1003"/>
      <c r="V38" s="582"/>
      <c r="W38" s="583" t="s">
        <v>274</v>
      </c>
      <c r="Y38" s="301">
        <f t="shared" si="3"/>
        <v>0</v>
      </c>
    </row>
    <row r="39" spans="1:25" ht="9.9499999999999993" customHeight="1">
      <c r="A39" s="1030"/>
      <c r="B39" s="1031"/>
      <c r="C39" s="1031"/>
      <c r="D39" s="1031"/>
      <c r="E39" s="1031"/>
      <c r="F39" s="1031"/>
      <c r="G39" s="1250"/>
      <c r="H39" s="1220"/>
      <c r="I39" s="1221"/>
      <c r="J39" s="1221"/>
      <c r="K39" s="1221"/>
      <c r="L39" s="1221"/>
      <c r="M39" s="1221"/>
      <c r="N39" s="1224"/>
      <c r="O39" s="587"/>
      <c r="P39" s="1246" t="s">
        <v>593</v>
      </c>
      <c r="Q39" s="1246"/>
      <c r="R39" s="1246"/>
      <c r="S39" s="1246"/>
      <c r="T39" s="1246"/>
      <c r="U39" s="1246"/>
      <c r="V39" s="1246"/>
      <c r="W39" s="1247"/>
      <c r="Y39" s="301"/>
    </row>
    <row r="40" spans="1:25" ht="9.9499999999999993" customHeight="1">
      <c r="A40" s="1028"/>
      <c r="B40" s="1013" t="s">
        <v>295</v>
      </c>
      <c r="C40" s="1013"/>
      <c r="D40" s="1013"/>
      <c r="E40" s="1013"/>
      <c r="F40" s="1013"/>
      <c r="G40" s="1249"/>
      <c r="H40" s="1216"/>
      <c r="I40" s="1217"/>
      <c r="J40" s="1217"/>
      <c r="K40" s="1217"/>
      <c r="L40" s="1217"/>
      <c r="M40" s="1217"/>
      <c r="N40" s="1222" t="s">
        <v>246</v>
      </c>
      <c r="O40" s="584" t="s">
        <v>250</v>
      </c>
      <c r="P40" s="1245"/>
      <c r="Q40" s="1245"/>
      <c r="R40" s="1245"/>
      <c r="S40" s="1245"/>
      <c r="T40" s="1209" t="s">
        <v>259</v>
      </c>
      <c r="U40" s="1209"/>
      <c r="V40" s="585"/>
      <c r="W40" s="586" t="s">
        <v>265</v>
      </c>
      <c r="Y40" s="301">
        <f t="shared" si="3"/>
        <v>0</v>
      </c>
    </row>
    <row r="41" spans="1:25" ht="9.9499999999999993" customHeight="1">
      <c r="A41" s="1030"/>
      <c r="B41" s="1031"/>
      <c r="C41" s="1031"/>
      <c r="D41" s="1031"/>
      <c r="E41" s="1031"/>
      <c r="F41" s="1031"/>
      <c r="G41" s="1250"/>
      <c r="H41" s="1220"/>
      <c r="I41" s="1221"/>
      <c r="J41" s="1221"/>
      <c r="K41" s="1221"/>
      <c r="L41" s="1221"/>
      <c r="M41" s="1221"/>
      <c r="N41" s="1224"/>
      <c r="O41" s="587"/>
      <c r="P41" s="1246" t="s">
        <v>593</v>
      </c>
      <c r="Q41" s="1246"/>
      <c r="R41" s="1246"/>
      <c r="S41" s="1246"/>
      <c r="T41" s="1246"/>
      <c r="U41" s="1246"/>
      <c r="V41" s="1246"/>
      <c r="W41" s="1247"/>
      <c r="Y41" s="301"/>
    </row>
    <row r="42" spans="1:25" ht="9.9499999999999993" customHeight="1">
      <c r="A42" s="1028"/>
      <c r="B42" s="1013" t="s">
        <v>296</v>
      </c>
      <c r="C42" s="1013"/>
      <c r="D42" s="1013"/>
      <c r="E42" s="1013"/>
      <c r="F42" s="1013"/>
      <c r="G42" s="1249"/>
      <c r="H42" s="1216"/>
      <c r="I42" s="1217"/>
      <c r="J42" s="1217"/>
      <c r="K42" s="1217"/>
      <c r="L42" s="1217"/>
      <c r="M42" s="1217"/>
      <c r="N42" s="1222" t="s">
        <v>246</v>
      </c>
      <c r="O42" s="584" t="s">
        <v>250</v>
      </c>
      <c r="P42" s="1245"/>
      <c r="Q42" s="1245"/>
      <c r="R42" s="1245"/>
      <c r="S42" s="1245"/>
      <c r="T42" s="1209" t="s">
        <v>259</v>
      </c>
      <c r="U42" s="1209"/>
      <c r="V42" s="585"/>
      <c r="W42" s="586" t="s">
        <v>265</v>
      </c>
      <c r="Y42" s="301">
        <f t="shared" si="3"/>
        <v>0</v>
      </c>
    </row>
    <row r="43" spans="1:25" ht="9.9499999999999993" customHeight="1">
      <c r="A43" s="1030"/>
      <c r="B43" s="1031"/>
      <c r="C43" s="1031"/>
      <c r="D43" s="1031"/>
      <c r="E43" s="1031"/>
      <c r="F43" s="1031"/>
      <c r="G43" s="1250"/>
      <c r="H43" s="1220"/>
      <c r="I43" s="1221"/>
      <c r="J43" s="1221"/>
      <c r="K43" s="1221"/>
      <c r="L43" s="1221"/>
      <c r="M43" s="1221"/>
      <c r="N43" s="1224"/>
      <c r="O43" s="587"/>
      <c r="P43" s="1246" t="s">
        <v>593</v>
      </c>
      <c r="Q43" s="1246"/>
      <c r="R43" s="1246"/>
      <c r="S43" s="1246"/>
      <c r="T43" s="1246"/>
      <c r="U43" s="1246"/>
      <c r="V43" s="1246"/>
      <c r="W43" s="1247"/>
      <c r="Y43" s="301"/>
    </row>
    <row r="44" spans="1:25" ht="9.9499999999999993" customHeight="1">
      <c r="A44" s="1028"/>
      <c r="B44" s="1013" t="s">
        <v>297</v>
      </c>
      <c r="C44" s="1013"/>
      <c r="D44" s="1013"/>
      <c r="E44" s="1013"/>
      <c r="F44" s="1013"/>
      <c r="G44" s="1249"/>
      <c r="H44" s="1216"/>
      <c r="I44" s="1217"/>
      <c r="J44" s="1217"/>
      <c r="K44" s="1217"/>
      <c r="L44" s="1217"/>
      <c r="M44" s="1217"/>
      <c r="N44" s="1222" t="s">
        <v>246</v>
      </c>
      <c r="O44" s="584" t="s">
        <v>250</v>
      </c>
      <c r="P44" s="1245"/>
      <c r="Q44" s="1245"/>
      <c r="R44" s="1245"/>
      <c r="S44" s="1245"/>
      <c r="T44" s="1209" t="s">
        <v>259</v>
      </c>
      <c r="U44" s="1209"/>
      <c r="V44" s="585"/>
      <c r="W44" s="586" t="s">
        <v>265</v>
      </c>
      <c r="Y44" s="301">
        <f t="shared" si="3"/>
        <v>0</v>
      </c>
    </row>
    <row r="45" spans="1:25" ht="9.9499999999999993" customHeight="1">
      <c r="A45" s="1030"/>
      <c r="B45" s="1031"/>
      <c r="C45" s="1031"/>
      <c r="D45" s="1031"/>
      <c r="E45" s="1031"/>
      <c r="F45" s="1031"/>
      <c r="G45" s="1250"/>
      <c r="H45" s="1220"/>
      <c r="I45" s="1221"/>
      <c r="J45" s="1221"/>
      <c r="K45" s="1221"/>
      <c r="L45" s="1221"/>
      <c r="M45" s="1221"/>
      <c r="N45" s="1224"/>
      <c r="O45" s="587"/>
      <c r="P45" s="1246" t="s">
        <v>593</v>
      </c>
      <c r="Q45" s="1246"/>
      <c r="R45" s="1246"/>
      <c r="S45" s="1246"/>
      <c r="T45" s="1246"/>
      <c r="U45" s="1246"/>
      <c r="V45" s="1246"/>
      <c r="W45" s="1247"/>
      <c r="Y45" s="301"/>
    </row>
    <row r="46" spans="1:25" ht="9.9499999999999993" customHeight="1">
      <c r="A46" s="1028"/>
      <c r="B46" s="1013" t="s">
        <v>298</v>
      </c>
      <c r="C46" s="1013"/>
      <c r="D46" s="1013"/>
      <c r="E46" s="1013"/>
      <c r="F46" s="1013"/>
      <c r="G46" s="1249"/>
      <c r="H46" s="1216"/>
      <c r="I46" s="1217"/>
      <c r="J46" s="1217"/>
      <c r="K46" s="1217"/>
      <c r="L46" s="1217"/>
      <c r="M46" s="1217"/>
      <c r="N46" s="1222" t="s">
        <v>246</v>
      </c>
      <c r="O46" s="584" t="s">
        <v>250</v>
      </c>
      <c r="P46" s="1245"/>
      <c r="Q46" s="1245"/>
      <c r="R46" s="1245"/>
      <c r="S46" s="1245"/>
      <c r="T46" s="1209" t="s">
        <v>259</v>
      </c>
      <c r="U46" s="1209"/>
      <c r="V46" s="585"/>
      <c r="W46" s="586" t="s">
        <v>274</v>
      </c>
      <c r="Y46" s="301">
        <f t="shared" si="3"/>
        <v>0</v>
      </c>
    </row>
    <row r="47" spans="1:25" ht="9.9499999999999993" customHeight="1">
      <c r="A47" s="1030"/>
      <c r="B47" s="1031"/>
      <c r="C47" s="1031"/>
      <c r="D47" s="1031"/>
      <c r="E47" s="1031"/>
      <c r="F47" s="1031"/>
      <c r="G47" s="1250"/>
      <c r="H47" s="1220"/>
      <c r="I47" s="1221"/>
      <c r="J47" s="1221"/>
      <c r="K47" s="1221"/>
      <c r="L47" s="1221"/>
      <c r="M47" s="1221"/>
      <c r="N47" s="1224"/>
      <c r="O47" s="587"/>
      <c r="P47" s="1246" t="s">
        <v>593</v>
      </c>
      <c r="Q47" s="1246"/>
      <c r="R47" s="1246"/>
      <c r="S47" s="1246"/>
      <c r="T47" s="1246"/>
      <c r="U47" s="1246"/>
      <c r="V47" s="1246"/>
      <c r="W47" s="1247"/>
      <c r="Y47" s="301"/>
    </row>
    <row r="48" spans="1:25" ht="9.9499999999999993" customHeight="1">
      <c r="A48" s="1028"/>
      <c r="B48" s="1013" t="s">
        <v>299</v>
      </c>
      <c r="C48" s="1013"/>
      <c r="D48" s="1013"/>
      <c r="E48" s="1013"/>
      <c r="F48" s="1013"/>
      <c r="G48" s="1249"/>
      <c r="H48" s="1216"/>
      <c r="I48" s="1217"/>
      <c r="J48" s="1217"/>
      <c r="K48" s="1217"/>
      <c r="L48" s="1217"/>
      <c r="M48" s="1217"/>
      <c r="N48" s="1222" t="s">
        <v>246</v>
      </c>
      <c r="O48" s="584" t="s">
        <v>250</v>
      </c>
      <c r="P48" s="1245"/>
      <c r="Q48" s="1245"/>
      <c r="R48" s="1245"/>
      <c r="S48" s="1245"/>
      <c r="T48" s="1209" t="s">
        <v>259</v>
      </c>
      <c r="U48" s="1209"/>
      <c r="V48" s="585"/>
      <c r="W48" s="586" t="s">
        <v>265</v>
      </c>
      <c r="Y48" s="301">
        <f t="shared" si="3"/>
        <v>0</v>
      </c>
    </row>
    <row r="49" spans="1:27" ht="9.9499999999999993" customHeight="1">
      <c r="A49" s="1030"/>
      <c r="B49" s="1031"/>
      <c r="C49" s="1031"/>
      <c r="D49" s="1031"/>
      <c r="E49" s="1031"/>
      <c r="F49" s="1031"/>
      <c r="G49" s="1250"/>
      <c r="H49" s="1220"/>
      <c r="I49" s="1221"/>
      <c r="J49" s="1221"/>
      <c r="K49" s="1221"/>
      <c r="L49" s="1221"/>
      <c r="M49" s="1221"/>
      <c r="N49" s="1224"/>
      <c r="O49" s="587"/>
      <c r="P49" s="1246" t="s">
        <v>593</v>
      </c>
      <c r="Q49" s="1246"/>
      <c r="R49" s="1246"/>
      <c r="S49" s="1246"/>
      <c r="T49" s="1246"/>
      <c r="U49" s="1246"/>
      <c r="V49" s="1246"/>
      <c r="W49" s="1247"/>
      <c r="Y49" s="301"/>
    </row>
    <row r="50" spans="1:27" ht="9.9499999999999993" customHeight="1">
      <c r="A50" s="1028"/>
      <c r="B50" s="1013" t="s">
        <v>300</v>
      </c>
      <c r="C50" s="1013"/>
      <c r="D50" s="1013"/>
      <c r="E50" s="1013"/>
      <c r="F50" s="1013"/>
      <c r="G50" s="1249"/>
      <c r="H50" s="1216"/>
      <c r="I50" s="1217"/>
      <c r="J50" s="1217"/>
      <c r="K50" s="1217"/>
      <c r="L50" s="1217"/>
      <c r="M50" s="1217"/>
      <c r="N50" s="1222" t="s">
        <v>246</v>
      </c>
      <c r="O50" s="584" t="s">
        <v>250</v>
      </c>
      <c r="P50" s="1245"/>
      <c r="Q50" s="1245"/>
      <c r="R50" s="1245"/>
      <c r="S50" s="1245"/>
      <c r="T50" s="1209" t="s">
        <v>259</v>
      </c>
      <c r="U50" s="1209"/>
      <c r="V50" s="585"/>
      <c r="W50" s="586" t="s">
        <v>1</v>
      </c>
      <c r="Y50" s="301">
        <f t="shared" si="3"/>
        <v>0</v>
      </c>
    </row>
    <row r="51" spans="1:27" ht="9.9499999999999993" customHeight="1">
      <c r="A51" s="1030"/>
      <c r="B51" s="1031"/>
      <c r="C51" s="1031"/>
      <c r="D51" s="1031"/>
      <c r="E51" s="1031"/>
      <c r="F51" s="1031"/>
      <c r="G51" s="1250"/>
      <c r="H51" s="1220"/>
      <c r="I51" s="1221"/>
      <c r="J51" s="1221"/>
      <c r="K51" s="1221"/>
      <c r="L51" s="1221"/>
      <c r="M51" s="1221"/>
      <c r="N51" s="1224"/>
      <c r="O51" s="587"/>
      <c r="P51" s="1246" t="s">
        <v>593</v>
      </c>
      <c r="Q51" s="1246"/>
      <c r="R51" s="1246"/>
      <c r="S51" s="1246"/>
      <c r="T51" s="1246"/>
      <c r="U51" s="1246"/>
      <c r="V51" s="1246"/>
      <c r="W51" s="1247"/>
      <c r="Y51" s="301"/>
    </row>
    <row r="52" spans="1:27" ht="9.9499999999999993" customHeight="1">
      <c r="A52" s="1028"/>
      <c r="B52" s="1013" t="s">
        <v>301</v>
      </c>
      <c r="C52" s="1013"/>
      <c r="D52" s="1013"/>
      <c r="E52" s="1013"/>
      <c r="F52" s="1013"/>
      <c r="G52" s="1249"/>
      <c r="H52" s="1216"/>
      <c r="I52" s="1217"/>
      <c r="J52" s="1217"/>
      <c r="K52" s="1217"/>
      <c r="L52" s="1217"/>
      <c r="M52" s="1217"/>
      <c r="N52" s="1222" t="s">
        <v>246</v>
      </c>
      <c r="O52" s="581" t="s">
        <v>250</v>
      </c>
      <c r="P52" s="1248"/>
      <c r="Q52" s="1248"/>
      <c r="R52" s="1248"/>
      <c r="S52" s="1248"/>
      <c r="T52" s="1003" t="s">
        <v>259</v>
      </c>
      <c r="U52" s="1003"/>
      <c r="V52" s="582"/>
      <c r="W52" s="583" t="s">
        <v>274</v>
      </c>
      <c r="Y52" s="301">
        <f>P52*V52</f>
        <v>0</v>
      </c>
    </row>
    <row r="53" spans="1:27" ht="9.9499999999999993" customHeight="1">
      <c r="A53" s="1030"/>
      <c r="B53" s="1031"/>
      <c r="C53" s="1031"/>
      <c r="D53" s="1031"/>
      <c r="E53" s="1031"/>
      <c r="F53" s="1031"/>
      <c r="G53" s="1250"/>
      <c r="H53" s="1220"/>
      <c r="I53" s="1221"/>
      <c r="J53" s="1221"/>
      <c r="K53" s="1221"/>
      <c r="L53" s="1221"/>
      <c r="M53" s="1221"/>
      <c r="N53" s="1224"/>
      <c r="O53" s="587"/>
      <c r="P53" s="1246" t="s">
        <v>593</v>
      </c>
      <c r="Q53" s="1246"/>
      <c r="R53" s="1246"/>
      <c r="S53" s="1246"/>
      <c r="T53" s="1246"/>
      <c r="U53" s="1246"/>
      <c r="V53" s="1246"/>
      <c r="W53" s="1247"/>
      <c r="Y53" s="301"/>
    </row>
    <row r="54" spans="1:27" ht="9.9499999999999993" customHeight="1">
      <c r="A54" s="308"/>
      <c r="B54" s="1045"/>
      <c r="C54" s="1045"/>
      <c r="D54" s="1045"/>
      <c r="E54" s="1045"/>
      <c r="F54" s="1045"/>
      <c r="G54" s="305"/>
      <c r="H54" s="1216"/>
      <c r="I54" s="1217"/>
      <c r="J54" s="1217"/>
      <c r="K54" s="1217"/>
      <c r="L54" s="1217"/>
      <c r="M54" s="1217"/>
      <c r="N54" s="1222" t="s">
        <v>246</v>
      </c>
      <c r="O54" s="581" t="s">
        <v>250</v>
      </c>
      <c r="P54" s="1248"/>
      <c r="Q54" s="1248"/>
      <c r="R54" s="1248"/>
      <c r="S54" s="1248"/>
      <c r="T54" s="1003" t="s">
        <v>259</v>
      </c>
      <c r="U54" s="1003"/>
      <c r="V54" s="582"/>
      <c r="W54" s="583" t="s">
        <v>274</v>
      </c>
      <c r="Y54" s="301">
        <f>P54*V54</f>
        <v>0</v>
      </c>
    </row>
    <row r="55" spans="1:27" ht="9.9499999999999993" customHeight="1">
      <c r="A55" s="308"/>
      <c r="B55" s="1046"/>
      <c r="C55" s="1046"/>
      <c r="D55" s="1046"/>
      <c r="E55" s="1046"/>
      <c r="F55" s="1046"/>
      <c r="G55" s="305"/>
      <c r="H55" s="1220"/>
      <c r="I55" s="1221"/>
      <c r="J55" s="1221"/>
      <c r="K55" s="1221"/>
      <c r="L55" s="1221"/>
      <c r="M55" s="1221"/>
      <c r="N55" s="1224"/>
      <c r="O55" s="587"/>
      <c r="P55" s="1246" t="s">
        <v>593</v>
      </c>
      <c r="Q55" s="1246"/>
      <c r="R55" s="1246"/>
      <c r="S55" s="1246"/>
      <c r="T55" s="1246"/>
      <c r="U55" s="1246"/>
      <c r="V55" s="1246"/>
      <c r="W55" s="1247"/>
      <c r="Y55" s="301"/>
    </row>
    <row r="56" spans="1:27" ht="11.25" customHeight="1">
      <c r="A56" s="1011"/>
      <c r="B56" s="1239" t="s">
        <v>302</v>
      </c>
      <c r="C56" s="1239"/>
      <c r="D56" s="1239"/>
      <c r="E56" s="1239"/>
      <c r="F56" s="1239"/>
      <c r="G56" s="1242" t="s">
        <v>303</v>
      </c>
      <c r="H56" s="1216"/>
      <c r="I56" s="1217"/>
      <c r="J56" s="1217"/>
      <c r="K56" s="1217"/>
      <c r="L56" s="1217"/>
      <c r="M56" s="1217"/>
      <c r="N56" s="1222" t="s">
        <v>246</v>
      </c>
      <c r="O56" s="584" t="s">
        <v>250</v>
      </c>
      <c r="P56" s="1245"/>
      <c r="Q56" s="1245"/>
      <c r="R56" s="1245"/>
      <c r="S56" s="1245"/>
      <c r="T56" s="1209" t="s">
        <v>259</v>
      </c>
      <c r="U56" s="1209"/>
      <c r="V56" s="585"/>
      <c r="W56" s="589" t="s">
        <v>248</v>
      </c>
      <c r="Y56" s="301">
        <f t="shared" si="3"/>
        <v>0</v>
      </c>
    </row>
    <row r="57" spans="1:27" ht="11.25" customHeight="1">
      <c r="A57" s="1012"/>
      <c r="B57" s="1240"/>
      <c r="C57" s="1240"/>
      <c r="D57" s="1240"/>
      <c r="E57" s="1240"/>
      <c r="F57" s="1240"/>
      <c r="G57" s="1243"/>
      <c r="H57" s="1218"/>
      <c r="I57" s="1219"/>
      <c r="J57" s="1219"/>
      <c r="K57" s="1219"/>
      <c r="L57" s="1219"/>
      <c r="M57" s="1219"/>
      <c r="N57" s="1223"/>
      <c r="O57" s="584" t="s">
        <v>250</v>
      </c>
      <c r="P57" s="1245"/>
      <c r="Q57" s="1245"/>
      <c r="R57" s="1245"/>
      <c r="S57" s="1245"/>
      <c r="T57" s="1209" t="s">
        <v>259</v>
      </c>
      <c r="U57" s="1209"/>
      <c r="V57" s="585"/>
      <c r="W57" s="589" t="s">
        <v>248</v>
      </c>
      <c r="Y57" s="301">
        <f t="shared" si="3"/>
        <v>0</v>
      </c>
    </row>
    <row r="58" spans="1:27" ht="11.25" customHeight="1">
      <c r="A58" s="1238"/>
      <c r="B58" s="1241"/>
      <c r="C58" s="1241"/>
      <c r="D58" s="1241"/>
      <c r="E58" s="1241"/>
      <c r="F58" s="1241"/>
      <c r="G58" s="1244"/>
      <c r="H58" s="1220"/>
      <c r="I58" s="1221"/>
      <c r="J58" s="1221"/>
      <c r="K58" s="1221"/>
      <c r="L58" s="1221"/>
      <c r="M58" s="1221"/>
      <c r="N58" s="1224"/>
      <c r="O58" s="584"/>
      <c r="P58" s="1246" t="s">
        <v>593</v>
      </c>
      <c r="Q58" s="1246"/>
      <c r="R58" s="1246"/>
      <c r="S58" s="1246"/>
      <c r="T58" s="1246"/>
      <c r="U58" s="1246"/>
      <c r="V58" s="1246"/>
      <c r="W58" s="1247"/>
      <c r="Y58" s="301"/>
    </row>
    <row r="59" spans="1:27" ht="11.25" customHeight="1">
      <c r="A59" s="302"/>
      <c r="B59" s="1213" t="s">
        <v>304</v>
      </c>
      <c r="C59" s="1213"/>
      <c r="D59" s="1213"/>
      <c r="E59" s="1213"/>
      <c r="F59" s="1213"/>
      <c r="G59" s="303"/>
      <c r="H59" s="1216"/>
      <c r="I59" s="1217"/>
      <c r="J59" s="1217"/>
      <c r="K59" s="1217"/>
      <c r="L59" s="1217"/>
      <c r="M59" s="1217"/>
      <c r="N59" s="1222" t="s">
        <v>246</v>
      </c>
      <c r="O59" s="1225" t="s">
        <v>277</v>
      </c>
      <c r="P59" s="1003"/>
      <c r="Q59" s="1003"/>
      <c r="R59" s="1003"/>
      <c r="S59" s="1003"/>
      <c r="T59" s="1226"/>
      <c r="U59" s="1226"/>
      <c r="V59" s="1226"/>
      <c r="W59" s="284" t="s">
        <v>18</v>
      </c>
      <c r="Y59" s="309">
        <f>T59</f>
        <v>0</v>
      </c>
      <c r="Z59" s="998">
        <f>SUM(Y59:Y62)</f>
        <v>0</v>
      </c>
      <c r="AA59" s="998" t="str" cm="1">
        <f t="array" ref="AA59">_xlfn.IFS(H59="","",H59=Z59,"OK",H59&lt;&gt;Z59,"NG")</f>
        <v/>
      </c>
    </row>
    <row r="60" spans="1:27" ht="11.25" customHeight="1">
      <c r="A60" s="304"/>
      <c r="B60" s="1214"/>
      <c r="C60" s="1214"/>
      <c r="D60" s="1214"/>
      <c r="E60" s="1214"/>
      <c r="F60" s="1214"/>
      <c r="G60" s="305"/>
      <c r="H60" s="1218"/>
      <c r="I60" s="1219"/>
      <c r="J60" s="1219"/>
      <c r="K60" s="1219"/>
      <c r="L60" s="1219"/>
      <c r="M60" s="1219"/>
      <c r="N60" s="1223"/>
      <c r="O60" s="1208" t="s">
        <v>278</v>
      </c>
      <c r="P60" s="1209"/>
      <c r="Q60" s="1209"/>
      <c r="R60" s="1209"/>
      <c r="S60" s="1209"/>
      <c r="T60" s="1210"/>
      <c r="U60" s="1210"/>
      <c r="V60" s="1210"/>
      <c r="W60" s="590" t="s">
        <v>18</v>
      </c>
      <c r="Y60" s="309">
        <f t="shared" ref="Y60:Y62" si="4">T60</f>
        <v>0</v>
      </c>
      <c r="Z60" s="998"/>
      <c r="AA60" s="998"/>
    </row>
    <row r="61" spans="1:27" ht="11.25" customHeight="1">
      <c r="A61" s="304"/>
      <c r="B61" s="1214"/>
      <c r="C61" s="1214"/>
      <c r="D61" s="1214"/>
      <c r="E61" s="1214"/>
      <c r="F61" s="1214"/>
      <c r="G61" s="305"/>
      <c r="H61" s="1218"/>
      <c r="I61" s="1219"/>
      <c r="J61" s="1219"/>
      <c r="K61" s="1219"/>
      <c r="L61" s="1219"/>
      <c r="M61" s="1219"/>
      <c r="N61" s="1223"/>
      <c r="O61" s="1208" t="s">
        <v>279</v>
      </c>
      <c r="P61" s="1209"/>
      <c r="Q61" s="1209"/>
      <c r="R61" s="1209"/>
      <c r="S61" s="1209"/>
      <c r="T61" s="1210"/>
      <c r="U61" s="1210"/>
      <c r="V61" s="1210"/>
      <c r="W61" s="590" t="s">
        <v>18</v>
      </c>
      <c r="Y61" s="309">
        <f t="shared" si="4"/>
        <v>0</v>
      </c>
      <c r="Z61" s="998"/>
      <c r="AA61" s="998"/>
    </row>
    <row r="62" spans="1:27" ht="11.25" customHeight="1">
      <c r="A62" s="306"/>
      <c r="B62" s="1215"/>
      <c r="C62" s="1215"/>
      <c r="D62" s="1215"/>
      <c r="E62" s="1215"/>
      <c r="F62" s="1215"/>
      <c r="G62" s="307"/>
      <c r="H62" s="1220"/>
      <c r="I62" s="1221"/>
      <c r="J62" s="1221"/>
      <c r="K62" s="1221"/>
      <c r="L62" s="1221"/>
      <c r="M62" s="1221"/>
      <c r="N62" s="1224"/>
      <c r="O62" s="1211" t="s">
        <v>280</v>
      </c>
      <c r="P62" s="1043"/>
      <c r="Q62" s="1043"/>
      <c r="R62" s="1043"/>
      <c r="S62" s="1043"/>
      <c r="T62" s="1212"/>
      <c r="U62" s="1212"/>
      <c r="V62" s="1212"/>
      <c r="W62" s="591" t="s">
        <v>18</v>
      </c>
      <c r="Y62" s="309">
        <f t="shared" si="4"/>
        <v>0</v>
      </c>
      <c r="Z62" s="998"/>
      <c r="AA62" s="998"/>
    </row>
    <row r="63" spans="1:27" ht="18.75" customHeight="1">
      <c r="A63" s="310"/>
      <c r="B63" s="1227" t="s">
        <v>305</v>
      </c>
      <c r="C63" s="1227"/>
      <c r="D63" s="1227"/>
      <c r="E63" s="1227"/>
      <c r="F63" s="1227"/>
      <c r="G63" s="311"/>
      <c r="H63" s="1228"/>
      <c r="I63" s="1228"/>
      <c r="J63" s="1228"/>
      <c r="K63" s="1228"/>
      <c r="L63" s="1228"/>
      <c r="M63" s="1229"/>
      <c r="N63" s="312" t="s">
        <v>246</v>
      </c>
      <c r="O63" s="1230"/>
      <c r="P63" s="1230"/>
      <c r="Q63" s="1230"/>
      <c r="R63" s="1230"/>
      <c r="S63" s="1230"/>
      <c r="T63" s="1230"/>
      <c r="U63" s="1230"/>
      <c r="V63" s="1230"/>
      <c r="W63" s="1231"/>
    </row>
    <row r="64" spans="1:27" ht="19.5" customHeight="1">
      <c r="A64" s="1232" t="s">
        <v>282</v>
      </c>
      <c r="B64" s="1233"/>
      <c r="C64" s="1233"/>
      <c r="D64" s="1233"/>
      <c r="E64" s="1233"/>
      <c r="F64" s="1233"/>
      <c r="G64" s="1233"/>
      <c r="H64" s="1234" t="str">
        <f>IF(SUM(H8:M63)=0,"",SUM(H8:M63))</f>
        <v/>
      </c>
      <c r="I64" s="1234"/>
      <c r="J64" s="1234"/>
      <c r="K64" s="1234"/>
      <c r="L64" s="1234"/>
      <c r="M64" s="1235"/>
      <c r="N64" s="313" t="s">
        <v>246</v>
      </c>
      <c r="O64" s="1236"/>
      <c r="P64" s="1236"/>
      <c r="Q64" s="1236"/>
      <c r="R64" s="1236"/>
      <c r="S64" s="1236"/>
      <c r="T64" s="1236"/>
      <c r="U64" s="1236"/>
      <c r="V64" s="1236"/>
      <c r="W64" s="1237"/>
      <c r="AA64" s="314"/>
    </row>
    <row r="65" spans="1:1" ht="13.5">
      <c r="A65" s="240" t="s">
        <v>284</v>
      </c>
    </row>
    <row r="66" spans="1:1" ht="13.5">
      <c r="A66" s="240" t="s">
        <v>630</v>
      </c>
    </row>
    <row r="67" spans="1:1" ht="13.5">
      <c r="A67" s="240" t="s">
        <v>629</v>
      </c>
    </row>
  </sheetData>
  <sheetProtection sheet="1" objects="1" scenarios="1"/>
  <mergeCells count="210">
    <mergeCell ref="O1:W1"/>
    <mergeCell ref="T2:W2"/>
    <mergeCell ref="J4:K4"/>
    <mergeCell ref="M4:W4"/>
    <mergeCell ref="A6:D6"/>
    <mergeCell ref="A7:G7"/>
    <mergeCell ref="H7:N7"/>
    <mergeCell ref="O7:W7"/>
    <mergeCell ref="A4:C4"/>
    <mergeCell ref="D4:I4"/>
    <mergeCell ref="A8:A13"/>
    <mergeCell ref="B8:F13"/>
    <mergeCell ref="G8:G13"/>
    <mergeCell ref="H8:M13"/>
    <mergeCell ref="N8:N13"/>
    <mergeCell ref="P8:S8"/>
    <mergeCell ref="A14:A18"/>
    <mergeCell ref="B14:F18"/>
    <mergeCell ref="G14:G18"/>
    <mergeCell ref="H14:M18"/>
    <mergeCell ref="N14:N18"/>
    <mergeCell ref="P14:S14"/>
    <mergeCell ref="P18:W18"/>
    <mergeCell ref="T8:U8"/>
    <mergeCell ref="P9:S9"/>
    <mergeCell ref="T9:U9"/>
    <mergeCell ref="P10:S10"/>
    <mergeCell ref="T10:U10"/>
    <mergeCell ref="P11:S11"/>
    <mergeCell ref="T11:U11"/>
    <mergeCell ref="P12:S12"/>
    <mergeCell ref="Z14:Z17"/>
    <mergeCell ref="AA14:AA17"/>
    <mergeCell ref="P15:S15"/>
    <mergeCell ref="T15:U15"/>
    <mergeCell ref="P16:S16"/>
    <mergeCell ref="T16:U16"/>
    <mergeCell ref="P17:S17"/>
    <mergeCell ref="T17:U17"/>
    <mergeCell ref="T12:U12"/>
    <mergeCell ref="P13:W13"/>
    <mergeCell ref="Z8:Z12"/>
    <mergeCell ref="AA8:AA12"/>
    <mergeCell ref="T14:U14"/>
    <mergeCell ref="T19:U19"/>
    <mergeCell ref="Z19:Z21"/>
    <mergeCell ref="AA19:AA21"/>
    <mergeCell ref="P20:S20"/>
    <mergeCell ref="T20:U20"/>
    <mergeCell ref="P21:S21"/>
    <mergeCell ref="T21:U21"/>
    <mergeCell ref="A19:A22"/>
    <mergeCell ref="B19:F22"/>
    <mergeCell ref="G19:G22"/>
    <mergeCell ref="H19:M22"/>
    <mergeCell ref="N19:N22"/>
    <mergeCell ref="P19:S19"/>
    <mergeCell ref="P22:W22"/>
    <mergeCell ref="T23:U23"/>
    <mergeCell ref="Z23:Z25"/>
    <mergeCell ref="AA23:AA25"/>
    <mergeCell ref="P24:S24"/>
    <mergeCell ref="T24:U24"/>
    <mergeCell ref="P25:S25"/>
    <mergeCell ref="T25:U25"/>
    <mergeCell ref="A23:A26"/>
    <mergeCell ref="B23:F26"/>
    <mergeCell ref="G23:G26"/>
    <mergeCell ref="H23:M26"/>
    <mergeCell ref="N23:N26"/>
    <mergeCell ref="P23:S23"/>
    <mergeCell ref="P26:W26"/>
    <mergeCell ref="T27:U27"/>
    <mergeCell ref="P28:W28"/>
    <mergeCell ref="A29:A30"/>
    <mergeCell ref="B29:F30"/>
    <mergeCell ref="G29:G30"/>
    <mergeCell ref="H29:M30"/>
    <mergeCell ref="N29:N30"/>
    <mergeCell ref="P29:S29"/>
    <mergeCell ref="T29:U29"/>
    <mergeCell ref="P30:W30"/>
    <mergeCell ref="A27:A28"/>
    <mergeCell ref="B27:F28"/>
    <mergeCell ref="G27:G28"/>
    <mergeCell ref="H27:M28"/>
    <mergeCell ref="N27:N28"/>
    <mergeCell ref="P27:S27"/>
    <mergeCell ref="B34:F35"/>
    <mergeCell ref="G34:G35"/>
    <mergeCell ref="H34:M35"/>
    <mergeCell ref="N34:N35"/>
    <mergeCell ref="P34:S34"/>
    <mergeCell ref="T34:U34"/>
    <mergeCell ref="P35:W35"/>
    <mergeCell ref="B31:F33"/>
    <mergeCell ref="H31:M33"/>
    <mergeCell ref="N31:N33"/>
    <mergeCell ref="P31:S31"/>
    <mergeCell ref="T31:U31"/>
    <mergeCell ref="P32:S32"/>
    <mergeCell ref="T32:U32"/>
    <mergeCell ref="P33:W33"/>
    <mergeCell ref="T36:U36"/>
    <mergeCell ref="P37:W37"/>
    <mergeCell ref="A38:A39"/>
    <mergeCell ref="B38:F39"/>
    <mergeCell ref="G38:G39"/>
    <mergeCell ref="H38:M39"/>
    <mergeCell ref="N38:N39"/>
    <mergeCell ref="P38:S38"/>
    <mergeCell ref="T38:U38"/>
    <mergeCell ref="P39:W39"/>
    <mergeCell ref="A36:A37"/>
    <mergeCell ref="B36:F37"/>
    <mergeCell ref="G36:G37"/>
    <mergeCell ref="H36:M37"/>
    <mergeCell ref="N36:N37"/>
    <mergeCell ref="P36:S36"/>
    <mergeCell ref="T40:U40"/>
    <mergeCell ref="P41:W41"/>
    <mergeCell ref="A42:A43"/>
    <mergeCell ref="B42:F43"/>
    <mergeCell ref="G42:G43"/>
    <mergeCell ref="H42:M43"/>
    <mergeCell ref="N42:N43"/>
    <mergeCell ref="P42:S42"/>
    <mergeCell ref="T42:U42"/>
    <mergeCell ref="P43:W43"/>
    <mergeCell ref="A40:A41"/>
    <mergeCell ref="B40:F41"/>
    <mergeCell ref="G40:G41"/>
    <mergeCell ref="H40:M41"/>
    <mergeCell ref="N40:N41"/>
    <mergeCell ref="P40:S40"/>
    <mergeCell ref="T44:U44"/>
    <mergeCell ref="P45:W45"/>
    <mergeCell ref="A46:A47"/>
    <mergeCell ref="B46:F47"/>
    <mergeCell ref="G46:G47"/>
    <mergeCell ref="H46:M47"/>
    <mergeCell ref="N46:N47"/>
    <mergeCell ref="P46:S46"/>
    <mergeCell ref="T46:U46"/>
    <mergeCell ref="P47:W47"/>
    <mergeCell ref="A44:A45"/>
    <mergeCell ref="B44:F45"/>
    <mergeCell ref="G44:G45"/>
    <mergeCell ref="H44:M45"/>
    <mergeCell ref="N44:N45"/>
    <mergeCell ref="P44:S44"/>
    <mergeCell ref="T48:U48"/>
    <mergeCell ref="P49:W49"/>
    <mergeCell ref="A50:A51"/>
    <mergeCell ref="B50:F51"/>
    <mergeCell ref="G50:G51"/>
    <mergeCell ref="H50:M51"/>
    <mergeCell ref="N50:N51"/>
    <mergeCell ref="P50:S50"/>
    <mergeCell ref="T50:U50"/>
    <mergeCell ref="P51:W51"/>
    <mergeCell ref="A48:A49"/>
    <mergeCell ref="B48:F49"/>
    <mergeCell ref="G48:G49"/>
    <mergeCell ref="H48:M49"/>
    <mergeCell ref="N48:N49"/>
    <mergeCell ref="P48:S48"/>
    <mergeCell ref="T52:U52"/>
    <mergeCell ref="P53:W53"/>
    <mergeCell ref="B54:F55"/>
    <mergeCell ref="H54:M55"/>
    <mergeCell ref="N54:N55"/>
    <mergeCell ref="P54:S54"/>
    <mergeCell ref="T54:U54"/>
    <mergeCell ref="P55:W55"/>
    <mergeCell ref="A52:A53"/>
    <mergeCell ref="B52:F53"/>
    <mergeCell ref="G52:G53"/>
    <mergeCell ref="H52:M53"/>
    <mergeCell ref="N52:N53"/>
    <mergeCell ref="P52:S52"/>
    <mergeCell ref="B63:F63"/>
    <mergeCell ref="H63:M63"/>
    <mergeCell ref="O63:W63"/>
    <mergeCell ref="A64:G64"/>
    <mergeCell ref="H64:M64"/>
    <mergeCell ref="O64:W64"/>
    <mergeCell ref="A56:A58"/>
    <mergeCell ref="B56:F58"/>
    <mergeCell ref="G56:G58"/>
    <mergeCell ref="H56:M58"/>
    <mergeCell ref="N56:N58"/>
    <mergeCell ref="P56:S56"/>
    <mergeCell ref="T56:U56"/>
    <mergeCell ref="P57:S57"/>
    <mergeCell ref="T57:U57"/>
    <mergeCell ref="P58:W58"/>
    <mergeCell ref="Z59:Z62"/>
    <mergeCell ref="AA59:AA62"/>
    <mergeCell ref="O60:S60"/>
    <mergeCell ref="T60:V60"/>
    <mergeCell ref="O61:S61"/>
    <mergeCell ref="T61:V61"/>
    <mergeCell ref="O62:S62"/>
    <mergeCell ref="T62:V62"/>
    <mergeCell ref="B59:F62"/>
    <mergeCell ref="H59:M62"/>
    <mergeCell ref="N59:N62"/>
    <mergeCell ref="O59:S59"/>
    <mergeCell ref="T59:V59"/>
  </mergeCells>
  <phoneticPr fontId="1"/>
  <conditionalFormatting sqref="B56:F58">
    <cfRule type="cellIs" dxfId="84" priority="1" operator="equal">
      <formula>"退職金（共済金）"</formula>
    </cfRule>
  </conditionalFormatting>
  <conditionalFormatting sqref="D4:I4 P8:S12 V8:W12 H8:M63 P14:S17 V14:V17 P19:S21 V19:V21 P23:S25 V23:V25 P27:S27 V27:W27 P29:S29 V29:W29 P31:S32 V31:W32 P34:S34 V34:W34 P36:S36 V36:W36 P38:S38 V38:W38 P40:S40 V40:W40 P42:S42 V42:W42 P44:S44 V44:W44 P46:S46 V46:W46 P48:S48 V48:W48 P50:S50 V50:W50 P52:S52 V52:W52 P54:S54 V54:W54 B54:F55 P56:S57 V56:V57 T59:V62">
    <cfRule type="containsBlanks" dxfId="83" priority="2">
      <formula>LEN(TRIM(B4))=0</formula>
    </cfRule>
  </conditionalFormatting>
  <conditionalFormatting sqref="D4:I4">
    <cfRule type="cellIs" dxfId="82" priority="3" operator="equal">
      <formula>"予算書 ・ 決算書"</formula>
    </cfRule>
  </conditionalFormatting>
  <dataValidations count="2">
    <dataValidation type="list" allowBlank="1" showInputMessage="1" showErrorMessage="1" sqref="B56:F58" xr:uid="{25307BCE-C037-4016-8A9F-86E9D08DCE57}">
      <formula1>"退職金,共済金"</formula1>
    </dataValidation>
    <dataValidation type="list" allowBlank="1" showInputMessage="1" showErrorMessage="1" sqref="D4:I4" xr:uid="{68144D22-B12E-4860-A78C-D0321AC9C7F3}">
      <formula1>"予算書,決算書"</formula1>
    </dataValidation>
  </dataValidations>
  <printOptions horizontalCentered="1" verticalCentered="1"/>
  <pageMargins left="0.98425196850393704" right="0.39370078740157483" top="0.59055118110236227" bottom="0.59055118110236227" header="0.51181102362204722" footer="0.51181102362204722"/>
  <pageSetup paperSize="9" scale="8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8913" r:id="rId4" name="Check Box 1">
              <controlPr defaultSize="0" autoFill="0" autoLine="0" autoPict="0">
                <anchor moveWithCells="1">
                  <from>
                    <xdr:col>13</xdr:col>
                    <xdr:colOff>285750</xdr:colOff>
                    <xdr:row>11</xdr:row>
                    <xdr:rowOff>85725</xdr:rowOff>
                  </from>
                  <to>
                    <xdr:col>15</xdr:col>
                    <xdr:colOff>57150</xdr:colOff>
                    <xdr:row>13</xdr:row>
                    <xdr:rowOff>47625</xdr:rowOff>
                  </to>
                </anchor>
              </controlPr>
            </control>
          </mc:Choice>
        </mc:AlternateContent>
        <mc:AlternateContent xmlns:mc="http://schemas.openxmlformats.org/markup-compatibility/2006">
          <mc:Choice Requires="x14">
            <control shapeId="38914" r:id="rId5" name="Check Box 2">
              <controlPr defaultSize="0" autoFill="0" autoLine="0" autoPict="0">
                <anchor moveWithCells="1">
                  <from>
                    <xdr:col>13</xdr:col>
                    <xdr:colOff>285750</xdr:colOff>
                    <xdr:row>16</xdr:row>
                    <xdr:rowOff>76200</xdr:rowOff>
                  </from>
                  <to>
                    <xdr:col>15</xdr:col>
                    <xdr:colOff>57150</xdr:colOff>
                    <xdr:row>18</xdr:row>
                    <xdr:rowOff>38100</xdr:rowOff>
                  </to>
                </anchor>
              </controlPr>
            </control>
          </mc:Choice>
        </mc:AlternateContent>
        <mc:AlternateContent xmlns:mc="http://schemas.openxmlformats.org/markup-compatibility/2006">
          <mc:Choice Requires="x14">
            <control shapeId="38915" r:id="rId6" name="Check Box 3">
              <controlPr defaultSize="0" autoFill="0" autoLine="0" autoPict="0">
                <anchor moveWithCells="1">
                  <from>
                    <xdr:col>13</xdr:col>
                    <xdr:colOff>266700</xdr:colOff>
                    <xdr:row>20</xdr:row>
                    <xdr:rowOff>85725</xdr:rowOff>
                  </from>
                  <to>
                    <xdr:col>15</xdr:col>
                    <xdr:colOff>38100</xdr:colOff>
                    <xdr:row>22</xdr:row>
                    <xdr:rowOff>47625</xdr:rowOff>
                  </to>
                </anchor>
              </controlPr>
            </control>
          </mc:Choice>
        </mc:AlternateContent>
        <mc:AlternateContent xmlns:mc="http://schemas.openxmlformats.org/markup-compatibility/2006">
          <mc:Choice Requires="x14">
            <control shapeId="38916" r:id="rId7" name="Check Box 4">
              <controlPr defaultSize="0" autoFill="0" autoLine="0" autoPict="0">
                <anchor moveWithCells="1">
                  <from>
                    <xdr:col>13</xdr:col>
                    <xdr:colOff>276225</xdr:colOff>
                    <xdr:row>24</xdr:row>
                    <xdr:rowOff>85725</xdr:rowOff>
                  </from>
                  <to>
                    <xdr:col>15</xdr:col>
                    <xdr:colOff>47625</xdr:colOff>
                    <xdr:row>26</xdr:row>
                    <xdr:rowOff>47625</xdr:rowOff>
                  </to>
                </anchor>
              </controlPr>
            </control>
          </mc:Choice>
        </mc:AlternateContent>
        <mc:AlternateContent xmlns:mc="http://schemas.openxmlformats.org/markup-compatibility/2006">
          <mc:Choice Requires="x14">
            <control shapeId="38917" r:id="rId8" name="Check Box 5">
              <controlPr defaultSize="0" autoFill="0" autoLine="0" autoPict="0">
                <anchor moveWithCells="1">
                  <from>
                    <xdr:col>13</xdr:col>
                    <xdr:colOff>266700</xdr:colOff>
                    <xdr:row>26</xdr:row>
                    <xdr:rowOff>57150</xdr:rowOff>
                  </from>
                  <to>
                    <xdr:col>15</xdr:col>
                    <xdr:colOff>38100</xdr:colOff>
                    <xdr:row>28</xdr:row>
                    <xdr:rowOff>57150</xdr:rowOff>
                  </to>
                </anchor>
              </controlPr>
            </control>
          </mc:Choice>
        </mc:AlternateContent>
        <mc:AlternateContent xmlns:mc="http://schemas.openxmlformats.org/markup-compatibility/2006">
          <mc:Choice Requires="x14">
            <control shapeId="38918" r:id="rId9" name="Check Box 6">
              <controlPr defaultSize="0" autoFill="0" autoLine="0" autoPict="0">
                <anchor moveWithCells="1">
                  <from>
                    <xdr:col>13</xdr:col>
                    <xdr:colOff>247650</xdr:colOff>
                    <xdr:row>31</xdr:row>
                    <xdr:rowOff>66675</xdr:rowOff>
                  </from>
                  <to>
                    <xdr:col>15</xdr:col>
                    <xdr:colOff>19050</xdr:colOff>
                    <xdr:row>33</xdr:row>
                    <xdr:rowOff>57150</xdr:rowOff>
                  </to>
                </anchor>
              </controlPr>
            </control>
          </mc:Choice>
        </mc:AlternateContent>
        <mc:AlternateContent xmlns:mc="http://schemas.openxmlformats.org/markup-compatibility/2006">
          <mc:Choice Requires="x14">
            <control shapeId="38919" r:id="rId10" name="Check Box 7">
              <controlPr defaultSize="0" autoFill="0" autoLine="0" autoPict="0">
                <anchor moveWithCells="1">
                  <from>
                    <xdr:col>13</xdr:col>
                    <xdr:colOff>266700</xdr:colOff>
                    <xdr:row>33</xdr:row>
                    <xdr:rowOff>57150</xdr:rowOff>
                  </from>
                  <to>
                    <xdr:col>15</xdr:col>
                    <xdr:colOff>38100</xdr:colOff>
                    <xdr:row>35</xdr:row>
                    <xdr:rowOff>57150</xdr:rowOff>
                  </to>
                </anchor>
              </controlPr>
            </control>
          </mc:Choice>
        </mc:AlternateContent>
        <mc:AlternateContent xmlns:mc="http://schemas.openxmlformats.org/markup-compatibility/2006">
          <mc:Choice Requires="x14">
            <control shapeId="38920" r:id="rId11" name="Check Box 8">
              <controlPr defaultSize="0" autoFill="0" autoLine="0" autoPict="0">
                <anchor moveWithCells="1">
                  <from>
                    <xdr:col>13</xdr:col>
                    <xdr:colOff>257175</xdr:colOff>
                    <xdr:row>28</xdr:row>
                    <xdr:rowOff>57150</xdr:rowOff>
                  </from>
                  <to>
                    <xdr:col>15</xdr:col>
                    <xdr:colOff>28575</xdr:colOff>
                    <xdr:row>30</xdr:row>
                    <xdr:rowOff>57150</xdr:rowOff>
                  </to>
                </anchor>
              </controlPr>
            </control>
          </mc:Choice>
        </mc:AlternateContent>
        <mc:AlternateContent xmlns:mc="http://schemas.openxmlformats.org/markup-compatibility/2006">
          <mc:Choice Requires="x14">
            <control shapeId="38921" r:id="rId12" name="Check Box 9">
              <controlPr defaultSize="0" autoFill="0" autoLine="0" autoPict="0">
                <anchor moveWithCells="1">
                  <from>
                    <xdr:col>13</xdr:col>
                    <xdr:colOff>266700</xdr:colOff>
                    <xdr:row>35</xdr:row>
                    <xdr:rowOff>66675</xdr:rowOff>
                  </from>
                  <to>
                    <xdr:col>15</xdr:col>
                    <xdr:colOff>38100</xdr:colOff>
                    <xdr:row>37</xdr:row>
                    <xdr:rowOff>66675</xdr:rowOff>
                  </to>
                </anchor>
              </controlPr>
            </control>
          </mc:Choice>
        </mc:AlternateContent>
        <mc:AlternateContent xmlns:mc="http://schemas.openxmlformats.org/markup-compatibility/2006">
          <mc:Choice Requires="x14">
            <control shapeId="38922" r:id="rId13" name="Check Box 10">
              <controlPr defaultSize="0" autoFill="0" autoLine="0" autoPict="0">
                <anchor moveWithCells="1">
                  <from>
                    <xdr:col>13</xdr:col>
                    <xdr:colOff>266700</xdr:colOff>
                    <xdr:row>37</xdr:row>
                    <xdr:rowOff>57150</xdr:rowOff>
                  </from>
                  <to>
                    <xdr:col>15</xdr:col>
                    <xdr:colOff>38100</xdr:colOff>
                    <xdr:row>39</xdr:row>
                    <xdr:rowOff>57150</xdr:rowOff>
                  </to>
                </anchor>
              </controlPr>
            </control>
          </mc:Choice>
        </mc:AlternateContent>
        <mc:AlternateContent xmlns:mc="http://schemas.openxmlformats.org/markup-compatibility/2006">
          <mc:Choice Requires="x14">
            <control shapeId="38923" r:id="rId14" name="Check Box 11">
              <controlPr defaultSize="0" autoFill="0" autoLine="0" autoPict="0">
                <anchor moveWithCells="1">
                  <from>
                    <xdr:col>13</xdr:col>
                    <xdr:colOff>257175</xdr:colOff>
                    <xdr:row>39</xdr:row>
                    <xdr:rowOff>66675</xdr:rowOff>
                  </from>
                  <to>
                    <xdr:col>15</xdr:col>
                    <xdr:colOff>38100</xdr:colOff>
                    <xdr:row>41</xdr:row>
                    <xdr:rowOff>66675</xdr:rowOff>
                  </to>
                </anchor>
              </controlPr>
            </control>
          </mc:Choice>
        </mc:AlternateContent>
        <mc:AlternateContent xmlns:mc="http://schemas.openxmlformats.org/markup-compatibility/2006">
          <mc:Choice Requires="x14">
            <control shapeId="38924" r:id="rId15" name="Check Box 12">
              <controlPr defaultSize="0" autoFill="0" autoLine="0" autoPict="0">
                <anchor moveWithCells="1">
                  <from>
                    <xdr:col>13</xdr:col>
                    <xdr:colOff>257175</xdr:colOff>
                    <xdr:row>41</xdr:row>
                    <xdr:rowOff>66675</xdr:rowOff>
                  </from>
                  <to>
                    <xdr:col>15</xdr:col>
                    <xdr:colOff>28575</xdr:colOff>
                    <xdr:row>43</xdr:row>
                    <xdr:rowOff>66675</xdr:rowOff>
                  </to>
                </anchor>
              </controlPr>
            </control>
          </mc:Choice>
        </mc:AlternateContent>
        <mc:AlternateContent xmlns:mc="http://schemas.openxmlformats.org/markup-compatibility/2006">
          <mc:Choice Requires="x14">
            <control shapeId="38925" r:id="rId16" name="Check Box 13">
              <controlPr defaultSize="0" autoFill="0" autoLine="0" autoPict="0">
                <anchor moveWithCells="1">
                  <from>
                    <xdr:col>13</xdr:col>
                    <xdr:colOff>257175</xdr:colOff>
                    <xdr:row>43</xdr:row>
                    <xdr:rowOff>57150</xdr:rowOff>
                  </from>
                  <to>
                    <xdr:col>15</xdr:col>
                    <xdr:colOff>28575</xdr:colOff>
                    <xdr:row>45</xdr:row>
                    <xdr:rowOff>66675</xdr:rowOff>
                  </to>
                </anchor>
              </controlPr>
            </control>
          </mc:Choice>
        </mc:AlternateContent>
        <mc:AlternateContent xmlns:mc="http://schemas.openxmlformats.org/markup-compatibility/2006">
          <mc:Choice Requires="x14">
            <control shapeId="38926" r:id="rId17" name="Check Box 14">
              <controlPr defaultSize="0" autoFill="0" autoLine="0" autoPict="0">
                <anchor moveWithCells="1">
                  <from>
                    <xdr:col>13</xdr:col>
                    <xdr:colOff>257175</xdr:colOff>
                    <xdr:row>45</xdr:row>
                    <xdr:rowOff>66675</xdr:rowOff>
                  </from>
                  <to>
                    <xdr:col>15</xdr:col>
                    <xdr:colOff>28575</xdr:colOff>
                    <xdr:row>47</xdr:row>
                    <xdr:rowOff>66675</xdr:rowOff>
                  </to>
                </anchor>
              </controlPr>
            </control>
          </mc:Choice>
        </mc:AlternateContent>
        <mc:AlternateContent xmlns:mc="http://schemas.openxmlformats.org/markup-compatibility/2006">
          <mc:Choice Requires="x14">
            <control shapeId="38927" r:id="rId18" name="Check Box 15">
              <controlPr defaultSize="0" autoFill="0" autoLine="0" autoPict="0">
                <anchor moveWithCells="1">
                  <from>
                    <xdr:col>13</xdr:col>
                    <xdr:colOff>257175</xdr:colOff>
                    <xdr:row>47</xdr:row>
                    <xdr:rowOff>66675</xdr:rowOff>
                  </from>
                  <to>
                    <xdr:col>15</xdr:col>
                    <xdr:colOff>28575</xdr:colOff>
                    <xdr:row>49</xdr:row>
                    <xdr:rowOff>66675</xdr:rowOff>
                  </to>
                </anchor>
              </controlPr>
            </control>
          </mc:Choice>
        </mc:AlternateContent>
        <mc:AlternateContent xmlns:mc="http://schemas.openxmlformats.org/markup-compatibility/2006">
          <mc:Choice Requires="x14">
            <control shapeId="38928" r:id="rId19" name="Check Box 16">
              <controlPr defaultSize="0" autoFill="0" autoLine="0" autoPict="0">
                <anchor moveWithCells="1">
                  <from>
                    <xdr:col>13</xdr:col>
                    <xdr:colOff>257175</xdr:colOff>
                    <xdr:row>49</xdr:row>
                    <xdr:rowOff>66675</xdr:rowOff>
                  </from>
                  <to>
                    <xdr:col>15</xdr:col>
                    <xdr:colOff>28575</xdr:colOff>
                    <xdr:row>51</xdr:row>
                    <xdr:rowOff>66675</xdr:rowOff>
                  </to>
                </anchor>
              </controlPr>
            </control>
          </mc:Choice>
        </mc:AlternateContent>
        <mc:AlternateContent xmlns:mc="http://schemas.openxmlformats.org/markup-compatibility/2006">
          <mc:Choice Requires="x14">
            <control shapeId="38929" r:id="rId20" name="Check Box 17">
              <controlPr defaultSize="0" autoFill="0" autoLine="0" autoPict="0">
                <anchor moveWithCells="1">
                  <from>
                    <xdr:col>13</xdr:col>
                    <xdr:colOff>266700</xdr:colOff>
                    <xdr:row>56</xdr:row>
                    <xdr:rowOff>76200</xdr:rowOff>
                  </from>
                  <to>
                    <xdr:col>15</xdr:col>
                    <xdr:colOff>38100</xdr:colOff>
                    <xdr:row>58</xdr:row>
                    <xdr:rowOff>38100</xdr:rowOff>
                  </to>
                </anchor>
              </controlPr>
            </control>
          </mc:Choice>
        </mc:AlternateContent>
        <mc:AlternateContent xmlns:mc="http://schemas.openxmlformats.org/markup-compatibility/2006">
          <mc:Choice Requires="x14">
            <control shapeId="38930" r:id="rId21" name="Check Box 18">
              <controlPr defaultSize="0" autoFill="0" autoLine="0" autoPict="0">
                <anchor moveWithCells="1">
                  <from>
                    <xdr:col>13</xdr:col>
                    <xdr:colOff>276225</xdr:colOff>
                    <xdr:row>51</xdr:row>
                    <xdr:rowOff>47625</xdr:rowOff>
                  </from>
                  <to>
                    <xdr:col>15</xdr:col>
                    <xdr:colOff>47625</xdr:colOff>
                    <xdr:row>53</xdr:row>
                    <xdr:rowOff>47625</xdr:rowOff>
                  </to>
                </anchor>
              </controlPr>
            </control>
          </mc:Choice>
        </mc:AlternateContent>
        <mc:AlternateContent xmlns:mc="http://schemas.openxmlformats.org/markup-compatibility/2006">
          <mc:Choice Requires="x14">
            <control shapeId="38931" r:id="rId22" name="Check Box 19">
              <controlPr defaultSize="0" autoFill="0" autoLine="0" autoPict="0">
                <anchor moveWithCells="1">
                  <from>
                    <xdr:col>13</xdr:col>
                    <xdr:colOff>276225</xdr:colOff>
                    <xdr:row>53</xdr:row>
                    <xdr:rowOff>47625</xdr:rowOff>
                  </from>
                  <to>
                    <xdr:col>15</xdr:col>
                    <xdr:colOff>47625</xdr:colOff>
                    <xdr:row>55</xdr:row>
                    <xdr:rowOff>47625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2C25A7-8C50-40E2-A34F-EFF7D794C5CA}">
  <dimension ref="A1:AB58"/>
  <sheetViews>
    <sheetView showGridLines="0" view="pageBreakPreview" topLeftCell="A7" zoomScaleNormal="100" zoomScaleSheetLayoutView="100" workbookViewId="0">
      <selection activeCell="C16" sqref="C16:G16"/>
    </sheetView>
  </sheetViews>
  <sheetFormatPr defaultColWidth="3.75" defaultRowHeight="23.25" customHeight="1"/>
  <cols>
    <col min="1" max="1" width="2.5" style="240" customWidth="1"/>
    <col min="2" max="3" width="3.25" style="240" customWidth="1"/>
    <col min="4" max="6" width="3.5" style="240" customWidth="1"/>
    <col min="7" max="7" width="2.5" style="240" customWidth="1"/>
    <col min="8" max="12" width="3.5" style="240" customWidth="1"/>
    <col min="13" max="13" width="4.375" style="240" customWidth="1"/>
    <col min="14" max="23" width="3.5" style="240" customWidth="1"/>
    <col min="24" max="24" width="2.375" style="240" customWidth="1"/>
    <col min="25" max="25" width="8.875" style="240" customWidth="1"/>
    <col min="26" max="26" width="8.625" style="240" customWidth="1"/>
    <col min="27" max="27" width="11.5" style="240" customWidth="1"/>
    <col min="28" max="28" width="11.875" style="240" customWidth="1"/>
    <col min="29" max="16384" width="3.75" style="240"/>
  </cols>
  <sheetData>
    <row r="1" spans="1:27" ht="19.5" customHeight="1">
      <c r="N1" s="1203" t="s">
        <v>237</v>
      </c>
      <c r="O1" s="1203"/>
      <c r="P1" s="1203"/>
      <c r="Q1" s="1203"/>
      <c r="R1" s="1203"/>
      <c r="S1" s="1203"/>
      <c r="T1" s="1203"/>
      <c r="U1" s="1203"/>
      <c r="V1" s="1203"/>
      <c r="W1" s="1203"/>
    </row>
    <row r="2" spans="1:27" ht="12.75" customHeight="1">
      <c r="S2" s="1204" t="s">
        <v>606</v>
      </c>
      <c r="T2" s="1204"/>
      <c r="U2" s="1204"/>
      <c r="V2" s="1204"/>
      <c r="W2" s="1204"/>
    </row>
    <row r="3" spans="1:27" ht="3.75" customHeight="1"/>
    <row r="4" spans="1:27" ht="21" customHeight="1">
      <c r="A4" s="1206" t="s">
        <v>238</v>
      </c>
      <c r="B4" s="1206"/>
      <c r="C4" s="1206"/>
      <c r="D4" s="1207" t="s">
        <v>631</v>
      </c>
      <c r="E4" s="1207"/>
      <c r="F4" s="1207"/>
      <c r="G4" s="1207"/>
      <c r="H4" s="1207"/>
      <c r="I4" s="1207"/>
      <c r="J4" s="1185" t="s">
        <v>588</v>
      </c>
      <c r="K4" s="1185"/>
      <c r="L4" s="241">
        <v>6</v>
      </c>
      <c r="M4" s="1205" t="s">
        <v>497</v>
      </c>
      <c r="N4" s="1205"/>
      <c r="O4" s="1205"/>
      <c r="P4" s="1205"/>
      <c r="Q4" s="1205"/>
      <c r="R4" s="1205"/>
      <c r="S4" s="1205"/>
      <c r="T4" s="1205"/>
      <c r="U4" s="1205"/>
      <c r="V4" s="1205"/>
      <c r="W4" s="1205"/>
    </row>
    <row r="5" spans="1:27" ht="8.25" hidden="1" customHeight="1">
      <c r="A5" s="1199"/>
      <c r="B5" s="1199"/>
      <c r="C5" s="1199"/>
      <c r="D5" s="1199"/>
      <c r="E5" s="1199"/>
      <c r="F5" s="1199"/>
      <c r="G5" s="1199"/>
      <c r="H5" s="1200"/>
      <c r="I5" s="1200"/>
      <c r="J5" s="1026"/>
      <c r="K5" s="1026"/>
      <c r="L5" s="1201"/>
      <c r="M5" s="1201"/>
      <c r="N5" s="1201"/>
      <c r="O5" s="1201"/>
      <c r="P5" s="1201"/>
      <c r="Q5" s="1201"/>
      <c r="R5" s="1201"/>
      <c r="S5" s="1201"/>
      <c r="T5" s="1201"/>
      <c r="U5" s="1201"/>
      <c r="V5" s="1201"/>
      <c r="W5" s="1201"/>
    </row>
    <row r="6" spans="1:27" ht="16.5" customHeight="1">
      <c r="L6" s="1187"/>
      <c r="M6" s="1187"/>
      <c r="N6" s="1187"/>
      <c r="O6" s="1187"/>
      <c r="P6" s="1202"/>
      <c r="Q6" s="1202"/>
      <c r="R6" s="1202"/>
      <c r="S6" s="1202"/>
      <c r="T6" s="1202"/>
      <c r="U6" s="1202"/>
      <c r="V6" s="1202"/>
      <c r="W6" s="1202"/>
    </row>
    <row r="7" spans="1:27" ht="16.5" customHeight="1">
      <c r="L7" s="1187" t="s">
        <v>239</v>
      </c>
      <c r="M7" s="1187"/>
      <c r="N7" s="1187"/>
      <c r="O7" s="1187"/>
      <c r="P7" s="1198" t="str">
        <f>IF('様式5-1号'!M13="","",'様式5-1号'!M13)</f>
        <v/>
      </c>
      <c r="Q7" s="1198"/>
      <c r="R7" s="1198"/>
      <c r="S7" s="1198"/>
      <c r="T7" s="1198"/>
      <c r="U7" s="1198"/>
      <c r="V7" s="1198"/>
      <c r="W7" s="1198"/>
    </row>
    <row r="8" spans="1:27" ht="16.5" customHeight="1">
      <c r="A8" s="1185" t="s">
        <v>589</v>
      </c>
      <c r="B8" s="1185"/>
      <c r="C8" s="1185"/>
      <c r="D8" s="1185"/>
      <c r="L8" s="1187" t="s">
        <v>240</v>
      </c>
      <c r="M8" s="1187"/>
      <c r="N8" s="1187"/>
      <c r="O8" s="1187"/>
      <c r="P8" s="1197" t="str">
        <f>IF('様式5-1号'!O14="","",'様式5-1号'!O14)</f>
        <v/>
      </c>
      <c r="Q8" s="1197"/>
      <c r="R8" s="1197"/>
      <c r="S8" s="1197"/>
      <c r="T8" s="1197"/>
      <c r="U8" s="1197"/>
      <c r="V8" s="1197"/>
      <c r="W8" s="1197"/>
    </row>
    <row r="9" spans="1:27" ht="6.75" customHeight="1">
      <c r="A9" s="1185"/>
      <c r="B9" s="1185"/>
      <c r="C9" s="1185"/>
      <c r="D9" s="1185"/>
    </row>
    <row r="10" spans="1:27" ht="5.25" customHeight="1">
      <c r="A10" s="1186"/>
      <c r="B10" s="1186"/>
      <c r="C10" s="1186"/>
      <c r="D10" s="1186"/>
    </row>
    <row r="11" spans="1:27" ht="24.75" customHeight="1">
      <c r="A11" s="1188" t="s">
        <v>241</v>
      </c>
      <c r="B11" s="1189"/>
      <c r="C11" s="1189"/>
      <c r="D11" s="1189"/>
      <c r="E11" s="1189"/>
      <c r="F11" s="1189"/>
      <c r="G11" s="1190"/>
      <c r="H11" s="1191" t="s">
        <v>242</v>
      </c>
      <c r="I11" s="1192"/>
      <c r="J11" s="1192"/>
      <c r="K11" s="1192"/>
      <c r="L11" s="1193"/>
      <c r="M11" s="1194" t="s">
        <v>243</v>
      </c>
      <c r="N11" s="1195"/>
      <c r="O11" s="1195"/>
      <c r="P11" s="1195"/>
      <c r="Q11" s="1195"/>
      <c r="R11" s="1195"/>
      <c r="S11" s="1195"/>
      <c r="T11" s="1195"/>
      <c r="U11" s="1195"/>
      <c r="V11" s="1195"/>
      <c r="W11" s="1196"/>
      <c r="AA11" s="242"/>
    </row>
    <row r="12" spans="1:27" ht="18" customHeight="1">
      <c r="A12" s="1134" t="s">
        <v>591</v>
      </c>
      <c r="B12" s="1161" t="s">
        <v>244</v>
      </c>
      <c r="C12" s="1164" t="s">
        <v>245</v>
      </c>
      <c r="D12" s="1165"/>
      <c r="E12" s="1165"/>
      <c r="F12" s="1165"/>
      <c r="G12" s="1166"/>
      <c r="H12" s="1303"/>
      <c r="I12" s="1304"/>
      <c r="J12" s="1304"/>
      <c r="K12" s="1305"/>
      <c r="L12" s="243" t="s">
        <v>246</v>
      </c>
      <c r="M12" s="1170" t="s">
        <v>247</v>
      </c>
      <c r="N12" s="1171"/>
      <c r="O12" s="1171"/>
      <c r="P12" s="1171"/>
      <c r="Q12" s="600"/>
      <c r="R12" s="244" t="s">
        <v>248</v>
      </c>
      <c r="S12" s="245"/>
      <c r="T12" s="245"/>
      <c r="U12" s="245"/>
      <c r="V12" s="245"/>
      <c r="W12" s="246"/>
    </row>
    <row r="13" spans="1:27" ht="10.5" customHeight="1">
      <c r="A13" s="1135"/>
      <c r="B13" s="1162"/>
      <c r="C13" s="1137" t="s">
        <v>249</v>
      </c>
      <c r="D13" s="1138"/>
      <c r="E13" s="1138"/>
      <c r="F13" s="1138"/>
      <c r="G13" s="1139"/>
      <c r="H13" s="1018"/>
      <c r="I13" s="1019"/>
      <c r="J13" s="1019"/>
      <c r="K13" s="1019"/>
      <c r="L13" s="1023" t="s">
        <v>246</v>
      </c>
      <c r="M13" s="247" t="s">
        <v>250</v>
      </c>
      <c r="N13" s="1144">
        <v>409000</v>
      </c>
      <c r="O13" s="1144"/>
      <c r="P13" s="248" t="s">
        <v>251</v>
      </c>
      <c r="Q13" s="1145" t="s">
        <v>252</v>
      </c>
      <c r="R13" s="1145"/>
      <c r="S13" s="1146"/>
      <c r="T13" s="1146"/>
      <c r="U13" s="249"/>
      <c r="V13" s="248"/>
      <c r="W13" s="250"/>
    </row>
    <row r="14" spans="1:27" ht="10.5" customHeight="1">
      <c r="A14" s="1135"/>
      <c r="B14" s="1162"/>
      <c r="C14" s="1137"/>
      <c r="D14" s="1138"/>
      <c r="E14" s="1138"/>
      <c r="F14" s="1138"/>
      <c r="G14" s="1139"/>
      <c r="H14" s="1309"/>
      <c r="I14" s="1310"/>
      <c r="J14" s="1310"/>
      <c r="K14" s="1310"/>
      <c r="L14" s="1042"/>
      <c r="M14" s="251" t="s">
        <v>250</v>
      </c>
      <c r="N14" s="1172">
        <v>552000</v>
      </c>
      <c r="O14" s="1172"/>
      <c r="P14" s="252" t="s">
        <v>251</v>
      </c>
      <c r="Q14" s="1173" t="s">
        <v>253</v>
      </c>
      <c r="R14" s="1173"/>
      <c r="S14" s="1174"/>
      <c r="T14" s="1174"/>
      <c r="U14" s="253"/>
      <c r="V14" s="252"/>
      <c r="W14" s="254"/>
    </row>
    <row r="15" spans="1:27" ht="24" customHeight="1">
      <c r="A15" s="1135"/>
      <c r="B15" s="1162"/>
      <c r="C15" s="1137" t="s">
        <v>254</v>
      </c>
      <c r="D15" s="1138"/>
      <c r="E15" s="1138"/>
      <c r="F15" s="1138"/>
      <c r="G15" s="1139"/>
      <c r="H15" s="1055"/>
      <c r="I15" s="1056"/>
      <c r="J15" s="1056"/>
      <c r="K15" s="1057"/>
      <c r="L15" s="255" t="s">
        <v>246</v>
      </c>
      <c r="M15" s="256" t="s">
        <v>250</v>
      </c>
      <c r="N15" s="1178">
        <v>19000</v>
      </c>
      <c r="O15" s="1178"/>
      <c r="P15" s="257" t="s">
        <v>255</v>
      </c>
      <c r="Q15" s="601"/>
      <c r="R15" s="258" t="s">
        <v>3</v>
      </c>
      <c r="S15" s="1179"/>
      <c r="T15" s="1179"/>
      <c r="U15" s="1179"/>
      <c r="V15" s="1179"/>
      <c r="W15" s="259"/>
    </row>
    <row r="16" spans="1:27" ht="24" customHeight="1">
      <c r="A16" s="1135"/>
      <c r="B16" s="1162"/>
      <c r="C16" s="1137" t="s">
        <v>602</v>
      </c>
      <c r="D16" s="1138"/>
      <c r="E16" s="1138"/>
      <c r="F16" s="1138"/>
      <c r="G16" s="1139"/>
      <c r="H16" s="1006"/>
      <c r="I16" s="1007"/>
      <c r="J16" s="1007"/>
      <c r="K16" s="1007"/>
      <c r="L16" s="255" t="s">
        <v>246</v>
      </c>
      <c r="M16" s="1306"/>
      <c r="N16" s="1307"/>
      <c r="O16" s="1307"/>
      <c r="P16" s="1307"/>
      <c r="Q16" s="1307"/>
      <c r="R16" s="1307"/>
      <c r="S16" s="1307"/>
      <c r="T16" s="1307"/>
      <c r="U16" s="1307"/>
      <c r="V16" s="1307"/>
      <c r="W16" s="1308"/>
    </row>
    <row r="17" spans="1:28" ht="24" customHeight="1">
      <c r="A17" s="1135"/>
      <c r="B17" s="1162"/>
      <c r="C17" s="1137" t="s">
        <v>256</v>
      </c>
      <c r="D17" s="1138"/>
      <c r="E17" s="1138"/>
      <c r="F17" s="1138"/>
      <c r="G17" s="1139"/>
      <c r="H17" s="1006"/>
      <c r="I17" s="1007"/>
      <c r="J17" s="1007"/>
      <c r="K17" s="1007"/>
      <c r="L17" s="255" t="s">
        <v>246</v>
      </c>
      <c r="M17" s="1306"/>
      <c r="N17" s="1307"/>
      <c r="O17" s="1307"/>
      <c r="P17" s="1307"/>
      <c r="Q17" s="1307"/>
      <c r="R17" s="1307"/>
      <c r="S17" s="1307"/>
      <c r="T17" s="1307"/>
      <c r="U17" s="1307"/>
      <c r="V17" s="1307"/>
      <c r="W17" s="1308"/>
    </row>
    <row r="18" spans="1:28" ht="24" customHeight="1">
      <c r="A18" s="1135"/>
      <c r="B18" s="1162"/>
      <c r="C18" s="1137" t="s">
        <v>257</v>
      </c>
      <c r="D18" s="1138"/>
      <c r="E18" s="1138"/>
      <c r="F18" s="1138"/>
      <c r="G18" s="1139"/>
      <c r="H18" s="1006"/>
      <c r="I18" s="1007"/>
      <c r="J18" s="1007"/>
      <c r="K18" s="1007"/>
      <c r="L18" s="255" t="s">
        <v>246</v>
      </c>
      <c r="M18" s="1306"/>
      <c r="N18" s="1307"/>
      <c r="O18" s="1307"/>
      <c r="P18" s="1307"/>
      <c r="Q18" s="1307"/>
      <c r="R18" s="1307"/>
      <c r="S18" s="1307"/>
      <c r="T18" s="1307"/>
      <c r="U18" s="1307"/>
      <c r="V18" s="1307"/>
      <c r="W18" s="1308"/>
    </row>
    <row r="19" spans="1:28" ht="23.25" customHeight="1">
      <c r="A19" s="1135"/>
      <c r="B19" s="1163"/>
      <c r="C19" s="1153" t="s">
        <v>33</v>
      </c>
      <c r="D19" s="1154"/>
      <c r="E19" s="1154"/>
      <c r="F19" s="1154"/>
      <c r="G19" s="1155"/>
      <c r="H19" s="1292"/>
      <c r="I19" s="1293"/>
      <c r="J19" s="1293"/>
      <c r="K19" s="1293"/>
      <c r="L19" s="260" t="s">
        <v>246</v>
      </c>
      <c r="M19" s="1294"/>
      <c r="N19" s="1295"/>
      <c r="O19" s="1295"/>
      <c r="P19" s="1295"/>
      <c r="Q19" s="1295"/>
      <c r="R19" s="1295"/>
      <c r="S19" s="1295"/>
      <c r="T19" s="1295"/>
      <c r="U19" s="1295"/>
      <c r="V19" s="1295"/>
      <c r="W19" s="1296"/>
    </row>
    <row r="20" spans="1:28" ht="10.5" customHeight="1">
      <c r="A20" s="1135"/>
      <c r="B20" s="1116" t="s">
        <v>258</v>
      </c>
      <c r="C20" s="1117"/>
      <c r="D20" s="1117"/>
      <c r="E20" s="1117"/>
      <c r="F20" s="1117"/>
      <c r="G20" s="1118"/>
      <c r="H20" s="1297"/>
      <c r="I20" s="1298"/>
      <c r="J20" s="1298"/>
      <c r="K20" s="1298"/>
      <c r="L20" s="1131" t="s">
        <v>18</v>
      </c>
      <c r="M20" s="261" t="s">
        <v>250</v>
      </c>
      <c r="N20" s="1133">
        <v>131000</v>
      </c>
      <c r="O20" s="1133"/>
      <c r="P20" s="262" t="s">
        <v>259</v>
      </c>
      <c r="Q20" s="592"/>
      <c r="R20" s="263" t="s">
        <v>260</v>
      </c>
      <c r="S20" s="1111" t="str">
        <f>IF(Q20="","",N20*Q20)</f>
        <v/>
      </c>
      <c r="T20" s="1111"/>
      <c r="U20" s="1111"/>
      <c r="V20" s="1111"/>
      <c r="W20" s="264" t="s">
        <v>18</v>
      </c>
    </row>
    <row r="21" spans="1:28" ht="10.5" customHeight="1">
      <c r="A21" s="1135"/>
      <c r="B21" s="1119"/>
      <c r="C21" s="1120"/>
      <c r="D21" s="1120"/>
      <c r="E21" s="1120"/>
      <c r="F21" s="1120"/>
      <c r="G21" s="1121"/>
      <c r="H21" s="1299"/>
      <c r="I21" s="1300"/>
      <c r="J21" s="1300"/>
      <c r="K21" s="1300"/>
      <c r="L21" s="1041"/>
      <c r="M21" s="265" t="s">
        <v>250</v>
      </c>
      <c r="N21" s="1110">
        <v>263000</v>
      </c>
      <c r="O21" s="1110"/>
      <c r="P21" s="266" t="s">
        <v>259</v>
      </c>
      <c r="Q21" s="593"/>
      <c r="R21" s="267" t="s">
        <v>260</v>
      </c>
      <c r="S21" s="1111" t="str">
        <f t="shared" ref="S21:S22" si="0">IF(Q21="","",N21*Q21)</f>
        <v/>
      </c>
      <c r="T21" s="1111"/>
      <c r="U21" s="1111"/>
      <c r="V21" s="1111"/>
      <c r="W21" s="268" t="s">
        <v>18</v>
      </c>
    </row>
    <row r="22" spans="1:28" ht="10.5" customHeight="1">
      <c r="A22" s="1135"/>
      <c r="B22" s="1122"/>
      <c r="C22" s="1123"/>
      <c r="D22" s="1123"/>
      <c r="E22" s="1123"/>
      <c r="F22" s="1123"/>
      <c r="G22" s="1124"/>
      <c r="H22" s="1301"/>
      <c r="I22" s="1302"/>
      <c r="J22" s="1302"/>
      <c r="K22" s="1302"/>
      <c r="L22" s="1132"/>
      <c r="M22" s="269" t="s">
        <v>250</v>
      </c>
      <c r="N22" s="1112">
        <v>394000</v>
      </c>
      <c r="O22" s="1112"/>
      <c r="P22" s="270" t="s">
        <v>259</v>
      </c>
      <c r="Q22" s="594"/>
      <c r="R22" s="271" t="s">
        <v>260</v>
      </c>
      <c r="S22" s="1111" t="str">
        <f t="shared" si="0"/>
        <v/>
      </c>
      <c r="T22" s="1111"/>
      <c r="U22" s="1111"/>
      <c r="V22" s="1111"/>
      <c r="W22" s="272" t="s">
        <v>18</v>
      </c>
    </row>
    <row r="23" spans="1:28" ht="23.25" customHeight="1">
      <c r="A23" s="1135"/>
      <c r="B23" s="1148" t="s">
        <v>604</v>
      </c>
      <c r="C23" s="1149"/>
      <c r="D23" s="1149"/>
      <c r="E23" s="1149"/>
      <c r="F23" s="1149"/>
      <c r="G23" s="1150"/>
      <c r="H23" s="1287"/>
      <c r="I23" s="1288"/>
      <c r="J23" s="1288"/>
      <c r="K23" s="1288"/>
      <c r="L23" s="273" t="s">
        <v>18</v>
      </c>
      <c r="M23" s="1289"/>
      <c r="N23" s="1290"/>
      <c r="O23" s="1290"/>
      <c r="P23" s="1290"/>
      <c r="Q23" s="1290"/>
      <c r="R23" s="1290"/>
      <c r="S23" s="1290"/>
      <c r="T23" s="1290"/>
      <c r="U23" s="1290"/>
      <c r="V23" s="1290"/>
      <c r="W23" s="1291"/>
    </row>
    <row r="24" spans="1:28" ht="24" customHeight="1">
      <c r="A24" s="1135"/>
      <c r="B24" s="1148" t="s">
        <v>603</v>
      </c>
      <c r="C24" s="1149"/>
      <c r="D24" s="1149"/>
      <c r="E24" s="1149"/>
      <c r="F24" s="1149"/>
      <c r="G24" s="1150"/>
      <c r="H24" s="1287"/>
      <c r="I24" s="1288"/>
      <c r="J24" s="1288"/>
      <c r="K24" s="1288"/>
      <c r="L24" s="273" t="s">
        <v>18</v>
      </c>
      <c r="M24" s="1289"/>
      <c r="N24" s="1290"/>
      <c r="O24" s="1290"/>
      <c r="P24" s="1290"/>
      <c r="Q24" s="1290"/>
      <c r="R24" s="1290"/>
      <c r="S24" s="1290"/>
      <c r="T24" s="1290"/>
      <c r="U24" s="1290"/>
      <c r="V24" s="1290"/>
      <c r="W24" s="1291"/>
      <c r="Y24" s="1147"/>
      <c r="Z24" s="1147"/>
      <c r="AA24" s="274"/>
    </row>
    <row r="25" spans="1:28" ht="20.25" customHeight="1" thickBot="1">
      <c r="A25" s="1136"/>
      <c r="B25" s="1281"/>
      <c r="C25" s="1282"/>
      <c r="D25" s="1282"/>
      <c r="E25" s="1282"/>
      <c r="F25" s="1282"/>
      <c r="G25" s="1283"/>
      <c r="H25" s="984"/>
      <c r="I25" s="985"/>
      <c r="J25" s="985"/>
      <c r="K25" s="985"/>
      <c r="L25" s="275" t="s">
        <v>246</v>
      </c>
      <c r="M25" s="1284"/>
      <c r="N25" s="1285"/>
      <c r="O25" s="1285"/>
      <c r="P25" s="1285"/>
      <c r="Q25" s="1285"/>
      <c r="R25" s="1285"/>
      <c r="S25" s="1285"/>
      <c r="T25" s="1285"/>
      <c r="U25" s="1285"/>
      <c r="V25" s="1285"/>
      <c r="W25" s="1286"/>
      <c r="AB25" s="276"/>
    </row>
    <row r="26" spans="1:28" ht="21" customHeight="1" thickTop="1" thickBot="1">
      <c r="A26" s="1098" t="s">
        <v>261</v>
      </c>
      <c r="B26" s="1099"/>
      <c r="C26" s="1099"/>
      <c r="D26" s="1099"/>
      <c r="E26" s="1099"/>
      <c r="F26" s="1099"/>
      <c r="G26" s="1100"/>
      <c r="H26" s="1101" t="str">
        <f>IF(H12="","",SUM(H12:K25))</f>
        <v/>
      </c>
      <c r="I26" s="1102"/>
      <c r="J26" s="1102"/>
      <c r="K26" s="1103"/>
      <c r="L26" s="277" t="s">
        <v>246</v>
      </c>
      <c r="M26" s="1104"/>
      <c r="N26" s="1105"/>
      <c r="O26" s="1105"/>
      <c r="P26" s="1105"/>
      <c r="Q26" s="1105"/>
      <c r="R26" s="1105"/>
      <c r="S26" s="1105"/>
      <c r="T26" s="1105"/>
      <c r="U26" s="1105"/>
      <c r="V26" s="1105"/>
      <c r="W26" s="1106"/>
      <c r="AB26" s="276"/>
    </row>
    <row r="27" spans="1:28" ht="21" customHeight="1" thickTop="1">
      <c r="A27" s="1069" t="s">
        <v>592</v>
      </c>
      <c r="B27" s="1070"/>
      <c r="C27" s="1070"/>
      <c r="D27" s="1070"/>
      <c r="E27" s="1070"/>
      <c r="F27" s="1070"/>
      <c r="G27" s="1071"/>
      <c r="H27" s="1072"/>
      <c r="I27" s="1073"/>
      <c r="J27" s="1073"/>
      <c r="K27" s="1074"/>
      <c r="L27" s="273" t="s">
        <v>18</v>
      </c>
      <c r="M27" s="1278"/>
      <c r="N27" s="1279"/>
      <c r="O27" s="1279"/>
      <c r="P27" s="1279"/>
      <c r="Q27" s="1279"/>
      <c r="R27" s="1279"/>
      <c r="S27" s="1279"/>
      <c r="T27" s="1279"/>
      <c r="U27" s="1279"/>
      <c r="V27" s="1279"/>
      <c r="W27" s="1280"/>
    </row>
    <row r="28" spans="1:28" ht="10.5" customHeight="1">
      <c r="A28" s="1078"/>
      <c r="B28" s="1080" t="s">
        <v>262</v>
      </c>
      <c r="C28" s="1080"/>
      <c r="D28" s="1080"/>
      <c r="E28" s="1080"/>
      <c r="F28" s="1080"/>
      <c r="G28" s="1081"/>
      <c r="H28" s="1084"/>
      <c r="I28" s="1085"/>
      <c r="J28" s="1085"/>
      <c r="K28" s="1086"/>
      <c r="L28" s="1042" t="s">
        <v>246</v>
      </c>
      <c r="M28" s="278" t="s">
        <v>263</v>
      </c>
      <c r="N28" s="1277"/>
      <c r="O28" s="1277"/>
      <c r="P28" s="1277"/>
      <c r="Q28" s="279" t="s">
        <v>118</v>
      </c>
      <c r="R28" s="1067"/>
      <c r="S28" s="1067"/>
      <c r="T28" s="575" t="s">
        <v>264</v>
      </c>
      <c r="U28" s="1090"/>
      <c r="V28" s="1090"/>
      <c r="W28" s="576" t="s">
        <v>265</v>
      </c>
      <c r="Y28" s="1065"/>
      <c r="AA28" s="998"/>
      <c r="AB28" s="998"/>
    </row>
    <row r="29" spans="1:28" ht="10.5" customHeight="1">
      <c r="A29" s="1079"/>
      <c r="B29" s="1014"/>
      <c r="C29" s="1014"/>
      <c r="D29" s="1014"/>
      <c r="E29" s="1014"/>
      <c r="F29" s="1014"/>
      <c r="G29" s="1082"/>
      <c r="H29" s="1055"/>
      <c r="I29" s="1056"/>
      <c r="J29" s="1056"/>
      <c r="K29" s="1057"/>
      <c r="L29" s="1022"/>
      <c r="M29" s="278" t="s">
        <v>263</v>
      </c>
      <c r="N29" s="1277"/>
      <c r="O29" s="1277"/>
      <c r="P29" s="1277"/>
      <c r="Q29" s="279" t="s">
        <v>118</v>
      </c>
      <c r="R29" s="1067"/>
      <c r="S29" s="1067"/>
      <c r="T29" s="575" t="s">
        <v>264</v>
      </c>
      <c r="U29" s="1068"/>
      <c r="V29" s="1068"/>
      <c r="W29" s="576" t="s">
        <v>265</v>
      </c>
      <c r="Y29" s="1065"/>
      <c r="AA29" s="998"/>
      <c r="AB29" s="998"/>
    </row>
    <row r="30" spans="1:28" ht="10.5" customHeight="1">
      <c r="A30" s="1079"/>
      <c r="B30" s="1014"/>
      <c r="C30" s="1014"/>
      <c r="D30" s="1014"/>
      <c r="E30" s="1014"/>
      <c r="F30" s="1014"/>
      <c r="G30" s="1082"/>
      <c r="H30" s="1055"/>
      <c r="I30" s="1056"/>
      <c r="J30" s="1056"/>
      <c r="K30" s="1057"/>
      <c r="L30" s="1022"/>
      <c r="M30" s="278" t="s">
        <v>263</v>
      </c>
      <c r="N30" s="1277"/>
      <c r="O30" s="1277"/>
      <c r="P30" s="1277"/>
      <c r="Q30" s="279" t="s">
        <v>118</v>
      </c>
      <c r="R30" s="1067"/>
      <c r="S30" s="1067"/>
      <c r="T30" s="575" t="s">
        <v>264</v>
      </c>
      <c r="U30" s="1068"/>
      <c r="V30" s="1068"/>
      <c r="W30" s="576" t="s">
        <v>265</v>
      </c>
      <c r="Y30" s="1065"/>
      <c r="AA30" s="998"/>
      <c r="AB30" s="998"/>
    </row>
    <row r="31" spans="1:28" ht="10.5" customHeight="1">
      <c r="A31" s="1079"/>
      <c r="B31" s="1014"/>
      <c r="C31" s="1014"/>
      <c r="D31" s="1014"/>
      <c r="E31" s="1014"/>
      <c r="F31" s="1014"/>
      <c r="G31" s="1082"/>
      <c r="H31" s="1055"/>
      <c r="I31" s="1056"/>
      <c r="J31" s="1056"/>
      <c r="K31" s="1057"/>
      <c r="L31" s="1022"/>
      <c r="M31" s="278" t="s">
        <v>263</v>
      </c>
      <c r="N31" s="1277"/>
      <c r="O31" s="1277"/>
      <c r="P31" s="1277"/>
      <c r="Q31" s="279" t="s">
        <v>118</v>
      </c>
      <c r="R31" s="1067"/>
      <c r="S31" s="1067"/>
      <c r="T31" s="575" t="s">
        <v>264</v>
      </c>
      <c r="U31" s="1068"/>
      <c r="V31" s="1068"/>
      <c r="W31" s="576" t="s">
        <v>265</v>
      </c>
      <c r="Y31" s="1065"/>
      <c r="AA31" s="998"/>
      <c r="AB31" s="998"/>
    </row>
    <row r="32" spans="1:28" ht="11.1" customHeight="1">
      <c r="A32" s="1059"/>
      <c r="B32" s="1031"/>
      <c r="C32" s="1031"/>
      <c r="D32" s="1031"/>
      <c r="E32" s="1031"/>
      <c r="F32" s="1031"/>
      <c r="G32" s="1083"/>
      <c r="H32" s="1087"/>
      <c r="I32" s="1088"/>
      <c r="J32" s="1088"/>
      <c r="K32" s="1089"/>
      <c r="L32" s="1023"/>
      <c r="M32" s="278"/>
      <c r="N32" s="1091" t="s">
        <v>593</v>
      </c>
      <c r="O32" s="1091"/>
      <c r="P32" s="1091"/>
      <c r="Q32" s="1091"/>
      <c r="R32" s="1091"/>
      <c r="S32" s="1091"/>
      <c r="T32" s="1091"/>
      <c r="U32" s="1091"/>
      <c r="V32" s="1091"/>
      <c r="W32" s="1092"/>
    </row>
    <row r="33" spans="1:28" ht="16.5" customHeight="1">
      <c r="A33" s="1058"/>
      <c r="B33" s="1013" t="s">
        <v>266</v>
      </c>
      <c r="C33" s="1013"/>
      <c r="D33" s="1013"/>
      <c r="E33" s="1013"/>
      <c r="F33" s="1013"/>
      <c r="G33" s="1060"/>
      <c r="H33" s="1035"/>
      <c r="I33" s="1036"/>
      <c r="J33" s="1036"/>
      <c r="K33" s="1036"/>
      <c r="L33" s="1023" t="s">
        <v>246</v>
      </c>
      <c r="M33" s="281" t="s">
        <v>263</v>
      </c>
      <c r="N33" s="1273"/>
      <c r="O33" s="1273"/>
      <c r="P33" s="599" t="s">
        <v>118</v>
      </c>
      <c r="Q33" s="577"/>
      <c r="R33" s="577" t="s">
        <v>248</v>
      </c>
      <c r="S33" s="283"/>
      <c r="T33" s="283"/>
      <c r="U33" s="283"/>
      <c r="V33" s="283"/>
      <c r="W33" s="284"/>
      <c r="Y33" s="240" t="s">
        <v>594</v>
      </c>
      <c r="AA33" s="240">
        <f>N33*Q33</f>
        <v>0</v>
      </c>
      <c r="AB33" s="240" t="str" cm="1">
        <f t="array" ref="AB33">_xlfn.IFS(H33="","",H33=AA33,"OK",H33&lt;&gt;AA33,"NG")</f>
        <v/>
      </c>
    </row>
    <row r="34" spans="1:28" ht="11.1" customHeight="1">
      <c r="A34" s="1059"/>
      <c r="B34" s="1031"/>
      <c r="C34" s="1031"/>
      <c r="D34" s="1031"/>
      <c r="E34" s="1031"/>
      <c r="F34" s="1031"/>
      <c r="G34" s="1061"/>
      <c r="H34" s="1039"/>
      <c r="I34" s="1040"/>
      <c r="J34" s="1040"/>
      <c r="K34" s="1040"/>
      <c r="L34" s="1042"/>
      <c r="M34" s="285"/>
      <c r="N34" s="1043" t="s">
        <v>593</v>
      </c>
      <c r="O34" s="1043"/>
      <c r="P34" s="1043"/>
      <c r="Q34" s="1043"/>
      <c r="R34" s="1043"/>
      <c r="S34" s="1043"/>
      <c r="T34" s="1043"/>
      <c r="U34" s="1043"/>
      <c r="V34" s="1043"/>
      <c r="W34" s="1044"/>
    </row>
    <row r="35" spans="1:28" ht="16.5" customHeight="1">
      <c r="A35" s="1029"/>
      <c r="B35" s="1013" t="s">
        <v>267</v>
      </c>
      <c r="C35" s="1013"/>
      <c r="D35" s="1013"/>
      <c r="E35" s="1013"/>
      <c r="F35" s="1013"/>
      <c r="G35" s="1033"/>
      <c r="H35" s="1035"/>
      <c r="I35" s="1036"/>
      <c r="J35" s="1036"/>
      <c r="K35" s="1036"/>
      <c r="L35" s="1023" t="s">
        <v>246</v>
      </c>
      <c r="M35" s="286" t="s">
        <v>263</v>
      </c>
      <c r="N35" s="1273"/>
      <c r="O35" s="1273"/>
      <c r="P35" s="599" t="s">
        <v>118</v>
      </c>
      <c r="Q35" s="577"/>
      <c r="R35" s="577" t="s">
        <v>248</v>
      </c>
      <c r="S35" s="1063"/>
      <c r="T35" s="1063"/>
      <c r="U35" s="1063"/>
      <c r="V35" s="1063"/>
      <c r="W35" s="1064"/>
      <c r="Y35" s="240" t="s">
        <v>267</v>
      </c>
      <c r="AA35" s="240">
        <f>N35*Q35</f>
        <v>0</v>
      </c>
      <c r="AB35" s="240" t="str" cm="1">
        <f t="array" ref="AB35">_xlfn.IFS(H35="","",H35=AA35,"OK",H35&lt;&gt;AA35,"NG")</f>
        <v/>
      </c>
    </row>
    <row r="36" spans="1:28" ht="11.1" customHeight="1">
      <c r="A36" s="1030"/>
      <c r="B36" s="1031"/>
      <c r="C36" s="1031"/>
      <c r="D36" s="1031"/>
      <c r="E36" s="1031"/>
      <c r="F36" s="1031"/>
      <c r="G36" s="1034"/>
      <c r="H36" s="1039"/>
      <c r="I36" s="1040"/>
      <c r="J36" s="1040"/>
      <c r="K36" s="1040"/>
      <c r="L36" s="1042"/>
      <c r="M36" s="285"/>
      <c r="N36" s="1043" t="s">
        <v>593</v>
      </c>
      <c r="O36" s="1043"/>
      <c r="P36" s="1043"/>
      <c r="Q36" s="1043"/>
      <c r="R36" s="1043"/>
      <c r="S36" s="1043"/>
      <c r="T36" s="1043"/>
      <c r="U36" s="1043"/>
      <c r="V36" s="1043"/>
      <c r="W36" s="1044"/>
    </row>
    <row r="37" spans="1:28" ht="16.5" customHeight="1">
      <c r="A37" s="287"/>
      <c r="B37" s="1005" t="s">
        <v>268</v>
      </c>
      <c r="C37" s="1005"/>
      <c r="D37" s="1005"/>
      <c r="E37" s="1005"/>
      <c r="F37" s="1005"/>
      <c r="G37" s="288"/>
      <c r="H37" s="1055"/>
      <c r="I37" s="1056"/>
      <c r="J37" s="1056"/>
      <c r="K37" s="1057"/>
      <c r="L37" s="255" t="s">
        <v>246</v>
      </c>
      <c r="M37" s="1274"/>
      <c r="N37" s="1275"/>
      <c r="O37" s="1275"/>
      <c r="P37" s="1275"/>
      <c r="Q37" s="1275"/>
      <c r="R37" s="1275"/>
      <c r="S37" s="1275"/>
      <c r="T37" s="1275"/>
      <c r="U37" s="1275"/>
      <c r="V37" s="1275"/>
      <c r="W37" s="1276"/>
    </row>
    <row r="38" spans="1:28" ht="16.5" customHeight="1">
      <c r="A38" s="1028"/>
      <c r="B38" s="1013" t="s">
        <v>269</v>
      </c>
      <c r="C38" s="1013"/>
      <c r="D38" s="1013"/>
      <c r="E38" s="1013"/>
      <c r="F38" s="1013"/>
      <c r="G38" s="1032"/>
      <c r="H38" s="1035"/>
      <c r="I38" s="1036"/>
      <c r="J38" s="1036"/>
      <c r="K38" s="1036"/>
      <c r="L38" s="1023" t="s">
        <v>246</v>
      </c>
      <c r="M38" s="281" t="s">
        <v>263</v>
      </c>
      <c r="N38" s="1273"/>
      <c r="O38" s="1273"/>
      <c r="P38" s="289" t="s">
        <v>118</v>
      </c>
      <c r="Q38" s="578"/>
      <c r="R38" s="578" t="s">
        <v>265</v>
      </c>
      <c r="S38" s="578" t="s">
        <v>118</v>
      </c>
      <c r="T38" s="578"/>
      <c r="U38" s="578" t="s">
        <v>248</v>
      </c>
      <c r="V38" s="289"/>
      <c r="W38" s="290"/>
      <c r="Y38" s="240" t="s">
        <v>595</v>
      </c>
      <c r="AA38" s="240">
        <f>N38*Q38*T38</f>
        <v>0</v>
      </c>
      <c r="AB38" s="240" t="str" cm="1">
        <f t="array" ref="AB38">_xlfn.IFS(H38="","",H38=AA38,"OK",H38&lt;&gt;AA38,"NG")</f>
        <v/>
      </c>
    </row>
    <row r="39" spans="1:28" ht="10.5" customHeight="1">
      <c r="A39" s="1030"/>
      <c r="B39" s="1031"/>
      <c r="C39" s="1031"/>
      <c r="D39" s="1031"/>
      <c r="E39" s="1031"/>
      <c r="F39" s="1031"/>
      <c r="G39" s="1034"/>
      <c r="H39" s="1039"/>
      <c r="I39" s="1040"/>
      <c r="J39" s="1040"/>
      <c r="K39" s="1040"/>
      <c r="L39" s="1042"/>
      <c r="M39" s="291"/>
      <c r="N39" s="1043" t="s">
        <v>593</v>
      </c>
      <c r="O39" s="1043"/>
      <c r="P39" s="1043"/>
      <c r="Q39" s="1043"/>
      <c r="R39" s="1043"/>
      <c r="S39" s="1043"/>
      <c r="T39" s="1043"/>
      <c r="U39" s="1043"/>
      <c r="V39" s="1043"/>
      <c r="W39" s="1044"/>
    </row>
    <row r="40" spans="1:28" ht="16.5" customHeight="1">
      <c r="A40" s="1028"/>
      <c r="B40" s="1013" t="s">
        <v>270</v>
      </c>
      <c r="C40" s="1013"/>
      <c r="D40" s="1013"/>
      <c r="E40" s="1013"/>
      <c r="F40" s="1013"/>
      <c r="G40" s="1032"/>
      <c r="H40" s="1035"/>
      <c r="I40" s="1036"/>
      <c r="J40" s="1036"/>
      <c r="K40" s="1036"/>
      <c r="L40" s="1023" t="s">
        <v>246</v>
      </c>
      <c r="M40" s="281" t="s">
        <v>263</v>
      </c>
      <c r="N40" s="1273"/>
      <c r="O40" s="1273"/>
      <c r="P40" s="289" t="s">
        <v>118</v>
      </c>
      <c r="Q40" s="578"/>
      <c r="R40" s="578" t="s">
        <v>265</v>
      </c>
      <c r="S40" s="578" t="s">
        <v>118</v>
      </c>
      <c r="T40" s="578"/>
      <c r="U40" s="578" t="s">
        <v>248</v>
      </c>
      <c r="V40" s="289"/>
      <c r="W40" s="290"/>
      <c r="Y40" s="240" t="s">
        <v>289</v>
      </c>
      <c r="AA40" s="240">
        <f>N40*Q40*T40</f>
        <v>0</v>
      </c>
      <c r="AB40" s="240" t="str" cm="1">
        <f t="array" ref="AB40">_xlfn.IFS(H40="","",H40=AA40,"OK",H40&lt;&gt;AA40,"NG")</f>
        <v/>
      </c>
    </row>
    <row r="41" spans="1:28" ht="10.5" customHeight="1">
      <c r="A41" s="1030"/>
      <c r="B41" s="1031"/>
      <c r="C41" s="1031"/>
      <c r="D41" s="1031"/>
      <c r="E41" s="1031"/>
      <c r="F41" s="1031"/>
      <c r="G41" s="1034"/>
      <c r="H41" s="1039"/>
      <c r="I41" s="1040"/>
      <c r="J41" s="1040"/>
      <c r="K41" s="1040"/>
      <c r="L41" s="1042"/>
      <c r="M41" s="291"/>
      <c r="N41" s="1043" t="s">
        <v>593</v>
      </c>
      <c r="O41" s="1043"/>
      <c r="P41" s="1043"/>
      <c r="Q41" s="1043"/>
      <c r="R41" s="1043"/>
      <c r="S41" s="1043"/>
      <c r="T41" s="1043"/>
      <c r="U41" s="1043"/>
      <c r="V41" s="1043"/>
      <c r="W41" s="1044"/>
    </row>
    <row r="42" spans="1:28" ht="16.5" customHeight="1">
      <c r="A42" s="1028"/>
      <c r="B42" s="1013" t="s">
        <v>271</v>
      </c>
      <c r="C42" s="1013"/>
      <c r="D42" s="1013"/>
      <c r="E42" s="1013"/>
      <c r="F42" s="1013"/>
      <c r="G42" s="1032"/>
      <c r="H42" s="1035"/>
      <c r="I42" s="1036"/>
      <c r="J42" s="1036"/>
      <c r="K42" s="1036"/>
      <c r="L42" s="1023" t="s">
        <v>246</v>
      </c>
      <c r="M42" s="281" t="s">
        <v>263</v>
      </c>
      <c r="N42" s="1273"/>
      <c r="O42" s="1273"/>
      <c r="P42" s="289" t="s">
        <v>118</v>
      </c>
      <c r="Q42" s="578"/>
      <c r="R42" s="578" t="s">
        <v>265</v>
      </c>
      <c r="S42" s="578" t="s">
        <v>118</v>
      </c>
      <c r="T42" s="578"/>
      <c r="U42" s="578" t="s">
        <v>248</v>
      </c>
      <c r="V42" s="289"/>
      <c r="W42" s="290"/>
      <c r="Y42" s="240" t="s">
        <v>271</v>
      </c>
      <c r="AA42" s="240">
        <f>N42*Q42*T42</f>
        <v>0</v>
      </c>
      <c r="AB42" s="240" t="str" cm="1">
        <f t="array" ref="AB42">_xlfn.IFS(H42="","",H42=AA42,"OK",H42&lt;&gt;AA42,"NG")</f>
        <v/>
      </c>
    </row>
    <row r="43" spans="1:28" ht="10.5" customHeight="1">
      <c r="A43" s="1030"/>
      <c r="B43" s="1031"/>
      <c r="C43" s="1031"/>
      <c r="D43" s="1031"/>
      <c r="E43" s="1031"/>
      <c r="F43" s="1031"/>
      <c r="G43" s="1034"/>
      <c r="H43" s="1039"/>
      <c r="I43" s="1040"/>
      <c r="J43" s="1040"/>
      <c r="K43" s="1040"/>
      <c r="L43" s="1042"/>
      <c r="M43" s="291"/>
      <c r="N43" s="1043" t="s">
        <v>593</v>
      </c>
      <c r="O43" s="1043"/>
      <c r="P43" s="1043"/>
      <c r="Q43" s="1043"/>
      <c r="R43" s="1043"/>
      <c r="S43" s="1043"/>
      <c r="T43" s="1043"/>
      <c r="U43" s="1043"/>
      <c r="V43" s="1043"/>
      <c r="W43" s="1044"/>
    </row>
    <row r="44" spans="1:28" ht="18.75" customHeight="1">
      <c r="A44" s="1028"/>
      <c r="B44" s="1013" t="s">
        <v>272</v>
      </c>
      <c r="C44" s="1013"/>
      <c r="D44" s="1013"/>
      <c r="E44" s="1013"/>
      <c r="F44" s="1013"/>
      <c r="G44" s="1032"/>
      <c r="H44" s="1035"/>
      <c r="I44" s="1036"/>
      <c r="J44" s="1036"/>
      <c r="K44" s="1036"/>
      <c r="L44" s="1023" t="s">
        <v>246</v>
      </c>
      <c r="M44" s="281" t="s">
        <v>263</v>
      </c>
      <c r="N44" s="1273"/>
      <c r="O44" s="1273"/>
      <c r="P44" s="289" t="s">
        <v>118</v>
      </c>
      <c r="Q44" s="578"/>
      <c r="R44" s="578" t="s">
        <v>210</v>
      </c>
      <c r="S44" s="578" t="s">
        <v>118</v>
      </c>
      <c r="T44" s="578"/>
      <c r="U44" s="578" t="s">
        <v>248</v>
      </c>
      <c r="V44" s="289"/>
      <c r="W44" s="290"/>
      <c r="Y44" s="240" t="s">
        <v>596</v>
      </c>
      <c r="AA44" s="240">
        <f>N44*Q44*T44</f>
        <v>0</v>
      </c>
      <c r="AB44" s="240" t="str" cm="1">
        <f t="array" ref="AB44">_xlfn.IFS(H44="","",H44=AA44,"OK",H44&lt;&gt;AA44,"NG")</f>
        <v/>
      </c>
    </row>
    <row r="45" spans="1:28" ht="10.5" customHeight="1">
      <c r="A45" s="1030"/>
      <c r="B45" s="1031"/>
      <c r="C45" s="1031"/>
      <c r="D45" s="1031"/>
      <c r="E45" s="1031"/>
      <c r="F45" s="1031"/>
      <c r="G45" s="1034"/>
      <c r="H45" s="1039"/>
      <c r="I45" s="1040"/>
      <c r="J45" s="1040"/>
      <c r="K45" s="1040"/>
      <c r="L45" s="1042"/>
      <c r="M45" s="291"/>
      <c r="N45" s="1043" t="s">
        <v>593</v>
      </c>
      <c r="O45" s="1043"/>
      <c r="P45" s="1043"/>
      <c r="Q45" s="1043"/>
      <c r="R45" s="1043"/>
      <c r="S45" s="1043"/>
      <c r="T45" s="1043"/>
      <c r="U45" s="1043"/>
      <c r="V45" s="1043"/>
      <c r="W45" s="1044"/>
    </row>
    <row r="46" spans="1:28" ht="12.75" customHeight="1">
      <c r="A46" s="1028"/>
      <c r="B46" s="1013" t="s">
        <v>273</v>
      </c>
      <c r="C46" s="1013"/>
      <c r="D46" s="1013"/>
      <c r="E46" s="1013"/>
      <c r="F46" s="1013"/>
      <c r="G46" s="1032"/>
      <c r="H46" s="1035"/>
      <c r="I46" s="1036"/>
      <c r="J46" s="1036"/>
      <c r="K46" s="1036"/>
      <c r="L46" s="1023" t="s">
        <v>246</v>
      </c>
      <c r="M46" s="292" t="s">
        <v>263</v>
      </c>
      <c r="N46" s="1272"/>
      <c r="O46" s="1272"/>
      <c r="P46" s="293" t="s">
        <v>118</v>
      </c>
      <c r="Q46" s="580"/>
      <c r="R46" s="580" t="s">
        <v>274</v>
      </c>
      <c r="S46" s="580" t="s">
        <v>118</v>
      </c>
      <c r="T46" s="580"/>
      <c r="U46" s="580" t="s">
        <v>248</v>
      </c>
      <c r="V46" s="1024"/>
      <c r="W46" s="1025"/>
      <c r="Y46" s="1026" t="s">
        <v>597</v>
      </c>
      <c r="Z46" s="240">
        <f>N46*Q46*T46</f>
        <v>0</v>
      </c>
      <c r="AA46" s="998">
        <f>SUM(Z46:Z47)</f>
        <v>0</v>
      </c>
      <c r="AB46" s="998" t="str" cm="1">
        <f t="array" ref="AB46">_xlfn.IFS(H46="","",H50AA50,"OK",H46&lt;&gt;AA46,"NG")</f>
        <v/>
      </c>
    </row>
    <row r="47" spans="1:28" ht="12.75" customHeight="1">
      <c r="A47" s="1029"/>
      <c r="B47" s="1014"/>
      <c r="C47" s="1014"/>
      <c r="D47" s="1014"/>
      <c r="E47" s="1014"/>
      <c r="F47" s="1014"/>
      <c r="G47" s="1033"/>
      <c r="H47" s="1037"/>
      <c r="I47" s="1038"/>
      <c r="J47" s="1038"/>
      <c r="K47" s="1038"/>
      <c r="L47" s="1041"/>
      <c r="M47" s="292" t="s">
        <v>263</v>
      </c>
      <c r="N47" s="1272"/>
      <c r="O47" s="1272"/>
      <c r="P47" s="293" t="s">
        <v>118</v>
      </c>
      <c r="Q47" s="580"/>
      <c r="R47" s="580" t="s">
        <v>274</v>
      </c>
      <c r="S47" s="580" t="s">
        <v>118</v>
      </c>
      <c r="T47" s="580"/>
      <c r="U47" s="580" t="s">
        <v>248</v>
      </c>
      <c r="V47" s="1024"/>
      <c r="W47" s="1025"/>
      <c r="Y47" s="1026"/>
      <c r="Z47" s="240">
        <f>N47*Q47*T47</f>
        <v>0</v>
      </c>
      <c r="AA47" s="998"/>
      <c r="AB47" s="998"/>
    </row>
    <row r="48" spans="1:28" ht="10.5" customHeight="1">
      <c r="A48" s="1030"/>
      <c r="B48" s="1031"/>
      <c r="C48" s="1031"/>
      <c r="D48" s="1031"/>
      <c r="E48" s="1031"/>
      <c r="F48" s="1031"/>
      <c r="G48" s="1034"/>
      <c r="H48" s="1039"/>
      <c r="I48" s="1040"/>
      <c r="J48" s="1040"/>
      <c r="K48" s="1040"/>
      <c r="L48" s="1042"/>
      <c r="M48" s="292"/>
      <c r="N48" s="1043" t="s">
        <v>593</v>
      </c>
      <c r="O48" s="1043"/>
      <c r="P48" s="1043"/>
      <c r="Q48" s="1043"/>
      <c r="R48" s="1043"/>
      <c r="S48" s="1043"/>
      <c r="T48" s="1043"/>
      <c r="U48" s="1043"/>
      <c r="V48" s="1043"/>
      <c r="W48" s="1044"/>
    </row>
    <row r="49" spans="1:28" ht="18.75" customHeight="1">
      <c r="A49" s="287"/>
      <c r="B49" s="1271" t="s">
        <v>599</v>
      </c>
      <c r="C49" s="1271"/>
      <c r="D49" s="1271"/>
      <c r="E49" s="1271"/>
      <c r="F49" s="1271"/>
      <c r="G49" s="288"/>
      <c r="H49" s="1006"/>
      <c r="I49" s="1007"/>
      <c r="J49" s="1007"/>
      <c r="K49" s="1007"/>
      <c r="L49" s="255" t="s">
        <v>246</v>
      </c>
      <c r="M49" s="1008"/>
      <c r="N49" s="1009"/>
      <c r="O49" s="1009"/>
      <c r="P49" s="1009"/>
      <c r="Q49" s="1009"/>
      <c r="R49" s="1009"/>
      <c r="S49" s="1009"/>
      <c r="T49" s="1009"/>
      <c r="U49" s="1009"/>
      <c r="V49" s="1009"/>
      <c r="W49" s="1010"/>
    </row>
    <row r="50" spans="1:28" ht="18.75" customHeight="1">
      <c r="A50" s="302"/>
      <c r="B50" s="1005" t="s">
        <v>600</v>
      </c>
      <c r="C50" s="1005"/>
      <c r="D50" s="1005"/>
      <c r="E50" s="1005"/>
      <c r="F50" s="1005"/>
      <c r="G50" s="315"/>
      <c r="H50" s="595"/>
      <c r="I50" s="596"/>
      <c r="J50" s="596"/>
      <c r="K50" s="596"/>
      <c r="L50" s="255" t="s">
        <v>246</v>
      </c>
      <c r="M50" s="597"/>
      <c r="N50" s="580"/>
      <c r="O50" s="580"/>
      <c r="P50" s="580"/>
      <c r="Q50" s="580"/>
      <c r="R50" s="580"/>
      <c r="S50" s="580"/>
      <c r="T50" s="580"/>
      <c r="U50" s="580"/>
      <c r="V50" s="580"/>
      <c r="W50" s="598"/>
    </row>
    <row r="51" spans="1:28" ht="13.5" customHeight="1">
      <c r="A51" s="1011"/>
      <c r="B51" s="1013" t="s">
        <v>276</v>
      </c>
      <c r="C51" s="1013"/>
      <c r="D51" s="1013"/>
      <c r="E51" s="1013"/>
      <c r="F51" s="1013"/>
      <c r="G51" s="1016"/>
      <c r="H51" s="1018"/>
      <c r="I51" s="1019"/>
      <c r="J51" s="1019"/>
      <c r="K51" s="1019"/>
      <c r="L51" s="1022" t="s">
        <v>246</v>
      </c>
      <c r="M51" s="999" t="s">
        <v>277</v>
      </c>
      <c r="N51" s="1000"/>
      <c r="O51" s="1000"/>
      <c r="P51" s="1000"/>
      <c r="Q51" s="1000"/>
      <c r="R51" s="1001"/>
      <c r="S51" s="1001"/>
      <c r="T51" s="1001"/>
      <c r="U51" s="1001"/>
      <c r="V51" s="1001"/>
      <c r="W51" s="294" t="s">
        <v>18</v>
      </c>
      <c r="Z51" s="240">
        <f>R51</f>
        <v>0</v>
      </c>
      <c r="AA51" s="998">
        <f>SUM(Z51:Z54)</f>
        <v>0</v>
      </c>
      <c r="AB51" s="998" t="str" cm="1">
        <f t="array" ref="AB51">_xlfn.IFS(H51="","",H51=AA51,"OK",H51&lt;&gt;AA51,"NG")</f>
        <v/>
      </c>
    </row>
    <row r="52" spans="1:28" ht="13.5">
      <c r="A52" s="1012"/>
      <c r="B52" s="1014"/>
      <c r="C52" s="1014"/>
      <c r="D52" s="1014"/>
      <c r="E52" s="1014"/>
      <c r="F52" s="1014"/>
      <c r="G52" s="1017"/>
      <c r="H52" s="1020"/>
      <c r="I52" s="1021"/>
      <c r="J52" s="1021"/>
      <c r="K52" s="1021"/>
      <c r="L52" s="1022"/>
      <c r="M52" s="999" t="s">
        <v>278</v>
      </c>
      <c r="N52" s="1000"/>
      <c r="O52" s="1000"/>
      <c r="P52" s="1000"/>
      <c r="Q52" s="1000"/>
      <c r="R52" s="1001"/>
      <c r="S52" s="1001"/>
      <c r="T52" s="1001"/>
      <c r="U52" s="1001"/>
      <c r="V52" s="1001"/>
      <c r="W52" s="294" t="s">
        <v>18</v>
      </c>
      <c r="Z52" s="240">
        <f t="shared" ref="Z52:Z54" si="1">R52</f>
        <v>0</v>
      </c>
      <c r="AA52" s="998"/>
      <c r="AB52" s="998"/>
    </row>
    <row r="53" spans="1:28" ht="13.5">
      <c r="A53" s="1012"/>
      <c r="B53" s="1014"/>
      <c r="C53" s="1014"/>
      <c r="D53" s="1014"/>
      <c r="E53" s="1014"/>
      <c r="F53" s="1014"/>
      <c r="G53" s="1017"/>
      <c r="H53" s="1020"/>
      <c r="I53" s="1021"/>
      <c r="J53" s="1021"/>
      <c r="K53" s="1021"/>
      <c r="L53" s="1023"/>
      <c r="M53" s="999" t="s">
        <v>279</v>
      </c>
      <c r="N53" s="1000"/>
      <c r="O53" s="1000"/>
      <c r="P53" s="1000"/>
      <c r="Q53" s="1000"/>
      <c r="R53" s="1001"/>
      <c r="S53" s="1001"/>
      <c r="T53" s="1001"/>
      <c r="U53" s="1001"/>
      <c r="V53" s="1001"/>
      <c r="W53" s="294" t="s">
        <v>18</v>
      </c>
      <c r="Z53" s="240">
        <f t="shared" si="1"/>
        <v>0</v>
      </c>
      <c r="AA53" s="998"/>
      <c r="AB53" s="998"/>
    </row>
    <row r="54" spans="1:28" ht="13.5">
      <c r="A54" s="1012"/>
      <c r="B54" s="1015"/>
      <c r="C54" s="1015"/>
      <c r="D54" s="1015"/>
      <c r="E54" s="1015"/>
      <c r="F54" s="1015"/>
      <c r="G54" s="1017"/>
      <c r="H54" s="1020"/>
      <c r="I54" s="1021"/>
      <c r="J54" s="1021"/>
      <c r="K54" s="1021"/>
      <c r="L54" s="1023"/>
      <c r="M54" s="1002" t="s">
        <v>280</v>
      </c>
      <c r="N54" s="1003"/>
      <c r="O54" s="1003"/>
      <c r="P54" s="1003"/>
      <c r="Q54" s="1003"/>
      <c r="R54" s="1004"/>
      <c r="S54" s="1004"/>
      <c r="T54" s="1004"/>
      <c r="U54" s="1004"/>
      <c r="V54" s="1004"/>
      <c r="W54" s="290" t="s">
        <v>18</v>
      </c>
      <c r="Z54" s="240">
        <f t="shared" si="1"/>
        <v>0</v>
      </c>
      <c r="AA54" s="998"/>
      <c r="AB54" s="998"/>
    </row>
    <row r="55" spans="1:28" ht="19.5" customHeight="1" thickBot="1">
      <c r="A55" s="295"/>
      <c r="B55" s="983" t="s">
        <v>281</v>
      </c>
      <c r="C55" s="983"/>
      <c r="D55" s="983"/>
      <c r="E55" s="983"/>
      <c r="F55" s="983"/>
      <c r="G55" s="296"/>
      <c r="H55" s="984"/>
      <c r="I55" s="985"/>
      <c r="J55" s="985"/>
      <c r="K55" s="985"/>
      <c r="L55" s="297" t="s">
        <v>18</v>
      </c>
      <c r="M55" s="986"/>
      <c r="N55" s="987"/>
      <c r="O55" s="987"/>
      <c r="P55" s="987"/>
      <c r="Q55" s="987"/>
      <c r="R55" s="987"/>
      <c r="S55" s="987"/>
      <c r="T55" s="987"/>
      <c r="U55" s="987"/>
      <c r="V55" s="987"/>
      <c r="W55" s="988"/>
    </row>
    <row r="56" spans="1:28" ht="24" customHeight="1" thickTop="1">
      <c r="A56" s="989" t="s">
        <v>282</v>
      </c>
      <c r="B56" s="990"/>
      <c r="C56" s="990"/>
      <c r="D56" s="990"/>
      <c r="E56" s="990"/>
      <c r="F56" s="990"/>
      <c r="G56" s="991"/>
      <c r="H56" s="992" t="str">
        <f>IF(H26="","",SUM(H26:K55))</f>
        <v/>
      </c>
      <c r="I56" s="993"/>
      <c r="J56" s="993"/>
      <c r="K56" s="994"/>
      <c r="L56" s="298" t="s">
        <v>246</v>
      </c>
      <c r="M56" s="995" t="s">
        <v>283</v>
      </c>
      <c r="N56" s="996"/>
      <c r="O56" s="996"/>
      <c r="P56" s="996"/>
      <c r="Q56" s="996"/>
      <c r="R56" s="996"/>
      <c r="S56" s="996"/>
      <c r="T56" s="996"/>
      <c r="U56" s="996"/>
      <c r="V56" s="996"/>
      <c r="W56" s="997"/>
    </row>
    <row r="57" spans="1:28" ht="12.75" customHeight="1">
      <c r="A57" s="299" t="s">
        <v>284</v>
      </c>
      <c r="B57" s="299"/>
      <c r="C57" s="299"/>
    </row>
    <row r="58" spans="1:28" ht="12.75" customHeight="1">
      <c r="A58" s="299" t="s">
        <v>627</v>
      </c>
      <c r="B58" s="299"/>
      <c r="C58" s="299"/>
    </row>
  </sheetData>
  <sheetProtection sheet="1" objects="1" scenarios="1"/>
  <mergeCells count="180">
    <mergeCell ref="L7:O7"/>
    <mergeCell ref="P7:W7"/>
    <mergeCell ref="A5:G5"/>
    <mergeCell ref="H5:I5"/>
    <mergeCell ref="J5:K5"/>
    <mergeCell ref="L5:W5"/>
    <mergeCell ref="L6:O6"/>
    <mergeCell ref="P6:W6"/>
    <mergeCell ref="N1:W1"/>
    <mergeCell ref="J4:K4"/>
    <mergeCell ref="M4:W4"/>
    <mergeCell ref="S2:W2"/>
    <mergeCell ref="A4:C4"/>
    <mergeCell ref="D4:I4"/>
    <mergeCell ref="H13:K14"/>
    <mergeCell ref="L13:L14"/>
    <mergeCell ref="N13:O13"/>
    <mergeCell ref="C16:G16"/>
    <mergeCell ref="A8:D10"/>
    <mergeCell ref="L8:O8"/>
    <mergeCell ref="P8:W8"/>
    <mergeCell ref="A11:G11"/>
    <mergeCell ref="H11:L11"/>
    <mergeCell ref="M11:W11"/>
    <mergeCell ref="N21:O21"/>
    <mergeCell ref="S21:V21"/>
    <mergeCell ref="B12:B19"/>
    <mergeCell ref="C12:G12"/>
    <mergeCell ref="H12:K12"/>
    <mergeCell ref="M12:P12"/>
    <mergeCell ref="H16:K16"/>
    <mergeCell ref="M16:W16"/>
    <mergeCell ref="C17:G17"/>
    <mergeCell ref="H17:K17"/>
    <mergeCell ref="M17:W17"/>
    <mergeCell ref="C18:G18"/>
    <mergeCell ref="H18:K18"/>
    <mergeCell ref="M18:W18"/>
    <mergeCell ref="Q13:R13"/>
    <mergeCell ref="S13:T13"/>
    <mergeCell ref="N14:O14"/>
    <mergeCell ref="Q14:R14"/>
    <mergeCell ref="S14:T14"/>
    <mergeCell ref="C15:G15"/>
    <mergeCell ref="H15:K15"/>
    <mergeCell ref="N15:O15"/>
    <mergeCell ref="S15:V15"/>
    <mergeCell ref="C13:G14"/>
    <mergeCell ref="Y24:Z24"/>
    <mergeCell ref="B25:G25"/>
    <mergeCell ref="H25:K25"/>
    <mergeCell ref="M25:W25"/>
    <mergeCell ref="A26:G26"/>
    <mergeCell ref="H26:K26"/>
    <mergeCell ref="M26:W26"/>
    <mergeCell ref="N22:O22"/>
    <mergeCell ref="S22:V22"/>
    <mergeCell ref="B23:G23"/>
    <mergeCell ref="H23:K23"/>
    <mergeCell ref="M23:W23"/>
    <mergeCell ref="B24:G24"/>
    <mergeCell ref="H24:K24"/>
    <mergeCell ref="M24:W24"/>
    <mergeCell ref="A12:A25"/>
    <mergeCell ref="C19:G19"/>
    <mergeCell ref="H19:K19"/>
    <mergeCell ref="M19:W19"/>
    <mergeCell ref="B20:G22"/>
    <mergeCell ref="H20:K22"/>
    <mergeCell ref="L20:L22"/>
    <mergeCell ref="N20:O20"/>
    <mergeCell ref="S20:V20"/>
    <mergeCell ref="A27:G27"/>
    <mergeCell ref="H27:K27"/>
    <mergeCell ref="M27:W27"/>
    <mergeCell ref="A28:A32"/>
    <mergeCell ref="B28:F32"/>
    <mergeCell ref="G28:G32"/>
    <mergeCell ref="H28:K32"/>
    <mergeCell ref="L28:L32"/>
    <mergeCell ref="N28:P28"/>
    <mergeCell ref="R28:S28"/>
    <mergeCell ref="U28:V28"/>
    <mergeCell ref="N32:W32"/>
    <mergeCell ref="Y28:Y31"/>
    <mergeCell ref="AA28:AA31"/>
    <mergeCell ref="AB28:AB31"/>
    <mergeCell ref="N29:P29"/>
    <mergeCell ref="R29:S29"/>
    <mergeCell ref="U29:V29"/>
    <mergeCell ref="N30:P30"/>
    <mergeCell ref="R30:S30"/>
    <mergeCell ref="U30:V30"/>
    <mergeCell ref="N31:P31"/>
    <mergeCell ref="R31:S31"/>
    <mergeCell ref="U31:V31"/>
    <mergeCell ref="A33:A34"/>
    <mergeCell ref="B33:F34"/>
    <mergeCell ref="G33:G34"/>
    <mergeCell ref="H33:K34"/>
    <mergeCell ref="L33:L34"/>
    <mergeCell ref="N33:O33"/>
    <mergeCell ref="N34:W34"/>
    <mergeCell ref="A35:A36"/>
    <mergeCell ref="B35:F36"/>
    <mergeCell ref="G35:G36"/>
    <mergeCell ref="H35:K36"/>
    <mergeCell ref="L35:L36"/>
    <mergeCell ref="N35:O35"/>
    <mergeCell ref="S35:W35"/>
    <mergeCell ref="N36:W36"/>
    <mergeCell ref="A40:A41"/>
    <mergeCell ref="B40:F41"/>
    <mergeCell ref="G40:G41"/>
    <mergeCell ref="H40:K41"/>
    <mergeCell ref="L40:L41"/>
    <mergeCell ref="N40:O40"/>
    <mergeCell ref="N41:W41"/>
    <mergeCell ref="B37:F37"/>
    <mergeCell ref="H37:K37"/>
    <mergeCell ref="M37:W37"/>
    <mergeCell ref="A38:A39"/>
    <mergeCell ref="B38:F39"/>
    <mergeCell ref="G38:G39"/>
    <mergeCell ref="H38:K39"/>
    <mergeCell ref="L38:L39"/>
    <mergeCell ref="N38:O38"/>
    <mergeCell ref="N39:W39"/>
    <mergeCell ref="A44:A45"/>
    <mergeCell ref="B44:F45"/>
    <mergeCell ref="G44:G45"/>
    <mergeCell ref="H44:K45"/>
    <mergeCell ref="L44:L45"/>
    <mergeCell ref="N44:O44"/>
    <mergeCell ref="N45:W45"/>
    <mergeCell ref="A42:A43"/>
    <mergeCell ref="B42:F43"/>
    <mergeCell ref="G42:G43"/>
    <mergeCell ref="H42:K43"/>
    <mergeCell ref="L42:L43"/>
    <mergeCell ref="N42:O42"/>
    <mergeCell ref="N43:W43"/>
    <mergeCell ref="V46:W46"/>
    <mergeCell ref="Y46:Y47"/>
    <mergeCell ref="AA46:AA47"/>
    <mergeCell ref="AB46:AB47"/>
    <mergeCell ref="N47:O47"/>
    <mergeCell ref="V47:W47"/>
    <mergeCell ref="A46:A48"/>
    <mergeCell ref="B46:F48"/>
    <mergeCell ref="G46:G48"/>
    <mergeCell ref="H46:K48"/>
    <mergeCell ref="L46:L48"/>
    <mergeCell ref="N46:O46"/>
    <mergeCell ref="N48:W48"/>
    <mergeCell ref="B49:F49"/>
    <mergeCell ref="H49:K49"/>
    <mergeCell ref="M49:W49"/>
    <mergeCell ref="A51:A54"/>
    <mergeCell ref="B51:F54"/>
    <mergeCell ref="G51:G54"/>
    <mergeCell ref="H51:K54"/>
    <mergeCell ref="L51:L54"/>
    <mergeCell ref="M51:Q51"/>
    <mergeCell ref="R51:V51"/>
    <mergeCell ref="B50:F50"/>
    <mergeCell ref="B55:F55"/>
    <mergeCell ref="H55:K55"/>
    <mergeCell ref="M55:W55"/>
    <mergeCell ref="A56:G56"/>
    <mergeCell ref="H56:K56"/>
    <mergeCell ref="M56:W56"/>
    <mergeCell ref="AA51:AA54"/>
    <mergeCell ref="AB51:AB54"/>
    <mergeCell ref="M52:Q52"/>
    <mergeCell ref="R52:V52"/>
    <mergeCell ref="M53:Q53"/>
    <mergeCell ref="R53:V53"/>
    <mergeCell ref="M54:Q54"/>
    <mergeCell ref="R54:V54"/>
  </mergeCells>
  <phoneticPr fontId="1"/>
  <conditionalFormatting sqref="D4:I4">
    <cfRule type="cellIs" dxfId="81" priority="1" operator="equal">
      <formula>"予算書 ・ 決算書"</formula>
    </cfRule>
  </conditionalFormatting>
  <conditionalFormatting sqref="Q12 H12:K25 Q15 M19:W19 Q20:Q22 M23:W25 B25:G25 M27:W27 H27:K55 N28:P31 R28:S31 U28:V31 N33:O33 Q33 N35:O35 Q35 M37:W37 N38:O38 Q38:R38 T38:U38 N40:O40 Q40:R40 T40:U40 N42:O42 Q42:R42 T42:U42 N44:O44 Q44:R44 T44:U44 N46:O47 Q46:R47 T46:U47 M49:W50 R51:V54">
    <cfRule type="containsBlanks" dxfId="80" priority="2">
      <formula>LEN(TRIM(B12))=0</formula>
    </cfRule>
  </conditionalFormatting>
  <dataValidations count="1">
    <dataValidation type="list" allowBlank="1" showInputMessage="1" showErrorMessage="1" sqref="D4:I4" xr:uid="{41BE1FF7-72C5-4209-8DF3-B7912EA43F90}">
      <formula1>"予算書,決算書"</formula1>
    </dataValidation>
  </dataValidations>
  <printOptions horizontalCentered="1"/>
  <pageMargins left="0.98425196850393704" right="0.59055118110236227" top="0.59055118110236227" bottom="0.59055118110236227" header="0.51181102362204722" footer="0.51181102362204722"/>
  <pageSetup paperSize="9" scale="8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1985" r:id="rId4" name="Check Box 1">
              <controlPr defaultSize="0" autoFill="0" autoLine="0" autoPict="0">
                <anchor moveWithCells="1">
                  <from>
                    <xdr:col>12</xdr:col>
                    <xdr:colOff>57150</xdr:colOff>
                    <xdr:row>31</xdr:row>
                    <xdr:rowOff>0</xdr:rowOff>
                  </from>
                  <to>
                    <xdr:col>12</xdr:col>
                    <xdr:colOff>266700</xdr:colOff>
                    <xdr:row>32</xdr:row>
                    <xdr:rowOff>0</xdr:rowOff>
                  </to>
                </anchor>
              </controlPr>
            </control>
          </mc:Choice>
        </mc:AlternateContent>
        <mc:AlternateContent xmlns:mc="http://schemas.openxmlformats.org/markup-compatibility/2006">
          <mc:Choice Requires="x14">
            <control shapeId="41986" r:id="rId5" name="Check Box 2">
              <controlPr defaultSize="0" autoFill="0" autoLine="0" autoPict="0">
                <anchor moveWithCells="1">
                  <from>
                    <xdr:col>12</xdr:col>
                    <xdr:colOff>57150</xdr:colOff>
                    <xdr:row>33</xdr:row>
                    <xdr:rowOff>0</xdr:rowOff>
                  </from>
                  <to>
                    <xdr:col>12</xdr:col>
                    <xdr:colOff>266700</xdr:colOff>
                    <xdr:row>33</xdr:row>
                    <xdr:rowOff>123825</xdr:rowOff>
                  </to>
                </anchor>
              </controlPr>
            </control>
          </mc:Choice>
        </mc:AlternateContent>
        <mc:AlternateContent xmlns:mc="http://schemas.openxmlformats.org/markup-compatibility/2006">
          <mc:Choice Requires="x14">
            <control shapeId="41987" r:id="rId6" name="Check Box 3">
              <controlPr defaultSize="0" autoFill="0" autoLine="0" autoPict="0">
                <anchor moveWithCells="1">
                  <from>
                    <xdr:col>12</xdr:col>
                    <xdr:colOff>66675</xdr:colOff>
                    <xdr:row>35</xdr:row>
                    <xdr:rowOff>0</xdr:rowOff>
                  </from>
                  <to>
                    <xdr:col>12</xdr:col>
                    <xdr:colOff>266700</xdr:colOff>
                    <xdr:row>35</xdr:row>
                    <xdr:rowOff>123825</xdr:rowOff>
                  </to>
                </anchor>
              </controlPr>
            </control>
          </mc:Choice>
        </mc:AlternateContent>
        <mc:AlternateContent xmlns:mc="http://schemas.openxmlformats.org/markup-compatibility/2006">
          <mc:Choice Requires="x14">
            <control shapeId="41988" r:id="rId7" name="Check Box 4">
              <controlPr defaultSize="0" autoFill="0" autoLine="0" autoPict="0">
                <anchor moveWithCells="1">
                  <from>
                    <xdr:col>12</xdr:col>
                    <xdr:colOff>57150</xdr:colOff>
                    <xdr:row>38</xdr:row>
                    <xdr:rowOff>0</xdr:rowOff>
                  </from>
                  <to>
                    <xdr:col>12</xdr:col>
                    <xdr:colOff>257175</xdr:colOff>
                    <xdr:row>38</xdr:row>
                    <xdr:rowOff>123825</xdr:rowOff>
                  </to>
                </anchor>
              </controlPr>
            </control>
          </mc:Choice>
        </mc:AlternateContent>
        <mc:AlternateContent xmlns:mc="http://schemas.openxmlformats.org/markup-compatibility/2006">
          <mc:Choice Requires="x14">
            <control shapeId="41989" r:id="rId8" name="Check Box 5">
              <controlPr defaultSize="0" autoFill="0" autoLine="0" autoPict="0">
                <anchor moveWithCells="1">
                  <from>
                    <xdr:col>12</xdr:col>
                    <xdr:colOff>57150</xdr:colOff>
                    <xdr:row>40</xdr:row>
                    <xdr:rowOff>0</xdr:rowOff>
                  </from>
                  <to>
                    <xdr:col>12</xdr:col>
                    <xdr:colOff>257175</xdr:colOff>
                    <xdr:row>40</xdr:row>
                    <xdr:rowOff>123825</xdr:rowOff>
                  </to>
                </anchor>
              </controlPr>
            </control>
          </mc:Choice>
        </mc:AlternateContent>
        <mc:AlternateContent xmlns:mc="http://schemas.openxmlformats.org/markup-compatibility/2006">
          <mc:Choice Requires="x14">
            <control shapeId="41990" r:id="rId9" name="Check Box 6">
              <controlPr defaultSize="0" autoFill="0" autoLine="0" autoPict="0">
                <anchor moveWithCells="1">
                  <from>
                    <xdr:col>12</xdr:col>
                    <xdr:colOff>66675</xdr:colOff>
                    <xdr:row>42</xdr:row>
                    <xdr:rowOff>9525</xdr:rowOff>
                  </from>
                  <to>
                    <xdr:col>12</xdr:col>
                    <xdr:colOff>266700</xdr:colOff>
                    <xdr:row>43</xdr:row>
                    <xdr:rowOff>0</xdr:rowOff>
                  </to>
                </anchor>
              </controlPr>
            </control>
          </mc:Choice>
        </mc:AlternateContent>
        <mc:AlternateContent xmlns:mc="http://schemas.openxmlformats.org/markup-compatibility/2006">
          <mc:Choice Requires="x14">
            <control shapeId="41991" r:id="rId10" name="Check Box 7">
              <controlPr defaultSize="0" autoFill="0" autoLine="0" autoPict="0">
                <anchor moveWithCells="1">
                  <from>
                    <xdr:col>12</xdr:col>
                    <xdr:colOff>66675</xdr:colOff>
                    <xdr:row>43</xdr:row>
                    <xdr:rowOff>228600</xdr:rowOff>
                  </from>
                  <to>
                    <xdr:col>12</xdr:col>
                    <xdr:colOff>266700</xdr:colOff>
                    <xdr:row>44</xdr:row>
                    <xdr:rowOff>114300</xdr:rowOff>
                  </to>
                </anchor>
              </controlPr>
            </control>
          </mc:Choice>
        </mc:AlternateContent>
        <mc:AlternateContent xmlns:mc="http://schemas.openxmlformats.org/markup-compatibility/2006">
          <mc:Choice Requires="x14">
            <control shapeId="41992" r:id="rId11" name="Check Box 8">
              <controlPr defaultSize="0" autoFill="0" autoLine="0" autoPict="0">
                <anchor moveWithCells="1">
                  <from>
                    <xdr:col>12</xdr:col>
                    <xdr:colOff>66675</xdr:colOff>
                    <xdr:row>47</xdr:row>
                    <xdr:rowOff>0</xdr:rowOff>
                  </from>
                  <to>
                    <xdr:col>12</xdr:col>
                    <xdr:colOff>266700</xdr:colOff>
                    <xdr:row>47</xdr:row>
                    <xdr:rowOff>123825</xdr:rowOff>
                  </to>
                </anchor>
              </controlPr>
            </control>
          </mc:Choice>
        </mc:AlternateContent>
        <mc:AlternateContent xmlns:mc="http://schemas.openxmlformats.org/markup-compatibility/2006">
          <mc:Choice Requires="x14">
            <control shapeId="41993" r:id="rId12" name="Check Box 9">
              <controlPr defaultSize="0" autoFill="0" autoLine="0" autoPict="0">
                <anchor moveWithCells="1">
                  <from>
                    <xdr:col>12</xdr:col>
                    <xdr:colOff>19050</xdr:colOff>
                    <xdr:row>12</xdr:row>
                    <xdr:rowOff>9525</xdr:rowOff>
                  </from>
                  <to>
                    <xdr:col>12</xdr:col>
                    <xdr:colOff>209550</xdr:colOff>
                    <xdr:row>12</xdr:row>
                    <xdr:rowOff>123825</xdr:rowOff>
                  </to>
                </anchor>
              </controlPr>
            </control>
          </mc:Choice>
        </mc:AlternateContent>
        <mc:AlternateContent xmlns:mc="http://schemas.openxmlformats.org/markup-compatibility/2006">
          <mc:Choice Requires="x14">
            <control shapeId="41994" r:id="rId13" name="Check Box 10">
              <controlPr defaultSize="0" autoFill="0" autoLine="0" autoPict="0">
                <anchor moveWithCells="1">
                  <from>
                    <xdr:col>12</xdr:col>
                    <xdr:colOff>19050</xdr:colOff>
                    <xdr:row>13</xdr:row>
                    <xdr:rowOff>0</xdr:rowOff>
                  </from>
                  <to>
                    <xdr:col>12</xdr:col>
                    <xdr:colOff>209550</xdr:colOff>
                    <xdr:row>13</xdr:row>
                    <xdr:rowOff>114300</xdr:rowOff>
                  </to>
                </anchor>
              </controlPr>
            </control>
          </mc:Choice>
        </mc:AlternateContent>
        <mc:AlternateContent xmlns:mc="http://schemas.openxmlformats.org/markup-compatibility/2006">
          <mc:Choice Requires="x14">
            <control shapeId="41995" r:id="rId14" name="Check Box 11">
              <controlPr defaultSize="0" autoFill="0" autoLine="0" autoPict="0">
                <anchor moveWithCells="1">
                  <from>
                    <xdr:col>12</xdr:col>
                    <xdr:colOff>66675</xdr:colOff>
                    <xdr:row>45</xdr:row>
                    <xdr:rowOff>0</xdr:rowOff>
                  </from>
                  <to>
                    <xdr:col>12</xdr:col>
                    <xdr:colOff>266700</xdr:colOff>
                    <xdr:row>45</xdr:row>
                    <xdr:rowOff>123825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1FDD2-5331-486A-98A2-2499C7306908}">
  <dimension ref="A1:AH53"/>
  <sheetViews>
    <sheetView showGridLines="0" view="pageBreakPreview" topLeftCell="A8" zoomScaleNormal="100" zoomScaleSheetLayoutView="100" workbookViewId="0">
      <selection activeCell="B16" sqref="B16:F16"/>
    </sheetView>
  </sheetViews>
  <sheetFormatPr defaultColWidth="3.75" defaultRowHeight="21" customHeight="1"/>
  <cols>
    <col min="1" max="1" width="3.125" style="240" customWidth="1"/>
    <col min="2" max="6" width="3.75" style="240" customWidth="1"/>
    <col min="7" max="7" width="3.125" style="240" customWidth="1"/>
    <col min="8" max="23" width="3.25" style="240" customWidth="1"/>
    <col min="24" max="278" width="3.75" style="240"/>
    <col min="279" max="279" width="7.25" style="240" customWidth="1"/>
    <col min="280" max="534" width="3.75" style="240"/>
    <col min="535" max="535" width="7.25" style="240" customWidth="1"/>
    <col min="536" max="790" width="3.75" style="240"/>
    <col min="791" max="791" width="7.25" style="240" customWidth="1"/>
    <col min="792" max="1046" width="3.75" style="240"/>
    <col min="1047" max="1047" width="7.25" style="240" customWidth="1"/>
    <col min="1048" max="1302" width="3.75" style="240"/>
    <col min="1303" max="1303" width="7.25" style="240" customWidth="1"/>
    <col min="1304" max="1558" width="3.75" style="240"/>
    <col min="1559" max="1559" width="7.25" style="240" customWidth="1"/>
    <col min="1560" max="1814" width="3.75" style="240"/>
    <col min="1815" max="1815" width="7.25" style="240" customWidth="1"/>
    <col min="1816" max="2070" width="3.75" style="240"/>
    <col min="2071" max="2071" width="7.25" style="240" customWidth="1"/>
    <col min="2072" max="2326" width="3.75" style="240"/>
    <col min="2327" max="2327" width="7.25" style="240" customWidth="1"/>
    <col min="2328" max="2582" width="3.75" style="240"/>
    <col min="2583" max="2583" width="7.25" style="240" customWidth="1"/>
    <col min="2584" max="2838" width="3.75" style="240"/>
    <col min="2839" max="2839" width="7.25" style="240" customWidth="1"/>
    <col min="2840" max="3094" width="3.75" style="240"/>
    <col min="3095" max="3095" width="7.25" style="240" customWidth="1"/>
    <col min="3096" max="3350" width="3.75" style="240"/>
    <col min="3351" max="3351" width="7.25" style="240" customWidth="1"/>
    <col min="3352" max="3606" width="3.75" style="240"/>
    <col min="3607" max="3607" width="7.25" style="240" customWidth="1"/>
    <col min="3608" max="3862" width="3.75" style="240"/>
    <col min="3863" max="3863" width="7.25" style="240" customWidth="1"/>
    <col min="3864" max="4118" width="3.75" style="240"/>
    <col min="4119" max="4119" width="7.25" style="240" customWidth="1"/>
    <col min="4120" max="4374" width="3.75" style="240"/>
    <col min="4375" max="4375" width="7.25" style="240" customWidth="1"/>
    <col min="4376" max="4630" width="3.75" style="240"/>
    <col min="4631" max="4631" width="7.25" style="240" customWidth="1"/>
    <col min="4632" max="4886" width="3.75" style="240"/>
    <col min="4887" max="4887" width="7.25" style="240" customWidth="1"/>
    <col min="4888" max="5142" width="3.75" style="240"/>
    <col min="5143" max="5143" width="7.25" style="240" customWidth="1"/>
    <col min="5144" max="5398" width="3.75" style="240"/>
    <col min="5399" max="5399" width="7.25" style="240" customWidth="1"/>
    <col min="5400" max="5654" width="3.75" style="240"/>
    <col min="5655" max="5655" width="7.25" style="240" customWidth="1"/>
    <col min="5656" max="5910" width="3.75" style="240"/>
    <col min="5911" max="5911" width="7.25" style="240" customWidth="1"/>
    <col min="5912" max="6166" width="3.75" style="240"/>
    <col min="6167" max="6167" width="7.25" style="240" customWidth="1"/>
    <col min="6168" max="6422" width="3.75" style="240"/>
    <col min="6423" max="6423" width="7.25" style="240" customWidth="1"/>
    <col min="6424" max="6678" width="3.75" style="240"/>
    <col min="6679" max="6679" width="7.25" style="240" customWidth="1"/>
    <col min="6680" max="6934" width="3.75" style="240"/>
    <col min="6935" max="6935" width="7.25" style="240" customWidth="1"/>
    <col min="6936" max="7190" width="3.75" style="240"/>
    <col min="7191" max="7191" width="7.25" style="240" customWidth="1"/>
    <col min="7192" max="7446" width="3.75" style="240"/>
    <col min="7447" max="7447" width="7.25" style="240" customWidth="1"/>
    <col min="7448" max="7702" width="3.75" style="240"/>
    <col min="7703" max="7703" width="7.25" style="240" customWidth="1"/>
    <col min="7704" max="7958" width="3.75" style="240"/>
    <col min="7959" max="7959" width="7.25" style="240" customWidth="1"/>
    <col min="7960" max="8214" width="3.75" style="240"/>
    <col min="8215" max="8215" width="7.25" style="240" customWidth="1"/>
    <col min="8216" max="8470" width="3.75" style="240"/>
    <col min="8471" max="8471" width="7.25" style="240" customWidth="1"/>
    <col min="8472" max="8726" width="3.75" style="240"/>
    <col min="8727" max="8727" width="7.25" style="240" customWidth="1"/>
    <col min="8728" max="8982" width="3.75" style="240"/>
    <col min="8983" max="8983" width="7.25" style="240" customWidth="1"/>
    <col min="8984" max="9238" width="3.75" style="240"/>
    <col min="9239" max="9239" width="7.25" style="240" customWidth="1"/>
    <col min="9240" max="9494" width="3.75" style="240"/>
    <col min="9495" max="9495" width="7.25" style="240" customWidth="1"/>
    <col min="9496" max="9750" width="3.75" style="240"/>
    <col min="9751" max="9751" width="7.25" style="240" customWidth="1"/>
    <col min="9752" max="10006" width="3.75" style="240"/>
    <col min="10007" max="10007" width="7.25" style="240" customWidth="1"/>
    <col min="10008" max="10262" width="3.75" style="240"/>
    <col min="10263" max="10263" width="7.25" style="240" customWidth="1"/>
    <col min="10264" max="10518" width="3.75" style="240"/>
    <col min="10519" max="10519" width="7.25" style="240" customWidth="1"/>
    <col min="10520" max="10774" width="3.75" style="240"/>
    <col min="10775" max="10775" width="7.25" style="240" customWidth="1"/>
    <col min="10776" max="11030" width="3.75" style="240"/>
    <col min="11031" max="11031" width="7.25" style="240" customWidth="1"/>
    <col min="11032" max="11286" width="3.75" style="240"/>
    <col min="11287" max="11287" width="7.25" style="240" customWidth="1"/>
    <col min="11288" max="11542" width="3.75" style="240"/>
    <col min="11543" max="11543" width="7.25" style="240" customWidth="1"/>
    <col min="11544" max="11798" width="3.75" style="240"/>
    <col min="11799" max="11799" width="7.25" style="240" customWidth="1"/>
    <col min="11800" max="12054" width="3.75" style="240"/>
    <col min="12055" max="12055" width="7.25" style="240" customWidth="1"/>
    <col min="12056" max="12310" width="3.75" style="240"/>
    <col min="12311" max="12311" width="7.25" style="240" customWidth="1"/>
    <col min="12312" max="12566" width="3.75" style="240"/>
    <col min="12567" max="12567" width="7.25" style="240" customWidth="1"/>
    <col min="12568" max="12822" width="3.75" style="240"/>
    <col min="12823" max="12823" width="7.25" style="240" customWidth="1"/>
    <col min="12824" max="13078" width="3.75" style="240"/>
    <col min="13079" max="13079" width="7.25" style="240" customWidth="1"/>
    <col min="13080" max="13334" width="3.75" style="240"/>
    <col min="13335" max="13335" width="7.25" style="240" customWidth="1"/>
    <col min="13336" max="13590" width="3.75" style="240"/>
    <col min="13591" max="13591" width="7.25" style="240" customWidth="1"/>
    <col min="13592" max="13846" width="3.75" style="240"/>
    <col min="13847" max="13847" width="7.25" style="240" customWidth="1"/>
    <col min="13848" max="14102" width="3.75" style="240"/>
    <col min="14103" max="14103" width="7.25" style="240" customWidth="1"/>
    <col min="14104" max="14358" width="3.75" style="240"/>
    <col min="14359" max="14359" width="7.25" style="240" customWidth="1"/>
    <col min="14360" max="14614" width="3.75" style="240"/>
    <col min="14615" max="14615" width="7.25" style="240" customWidth="1"/>
    <col min="14616" max="14870" width="3.75" style="240"/>
    <col min="14871" max="14871" width="7.25" style="240" customWidth="1"/>
    <col min="14872" max="15126" width="3.75" style="240"/>
    <col min="15127" max="15127" width="7.25" style="240" customWidth="1"/>
    <col min="15128" max="15382" width="3.75" style="240"/>
    <col min="15383" max="15383" width="7.25" style="240" customWidth="1"/>
    <col min="15384" max="15638" width="3.75" style="240"/>
    <col min="15639" max="15639" width="7.25" style="240" customWidth="1"/>
    <col min="15640" max="15894" width="3.75" style="240"/>
    <col min="15895" max="15895" width="7.25" style="240" customWidth="1"/>
    <col min="15896" max="16150" width="3.75" style="240"/>
    <col min="16151" max="16151" width="7.25" style="240" customWidth="1"/>
    <col min="16152" max="16384" width="3.75" style="240"/>
  </cols>
  <sheetData>
    <row r="1" spans="1:34" ht="23.25" customHeight="1">
      <c r="N1" s="1203" t="s">
        <v>237</v>
      </c>
      <c r="O1" s="1203"/>
      <c r="P1" s="1203"/>
      <c r="Q1" s="1203"/>
      <c r="R1" s="1203"/>
      <c r="S1" s="1203"/>
      <c r="T1" s="1203"/>
      <c r="U1" s="1203"/>
      <c r="V1" s="1203"/>
      <c r="W1" s="1203"/>
    </row>
    <row r="2" spans="1:34" ht="12.75" customHeight="1">
      <c r="P2" s="1204" t="s">
        <v>605</v>
      </c>
      <c r="Q2" s="1204"/>
      <c r="R2" s="1204"/>
      <c r="S2" s="1204"/>
      <c r="T2" s="1204"/>
      <c r="U2" s="1204"/>
      <c r="V2" s="1204"/>
      <c r="W2" s="1204"/>
    </row>
    <row r="3" spans="1:34" ht="3.75" customHeight="1"/>
    <row r="4" spans="1:34" ht="21" customHeight="1">
      <c r="A4" s="1364" t="s">
        <v>306</v>
      </c>
      <c r="B4" s="1364"/>
      <c r="C4" s="1368" t="s">
        <v>633</v>
      </c>
      <c r="D4" s="1368"/>
      <c r="E4" s="1368"/>
      <c r="F4" s="1368"/>
      <c r="G4" s="1365" t="s">
        <v>588</v>
      </c>
      <c r="H4" s="1365"/>
      <c r="I4" s="1365"/>
      <c r="J4" s="1365"/>
      <c r="K4" s="1365"/>
      <c r="L4" s="316">
        <v>6</v>
      </c>
      <c r="M4" s="1366" t="s">
        <v>497</v>
      </c>
      <c r="N4" s="1366"/>
      <c r="O4" s="1366"/>
      <c r="P4" s="1366"/>
      <c r="Q4" s="1366"/>
      <c r="R4" s="1366"/>
      <c r="S4" s="1366"/>
      <c r="T4" s="1366"/>
      <c r="U4" s="1366"/>
      <c r="V4" s="1366"/>
      <c r="W4" s="1366"/>
      <c r="AA4" s="1367"/>
      <c r="AB4" s="1367"/>
      <c r="AC4" s="1367"/>
      <c r="AD4" s="1367"/>
      <c r="AE4" s="1367"/>
      <c r="AF4" s="1367"/>
      <c r="AG4" s="1367"/>
      <c r="AH4" s="1367"/>
    </row>
    <row r="5" spans="1:34" ht="8.25" customHeight="1"/>
    <row r="6" spans="1:34" ht="17.25">
      <c r="A6" s="1264" t="s">
        <v>285</v>
      </c>
      <c r="B6" s="1264"/>
      <c r="C6" s="1264"/>
      <c r="D6" s="1264"/>
    </row>
    <row r="7" spans="1:34" ht="21" customHeight="1">
      <c r="A7" s="1188" t="s">
        <v>241</v>
      </c>
      <c r="B7" s="1189"/>
      <c r="C7" s="1189"/>
      <c r="D7" s="1189"/>
      <c r="E7" s="1189"/>
      <c r="F7" s="1189"/>
      <c r="G7" s="1189"/>
      <c r="H7" s="1192" t="s">
        <v>242</v>
      </c>
      <c r="I7" s="1192"/>
      <c r="J7" s="1192"/>
      <c r="K7" s="1192"/>
      <c r="L7" s="1192"/>
      <c r="M7" s="1192"/>
      <c r="N7" s="1195" t="s">
        <v>307</v>
      </c>
      <c r="O7" s="1195"/>
      <c r="P7" s="1195"/>
      <c r="Q7" s="1195"/>
      <c r="R7" s="1195"/>
      <c r="S7" s="1195"/>
      <c r="T7" s="1195"/>
      <c r="U7" s="1195"/>
      <c r="V7" s="1195"/>
      <c r="W7" s="1196"/>
    </row>
    <row r="8" spans="1:34" ht="14.25" customHeight="1" thickBot="1">
      <c r="A8" s="1354" t="s">
        <v>308</v>
      </c>
      <c r="B8" s="1355"/>
      <c r="C8" s="1355"/>
      <c r="D8" s="1355"/>
      <c r="E8" s="1355"/>
      <c r="F8" s="1355"/>
      <c r="G8" s="1356"/>
      <c r="H8" s="1357">
        <f>SUM(H9:L14)</f>
        <v>0</v>
      </c>
      <c r="I8" s="1357"/>
      <c r="J8" s="1357"/>
      <c r="K8" s="1357"/>
      <c r="L8" s="1358"/>
      <c r="M8" s="317" t="s">
        <v>246</v>
      </c>
      <c r="N8" s="1342"/>
      <c r="O8" s="1343"/>
      <c r="P8" s="1344" t="s">
        <v>601</v>
      </c>
      <c r="Q8" s="1344"/>
      <c r="R8" s="1344"/>
      <c r="S8" s="1344"/>
      <c r="T8" s="1344"/>
      <c r="U8" s="1344"/>
      <c r="V8" s="1344"/>
      <c r="W8" s="1345"/>
    </row>
    <row r="9" spans="1:34" ht="14.25" thickTop="1">
      <c r="A9" s="1362"/>
      <c r="B9" s="1363" t="s">
        <v>309</v>
      </c>
      <c r="C9" s="1031"/>
      <c r="D9" s="1031"/>
      <c r="E9" s="1031"/>
      <c r="F9" s="1031"/>
      <c r="G9" s="318"/>
      <c r="H9" s="1325"/>
      <c r="I9" s="1325"/>
      <c r="J9" s="1325"/>
      <c r="K9" s="1325"/>
      <c r="L9" s="1326"/>
      <c r="M9" s="319" t="s">
        <v>246</v>
      </c>
      <c r="N9" s="1327"/>
      <c r="O9" s="1327"/>
      <c r="P9" s="1327"/>
      <c r="Q9" s="1327"/>
      <c r="R9" s="1327"/>
      <c r="S9" s="1327"/>
      <c r="T9" s="1327"/>
      <c r="U9" s="1327"/>
      <c r="V9" s="1327"/>
      <c r="W9" s="1328"/>
    </row>
    <row r="10" spans="1:34" ht="15" customHeight="1">
      <c r="A10" s="1362"/>
      <c r="B10" s="1359" t="s">
        <v>310</v>
      </c>
      <c r="C10" s="1005"/>
      <c r="D10" s="1005"/>
      <c r="E10" s="1005"/>
      <c r="F10" s="1005"/>
      <c r="G10" s="320"/>
      <c r="H10" s="1346"/>
      <c r="I10" s="1346"/>
      <c r="J10" s="1346"/>
      <c r="K10" s="1346"/>
      <c r="L10" s="1347"/>
      <c r="M10" s="321" t="s">
        <v>246</v>
      </c>
      <c r="N10" s="1348"/>
      <c r="O10" s="1348"/>
      <c r="P10" s="1348"/>
      <c r="Q10" s="1348"/>
      <c r="R10" s="1348"/>
      <c r="S10" s="1348"/>
      <c r="T10" s="1348"/>
      <c r="U10" s="1348"/>
      <c r="V10" s="1348"/>
      <c r="W10" s="1349"/>
    </row>
    <row r="11" spans="1:34" ht="15" customHeight="1">
      <c r="A11" s="1362"/>
      <c r="B11" s="1359" t="s">
        <v>311</v>
      </c>
      <c r="C11" s="1005"/>
      <c r="D11" s="1005"/>
      <c r="E11" s="1005"/>
      <c r="F11" s="1005"/>
      <c r="G11" s="320"/>
      <c r="H11" s="1346"/>
      <c r="I11" s="1346"/>
      <c r="J11" s="1346"/>
      <c r="K11" s="1346"/>
      <c r="L11" s="1347"/>
      <c r="M11" s="321" t="s">
        <v>246</v>
      </c>
      <c r="N11" s="1348"/>
      <c r="O11" s="1348"/>
      <c r="P11" s="1348"/>
      <c r="Q11" s="1348"/>
      <c r="R11" s="1348"/>
      <c r="S11" s="1348"/>
      <c r="T11" s="1348"/>
      <c r="U11" s="1348"/>
      <c r="V11" s="1348"/>
      <c r="W11" s="1349"/>
    </row>
    <row r="12" spans="1:34" ht="15" customHeight="1">
      <c r="A12" s="1362"/>
      <c r="B12" s="1359" t="s">
        <v>312</v>
      </c>
      <c r="C12" s="1005"/>
      <c r="D12" s="1005"/>
      <c r="E12" s="1005"/>
      <c r="F12" s="1005"/>
      <c r="G12" s="320"/>
      <c r="H12" s="1346"/>
      <c r="I12" s="1346"/>
      <c r="J12" s="1346"/>
      <c r="K12" s="1346"/>
      <c r="L12" s="1347"/>
      <c r="M12" s="321" t="s">
        <v>246</v>
      </c>
      <c r="N12" s="1348"/>
      <c r="O12" s="1348"/>
      <c r="P12" s="1348"/>
      <c r="Q12" s="1348"/>
      <c r="R12" s="1348"/>
      <c r="S12" s="1348"/>
      <c r="T12" s="1348"/>
      <c r="U12" s="1348"/>
      <c r="V12" s="1348"/>
      <c r="W12" s="1349"/>
    </row>
    <row r="13" spans="1:34" ht="15" customHeight="1">
      <c r="A13" s="1362"/>
      <c r="B13" s="1361" t="s">
        <v>313</v>
      </c>
      <c r="C13" s="1013"/>
      <c r="D13" s="1013"/>
      <c r="E13" s="1013"/>
      <c r="F13" s="1013"/>
      <c r="G13" s="320"/>
      <c r="H13" s="1333"/>
      <c r="I13" s="1333"/>
      <c r="J13" s="1333"/>
      <c r="K13" s="1333"/>
      <c r="L13" s="1334"/>
      <c r="M13" s="322" t="s">
        <v>246</v>
      </c>
      <c r="N13" s="1348"/>
      <c r="O13" s="1348"/>
      <c r="P13" s="1348"/>
      <c r="Q13" s="1348"/>
      <c r="R13" s="1348"/>
      <c r="S13" s="1348"/>
      <c r="T13" s="1348"/>
      <c r="U13" s="1348"/>
      <c r="V13" s="1348"/>
      <c r="W13" s="1349"/>
    </row>
    <row r="14" spans="1:34" ht="15" customHeight="1">
      <c r="A14" s="1362"/>
      <c r="B14" s="1360"/>
      <c r="C14" s="1045"/>
      <c r="D14" s="1045"/>
      <c r="E14" s="1045"/>
      <c r="F14" s="1045"/>
      <c r="G14" s="320"/>
      <c r="H14" s="1333"/>
      <c r="I14" s="1333"/>
      <c r="J14" s="1333"/>
      <c r="K14" s="1333"/>
      <c r="L14" s="1334"/>
      <c r="M14" s="322" t="s">
        <v>246</v>
      </c>
      <c r="N14" s="1335"/>
      <c r="O14" s="1335"/>
      <c r="P14" s="1335"/>
      <c r="Q14" s="1335"/>
      <c r="R14" s="1335"/>
      <c r="S14" s="1335"/>
      <c r="T14" s="1335"/>
      <c r="U14" s="1335"/>
      <c r="V14" s="1335"/>
      <c r="W14" s="1336"/>
    </row>
    <row r="15" spans="1:34" ht="14.25" customHeight="1" thickBot="1">
      <c r="A15" s="1354" t="s">
        <v>314</v>
      </c>
      <c r="B15" s="1355"/>
      <c r="C15" s="1355"/>
      <c r="D15" s="1355"/>
      <c r="E15" s="1355"/>
      <c r="F15" s="1355"/>
      <c r="G15" s="1356"/>
      <c r="H15" s="1357">
        <f>SUM(H16:L32)</f>
        <v>0</v>
      </c>
      <c r="I15" s="1357"/>
      <c r="J15" s="1357"/>
      <c r="K15" s="1357"/>
      <c r="L15" s="1358"/>
      <c r="M15" s="317" t="s">
        <v>246</v>
      </c>
      <c r="N15" s="1342"/>
      <c r="O15" s="1343"/>
      <c r="P15" s="1344" t="s">
        <v>601</v>
      </c>
      <c r="Q15" s="1344"/>
      <c r="R15" s="1344"/>
      <c r="S15" s="1344"/>
      <c r="T15" s="1344"/>
      <c r="U15" s="1344"/>
      <c r="V15" s="1344"/>
      <c r="W15" s="1345"/>
    </row>
    <row r="16" spans="1:34" ht="15" customHeight="1" thickTop="1">
      <c r="A16" s="306"/>
      <c r="B16" s="1031" t="s">
        <v>315</v>
      </c>
      <c r="C16" s="1031"/>
      <c r="D16" s="1031"/>
      <c r="E16" s="1031"/>
      <c r="F16" s="1031"/>
      <c r="G16" s="307"/>
      <c r="H16" s="1325"/>
      <c r="I16" s="1325"/>
      <c r="J16" s="1325"/>
      <c r="K16" s="1325"/>
      <c r="L16" s="1326"/>
      <c r="M16" s="319" t="s">
        <v>246</v>
      </c>
      <c r="N16" s="1327"/>
      <c r="O16" s="1327"/>
      <c r="P16" s="1327"/>
      <c r="Q16" s="1327"/>
      <c r="R16" s="1327"/>
      <c r="S16" s="1327"/>
      <c r="T16" s="1327"/>
      <c r="U16" s="1327"/>
      <c r="V16" s="1327"/>
      <c r="W16" s="1328"/>
    </row>
    <row r="17" spans="1:23" ht="15" customHeight="1">
      <c r="A17" s="287"/>
      <c r="B17" s="1005" t="s">
        <v>316</v>
      </c>
      <c r="C17" s="1005"/>
      <c r="D17" s="1005"/>
      <c r="E17" s="1005"/>
      <c r="F17" s="1005"/>
      <c r="G17" s="323"/>
      <c r="H17" s="1346"/>
      <c r="I17" s="1346"/>
      <c r="J17" s="1346"/>
      <c r="K17" s="1346"/>
      <c r="L17" s="1347"/>
      <c r="M17" s="321" t="s">
        <v>246</v>
      </c>
      <c r="N17" s="1348"/>
      <c r="O17" s="1348"/>
      <c r="P17" s="1348"/>
      <c r="Q17" s="1348"/>
      <c r="R17" s="1348"/>
      <c r="S17" s="1348"/>
      <c r="T17" s="1348"/>
      <c r="U17" s="1348"/>
      <c r="V17" s="1348"/>
      <c r="W17" s="1349"/>
    </row>
    <row r="18" spans="1:23" ht="15" customHeight="1">
      <c r="A18" s="287"/>
      <c r="B18" s="1005" t="s">
        <v>317</v>
      </c>
      <c r="C18" s="1005"/>
      <c r="D18" s="1005"/>
      <c r="E18" s="1005"/>
      <c r="F18" s="1005"/>
      <c r="G18" s="323"/>
      <c r="H18" s="1346"/>
      <c r="I18" s="1346"/>
      <c r="J18" s="1346"/>
      <c r="K18" s="1346"/>
      <c r="L18" s="1347"/>
      <c r="M18" s="321" t="s">
        <v>246</v>
      </c>
      <c r="N18" s="1348"/>
      <c r="O18" s="1348"/>
      <c r="P18" s="1348"/>
      <c r="Q18" s="1348"/>
      <c r="R18" s="1348"/>
      <c r="S18" s="1348"/>
      <c r="T18" s="1348"/>
      <c r="U18" s="1348"/>
      <c r="V18" s="1348"/>
      <c r="W18" s="1349"/>
    </row>
    <row r="19" spans="1:23" ht="15" customHeight="1">
      <c r="A19" s="287"/>
      <c r="B19" s="1005" t="s">
        <v>318</v>
      </c>
      <c r="C19" s="1005"/>
      <c r="D19" s="1005"/>
      <c r="E19" s="1005"/>
      <c r="F19" s="1005"/>
      <c r="G19" s="323"/>
      <c r="H19" s="1346"/>
      <c r="I19" s="1346"/>
      <c r="J19" s="1346"/>
      <c r="K19" s="1346"/>
      <c r="L19" s="1347"/>
      <c r="M19" s="321" t="s">
        <v>246</v>
      </c>
      <c r="N19" s="1348"/>
      <c r="O19" s="1348"/>
      <c r="P19" s="1348"/>
      <c r="Q19" s="1348"/>
      <c r="R19" s="1348"/>
      <c r="S19" s="1348"/>
      <c r="T19" s="1348"/>
      <c r="U19" s="1348"/>
      <c r="V19" s="1348"/>
      <c r="W19" s="1349"/>
    </row>
    <row r="20" spans="1:23" ht="15" customHeight="1">
      <c r="A20" s="287"/>
      <c r="B20" s="1005" t="s">
        <v>319</v>
      </c>
      <c r="C20" s="1005"/>
      <c r="D20" s="1005"/>
      <c r="E20" s="1005"/>
      <c r="F20" s="1005"/>
      <c r="G20" s="323"/>
      <c r="H20" s="1346"/>
      <c r="I20" s="1346"/>
      <c r="J20" s="1346"/>
      <c r="K20" s="1346"/>
      <c r="L20" s="1347"/>
      <c r="M20" s="321" t="s">
        <v>246</v>
      </c>
      <c r="N20" s="1348"/>
      <c r="O20" s="1348"/>
      <c r="P20" s="1348"/>
      <c r="Q20" s="1348"/>
      <c r="R20" s="1348"/>
      <c r="S20" s="1348"/>
      <c r="T20" s="1348"/>
      <c r="U20" s="1348"/>
      <c r="V20" s="1348"/>
      <c r="W20" s="1349"/>
    </row>
    <row r="21" spans="1:23" ht="15" customHeight="1">
      <c r="A21" s="287"/>
      <c r="B21" s="1005" t="s">
        <v>320</v>
      </c>
      <c r="C21" s="1005"/>
      <c r="D21" s="1005"/>
      <c r="E21" s="1005"/>
      <c r="F21" s="1005"/>
      <c r="G21" s="323"/>
      <c r="H21" s="1346"/>
      <c r="I21" s="1346"/>
      <c r="J21" s="1346"/>
      <c r="K21" s="1346"/>
      <c r="L21" s="1347"/>
      <c r="M21" s="321" t="s">
        <v>246</v>
      </c>
      <c r="N21" s="1348"/>
      <c r="O21" s="1348"/>
      <c r="P21" s="1348"/>
      <c r="Q21" s="1348"/>
      <c r="R21" s="1348"/>
      <c r="S21" s="1348"/>
      <c r="T21" s="1348"/>
      <c r="U21" s="1348"/>
      <c r="V21" s="1348"/>
      <c r="W21" s="1349"/>
    </row>
    <row r="22" spans="1:23" ht="15" customHeight="1">
      <c r="A22" s="287"/>
      <c r="B22" s="1005" t="s">
        <v>321</v>
      </c>
      <c r="C22" s="1005"/>
      <c r="D22" s="1005"/>
      <c r="E22" s="1005"/>
      <c r="F22" s="1005"/>
      <c r="G22" s="323"/>
      <c r="H22" s="1346"/>
      <c r="I22" s="1346"/>
      <c r="J22" s="1346"/>
      <c r="K22" s="1346"/>
      <c r="L22" s="1347"/>
      <c r="M22" s="321" t="s">
        <v>246</v>
      </c>
      <c r="N22" s="1348"/>
      <c r="O22" s="1348"/>
      <c r="P22" s="1348"/>
      <c r="Q22" s="1348"/>
      <c r="R22" s="1348"/>
      <c r="S22" s="1348"/>
      <c r="T22" s="1348"/>
      <c r="U22" s="1348"/>
      <c r="V22" s="1348"/>
      <c r="W22" s="1349"/>
    </row>
    <row r="23" spans="1:23" ht="15" customHeight="1">
      <c r="A23" s="287"/>
      <c r="B23" s="1005" t="s">
        <v>294</v>
      </c>
      <c r="C23" s="1005"/>
      <c r="D23" s="1005"/>
      <c r="E23" s="1005"/>
      <c r="F23" s="1005"/>
      <c r="G23" s="323"/>
      <c r="H23" s="1346"/>
      <c r="I23" s="1346"/>
      <c r="J23" s="1346"/>
      <c r="K23" s="1346"/>
      <c r="L23" s="1347"/>
      <c r="M23" s="321" t="s">
        <v>246</v>
      </c>
      <c r="N23" s="1348"/>
      <c r="O23" s="1348"/>
      <c r="P23" s="1348"/>
      <c r="Q23" s="1348"/>
      <c r="R23" s="1348"/>
      <c r="S23" s="1348"/>
      <c r="T23" s="1348"/>
      <c r="U23" s="1348"/>
      <c r="V23" s="1348"/>
      <c r="W23" s="1349"/>
    </row>
    <row r="24" spans="1:23" ht="15" customHeight="1">
      <c r="A24" s="287"/>
      <c r="B24" s="1005" t="s">
        <v>292</v>
      </c>
      <c r="C24" s="1005"/>
      <c r="D24" s="1005"/>
      <c r="E24" s="1005"/>
      <c r="F24" s="1005"/>
      <c r="G24" s="323"/>
      <c r="H24" s="1346"/>
      <c r="I24" s="1346"/>
      <c r="J24" s="1346"/>
      <c r="K24" s="1346"/>
      <c r="L24" s="1347"/>
      <c r="M24" s="321" t="s">
        <v>246</v>
      </c>
      <c r="N24" s="1348"/>
      <c r="O24" s="1348"/>
      <c r="P24" s="1348"/>
      <c r="Q24" s="1348"/>
      <c r="R24" s="1348"/>
      <c r="S24" s="1348"/>
      <c r="T24" s="1348"/>
      <c r="U24" s="1348"/>
      <c r="V24" s="1348"/>
      <c r="W24" s="1349"/>
    </row>
    <row r="25" spans="1:23" ht="15" customHeight="1">
      <c r="A25" s="287"/>
      <c r="B25" s="1005" t="s">
        <v>322</v>
      </c>
      <c r="C25" s="1005"/>
      <c r="D25" s="1005"/>
      <c r="E25" s="1005"/>
      <c r="F25" s="1005"/>
      <c r="G25" s="323"/>
      <c r="H25" s="1346"/>
      <c r="I25" s="1346"/>
      <c r="J25" s="1346"/>
      <c r="K25" s="1346"/>
      <c r="L25" s="1347"/>
      <c r="M25" s="321" t="s">
        <v>246</v>
      </c>
      <c r="N25" s="1348"/>
      <c r="O25" s="1348"/>
      <c r="P25" s="1348"/>
      <c r="Q25" s="1348"/>
      <c r="R25" s="1348"/>
      <c r="S25" s="1348"/>
      <c r="T25" s="1348"/>
      <c r="U25" s="1348"/>
      <c r="V25" s="1348"/>
      <c r="W25" s="1349"/>
    </row>
    <row r="26" spans="1:23" ht="15" customHeight="1">
      <c r="A26" s="287"/>
      <c r="B26" s="1005" t="s">
        <v>323</v>
      </c>
      <c r="C26" s="1005"/>
      <c r="D26" s="1005"/>
      <c r="E26" s="1005"/>
      <c r="F26" s="1005"/>
      <c r="G26" s="323"/>
      <c r="H26" s="1347"/>
      <c r="I26" s="1350"/>
      <c r="J26" s="1350"/>
      <c r="K26" s="1350"/>
      <c r="L26" s="1350"/>
      <c r="M26" s="321" t="s">
        <v>246</v>
      </c>
      <c r="N26" s="1351"/>
      <c r="O26" s="1352"/>
      <c r="P26" s="1352"/>
      <c r="Q26" s="1352"/>
      <c r="R26" s="1352"/>
      <c r="S26" s="1352"/>
      <c r="T26" s="1352"/>
      <c r="U26" s="1352"/>
      <c r="V26" s="1352"/>
      <c r="W26" s="1353"/>
    </row>
    <row r="27" spans="1:23" ht="15" customHeight="1">
      <c r="A27" s="287"/>
      <c r="B27" s="1005" t="s">
        <v>324</v>
      </c>
      <c r="C27" s="1005"/>
      <c r="D27" s="1005"/>
      <c r="E27" s="1005"/>
      <c r="F27" s="1005"/>
      <c r="G27" s="323"/>
      <c r="H27" s="1347"/>
      <c r="I27" s="1350"/>
      <c r="J27" s="1350"/>
      <c r="K27" s="1350"/>
      <c r="L27" s="1350"/>
      <c r="M27" s="321" t="s">
        <v>246</v>
      </c>
      <c r="N27" s="1351"/>
      <c r="O27" s="1352"/>
      <c r="P27" s="1352"/>
      <c r="Q27" s="1352"/>
      <c r="R27" s="1352"/>
      <c r="S27" s="1352"/>
      <c r="T27" s="1352"/>
      <c r="U27" s="1352"/>
      <c r="V27" s="1352"/>
      <c r="W27" s="1353"/>
    </row>
    <row r="28" spans="1:23" ht="15" customHeight="1">
      <c r="A28" s="287"/>
      <c r="B28" s="1005" t="s">
        <v>325</v>
      </c>
      <c r="C28" s="1005"/>
      <c r="D28" s="1005"/>
      <c r="E28" s="1005"/>
      <c r="F28" s="1005"/>
      <c r="G28" s="323"/>
      <c r="H28" s="1347"/>
      <c r="I28" s="1350"/>
      <c r="J28" s="1350"/>
      <c r="K28" s="1350"/>
      <c r="L28" s="1350"/>
      <c r="M28" s="321" t="s">
        <v>246</v>
      </c>
      <c r="N28" s="1351"/>
      <c r="O28" s="1352"/>
      <c r="P28" s="1352"/>
      <c r="Q28" s="1352"/>
      <c r="R28" s="1352"/>
      <c r="S28" s="1352"/>
      <c r="T28" s="1352"/>
      <c r="U28" s="1352"/>
      <c r="V28" s="1352"/>
      <c r="W28" s="1353"/>
    </row>
    <row r="29" spans="1:23" ht="15" customHeight="1">
      <c r="A29" s="287"/>
      <c r="B29" s="1005" t="s">
        <v>326</v>
      </c>
      <c r="C29" s="1005"/>
      <c r="D29" s="1005"/>
      <c r="E29" s="1005"/>
      <c r="F29" s="1005"/>
      <c r="G29" s="323"/>
      <c r="H29" s="1347"/>
      <c r="I29" s="1350"/>
      <c r="J29" s="1350"/>
      <c r="K29" s="1350"/>
      <c r="L29" s="1350"/>
      <c r="M29" s="321" t="s">
        <v>246</v>
      </c>
      <c r="N29" s="1351"/>
      <c r="O29" s="1352"/>
      <c r="P29" s="1352"/>
      <c r="Q29" s="1352"/>
      <c r="R29" s="1352"/>
      <c r="S29" s="1352"/>
      <c r="T29" s="1352"/>
      <c r="U29" s="1352"/>
      <c r="V29" s="1352"/>
      <c r="W29" s="1353"/>
    </row>
    <row r="30" spans="1:23" ht="15" customHeight="1">
      <c r="A30" s="287"/>
      <c r="B30" s="1005" t="s">
        <v>327</v>
      </c>
      <c r="C30" s="1005"/>
      <c r="D30" s="1005"/>
      <c r="E30" s="1005"/>
      <c r="F30" s="1005"/>
      <c r="G30" s="323"/>
      <c r="H30" s="1346"/>
      <c r="I30" s="1346"/>
      <c r="J30" s="1346"/>
      <c r="K30" s="1346"/>
      <c r="L30" s="1347"/>
      <c r="M30" s="321" t="s">
        <v>246</v>
      </c>
      <c r="N30" s="1348"/>
      <c r="O30" s="1348"/>
      <c r="P30" s="1348"/>
      <c r="Q30" s="1348"/>
      <c r="R30" s="1348"/>
      <c r="S30" s="1348"/>
      <c r="T30" s="1348"/>
      <c r="U30" s="1348"/>
      <c r="V30" s="1348"/>
      <c r="W30" s="1349"/>
    </row>
    <row r="31" spans="1:23" ht="15" customHeight="1">
      <c r="A31" s="287"/>
      <c r="B31" s="1013" t="s">
        <v>328</v>
      </c>
      <c r="C31" s="1013"/>
      <c r="D31" s="1013"/>
      <c r="E31" s="1013"/>
      <c r="F31" s="1013"/>
      <c r="G31" s="303"/>
      <c r="H31" s="1333"/>
      <c r="I31" s="1333"/>
      <c r="J31" s="1333"/>
      <c r="K31" s="1333"/>
      <c r="L31" s="1334"/>
      <c r="M31" s="322" t="s">
        <v>246</v>
      </c>
      <c r="N31" s="1335"/>
      <c r="O31" s="1335"/>
      <c r="P31" s="1335"/>
      <c r="Q31" s="1335"/>
      <c r="R31" s="1335"/>
      <c r="S31" s="1335"/>
      <c r="T31" s="1335"/>
      <c r="U31" s="1335"/>
      <c r="V31" s="1335"/>
      <c r="W31" s="1336"/>
    </row>
    <row r="32" spans="1:23" ht="15" customHeight="1">
      <c r="A32" s="304"/>
      <c r="B32" s="1045"/>
      <c r="C32" s="1045"/>
      <c r="D32" s="1045"/>
      <c r="E32" s="1045"/>
      <c r="F32" s="1045"/>
      <c r="G32" s="303"/>
      <c r="H32" s="1333"/>
      <c r="I32" s="1333"/>
      <c r="J32" s="1333"/>
      <c r="K32" s="1333"/>
      <c r="L32" s="1334"/>
      <c r="M32" s="322" t="s">
        <v>246</v>
      </c>
      <c r="N32" s="1335"/>
      <c r="O32" s="1335"/>
      <c r="P32" s="1335"/>
      <c r="Q32" s="1335"/>
      <c r="R32" s="1335"/>
      <c r="S32" s="1335"/>
      <c r="T32" s="1335"/>
      <c r="U32" s="1335"/>
      <c r="V32" s="1335"/>
      <c r="W32" s="1336"/>
    </row>
    <row r="33" spans="1:23" ht="14.25" customHeight="1" thickBot="1">
      <c r="A33" s="1354" t="s">
        <v>329</v>
      </c>
      <c r="B33" s="1355"/>
      <c r="C33" s="1355"/>
      <c r="D33" s="1355"/>
      <c r="E33" s="1355"/>
      <c r="F33" s="1355"/>
      <c r="G33" s="1356"/>
      <c r="H33" s="1357">
        <f>SUM(H34:L44)</f>
        <v>0</v>
      </c>
      <c r="I33" s="1357"/>
      <c r="J33" s="1357"/>
      <c r="K33" s="1357"/>
      <c r="L33" s="1358"/>
      <c r="M33" s="317" t="s">
        <v>246</v>
      </c>
      <c r="N33" s="1342"/>
      <c r="O33" s="1343"/>
      <c r="P33" s="1344" t="s">
        <v>601</v>
      </c>
      <c r="Q33" s="1344"/>
      <c r="R33" s="1344"/>
      <c r="S33" s="1344"/>
      <c r="T33" s="1344"/>
      <c r="U33" s="1344"/>
      <c r="V33" s="1344"/>
      <c r="W33" s="1345"/>
    </row>
    <row r="34" spans="1:23" ht="15" customHeight="1" thickTop="1">
      <c r="A34" s="306"/>
      <c r="B34" s="1031" t="s">
        <v>270</v>
      </c>
      <c r="C34" s="1031"/>
      <c r="D34" s="1031"/>
      <c r="E34" s="1031"/>
      <c r="F34" s="1031"/>
      <c r="G34" s="307"/>
      <c r="H34" s="1325"/>
      <c r="I34" s="1325"/>
      <c r="J34" s="1325"/>
      <c r="K34" s="1325"/>
      <c r="L34" s="1326"/>
      <c r="M34" s="319" t="s">
        <v>246</v>
      </c>
      <c r="N34" s="1327"/>
      <c r="O34" s="1327"/>
      <c r="P34" s="1327"/>
      <c r="Q34" s="1327"/>
      <c r="R34" s="1327"/>
      <c r="S34" s="1327"/>
      <c r="T34" s="1327"/>
      <c r="U34" s="1327"/>
      <c r="V34" s="1327"/>
      <c r="W34" s="1328"/>
    </row>
    <row r="35" spans="1:23" ht="15" customHeight="1">
      <c r="A35" s="287"/>
      <c r="B35" s="1005" t="s">
        <v>288</v>
      </c>
      <c r="C35" s="1005"/>
      <c r="D35" s="1005"/>
      <c r="E35" s="1005"/>
      <c r="F35" s="1005"/>
      <c r="G35" s="323"/>
      <c r="H35" s="1346"/>
      <c r="I35" s="1346"/>
      <c r="J35" s="1346"/>
      <c r="K35" s="1346"/>
      <c r="L35" s="1347"/>
      <c r="M35" s="321" t="s">
        <v>246</v>
      </c>
      <c r="N35" s="1348"/>
      <c r="O35" s="1348"/>
      <c r="P35" s="1348"/>
      <c r="Q35" s="1348"/>
      <c r="R35" s="1348"/>
      <c r="S35" s="1348"/>
      <c r="T35" s="1348"/>
      <c r="U35" s="1348"/>
      <c r="V35" s="1348"/>
      <c r="W35" s="1349"/>
    </row>
    <row r="36" spans="1:23" ht="15" customHeight="1">
      <c r="A36" s="287"/>
      <c r="B36" s="1005" t="s">
        <v>330</v>
      </c>
      <c r="C36" s="1005"/>
      <c r="D36" s="1005"/>
      <c r="E36" s="1005"/>
      <c r="F36" s="1005"/>
      <c r="G36" s="323"/>
      <c r="H36" s="1346"/>
      <c r="I36" s="1346"/>
      <c r="J36" s="1346"/>
      <c r="K36" s="1346"/>
      <c r="L36" s="1347"/>
      <c r="M36" s="321" t="s">
        <v>246</v>
      </c>
      <c r="N36" s="1348"/>
      <c r="O36" s="1348"/>
      <c r="P36" s="1348"/>
      <c r="Q36" s="1348"/>
      <c r="R36" s="1348"/>
      <c r="S36" s="1348"/>
      <c r="T36" s="1348"/>
      <c r="U36" s="1348"/>
      <c r="V36" s="1348"/>
      <c r="W36" s="1349"/>
    </row>
    <row r="37" spans="1:23" ht="15" customHeight="1">
      <c r="A37" s="287"/>
      <c r="B37" s="1005" t="s">
        <v>331</v>
      </c>
      <c r="C37" s="1005"/>
      <c r="D37" s="1005"/>
      <c r="E37" s="1005"/>
      <c r="F37" s="1005"/>
      <c r="G37" s="323"/>
      <c r="H37" s="1347"/>
      <c r="I37" s="1350"/>
      <c r="J37" s="1350"/>
      <c r="K37" s="1350"/>
      <c r="L37" s="1350"/>
      <c r="M37" s="321" t="s">
        <v>246</v>
      </c>
      <c r="N37" s="1351"/>
      <c r="O37" s="1352"/>
      <c r="P37" s="1352"/>
      <c r="Q37" s="1352"/>
      <c r="R37" s="1352"/>
      <c r="S37" s="1352"/>
      <c r="T37" s="1352"/>
      <c r="U37" s="1352"/>
      <c r="V37" s="1352"/>
      <c r="W37" s="1353"/>
    </row>
    <row r="38" spans="1:23" ht="15" customHeight="1">
      <c r="A38" s="287"/>
      <c r="B38" s="1005" t="s">
        <v>332</v>
      </c>
      <c r="C38" s="1005"/>
      <c r="D38" s="1005"/>
      <c r="E38" s="1005"/>
      <c r="F38" s="1005"/>
      <c r="G38" s="323"/>
      <c r="H38" s="1346"/>
      <c r="I38" s="1346"/>
      <c r="J38" s="1346"/>
      <c r="K38" s="1346"/>
      <c r="L38" s="1347"/>
      <c r="M38" s="321" t="s">
        <v>246</v>
      </c>
      <c r="N38" s="1348"/>
      <c r="O38" s="1348"/>
      <c r="P38" s="1348"/>
      <c r="Q38" s="1348"/>
      <c r="R38" s="1348"/>
      <c r="S38" s="1348"/>
      <c r="T38" s="1348"/>
      <c r="U38" s="1348"/>
      <c r="V38" s="1348"/>
      <c r="W38" s="1349"/>
    </row>
    <row r="39" spans="1:23" ht="15" customHeight="1">
      <c r="A39" s="287"/>
      <c r="B39" s="1005" t="s">
        <v>333</v>
      </c>
      <c r="C39" s="1005"/>
      <c r="D39" s="1005"/>
      <c r="E39" s="1005"/>
      <c r="F39" s="1005"/>
      <c r="G39" s="323"/>
      <c r="H39" s="1346"/>
      <c r="I39" s="1346"/>
      <c r="J39" s="1346"/>
      <c r="K39" s="1346"/>
      <c r="L39" s="1347"/>
      <c r="M39" s="321" t="s">
        <v>246</v>
      </c>
      <c r="N39" s="1348"/>
      <c r="O39" s="1348"/>
      <c r="P39" s="1348"/>
      <c r="Q39" s="1348"/>
      <c r="R39" s="1348"/>
      <c r="S39" s="1348"/>
      <c r="T39" s="1348"/>
      <c r="U39" s="1348"/>
      <c r="V39" s="1348"/>
      <c r="W39" s="1349"/>
    </row>
    <row r="40" spans="1:23" ht="15" customHeight="1">
      <c r="A40" s="287"/>
      <c r="B40" s="1005" t="s">
        <v>334</v>
      </c>
      <c r="C40" s="1005"/>
      <c r="D40" s="1005"/>
      <c r="E40" s="1005"/>
      <c r="F40" s="1005"/>
      <c r="G40" s="323"/>
      <c r="H40" s="1346"/>
      <c r="I40" s="1346"/>
      <c r="J40" s="1346"/>
      <c r="K40" s="1346"/>
      <c r="L40" s="1347"/>
      <c r="M40" s="321" t="s">
        <v>246</v>
      </c>
      <c r="N40" s="1348"/>
      <c r="O40" s="1348"/>
      <c r="P40" s="1348"/>
      <c r="Q40" s="1348"/>
      <c r="R40" s="1348"/>
      <c r="S40" s="1348"/>
      <c r="T40" s="1348"/>
      <c r="U40" s="1348"/>
      <c r="V40" s="1348"/>
      <c r="W40" s="1349"/>
    </row>
    <row r="41" spans="1:23" ht="15" customHeight="1">
      <c r="A41" s="287"/>
      <c r="B41" s="1005" t="s">
        <v>335</v>
      </c>
      <c r="C41" s="1005"/>
      <c r="D41" s="1005"/>
      <c r="E41" s="1005"/>
      <c r="F41" s="1005"/>
      <c r="G41" s="323"/>
      <c r="H41" s="1346"/>
      <c r="I41" s="1346"/>
      <c r="J41" s="1346"/>
      <c r="K41" s="1346"/>
      <c r="L41" s="1347"/>
      <c r="M41" s="321" t="s">
        <v>246</v>
      </c>
      <c r="N41" s="1348"/>
      <c r="O41" s="1348"/>
      <c r="P41" s="1348"/>
      <c r="Q41" s="1348"/>
      <c r="R41" s="1348"/>
      <c r="S41" s="1348"/>
      <c r="T41" s="1348"/>
      <c r="U41" s="1348"/>
      <c r="V41" s="1348"/>
      <c r="W41" s="1349"/>
    </row>
    <row r="42" spans="1:23" ht="15" customHeight="1">
      <c r="A42" s="287"/>
      <c r="B42" s="1005" t="s">
        <v>336</v>
      </c>
      <c r="C42" s="1005"/>
      <c r="D42" s="1005"/>
      <c r="E42" s="1005"/>
      <c r="F42" s="1005"/>
      <c r="G42" s="323"/>
      <c r="H42" s="1346"/>
      <c r="I42" s="1346"/>
      <c r="J42" s="1346"/>
      <c r="K42" s="1346"/>
      <c r="L42" s="1347"/>
      <c r="M42" s="321" t="s">
        <v>246</v>
      </c>
      <c r="N42" s="1348"/>
      <c r="O42" s="1348"/>
      <c r="P42" s="1348"/>
      <c r="Q42" s="1348"/>
      <c r="R42" s="1348"/>
      <c r="S42" s="1348"/>
      <c r="T42" s="1348"/>
      <c r="U42" s="1348"/>
      <c r="V42" s="1348"/>
      <c r="W42" s="1349"/>
    </row>
    <row r="43" spans="1:23" ht="15" customHeight="1">
      <c r="A43" s="302"/>
      <c r="B43" s="1013" t="s">
        <v>328</v>
      </c>
      <c r="C43" s="1013"/>
      <c r="D43" s="1013"/>
      <c r="E43" s="1013"/>
      <c r="F43" s="1013"/>
      <c r="G43" s="303"/>
      <c r="H43" s="1333"/>
      <c r="I43" s="1333"/>
      <c r="J43" s="1333"/>
      <c r="K43" s="1333"/>
      <c r="L43" s="1334"/>
      <c r="M43" s="322" t="s">
        <v>246</v>
      </c>
      <c r="N43" s="1335"/>
      <c r="O43" s="1335"/>
      <c r="P43" s="1335"/>
      <c r="Q43" s="1335"/>
      <c r="R43" s="1335"/>
      <c r="S43" s="1335"/>
      <c r="T43" s="1335"/>
      <c r="U43" s="1335"/>
      <c r="V43" s="1335"/>
      <c r="W43" s="1336"/>
    </row>
    <row r="44" spans="1:23" ht="15" customHeight="1">
      <c r="A44" s="302"/>
      <c r="B44" s="1045"/>
      <c r="C44" s="1045"/>
      <c r="D44" s="1045"/>
      <c r="E44" s="1045"/>
      <c r="F44" s="1045"/>
      <c r="G44" s="303"/>
      <c r="H44" s="1333"/>
      <c r="I44" s="1333"/>
      <c r="J44" s="1333"/>
      <c r="K44" s="1333"/>
      <c r="L44" s="1334"/>
      <c r="M44" s="322" t="s">
        <v>246</v>
      </c>
      <c r="N44" s="1335"/>
      <c r="O44" s="1335"/>
      <c r="P44" s="1335"/>
      <c r="Q44" s="1335"/>
      <c r="R44" s="1335"/>
      <c r="S44" s="1335"/>
      <c r="T44" s="1335"/>
      <c r="U44" s="1335"/>
      <c r="V44" s="1335"/>
      <c r="W44" s="1336"/>
    </row>
    <row r="45" spans="1:23" ht="15" customHeight="1" thickBot="1">
      <c r="A45" s="1337" t="s">
        <v>337</v>
      </c>
      <c r="B45" s="1338"/>
      <c r="C45" s="1338"/>
      <c r="D45" s="1338"/>
      <c r="E45" s="1338"/>
      <c r="F45" s="1338"/>
      <c r="G45" s="1339"/>
      <c r="H45" s="1340">
        <f>SUM(H46:L49)</f>
        <v>0</v>
      </c>
      <c r="I45" s="1340"/>
      <c r="J45" s="1340"/>
      <c r="K45" s="1340"/>
      <c r="L45" s="1341"/>
      <c r="M45" s="324" t="s">
        <v>246</v>
      </c>
      <c r="N45" s="1342"/>
      <c r="O45" s="1343"/>
      <c r="P45" s="1344" t="s">
        <v>601</v>
      </c>
      <c r="Q45" s="1344"/>
      <c r="R45" s="1344"/>
      <c r="S45" s="1344"/>
      <c r="T45" s="1344"/>
      <c r="U45" s="1344"/>
      <c r="V45" s="1344"/>
      <c r="W45" s="1345"/>
    </row>
    <row r="46" spans="1:23" ht="15" customHeight="1" thickTop="1">
      <c r="A46" s="306"/>
      <c r="B46" s="1031" t="s">
        <v>338</v>
      </c>
      <c r="C46" s="1031"/>
      <c r="D46" s="1031"/>
      <c r="E46" s="1031"/>
      <c r="F46" s="1031"/>
      <c r="G46" s="307"/>
      <c r="H46" s="1325"/>
      <c r="I46" s="1325"/>
      <c r="J46" s="1325"/>
      <c r="K46" s="1325"/>
      <c r="L46" s="1326"/>
      <c r="M46" s="319" t="s">
        <v>246</v>
      </c>
      <c r="N46" s="1327"/>
      <c r="O46" s="1327"/>
      <c r="P46" s="1327"/>
      <c r="Q46" s="1327"/>
      <c r="R46" s="1327"/>
      <c r="S46" s="1327"/>
      <c r="T46" s="1327"/>
      <c r="U46" s="1327"/>
      <c r="V46" s="1327"/>
      <c r="W46" s="1328"/>
    </row>
    <row r="47" spans="1:23" ht="15" customHeight="1">
      <c r="A47" s="306"/>
      <c r="B47" s="1046"/>
      <c r="C47" s="1046"/>
      <c r="D47" s="1046"/>
      <c r="E47" s="1046"/>
      <c r="F47" s="1046"/>
      <c r="G47" s="307"/>
      <c r="H47" s="1325"/>
      <c r="I47" s="1325"/>
      <c r="J47" s="1325"/>
      <c r="K47" s="1325"/>
      <c r="L47" s="1326"/>
      <c r="M47" s="319" t="s">
        <v>246</v>
      </c>
      <c r="N47" s="1327"/>
      <c r="O47" s="1327"/>
      <c r="P47" s="1327"/>
      <c r="Q47" s="1327"/>
      <c r="R47" s="1327"/>
      <c r="S47" s="1327"/>
      <c r="T47" s="1327"/>
      <c r="U47" s="1327"/>
      <c r="V47" s="1327"/>
      <c r="W47" s="1328"/>
    </row>
    <row r="48" spans="1:23" ht="15" customHeight="1">
      <c r="A48" s="306"/>
      <c r="B48" s="1046"/>
      <c r="C48" s="1046"/>
      <c r="D48" s="1046"/>
      <c r="E48" s="1046"/>
      <c r="F48" s="1046"/>
      <c r="G48" s="307"/>
      <c r="H48" s="1325"/>
      <c r="I48" s="1325"/>
      <c r="J48" s="1325"/>
      <c r="K48" s="1325"/>
      <c r="L48" s="1326"/>
      <c r="M48" s="319" t="s">
        <v>246</v>
      </c>
      <c r="N48" s="1327"/>
      <c r="O48" s="1327"/>
      <c r="P48" s="1327"/>
      <c r="Q48" s="1327"/>
      <c r="R48" s="1327"/>
      <c r="S48" s="1327"/>
      <c r="T48" s="1327"/>
      <c r="U48" s="1327"/>
      <c r="V48" s="1327"/>
      <c r="W48" s="1328"/>
    </row>
    <row r="49" spans="1:23" ht="15" customHeight="1">
      <c r="A49" s="302"/>
      <c r="B49" s="1045"/>
      <c r="C49" s="1045"/>
      <c r="D49" s="1045"/>
      <c r="E49" s="1045"/>
      <c r="F49" s="1045"/>
      <c r="G49" s="303"/>
      <c r="H49" s="1329"/>
      <c r="I49" s="1329"/>
      <c r="J49" s="1329"/>
      <c r="K49" s="1329"/>
      <c r="L49" s="1330"/>
      <c r="M49" s="312" t="s">
        <v>246</v>
      </c>
      <c r="N49" s="1331"/>
      <c r="O49" s="1331"/>
      <c r="P49" s="1331"/>
      <c r="Q49" s="1331"/>
      <c r="R49" s="1331"/>
      <c r="S49" s="1331"/>
      <c r="T49" s="1331"/>
      <c r="U49" s="1331"/>
      <c r="V49" s="1331"/>
      <c r="W49" s="1332"/>
    </row>
    <row r="50" spans="1:23" ht="14.25" customHeight="1" thickBot="1">
      <c r="A50" s="1311" t="s">
        <v>339</v>
      </c>
      <c r="B50" s="1312"/>
      <c r="C50" s="1312"/>
      <c r="D50" s="1312"/>
      <c r="E50" s="1312"/>
      <c r="F50" s="1312"/>
      <c r="G50" s="1313"/>
      <c r="H50" s="1314"/>
      <c r="I50" s="1314"/>
      <c r="J50" s="1314"/>
      <c r="K50" s="1314"/>
      <c r="L50" s="1315"/>
      <c r="M50" s="325" t="s">
        <v>246</v>
      </c>
      <c r="N50" s="1316"/>
      <c r="O50" s="1317"/>
      <c r="P50" s="1317"/>
      <c r="Q50" s="1317"/>
      <c r="R50" s="1317"/>
      <c r="S50" s="1317"/>
      <c r="T50" s="1317"/>
      <c r="U50" s="1317"/>
      <c r="V50" s="1317"/>
      <c r="W50" s="1318"/>
    </row>
    <row r="51" spans="1:23" ht="14.25" customHeight="1" thickTop="1">
      <c r="A51" s="1319" t="s">
        <v>340</v>
      </c>
      <c r="B51" s="1320"/>
      <c r="C51" s="1320"/>
      <c r="D51" s="1320"/>
      <c r="E51" s="1320"/>
      <c r="F51" s="1320"/>
      <c r="G51" s="1320"/>
      <c r="H51" s="1321">
        <f>SUM(H8,H15,H33,H45,H50)</f>
        <v>0</v>
      </c>
      <c r="I51" s="1321"/>
      <c r="J51" s="1321"/>
      <c r="K51" s="1321"/>
      <c r="L51" s="1322"/>
      <c r="M51" s="326" t="s">
        <v>246</v>
      </c>
      <c r="N51" s="1323"/>
      <c r="O51" s="1323"/>
      <c r="P51" s="1323"/>
      <c r="Q51" s="1323"/>
      <c r="R51" s="1323"/>
      <c r="S51" s="1323"/>
      <c r="T51" s="1323"/>
      <c r="U51" s="1323"/>
      <c r="V51" s="1323"/>
      <c r="W51" s="1324"/>
    </row>
    <row r="52" spans="1:23" ht="14.25" customHeight="1">
      <c r="A52" s="240" t="s">
        <v>284</v>
      </c>
    </row>
    <row r="53" spans="1:23" ht="13.5">
      <c r="A53" s="240" t="s">
        <v>632</v>
      </c>
    </row>
  </sheetData>
  <sheetProtection sheet="1" objects="1" scenarios="1"/>
  <mergeCells count="148">
    <mergeCell ref="N1:W1"/>
    <mergeCell ref="P2:W2"/>
    <mergeCell ref="A4:B4"/>
    <mergeCell ref="G4:K4"/>
    <mergeCell ref="M4:W4"/>
    <mergeCell ref="AA4:AH4"/>
    <mergeCell ref="A6:D6"/>
    <mergeCell ref="C4:F4"/>
    <mergeCell ref="A7:G7"/>
    <mergeCell ref="H7:M7"/>
    <mergeCell ref="N7:W7"/>
    <mergeCell ref="A8:G8"/>
    <mergeCell ref="H8:L8"/>
    <mergeCell ref="N8:O8"/>
    <mergeCell ref="P8:W8"/>
    <mergeCell ref="B14:F14"/>
    <mergeCell ref="H14:L14"/>
    <mergeCell ref="N14:W14"/>
    <mergeCell ref="A15:G15"/>
    <mergeCell ref="H15:L15"/>
    <mergeCell ref="N15:O15"/>
    <mergeCell ref="P15:W15"/>
    <mergeCell ref="B12:F12"/>
    <mergeCell ref="H12:L12"/>
    <mergeCell ref="N12:W12"/>
    <mergeCell ref="B13:F13"/>
    <mergeCell ref="H13:L13"/>
    <mergeCell ref="N13:W13"/>
    <mergeCell ref="A9:A14"/>
    <mergeCell ref="B9:F9"/>
    <mergeCell ref="H9:L9"/>
    <mergeCell ref="N9:W9"/>
    <mergeCell ref="B10:F10"/>
    <mergeCell ref="H10:L10"/>
    <mergeCell ref="N10:W10"/>
    <mergeCell ref="B11:F11"/>
    <mergeCell ref="H11:L11"/>
    <mergeCell ref="N11:W11"/>
    <mergeCell ref="B18:F18"/>
    <mergeCell ref="H18:L18"/>
    <mergeCell ref="N18:W18"/>
    <mergeCell ref="B19:F19"/>
    <mergeCell ref="H19:L19"/>
    <mergeCell ref="N19:W19"/>
    <mergeCell ref="B16:F16"/>
    <mergeCell ref="H16:L16"/>
    <mergeCell ref="N16:W16"/>
    <mergeCell ref="B17:F17"/>
    <mergeCell ref="H17:L17"/>
    <mergeCell ref="N17:W17"/>
    <mergeCell ref="B22:F22"/>
    <mergeCell ref="H22:L22"/>
    <mergeCell ref="N22:W22"/>
    <mergeCell ref="B23:F23"/>
    <mergeCell ref="H23:L23"/>
    <mergeCell ref="N23:W23"/>
    <mergeCell ref="B20:F20"/>
    <mergeCell ref="H20:L20"/>
    <mergeCell ref="N20:W20"/>
    <mergeCell ref="B21:F21"/>
    <mergeCell ref="H21:L21"/>
    <mergeCell ref="N21:W21"/>
    <mergeCell ref="B26:F26"/>
    <mergeCell ref="H26:L26"/>
    <mergeCell ref="N26:W26"/>
    <mergeCell ref="B27:F27"/>
    <mergeCell ref="H27:L27"/>
    <mergeCell ref="N27:W27"/>
    <mergeCell ref="B24:F24"/>
    <mergeCell ref="H24:L24"/>
    <mergeCell ref="N24:W24"/>
    <mergeCell ref="B25:F25"/>
    <mergeCell ref="H25:L25"/>
    <mergeCell ref="N25:W25"/>
    <mergeCell ref="B30:F30"/>
    <mergeCell ref="H30:L30"/>
    <mergeCell ref="N30:W30"/>
    <mergeCell ref="B31:F31"/>
    <mergeCell ref="H31:L31"/>
    <mergeCell ref="N31:W31"/>
    <mergeCell ref="B28:F28"/>
    <mergeCell ref="H28:L28"/>
    <mergeCell ref="N28:W28"/>
    <mergeCell ref="B29:F29"/>
    <mergeCell ref="H29:L29"/>
    <mergeCell ref="N29:W29"/>
    <mergeCell ref="B34:F34"/>
    <mergeCell ref="H34:L34"/>
    <mergeCell ref="N34:W34"/>
    <mergeCell ref="B35:F35"/>
    <mergeCell ref="H35:L35"/>
    <mergeCell ref="N35:W35"/>
    <mergeCell ref="B32:F32"/>
    <mergeCell ref="H32:L32"/>
    <mergeCell ref="N32:W32"/>
    <mergeCell ref="A33:G33"/>
    <mergeCell ref="H33:L33"/>
    <mergeCell ref="N33:O33"/>
    <mergeCell ref="P33:W33"/>
    <mergeCell ref="B38:F38"/>
    <mergeCell ref="H38:L38"/>
    <mergeCell ref="N38:W38"/>
    <mergeCell ref="B39:F39"/>
    <mergeCell ref="H39:L39"/>
    <mergeCell ref="N39:W39"/>
    <mergeCell ref="B36:F36"/>
    <mergeCell ref="H36:L36"/>
    <mergeCell ref="N36:W36"/>
    <mergeCell ref="B37:F37"/>
    <mergeCell ref="H37:L37"/>
    <mergeCell ref="N37:W37"/>
    <mergeCell ref="B42:F42"/>
    <mergeCell ref="H42:L42"/>
    <mergeCell ref="N42:W42"/>
    <mergeCell ref="B43:F43"/>
    <mergeCell ref="H43:L43"/>
    <mergeCell ref="N43:W43"/>
    <mergeCell ref="B40:F40"/>
    <mergeCell ref="H40:L40"/>
    <mergeCell ref="N40:W40"/>
    <mergeCell ref="B41:F41"/>
    <mergeCell ref="H41:L41"/>
    <mergeCell ref="N41:W41"/>
    <mergeCell ref="B46:F46"/>
    <mergeCell ref="H46:L46"/>
    <mergeCell ref="N46:W46"/>
    <mergeCell ref="B47:F47"/>
    <mergeCell ref="H47:L47"/>
    <mergeCell ref="N47:W47"/>
    <mergeCell ref="B44:F44"/>
    <mergeCell ref="H44:L44"/>
    <mergeCell ref="N44:W44"/>
    <mergeCell ref="A45:G45"/>
    <mergeCell ref="H45:L45"/>
    <mergeCell ref="N45:O45"/>
    <mergeCell ref="P45:W45"/>
    <mergeCell ref="A50:G50"/>
    <mergeCell ref="H50:L50"/>
    <mergeCell ref="N50:W50"/>
    <mergeCell ref="A51:G51"/>
    <mergeCell ref="H51:L51"/>
    <mergeCell ref="N51:W51"/>
    <mergeCell ref="B48:F48"/>
    <mergeCell ref="H48:L48"/>
    <mergeCell ref="N48:W48"/>
    <mergeCell ref="B49:F49"/>
    <mergeCell ref="H49:L49"/>
    <mergeCell ref="N49:W49"/>
  </mergeCells>
  <phoneticPr fontId="1"/>
  <conditionalFormatting sqref="C4:F4">
    <cfRule type="cellIs" dxfId="79" priority="1" operator="equal">
      <formula>"予算書・決算書"</formula>
    </cfRule>
  </conditionalFormatting>
  <conditionalFormatting sqref="H9:L14 B14:F14 H16:L32 B32:F32 H34:L44 B44:F44 H46:L50 B47:F49">
    <cfRule type="containsBlanks" dxfId="78" priority="2">
      <formula>LEN(TRIM(B9))=0</formula>
    </cfRule>
  </conditionalFormatting>
  <dataValidations count="1">
    <dataValidation type="list" allowBlank="1" showInputMessage="1" showErrorMessage="1" sqref="C4:F4" xr:uid="{62AB5DD6-9D16-4B1A-A9A9-A1D120DE08BF}">
      <formula1>"予算書,決算書"</formula1>
    </dataValidation>
  </dataValidations>
  <pageMargins left="0.78740157480314965" right="0.78740157480314965" top="0.59055118110236227" bottom="0.39370078740157483" header="0.51181102362204722" footer="0.51181102362204722"/>
  <pageSetup paperSize="9" scale="97" orientation="portrait" r:id="rId1"/>
  <headerFooter alignWithMargins="0"/>
  <rowBreaks count="1" manualBreakCount="1">
    <brk id="53" max="22" man="1"/>
  </rowBreaks>
  <drawing r:id="rId2"/>
  <legacyDrawing r:id="rId3"/>
  <mc:AlternateContent xmlns:mc="http://schemas.openxmlformats.org/markup-compatibility/2006">
    <mc:Choice Requires="x14">
      <controls>
        <mc:AlternateContent xmlns:mc="http://schemas.openxmlformats.org/markup-compatibility/2006">
          <mc:Choice Requires="x14">
            <control shapeId="40961" r:id="rId4" name="Check Box 1">
              <controlPr defaultSize="0" autoFill="0" autoLine="0" autoPict="0">
                <anchor moveWithCells="1">
                  <from>
                    <xdr:col>14</xdr:col>
                    <xdr:colOff>38100</xdr:colOff>
                    <xdr:row>7</xdr:row>
                    <xdr:rowOff>38100</xdr:rowOff>
                  </from>
                  <to>
                    <xdr:col>15</xdr:col>
                    <xdr:colOff>0</xdr:colOff>
                    <xdr:row>7</xdr:row>
                    <xdr:rowOff>171450</xdr:rowOff>
                  </to>
                </anchor>
              </controlPr>
            </control>
          </mc:Choice>
        </mc:AlternateContent>
        <mc:AlternateContent xmlns:mc="http://schemas.openxmlformats.org/markup-compatibility/2006">
          <mc:Choice Requires="x14">
            <control shapeId="40962" r:id="rId5" name="Check Box 2">
              <controlPr defaultSize="0" autoFill="0" autoLine="0" autoPict="0">
                <anchor moveWithCells="1">
                  <from>
                    <xdr:col>14</xdr:col>
                    <xdr:colOff>38100</xdr:colOff>
                    <xdr:row>14</xdr:row>
                    <xdr:rowOff>38100</xdr:rowOff>
                  </from>
                  <to>
                    <xdr:col>15</xdr:col>
                    <xdr:colOff>0</xdr:colOff>
                    <xdr:row>14</xdr:row>
                    <xdr:rowOff>171450</xdr:rowOff>
                  </to>
                </anchor>
              </controlPr>
            </control>
          </mc:Choice>
        </mc:AlternateContent>
        <mc:AlternateContent xmlns:mc="http://schemas.openxmlformats.org/markup-compatibility/2006">
          <mc:Choice Requires="x14">
            <control shapeId="40963" r:id="rId6" name="Check Box 3">
              <controlPr defaultSize="0" autoFill="0" autoLine="0" autoPict="0">
                <anchor moveWithCells="1">
                  <from>
                    <xdr:col>14</xdr:col>
                    <xdr:colOff>38100</xdr:colOff>
                    <xdr:row>32</xdr:row>
                    <xdr:rowOff>38100</xdr:rowOff>
                  </from>
                  <to>
                    <xdr:col>15</xdr:col>
                    <xdr:colOff>0</xdr:colOff>
                    <xdr:row>32</xdr:row>
                    <xdr:rowOff>171450</xdr:rowOff>
                  </to>
                </anchor>
              </controlPr>
            </control>
          </mc:Choice>
        </mc:AlternateContent>
        <mc:AlternateContent xmlns:mc="http://schemas.openxmlformats.org/markup-compatibility/2006">
          <mc:Choice Requires="x14">
            <control shapeId="40964" r:id="rId7" name="Check Box 4">
              <controlPr defaultSize="0" autoFill="0" autoLine="0" autoPict="0">
                <anchor moveWithCells="1">
                  <from>
                    <xdr:col>14</xdr:col>
                    <xdr:colOff>38100</xdr:colOff>
                    <xdr:row>44</xdr:row>
                    <xdr:rowOff>38100</xdr:rowOff>
                  </from>
                  <to>
                    <xdr:col>15</xdr:col>
                    <xdr:colOff>0</xdr:colOff>
                    <xdr:row>44</xdr:row>
                    <xdr:rowOff>171450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Q181"/>
  <sheetViews>
    <sheetView showGridLines="0" view="pageBreakPreview" zoomScaleNormal="100" zoomScaleSheetLayoutView="100" workbookViewId="0">
      <selection activeCell="D16" sqref="D16"/>
    </sheetView>
  </sheetViews>
  <sheetFormatPr defaultColWidth="9" defaultRowHeight="11.25"/>
  <cols>
    <col min="1" max="1" width="0.375" style="327" customWidth="1"/>
    <col min="2" max="2" width="4.625" style="327" customWidth="1"/>
    <col min="3" max="3" width="11.75" style="327" customWidth="1"/>
    <col min="4" max="4" width="9.5" style="327" customWidth="1"/>
    <col min="5" max="5" width="3.625" style="327" customWidth="1"/>
    <col min="6" max="6" width="3.625" style="328" customWidth="1"/>
    <col min="7" max="7" width="3.625" style="327" customWidth="1"/>
    <col min="8" max="8" width="1.75" style="327" customWidth="1"/>
    <col min="9" max="9" width="6.375" style="329" customWidth="1"/>
    <col min="10" max="10" width="1.5" style="327" customWidth="1"/>
    <col min="11" max="11" width="6.375" style="330" customWidth="1"/>
    <col min="12" max="12" width="1.125" style="331" customWidth="1"/>
    <col min="13" max="13" width="6.25" style="331" customWidth="1"/>
    <col min="14" max="14" width="1" style="331" customWidth="1"/>
    <col min="15" max="15" width="2.375" style="331" customWidth="1"/>
    <col min="16" max="16" width="2.625" style="331" customWidth="1"/>
    <col min="17" max="17" width="2.125" style="331" customWidth="1"/>
    <col min="18" max="18" width="1.625" style="331" customWidth="1"/>
    <col min="19" max="19" width="4.375" style="332" customWidth="1"/>
    <col min="20" max="20" width="1.625" style="331" customWidth="1"/>
    <col min="21" max="21" width="4.375" style="332" customWidth="1"/>
    <col min="22" max="22" width="1.625" style="331" customWidth="1"/>
    <col min="23" max="23" width="7.375" style="330" customWidth="1"/>
    <col min="24" max="24" width="0.375" style="330" customWidth="1"/>
    <col min="25" max="25" width="2.375" style="327" customWidth="1"/>
    <col min="26" max="28" width="9" style="327"/>
    <col min="29" max="32" width="2.625" style="327" customWidth="1"/>
    <col min="33" max="33" width="6.375" style="327" customWidth="1"/>
    <col min="34" max="43" width="2.625" style="327" customWidth="1"/>
    <col min="44" max="16384" width="9" style="327"/>
  </cols>
  <sheetData>
    <row r="1" spans="1:43" ht="3.75" customHeight="1"/>
    <row r="2" spans="1:43" ht="17.25" customHeight="1">
      <c r="F2" s="327"/>
      <c r="G2" s="328"/>
      <c r="H2" s="328"/>
      <c r="I2" s="1419" t="s">
        <v>341</v>
      </c>
      <c r="J2" s="1419"/>
      <c r="K2" s="1419"/>
      <c r="L2" s="1419"/>
      <c r="M2" s="1419"/>
      <c r="N2" s="1419"/>
      <c r="O2" s="1419"/>
      <c r="P2" s="1419"/>
      <c r="Q2" s="1419"/>
      <c r="R2" s="1419"/>
      <c r="S2" s="1419"/>
      <c r="T2" s="1419"/>
      <c r="U2" s="1419"/>
      <c r="V2" s="1419"/>
      <c r="W2" s="1419"/>
      <c r="X2" s="333"/>
    </row>
    <row r="3" spans="1:43" ht="12.75">
      <c r="F3" s="327"/>
      <c r="H3" s="328"/>
      <c r="K3" s="327"/>
      <c r="L3" s="330"/>
      <c r="N3" s="330"/>
      <c r="O3" s="330"/>
      <c r="Q3" s="1420" t="s">
        <v>342</v>
      </c>
      <c r="R3" s="1420"/>
      <c r="S3" s="1420"/>
      <c r="T3" s="1420"/>
      <c r="U3" s="1420"/>
      <c r="V3" s="1420"/>
      <c r="W3" s="1420"/>
      <c r="X3" s="334"/>
    </row>
    <row r="4" spans="1:43" ht="21" customHeight="1">
      <c r="A4" s="335"/>
      <c r="B4" s="1417" t="s">
        <v>343</v>
      </c>
      <c r="C4" s="1417"/>
      <c r="D4" s="1417"/>
      <c r="E4" s="1417"/>
      <c r="F4" s="1417"/>
      <c r="G4" s="1417"/>
      <c r="H4" s="1417"/>
      <c r="I4" s="1417"/>
      <c r="J4" s="1417"/>
      <c r="K4" s="1417"/>
      <c r="L4" s="1417"/>
      <c r="M4" s="1417"/>
      <c r="N4" s="1417"/>
      <c r="O4" s="1417"/>
      <c r="P4" s="1417"/>
      <c r="Q4" s="1417"/>
      <c r="R4" s="1417"/>
      <c r="S4" s="1417"/>
      <c r="T4" s="1417"/>
      <c r="U4" s="1417"/>
      <c r="V4" s="1417"/>
      <c r="W4" s="1417"/>
      <c r="X4" s="335"/>
    </row>
    <row r="5" spans="1:43" ht="15" customHeight="1">
      <c r="B5" s="331"/>
      <c r="C5" s="331"/>
      <c r="D5" s="331"/>
      <c r="E5" s="331"/>
      <c r="F5" s="331"/>
      <c r="G5" s="336"/>
      <c r="H5" s="336"/>
      <c r="I5" s="332"/>
      <c r="J5" s="331"/>
      <c r="K5" s="331"/>
      <c r="L5" s="337"/>
      <c r="N5" s="337"/>
      <c r="O5" s="337"/>
      <c r="W5" s="331"/>
      <c r="X5" s="331"/>
    </row>
    <row r="6" spans="1:43" ht="18.75" customHeight="1">
      <c r="B6" s="338"/>
      <c r="C6" s="338" t="s">
        <v>61</v>
      </c>
      <c r="D6" s="1483" t="str">
        <f>IF('様式5-1号'!M13="","",'様式5-1号'!M13)</f>
        <v/>
      </c>
      <c r="E6" s="1483"/>
      <c r="F6" s="1483"/>
      <c r="I6" s="1482" t="s">
        <v>344</v>
      </c>
      <c r="J6" s="1482"/>
      <c r="K6" s="1482"/>
      <c r="L6" s="1482"/>
      <c r="M6" s="1482"/>
      <c r="N6" s="85"/>
      <c r="O6" s="1418" t="str">
        <f>IF('様式5-1号'!O14="","",'様式5-1号'!O14)</f>
        <v/>
      </c>
      <c r="P6" s="1418"/>
      <c r="Q6" s="1418"/>
      <c r="R6" s="1418"/>
      <c r="S6" s="1418"/>
      <c r="T6" s="1418"/>
      <c r="U6" s="1418"/>
      <c r="V6" s="1418"/>
      <c r="W6" s="339"/>
      <c r="X6" s="339"/>
    </row>
    <row r="7" spans="1:43" ht="15" customHeight="1">
      <c r="F7" s="327"/>
      <c r="G7" s="328"/>
      <c r="H7" s="328"/>
      <c r="K7" s="327"/>
      <c r="L7" s="330"/>
      <c r="N7" s="330"/>
      <c r="O7" s="330"/>
      <c r="W7" s="331"/>
      <c r="X7" s="331"/>
    </row>
    <row r="8" spans="1:43" ht="24.75" customHeight="1">
      <c r="B8" s="1421" t="s">
        <v>345</v>
      </c>
      <c r="C8" s="1421"/>
      <c r="D8" s="1421"/>
      <c r="E8" s="1421"/>
      <c r="F8" s="1421"/>
      <c r="G8" s="1421"/>
      <c r="H8" s="1421"/>
      <c r="I8" s="1421"/>
      <c r="J8" s="1421"/>
      <c r="K8" s="1421"/>
      <c r="L8" s="1421"/>
      <c r="M8" s="1421"/>
      <c r="N8" s="1421"/>
      <c r="O8" s="1421"/>
      <c r="P8" s="1421"/>
      <c r="Q8" s="1421"/>
      <c r="R8" s="1421"/>
      <c r="S8" s="1421"/>
      <c r="T8" s="1421"/>
      <c r="U8" s="1421"/>
      <c r="V8" s="1421"/>
      <c r="W8" s="1421"/>
      <c r="X8" s="340"/>
    </row>
    <row r="9" spans="1:43" ht="12" customHeight="1">
      <c r="B9" s="1426" t="s">
        <v>346</v>
      </c>
      <c r="C9" s="1426"/>
      <c r="D9" s="1426"/>
      <c r="E9" s="1426"/>
      <c r="F9" s="1426"/>
      <c r="G9" s="1426"/>
      <c r="H9" s="1426"/>
      <c r="I9" s="1426"/>
      <c r="J9" s="1426"/>
      <c r="K9" s="1426"/>
      <c r="L9" s="1426"/>
      <c r="M9" s="1426"/>
      <c r="N9" s="1426"/>
      <c r="O9" s="1426"/>
      <c r="P9" s="1426"/>
      <c r="Q9" s="1426"/>
      <c r="R9" s="1426"/>
      <c r="S9" s="1426"/>
      <c r="T9" s="1426"/>
      <c r="U9" s="1426"/>
      <c r="V9" s="1426"/>
      <c r="W9" s="1426"/>
      <c r="X9" s="341"/>
    </row>
    <row r="10" spans="1:43" ht="12" customHeight="1">
      <c r="B10" s="1427" t="s">
        <v>347</v>
      </c>
      <c r="C10" s="1427"/>
      <c r="D10" s="1427"/>
      <c r="E10" s="1427"/>
      <c r="F10" s="1427"/>
      <c r="G10" s="1427"/>
      <c r="H10" s="1427"/>
      <c r="I10" s="1427"/>
      <c r="J10" s="1427"/>
      <c r="K10" s="1427"/>
      <c r="L10" s="1427"/>
      <c r="M10" s="1427"/>
      <c r="N10" s="1427"/>
      <c r="O10" s="1427"/>
      <c r="P10" s="1427"/>
      <c r="Q10" s="1427"/>
      <c r="R10" s="1427"/>
      <c r="S10" s="1427"/>
      <c r="T10" s="1427"/>
      <c r="U10" s="1427"/>
      <c r="V10" s="1427"/>
      <c r="W10" s="1427"/>
      <c r="X10" s="342"/>
    </row>
    <row r="11" spans="1:43" ht="12" customHeight="1">
      <c r="B11" s="1427"/>
      <c r="C11" s="1427"/>
      <c r="D11" s="1427"/>
      <c r="E11" s="1427"/>
      <c r="F11" s="1427"/>
      <c r="G11" s="1427"/>
      <c r="H11" s="1427"/>
      <c r="I11" s="1427"/>
      <c r="J11" s="1427"/>
      <c r="K11" s="1427"/>
      <c r="L11" s="1427"/>
      <c r="M11" s="1427"/>
      <c r="N11" s="1427"/>
      <c r="O11" s="1427"/>
      <c r="P11" s="1427"/>
      <c r="Q11" s="1427"/>
      <c r="R11" s="1427"/>
      <c r="S11" s="1427"/>
      <c r="T11" s="1427"/>
      <c r="U11" s="1427"/>
      <c r="V11" s="1427"/>
      <c r="W11" s="1427"/>
      <c r="X11" s="342"/>
    </row>
    <row r="12" spans="1:43" ht="12" customHeight="1">
      <c r="B12" s="1428"/>
      <c r="C12" s="1428"/>
      <c r="D12" s="1428"/>
      <c r="E12" s="1428"/>
      <c r="F12" s="1428"/>
      <c r="G12" s="1428"/>
      <c r="H12" s="1428"/>
      <c r="I12" s="1428"/>
      <c r="J12" s="1428"/>
      <c r="K12" s="1428"/>
      <c r="L12" s="1428"/>
      <c r="M12" s="1428"/>
      <c r="N12" s="1428"/>
      <c r="O12" s="1428"/>
      <c r="P12" s="1428"/>
      <c r="Q12" s="1428"/>
      <c r="R12" s="1428"/>
      <c r="S12" s="1428"/>
      <c r="T12" s="1428"/>
      <c r="U12" s="1428"/>
      <c r="V12" s="1428"/>
      <c r="W12" s="1428"/>
      <c r="X12" s="342"/>
    </row>
    <row r="13" spans="1:43" ht="12" customHeight="1" thickBot="1">
      <c r="B13" s="342"/>
      <c r="C13" s="342"/>
      <c r="N13" s="342"/>
      <c r="O13" s="342"/>
      <c r="P13" s="342"/>
      <c r="Q13" s="342"/>
      <c r="R13" s="342"/>
      <c r="S13" s="343"/>
      <c r="T13" s="342"/>
      <c r="U13" s="343"/>
      <c r="V13" s="342"/>
      <c r="W13" s="342"/>
      <c r="X13" s="342"/>
    </row>
    <row r="14" spans="1:43" ht="12" customHeight="1">
      <c r="B14" s="1429"/>
      <c r="C14" s="1430"/>
      <c r="D14" s="658" t="s">
        <v>348</v>
      </c>
      <c r="E14" s="1440">
        <v>6</v>
      </c>
      <c r="F14" s="1441"/>
      <c r="G14" s="1435">
        <v>5</v>
      </c>
      <c r="H14" s="1441"/>
      <c r="I14" s="659">
        <v>4</v>
      </c>
      <c r="J14" s="1435">
        <v>3</v>
      </c>
      <c r="K14" s="1441"/>
      <c r="L14" s="1435">
        <v>2</v>
      </c>
      <c r="M14" s="1441"/>
      <c r="N14" s="1434">
        <v>1</v>
      </c>
      <c r="O14" s="1434"/>
      <c r="P14" s="1435"/>
      <c r="Q14" s="1453" t="s">
        <v>147</v>
      </c>
      <c r="R14" s="1454"/>
      <c r="S14" s="1455"/>
      <c r="T14" s="660"/>
      <c r="U14" s="1484"/>
      <c r="V14" s="1484"/>
      <c r="W14" s="661" t="s">
        <v>349</v>
      </c>
      <c r="X14" s="657"/>
      <c r="Z14" s="1415"/>
      <c r="AA14" s="1493"/>
      <c r="AB14" s="344" t="s">
        <v>348</v>
      </c>
      <c r="AC14" s="1494">
        <v>6</v>
      </c>
      <c r="AD14" s="1488"/>
      <c r="AE14" s="1487">
        <v>5</v>
      </c>
      <c r="AF14" s="1488"/>
      <c r="AG14" s="655">
        <v>4</v>
      </c>
      <c r="AH14" s="1487">
        <v>3</v>
      </c>
      <c r="AI14" s="1488"/>
      <c r="AJ14" s="1487">
        <v>2</v>
      </c>
      <c r="AK14" s="1488"/>
      <c r="AL14" s="1498">
        <v>1</v>
      </c>
      <c r="AM14" s="1498"/>
      <c r="AN14" s="1487"/>
      <c r="AO14" s="1499" t="s">
        <v>147</v>
      </c>
      <c r="AP14" s="1500"/>
      <c r="AQ14" s="1501"/>
    </row>
    <row r="15" spans="1:43" ht="18" customHeight="1" thickBot="1">
      <c r="B15" s="1424" t="s">
        <v>350</v>
      </c>
      <c r="C15" s="1425"/>
      <c r="D15" s="345">
        <f>ROUNDUP(E15*6/6,0)+ROUNDUP(G15*5/6,0)+ROUNDUP(I15*4/6,0)+ROUNDUP(J15*3/6,0)+ROUNDUP(L15*2/6,0)+ROUNDUP(N15*1/6,0)</f>
        <v>0</v>
      </c>
      <c r="E15" s="1413">
        <f>COUNTIFS($P$22:$P$180,6,$W$22:$W$180,"R　.   .")</f>
        <v>0</v>
      </c>
      <c r="F15" s="1414"/>
      <c r="G15" s="1431">
        <f>COUNTIFS($P$22:$P$180,5,$W$22:$W$180,"R　.   .")</f>
        <v>0</v>
      </c>
      <c r="H15" s="1414"/>
      <c r="I15" s="656">
        <f>COUNTIFS($P$22:$P$180,4,$W$22:$W$180,"R　.   .")</f>
        <v>0</v>
      </c>
      <c r="J15" s="1431">
        <f>COUNTIFS($P$22:$P$180,3,$W$22:$W$180,"R　.   .")</f>
        <v>0</v>
      </c>
      <c r="K15" s="1414"/>
      <c r="L15" s="1431">
        <f>COUNTIFS($P$22:$P$180,2,$W$22:$W$180,"R　.   .")</f>
        <v>0</v>
      </c>
      <c r="M15" s="1414"/>
      <c r="N15" s="1436">
        <f>COUNTIFS($P$22:$P$180,1,$W$22:$W$180,"R　.   .")</f>
        <v>0</v>
      </c>
      <c r="O15" s="1436"/>
      <c r="P15" s="1431"/>
      <c r="Q15" s="1456">
        <f>SUM(E15:P15)</f>
        <v>0</v>
      </c>
      <c r="R15" s="1457"/>
      <c r="S15" s="1458"/>
      <c r="T15" s="657"/>
      <c r="U15" s="1485" t="s">
        <v>351</v>
      </c>
      <c r="V15" s="1485"/>
      <c r="W15" s="656">
        <f>AO16</f>
        <v>0</v>
      </c>
      <c r="X15" s="657"/>
      <c r="Z15" s="1436" t="s">
        <v>350</v>
      </c>
      <c r="AA15" s="1431"/>
      <c r="AB15" s="345">
        <f>ROUNDUP(AC15*6/6,0)+ROUNDUP(AE15*5/6,0)+ROUNDUP(AG15*4/6,0)+ROUNDUP(AH15*3/6,0)+ROUNDUP(AJ15*2/6,0)+ROUNDUP(AL15*1/6,0)</f>
        <v>0</v>
      </c>
      <c r="AC15" s="1413">
        <f>COUNTIFS($P$22:$P$180,6)</f>
        <v>0</v>
      </c>
      <c r="AD15" s="1414"/>
      <c r="AE15" s="1431">
        <f>COUNTIFS($P$22:$P$180,5)</f>
        <v>0</v>
      </c>
      <c r="AF15" s="1414"/>
      <c r="AG15" s="656">
        <f>COUNTIFS($P$22:$P$180,4)</f>
        <v>0</v>
      </c>
      <c r="AH15" s="1431">
        <f>COUNTIFS($P$22:$P$180,3)</f>
        <v>0</v>
      </c>
      <c r="AI15" s="1414"/>
      <c r="AJ15" s="1431">
        <f>COUNTIFS($P$22:$P$180,2)</f>
        <v>0</v>
      </c>
      <c r="AK15" s="1414"/>
      <c r="AL15" s="1436">
        <f>COUNTIFS($P$22:$P$180,1)</f>
        <v>0</v>
      </c>
      <c r="AM15" s="1436"/>
      <c r="AN15" s="1431"/>
      <c r="AO15" s="1456">
        <f>SUM(AC15:AN15)</f>
        <v>0</v>
      </c>
      <c r="AP15" s="1457"/>
      <c r="AQ15" s="1458"/>
    </row>
    <row r="16" spans="1:43" ht="18.75" customHeight="1">
      <c r="B16" s="1438" t="s">
        <v>352</v>
      </c>
      <c r="C16" s="1439"/>
      <c r="D16" s="346"/>
      <c r="E16" s="1413">
        <f>COUNTIFS($P$22:$P$180,6,$S$22:$S$180,"有",$W$22:$W$180,"R　.   .")</f>
        <v>0</v>
      </c>
      <c r="F16" s="1414"/>
      <c r="G16" s="1431">
        <f>COUNTIFS($P$22:$P$180,5,$S$22:$S$180,"有",$W$22:$W$180,"R　.   .")</f>
        <v>0</v>
      </c>
      <c r="H16" s="1414"/>
      <c r="I16" s="656">
        <f>COUNTIFS($P$22:$P$180,4,$S$22:$S$180,"有",$W$22:$W$180,"R　.   .")</f>
        <v>0</v>
      </c>
      <c r="J16" s="1431">
        <f>COUNTIFS($P$22:$P$180,3,$S$22:$S$180,"有",$W$22:$W$180,"R　.   .")</f>
        <v>0</v>
      </c>
      <c r="K16" s="1414"/>
      <c r="L16" s="1431">
        <f>COUNTIFS($P$22:$P$180,2,$S$22:$S$180,"有",$W$22:$W$180,"R　.   .")</f>
        <v>0</v>
      </c>
      <c r="M16" s="1414"/>
      <c r="N16" s="1436">
        <f>COUNTIFS($P$22:$P$180,1,$S$22:$S$180,"有",$W$22:$W$180,"R　.   .")</f>
        <v>0</v>
      </c>
      <c r="O16" s="1436"/>
      <c r="P16" s="1436"/>
      <c r="Q16" s="1460">
        <f>SUM(E16:P16)</f>
        <v>0</v>
      </c>
      <c r="R16" s="1460"/>
      <c r="S16" s="1460"/>
      <c r="T16" s="657"/>
      <c r="U16" s="1485" t="s">
        <v>353</v>
      </c>
      <c r="V16" s="1485"/>
      <c r="W16" s="656">
        <f>AO17</f>
        <v>0</v>
      </c>
      <c r="X16" s="657"/>
      <c r="Z16" s="1411" t="s">
        <v>354</v>
      </c>
      <c r="AA16" s="1412"/>
      <c r="AB16" s="347"/>
      <c r="AC16" s="1413">
        <f>COUNTIFS($P$22:$P$180,6,$L$22:$L$180,"障がい",$W$22:$W$180,"R　.   .")</f>
        <v>0</v>
      </c>
      <c r="AD16" s="1414"/>
      <c r="AE16" s="1415">
        <f>COUNTIFS($P$22:$P$180,5,$L$22:$L$180,"障がい",$W$22:$W$180,"R　.   .")</f>
        <v>0</v>
      </c>
      <c r="AF16" s="1416"/>
      <c r="AG16" s="654">
        <f>COUNTIFS($P$22:$P$180,4,$L$22:$L$180,"障がい",$W$22:$W$180,"R　.   .")</f>
        <v>0</v>
      </c>
      <c r="AH16" s="1415">
        <f>COUNTIFS($P$22:$P$180,3,$L$22:$L$180,"障がい",$W$22:$W$180,"R　.   .")</f>
        <v>0</v>
      </c>
      <c r="AI16" s="1416"/>
      <c r="AJ16" s="1489"/>
      <c r="AK16" s="1490"/>
      <c r="AL16" s="1491"/>
      <c r="AM16" s="1491"/>
      <c r="AN16" s="1491"/>
      <c r="AO16" s="1492">
        <f t="shared" ref="AO16:AO17" si="0">SUM(AC16:AN16)</f>
        <v>0</v>
      </c>
      <c r="AP16" s="1492"/>
      <c r="AQ16" s="1492"/>
    </row>
    <row r="17" spans="2:43" ht="11.25" customHeight="1">
      <c r="B17" s="1422"/>
      <c r="C17" s="1423"/>
      <c r="D17" s="348" t="s">
        <v>355</v>
      </c>
      <c r="E17" s="1442">
        <v>6</v>
      </c>
      <c r="F17" s="1443"/>
      <c r="G17" s="1442">
        <v>5</v>
      </c>
      <c r="H17" s="1443"/>
      <c r="I17" s="349">
        <v>4</v>
      </c>
      <c r="J17" s="1432">
        <v>3</v>
      </c>
      <c r="K17" s="1433"/>
      <c r="L17" s="1432">
        <v>2</v>
      </c>
      <c r="M17" s="1433"/>
      <c r="N17" s="1437">
        <v>1</v>
      </c>
      <c r="O17" s="1437"/>
      <c r="P17" s="1437"/>
      <c r="Q17" s="1459" t="s">
        <v>147</v>
      </c>
      <c r="R17" s="1459"/>
      <c r="S17" s="1459"/>
      <c r="T17" s="657"/>
      <c r="U17" s="1486"/>
      <c r="V17" s="1486"/>
      <c r="W17" s="350"/>
      <c r="X17" s="657"/>
      <c r="Z17" s="1411" t="s">
        <v>356</v>
      </c>
      <c r="AA17" s="1412"/>
      <c r="AB17" s="351"/>
      <c r="AC17" s="1413">
        <f>COUNTIFS($P$22:$P$180,6,$L$22:$L$180,"医ケア",$W$22:$W$180,"R　.   .")</f>
        <v>0</v>
      </c>
      <c r="AD17" s="1414"/>
      <c r="AE17" s="1415">
        <f>COUNTIFS($P$22:$P$180,5,$L$22:$L$180,"医ケア",$W$22:$W$180,"R　.   .")</f>
        <v>0</v>
      </c>
      <c r="AF17" s="1416"/>
      <c r="AG17" s="654">
        <f>COUNTIFS($P$22:$P$180,4,$L$22:$L$180,"医ケア",$W$22:$W$180,"R　.   .")</f>
        <v>0</v>
      </c>
      <c r="AH17" s="1415">
        <f>COUNTIFS($P$22:$P$180,3,$L$22:$L$180,"医ケア",$W$22:$W$180,"R　.   .")</f>
        <v>0</v>
      </c>
      <c r="AI17" s="1416"/>
      <c r="AJ17" s="1415">
        <f>COUNTIFS($P$22:$P$180,2,$L$22:$L$180,"医ケア",$W$22:$W$180,"R　.   .")</f>
        <v>0</v>
      </c>
      <c r="AK17" s="1416"/>
      <c r="AL17" s="1495">
        <f>COUNTIFS($P$22:$P$180,1,$L$22:$L$180,"医ケア",$W$22:$W$180,"R　.   .")</f>
        <v>0</v>
      </c>
      <c r="AM17" s="1495"/>
      <c r="AN17" s="1495"/>
      <c r="AO17" s="1496">
        <f t="shared" si="0"/>
        <v>0</v>
      </c>
      <c r="AP17" s="1496"/>
      <c r="AQ17" s="1496"/>
    </row>
    <row r="18" spans="2:43" ht="15.75" customHeight="1">
      <c r="B18" s="1422" t="s">
        <v>357</v>
      </c>
      <c r="C18" s="1423"/>
      <c r="D18" s="656">
        <f>COUNTIFS($G$22:$G$180,"中1",$W$22:$W$180,"R　.   .")+COUNTIFS($G$22:$G$180,"中2",$W$22:$W$180,"R　.   .")+COUNTIFS($G$22:$G$180,"中3",$W$22:$W$180,"R　.   .")+COUNTIFS($G$22:$G$180,"高1",$W$22:$W$180,"R　.   .")+COUNTIFS($G$22:$G$180,"高2",$W$22:$W$180,"R　.   .")+COUNTIFS($G$22:$G$180,"高3",$W$22:$W$180,"R　.   .")</f>
        <v>0</v>
      </c>
      <c r="E18" s="1413">
        <f>COUNTIFS($G$22:$G$180,6,$W$22:$W$180,"R　.   .")</f>
        <v>0</v>
      </c>
      <c r="F18" s="1414"/>
      <c r="G18" s="1431">
        <f>COUNTIFS($G$22:$G$180,5,$W$22:$W$180,"R　.   .")</f>
        <v>0</v>
      </c>
      <c r="H18" s="1414"/>
      <c r="I18" s="656">
        <f>COUNTIFS($G$22:$G$180,4,$W$22:$W$180,"R　.   .")</f>
        <v>0</v>
      </c>
      <c r="J18" s="1431">
        <f t="shared" ref="J18" si="1">COUNTIFS($G$22:$G$180,3,$W$22:$W$180,"R　.   .")</f>
        <v>0</v>
      </c>
      <c r="K18" s="1414"/>
      <c r="L18" s="1431">
        <f>COUNTIFS($G$22:$G$180,2,$W$22:$W$180,"R　.   .")</f>
        <v>0</v>
      </c>
      <c r="M18" s="1414"/>
      <c r="N18" s="1436">
        <f>COUNTIFS($G$22:$G$180,1,$W$22:$W$180,"R　.   .")</f>
        <v>0</v>
      </c>
      <c r="O18" s="1436"/>
      <c r="P18" s="1436"/>
      <c r="Q18" s="1460">
        <f>SUM(D18:P18)</f>
        <v>0</v>
      </c>
      <c r="R18" s="1460"/>
      <c r="S18" s="1460"/>
      <c r="T18" s="657"/>
      <c r="U18" s="657"/>
      <c r="V18" s="657"/>
      <c r="W18" s="657"/>
      <c r="X18" s="657"/>
      <c r="Z18" s="1496" t="s">
        <v>352</v>
      </c>
      <c r="AA18" s="1497"/>
      <c r="AB18" s="351"/>
      <c r="AC18" s="1413">
        <f>COUNTIFS($P$22:$P$180,6,$S$22:$S$180,"有",$W$22:$W$180,"R　.   .")</f>
        <v>0</v>
      </c>
      <c r="AD18" s="1414"/>
      <c r="AE18" s="1415">
        <f>COUNTIFS($P$22:$P$180,5,$S$22:$S$180,"有",$W$22:$W$180,"R　.   .")</f>
        <v>0</v>
      </c>
      <c r="AF18" s="1416"/>
      <c r="AG18" s="654">
        <f>COUNTIFS($P$22:$P$180,4,$S$22:$S$180,"有",$W$22:$W$180,"R　.   .")</f>
        <v>0</v>
      </c>
      <c r="AH18" s="1415">
        <f>COUNTIFS($P$22:$P$180,3,$S$22:$S$180,"有",$W$22:$W$180,"R　.   .")</f>
        <v>0</v>
      </c>
      <c r="AI18" s="1416"/>
      <c r="AJ18" s="1415">
        <f>COUNTIFS($P$22:$P$180,2,$S$22:$S$180,"有",$W$22:$W$180,"R　.   .")</f>
        <v>0</v>
      </c>
      <c r="AK18" s="1416"/>
      <c r="AL18" s="1495">
        <f>COUNTIFS($P$22:$P$180,1,$S$22:$S$180,"有",$W$22:$W$180,"R　.   .")</f>
        <v>0</v>
      </c>
      <c r="AM18" s="1495"/>
      <c r="AN18" s="1495"/>
      <c r="AO18" s="1496">
        <f>SUM(AC18:AN18)</f>
        <v>0</v>
      </c>
      <c r="AP18" s="1496"/>
      <c r="AQ18" s="1496"/>
    </row>
    <row r="19" spans="2:43" ht="12" customHeight="1">
      <c r="B19" s="342"/>
      <c r="C19" s="342"/>
      <c r="D19" s="342"/>
      <c r="E19" s="342"/>
      <c r="F19" s="342"/>
      <c r="G19" s="352"/>
      <c r="H19" s="342"/>
      <c r="I19" s="342"/>
      <c r="J19" s="342"/>
      <c r="K19" s="342"/>
      <c r="L19" s="342"/>
      <c r="M19" s="342"/>
      <c r="N19" s="342"/>
      <c r="O19" s="342"/>
      <c r="P19" s="342"/>
      <c r="Q19" s="342"/>
      <c r="R19" s="342"/>
      <c r="S19" s="343"/>
      <c r="T19" s="342"/>
      <c r="U19" s="343"/>
      <c r="V19" s="342"/>
      <c r="W19" s="342"/>
      <c r="X19" s="342"/>
    </row>
    <row r="20" spans="2:43" s="331" customFormat="1" ht="21" customHeight="1">
      <c r="B20" s="1469" t="s">
        <v>358</v>
      </c>
      <c r="C20" s="353" t="s">
        <v>359</v>
      </c>
      <c r="D20" s="1449" t="s">
        <v>360</v>
      </c>
      <c r="E20" s="1450"/>
      <c r="F20" s="1471"/>
      <c r="G20" s="1472" t="s">
        <v>361</v>
      </c>
      <c r="H20" s="1473" t="s">
        <v>362</v>
      </c>
      <c r="I20" s="1474"/>
      <c r="J20" s="1475"/>
      <c r="K20" s="1467" t="s">
        <v>363</v>
      </c>
      <c r="L20" s="1479" t="s">
        <v>364</v>
      </c>
      <c r="M20" s="1480"/>
      <c r="N20" s="1481"/>
      <c r="O20" s="1449" t="s">
        <v>365</v>
      </c>
      <c r="P20" s="1450"/>
      <c r="Q20" s="1450"/>
      <c r="R20" s="1461" t="s">
        <v>366</v>
      </c>
      <c r="S20" s="1462"/>
      <c r="T20" s="1462"/>
      <c r="U20" s="1462"/>
      <c r="V20" s="1463"/>
      <c r="W20" s="1467" t="s">
        <v>607</v>
      </c>
      <c r="X20" s="354"/>
    </row>
    <row r="21" spans="2:43" s="331" customFormat="1" ht="23.25" customHeight="1">
      <c r="B21" s="1470"/>
      <c r="C21" s="355" t="s">
        <v>367</v>
      </c>
      <c r="D21" s="356" t="s">
        <v>368</v>
      </c>
      <c r="E21" s="1444" t="s">
        <v>369</v>
      </c>
      <c r="F21" s="1445"/>
      <c r="G21" s="1472"/>
      <c r="H21" s="1476"/>
      <c r="I21" s="1477"/>
      <c r="J21" s="1478"/>
      <c r="K21" s="1468"/>
      <c r="L21" s="1446" t="s">
        <v>370</v>
      </c>
      <c r="M21" s="1447"/>
      <c r="N21" s="1448"/>
      <c r="O21" s="1451"/>
      <c r="P21" s="1452"/>
      <c r="Q21" s="1452"/>
      <c r="R21" s="1464"/>
      <c r="S21" s="1465"/>
      <c r="T21" s="1465"/>
      <c r="U21" s="1465"/>
      <c r="V21" s="1466"/>
      <c r="W21" s="1468"/>
      <c r="X21" s="354"/>
    </row>
    <row r="22" spans="2:43" s="331" customFormat="1" ht="12" customHeight="1">
      <c r="B22" s="1377">
        <v>1</v>
      </c>
      <c r="C22" s="361"/>
      <c r="D22" s="1379"/>
      <c r="E22" s="1381"/>
      <c r="F22" s="1382"/>
      <c r="G22" s="1385"/>
      <c r="H22" s="1387"/>
      <c r="I22" s="1388"/>
      <c r="J22" s="1389"/>
      <c r="K22" s="1372" t="s">
        <v>371</v>
      </c>
      <c r="L22" s="1391"/>
      <c r="M22" s="1392"/>
      <c r="N22" s="1393"/>
      <c r="O22" s="1397" t="s">
        <v>372</v>
      </c>
      <c r="P22" s="1399"/>
      <c r="Q22" s="1369" t="s">
        <v>373</v>
      </c>
      <c r="R22" s="606"/>
      <c r="S22" s="1371"/>
      <c r="T22" s="1371"/>
      <c r="U22" s="1371"/>
      <c r="V22" s="607"/>
      <c r="W22" s="1372" t="s">
        <v>371</v>
      </c>
      <c r="X22" s="357"/>
    </row>
    <row r="23" spans="2:43" ht="20.100000000000001" customHeight="1">
      <c r="B23" s="1378"/>
      <c r="C23" s="362"/>
      <c r="D23" s="1402"/>
      <c r="E23" s="1403"/>
      <c r="F23" s="1404"/>
      <c r="G23" s="1405"/>
      <c r="H23" s="1374"/>
      <c r="I23" s="1375"/>
      <c r="J23" s="1376"/>
      <c r="K23" s="1373"/>
      <c r="L23" s="1406"/>
      <c r="M23" s="1407"/>
      <c r="N23" s="1408"/>
      <c r="O23" s="1409"/>
      <c r="P23" s="1410"/>
      <c r="Q23" s="1370"/>
      <c r="R23" s="608" t="s">
        <v>374</v>
      </c>
      <c r="S23" s="358" t="str">
        <f>IF(C23="","",IF(S22="有","19:00",""))</f>
        <v/>
      </c>
      <c r="T23" s="359" t="s">
        <v>41</v>
      </c>
      <c r="U23" s="360"/>
      <c r="V23" s="609" t="s">
        <v>375</v>
      </c>
      <c r="W23" s="1373"/>
      <c r="X23" s="357"/>
    </row>
    <row r="24" spans="2:43" ht="12">
      <c r="B24" s="1377">
        <v>2</v>
      </c>
      <c r="C24" s="361"/>
      <c r="D24" s="1379"/>
      <c r="E24" s="1381"/>
      <c r="F24" s="1382"/>
      <c r="G24" s="1385"/>
      <c r="H24" s="1387"/>
      <c r="I24" s="1388"/>
      <c r="J24" s="1389"/>
      <c r="K24" s="1372" t="s">
        <v>371</v>
      </c>
      <c r="L24" s="1391"/>
      <c r="M24" s="1392"/>
      <c r="N24" s="1393"/>
      <c r="O24" s="1397" t="s">
        <v>372</v>
      </c>
      <c r="P24" s="1399"/>
      <c r="Q24" s="1369" t="s">
        <v>373</v>
      </c>
      <c r="R24" s="606"/>
      <c r="S24" s="1371"/>
      <c r="T24" s="1371"/>
      <c r="U24" s="1371"/>
      <c r="V24" s="607"/>
      <c r="W24" s="1372" t="s">
        <v>371</v>
      </c>
    </row>
    <row r="25" spans="2:43" ht="20.100000000000001" customHeight="1">
      <c r="B25" s="1378"/>
      <c r="C25" s="362"/>
      <c r="D25" s="1402"/>
      <c r="E25" s="1403"/>
      <c r="F25" s="1404"/>
      <c r="G25" s="1405"/>
      <c r="H25" s="1374"/>
      <c r="I25" s="1375"/>
      <c r="J25" s="1376"/>
      <c r="K25" s="1373"/>
      <c r="L25" s="1406"/>
      <c r="M25" s="1407"/>
      <c r="N25" s="1408"/>
      <c r="O25" s="1409"/>
      <c r="P25" s="1410"/>
      <c r="Q25" s="1370"/>
      <c r="R25" s="608" t="s">
        <v>374</v>
      </c>
      <c r="S25" s="358" t="str">
        <f t="shared" ref="S25" si="2">IF(C25="","",IF(S24="有","19:00",""))</f>
        <v/>
      </c>
      <c r="T25" s="359" t="s">
        <v>41</v>
      </c>
      <c r="U25" s="360"/>
      <c r="V25" s="609" t="s">
        <v>375</v>
      </c>
      <c r="W25" s="1373"/>
    </row>
    <row r="26" spans="2:43" ht="12" customHeight="1">
      <c r="B26" s="1377">
        <v>3</v>
      </c>
      <c r="C26" s="361"/>
      <c r="D26" s="1379"/>
      <c r="E26" s="1381"/>
      <c r="F26" s="1382"/>
      <c r="G26" s="1385"/>
      <c r="H26" s="1387"/>
      <c r="I26" s="1388"/>
      <c r="J26" s="1389"/>
      <c r="K26" s="1372" t="s">
        <v>371</v>
      </c>
      <c r="L26" s="1391"/>
      <c r="M26" s="1392"/>
      <c r="N26" s="1393"/>
      <c r="O26" s="1397" t="s">
        <v>372</v>
      </c>
      <c r="P26" s="1399"/>
      <c r="Q26" s="1369" t="s">
        <v>373</v>
      </c>
      <c r="R26" s="606"/>
      <c r="S26" s="1371"/>
      <c r="T26" s="1371"/>
      <c r="U26" s="1371"/>
      <c r="V26" s="607"/>
      <c r="W26" s="1372" t="s">
        <v>371</v>
      </c>
    </row>
    <row r="27" spans="2:43" ht="20.100000000000001" customHeight="1">
      <c r="B27" s="1378"/>
      <c r="C27" s="362"/>
      <c r="D27" s="1402"/>
      <c r="E27" s="1403"/>
      <c r="F27" s="1404"/>
      <c r="G27" s="1405"/>
      <c r="H27" s="1374"/>
      <c r="I27" s="1375"/>
      <c r="J27" s="1376"/>
      <c r="K27" s="1373"/>
      <c r="L27" s="1406"/>
      <c r="M27" s="1407"/>
      <c r="N27" s="1408"/>
      <c r="O27" s="1409"/>
      <c r="P27" s="1410"/>
      <c r="Q27" s="1370"/>
      <c r="R27" s="608" t="s">
        <v>374</v>
      </c>
      <c r="S27" s="358" t="str">
        <f t="shared" ref="S27" si="3">IF(C27="","",IF(S26="有","19:00",""))</f>
        <v/>
      </c>
      <c r="T27" s="359" t="s">
        <v>41</v>
      </c>
      <c r="U27" s="360"/>
      <c r="V27" s="609" t="s">
        <v>375</v>
      </c>
      <c r="W27" s="1373"/>
    </row>
    <row r="28" spans="2:43" ht="12" customHeight="1">
      <c r="B28" s="1377">
        <v>4</v>
      </c>
      <c r="C28" s="361"/>
      <c r="D28" s="1379"/>
      <c r="E28" s="1381"/>
      <c r="F28" s="1382"/>
      <c r="G28" s="1385"/>
      <c r="H28" s="1387"/>
      <c r="I28" s="1388"/>
      <c r="J28" s="1389"/>
      <c r="K28" s="1372" t="s">
        <v>371</v>
      </c>
      <c r="L28" s="1391"/>
      <c r="M28" s="1392"/>
      <c r="N28" s="1393"/>
      <c r="O28" s="1397" t="s">
        <v>372</v>
      </c>
      <c r="P28" s="1399"/>
      <c r="Q28" s="1369" t="s">
        <v>373</v>
      </c>
      <c r="R28" s="606"/>
      <c r="S28" s="1371"/>
      <c r="T28" s="1371"/>
      <c r="U28" s="1371"/>
      <c r="V28" s="607"/>
      <c r="W28" s="1372" t="s">
        <v>371</v>
      </c>
    </row>
    <row r="29" spans="2:43" ht="20.100000000000001" customHeight="1">
      <c r="B29" s="1378"/>
      <c r="C29" s="362"/>
      <c r="D29" s="1402"/>
      <c r="E29" s="1403"/>
      <c r="F29" s="1404"/>
      <c r="G29" s="1405"/>
      <c r="H29" s="1374"/>
      <c r="I29" s="1375"/>
      <c r="J29" s="1376"/>
      <c r="K29" s="1373"/>
      <c r="L29" s="1406"/>
      <c r="M29" s="1407"/>
      <c r="N29" s="1408"/>
      <c r="O29" s="1409"/>
      <c r="P29" s="1410"/>
      <c r="Q29" s="1370"/>
      <c r="R29" s="608" t="s">
        <v>374</v>
      </c>
      <c r="S29" s="358" t="str">
        <f t="shared" ref="S29" si="4">IF(C29="","",IF(S28="有","19:00",""))</f>
        <v/>
      </c>
      <c r="T29" s="359" t="s">
        <v>41</v>
      </c>
      <c r="U29" s="360"/>
      <c r="V29" s="609" t="s">
        <v>375</v>
      </c>
      <c r="W29" s="1373"/>
    </row>
    <row r="30" spans="2:43" ht="12" customHeight="1">
      <c r="B30" s="1377">
        <v>5</v>
      </c>
      <c r="C30" s="361"/>
      <c r="D30" s="1379"/>
      <c r="E30" s="1381"/>
      <c r="F30" s="1382"/>
      <c r="G30" s="1385"/>
      <c r="H30" s="1387"/>
      <c r="I30" s="1388"/>
      <c r="J30" s="1389"/>
      <c r="K30" s="1372" t="s">
        <v>371</v>
      </c>
      <c r="L30" s="1391"/>
      <c r="M30" s="1392"/>
      <c r="N30" s="1393"/>
      <c r="O30" s="1397" t="s">
        <v>372</v>
      </c>
      <c r="P30" s="1399"/>
      <c r="Q30" s="1369" t="s">
        <v>373</v>
      </c>
      <c r="R30" s="606"/>
      <c r="S30" s="1371"/>
      <c r="T30" s="1371"/>
      <c r="U30" s="1371"/>
      <c r="V30" s="607"/>
      <c r="W30" s="1372" t="s">
        <v>371</v>
      </c>
    </row>
    <row r="31" spans="2:43" ht="20.100000000000001" customHeight="1">
      <c r="B31" s="1378"/>
      <c r="C31" s="362"/>
      <c r="D31" s="1402"/>
      <c r="E31" s="1403"/>
      <c r="F31" s="1404"/>
      <c r="G31" s="1405"/>
      <c r="H31" s="1374"/>
      <c r="I31" s="1375"/>
      <c r="J31" s="1376"/>
      <c r="K31" s="1373"/>
      <c r="L31" s="1406"/>
      <c r="M31" s="1407"/>
      <c r="N31" s="1408"/>
      <c r="O31" s="1409"/>
      <c r="P31" s="1410"/>
      <c r="Q31" s="1370"/>
      <c r="R31" s="608" t="s">
        <v>374</v>
      </c>
      <c r="S31" s="358" t="str">
        <f t="shared" ref="S31" si="5">IF(C31="","",IF(S30="有","19:00",""))</f>
        <v/>
      </c>
      <c r="T31" s="359" t="s">
        <v>41</v>
      </c>
      <c r="U31" s="360"/>
      <c r="V31" s="609" t="s">
        <v>375</v>
      </c>
      <c r="W31" s="1373"/>
    </row>
    <row r="32" spans="2:43" ht="12" customHeight="1">
      <c r="B32" s="1377">
        <v>6</v>
      </c>
      <c r="C32" s="361"/>
      <c r="D32" s="1379"/>
      <c r="E32" s="1381"/>
      <c r="F32" s="1382"/>
      <c r="G32" s="1385"/>
      <c r="H32" s="1387"/>
      <c r="I32" s="1388"/>
      <c r="J32" s="1389"/>
      <c r="K32" s="1372" t="s">
        <v>371</v>
      </c>
      <c r="L32" s="1391"/>
      <c r="M32" s="1392"/>
      <c r="N32" s="1393"/>
      <c r="O32" s="1397" t="s">
        <v>372</v>
      </c>
      <c r="P32" s="1399"/>
      <c r="Q32" s="1369" t="s">
        <v>373</v>
      </c>
      <c r="R32" s="606"/>
      <c r="S32" s="1371"/>
      <c r="T32" s="1371"/>
      <c r="U32" s="1371"/>
      <c r="V32" s="607"/>
      <c r="W32" s="1372" t="s">
        <v>371</v>
      </c>
    </row>
    <row r="33" spans="2:23" ht="20.100000000000001" customHeight="1">
      <c r="B33" s="1378"/>
      <c r="C33" s="362"/>
      <c r="D33" s="1402"/>
      <c r="E33" s="1403"/>
      <c r="F33" s="1404"/>
      <c r="G33" s="1405"/>
      <c r="H33" s="1374"/>
      <c r="I33" s="1375"/>
      <c r="J33" s="1376"/>
      <c r="K33" s="1373"/>
      <c r="L33" s="1406"/>
      <c r="M33" s="1407"/>
      <c r="N33" s="1408"/>
      <c r="O33" s="1409"/>
      <c r="P33" s="1410"/>
      <c r="Q33" s="1370"/>
      <c r="R33" s="608" t="s">
        <v>374</v>
      </c>
      <c r="S33" s="358" t="str">
        <f t="shared" ref="S33" si="6">IF(C33="","",IF(S32="有","19:00",""))</f>
        <v/>
      </c>
      <c r="T33" s="359" t="s">
        <v>41</v>
      </c>
      <c r="U33" s="360"/>
      <c r="V33" s="609" t="s">
        <v>375</v>
      </c>
      <c r="W33" s="1373"/>
    </row>
    <row r="34" spans="2:23" ht="12" customHeight="1">
      <c r="B34" s="1377">
        <v>7</v>
      </c>
      <c r="C34" s="361"/>
      <c r="D34" s="1379"/>
      <c r="E34" s="1381"/>
      <c r="F34" s="1382"/>
      <c r="G34" s="1385"/>
      <c r="H34" s="1387"/>
      <c r="I34" s="1388"/>
      <c r="J34" s="1389"/>
      <c r="K34" s="1372" t="s">
        <v>371</v>
      </c>
      <c r="L34" s="1391"/>
      <c r="M34" s="1392"/>
      <c r="N34" s="1393"/>
      <c r="O34" s="1397" t="s">
        <v>372</v>
      </c>
      <c r="P34" s="1399"/>
      <c r="Q34" s="1369" t="s">
        <v>373</v>
      </c>
      <c r="R34" s="606"/>
      <c r="S34" s="1371"/>
      <c r="T34" s="1371"/>
      <c r="U34" s="1371"/>
      <c r="V34" s="607"/>
      <c r="W34" s="1372" t="s">
        <v>371</v>
      </c>
    </row>
    <row r="35" spans="2:23" ht="20.100000000000001" customHeight="1">
      <c r="B35" s="1378"/>
      <c r="C35" s="362"/>
      <c r="D35" s="1402"/>
      <c r="E35" s="1403"/>
      <c r="F35" s="1404"/>
      <c r="G35" s="1405"/>
      <c r="H35" s="1374"/>
      <c r="I35" s="1375"/>
      <c r="J35" s="1376"/>
      <c r="K35" s="1373"/>
      <c r="L35" s="1406"/>
      <c r="M35" s="1407"/>
      <c r="N35" s="1408"/>
      <c r="O35" s="1409"/>
      <c r="P35" s="1410"/>
      <c r="Q35" s="1370"/>
      <c r="R35" s="608" t="s">
        <v>374</v>
      </c>
      <c r="S35" s="358" t="str">
        <f t="shared" ref="S35" si="7">IF(C35="","",IF(S34="有","19:00",""))</f>
        <v/>
      </c>
      <c r="T35" s="359" t="s">
        <v>41</v>
      </c>
      <c r="U35" s="360"/>
      <c r="V35" s="609" t="s">
        <v>375</v>
      </c>
      <c r="W35" s="1373"/>
    </row>
    <row r="36" spans="2:23" ht="12" customHeight="1">
      <c r="B36" s="1377">
        <v>8</v>
      </c>
      <c r="C36" s="361"/>
      <c r="D36" s="1379"/>
      <c r="E36" s="1381"/>
      <c r="F36" s="1382"/>
      <c r="G36" s="1385"/>
      <c r="H36" s="1387"/>
      <c r="I36" s="1388"/>
      <c r="J36" s="1389"/>
      <c r="K36" s="1372" t="s">
        <v>371</v>
      </c>
      <c r="L36" s="1391"/>
      <c r="M36" s="1392"/>
      <c r="N36" s="1393"/>
      <c r="O36" s="1397" t="s">
        <v>372</v>
      </c>
      <c r="P36" s="1399"/>
      <c r="Q36" s="1369" t="s">
        <v>373</v>
      </c>
      <c r="R36" s="606"/>
      <c r="S36" s="1371"/>
      <c r="T36" s="1371"/>
      <c r="U36" s="1371"/>
      <c r="V36" s="607"/>
      <c r="W36" s="1372" t="s">
        <v>371</v>
      </c>
    </row>
    <row r="37" spans="2:23" ht="20.100000000000001" customHeight="1">
      <c r="B37" s="1378"/>
      <c r="C37" s="362"/>
      <c r="D37" s="1402"/>
      <c r="E37" s="1403"/>
      <c r="F37" s="1404"/>
      <c r="G37" s="1405"/>
      <c r="H37" s="1374"/>
      <c r="I37" s="1375"/>
      <c r="J37" s="1376"/>
      <c r="K37" s="1373"/>
      <c r="L37" s="1406"/>
      <c r="M37" s="1407"/>
      <c r="N37" s="1408"/>
      <c r="O37" s="1409"/>
      <c r="P37" s="1410"/>
      <c r="Q37" s="1370"/>
      <c r="R37" s="608" t="s">
        <v>374</v>
      </c>
      <c r="S37" s="358" t="str">
        <f t="shared" ref="S37" si="8">IF(C37="","",IF(S36="有","19:00",""))</f>
        <v/>
      </c>
      <c r="T37" s="359" t="s">
        <v>41</v>
      </c>
      <c r="U37" s="360"/>
      <c r="V37" s="609" t="s">
        <v>375</v>
      </c>
      <c r="W37" s="1373"/>
    </row>
    <row r="38" spans="2:23" ht="12" customHeight="1">
      <c r="B38" s="1377">
        <v>9</v>
      </c>
      <c r="C38" s="361"/>
      <c r="D38" s="1379"/>
      <c r="E38" s="1381"/>
      <c r="F38" s="1382"/>
      <c r="G38" s="1385"/>
      <c r="H38" s="1387"/>
      <c r="I38" s="1388"/>
      <c r="J38" s="1389"/>
      <c r="K38" s="1372" t="s">
        <v>371</v>
      </c>
      <c r="L38" s="1391"/>
      <c r="M38" s="1392"/>
      <c r="N38" s="1393"/>
      <c r="O38" s="1397" t="s">
        <v>372</v>
      </c>
      <c r="P38" s="1399"/>
      <c r="Q38" s="1369" t="s">
        <v>373</v>
      </c>
      <c r="R38" s="606"/>
      <c r="S38" s="1371"/>
      <c r="T38" s="1371"/>
      <c r="U38" s="1371"/>
      <c r="V38" s="607"/>
      <c r="W38" s="1372" t="s">
        <v>371</v>
      </c>
    </row>
    <row r="39" spans="2:23" ht="20.100000000000001" customHeight="1">
      <c r="B39" s="1378"/>
      <c r="C39" s="362"/>
      <c r="D39" s="1402"/>
      <c r="E39" s="1403"/>
      <c r="F39" s="1404"/>
      <c r="G39" s="1405"/>
      <c r="H39" s="1374"/>
      <c r="I39" s="1375"/>
      <c r="J39" s="1376"/>
      <c r="K39" s="1373"/>
      <c r="L39" s="1406"/>
      <c r="M39" s="1407"/>
      <c r="N39" s="1408"/>
      <c r="O39" s="1409"/>
      <c r="P39" s="1410"/>
      <c r="Q39" s="1370"/>
      <c r="R39" s="608" t="s">
        <v>374</v>
      </c>
      <c r="S39" s="358" t="str">
        <f t="shared" ref="S39" si="9">IF(C39="","",IF(S38="有","19:00",""))</f>
        <v/>
      </c>
      <c r="T39" s="359" t="s">
        <v>41</v>
      </c>
      <c r="U39" s="360"/>
      <c r="V39" s="609" t="s">
        <v>375</v>
      </c>
      <c r="W39" s="1373"/>
    </row>
    <row r="40" spans="2:23" ht="12" customHeight="1">
      <c r="B40" s="1377">
        <v>10</v>
      </c>
      <c r="C40" s="361"/>
      <c r="D40" s="1379"/>
      <c r="E40" s="1381"/>
      <c r="F40" s="1382"/>
      <c r="G40" s="1385"/>
      <c r="H40" s="1387"/>
      <c r="I40" s="1388"/>
      <c r="J40" s="1389"/>
      <c r="K40" s="1372" t="s">
        <v>371</v>
      </c>
      <c r="L40" s="1391"/>
      <c r="M40" s="1392"/>
      <c r="N40" s="1393"/>
      <c r="O40" s="1397" t="s">
        <v>372</v>
      </c>
      <c r="P40" s="1399"/>
      <c r="Q40" s="1369" t="s">
        <v>373</v>
      </c>
      <c r="R40" s="606"/>
      <c r="S40" s="1371"/>
      <c r="T40" s="1371"/>
      <c r="U40" s="1371"/>
      <c r="V40" s="607"/>
      <c r="W40" s="1372" t="s">
        <v>371</v>
      </c>
    </row>
    <row r="41" spans="2:23" ht="20.100000000000001" customHeight="1">
      <c r="B41" s="1378"/>
      <c r="C41" s="362"/>
      <c r="D41" s="1402"/>
      <c r="E41" s="1403"/>
      <c r="F41" s="1404"/>
      <c r="G41" s="1405"/>
      <c r="H41" s="1374"/>
      <c r="I41" s="1375"/>
      <c r="J41" s="1376"/>
      <c r="K41" s="1373"/>
      <c r="L41" s="1406"/>
      <c r="M41" s="1407"/>
      <c r="N41" s="1408"/>
      <c r="O41" s="1409"/>
      <c r="P41" s="1410"/>
      <c r="Q41" s="1370"/>
      <c r="R41" s="608" t="s">
        <v>374</v>
      </c>
      <c r="S41" s="358" t="str">
        <f t="shared" ref="S41" si="10">IF(C41="","",IF(S40="有","19:00",""))</f>
        <v/>
      </c>
      <c r="T41" s="359" t="s">
        <v>41</v>
      </c>
      <c r="U41" s="360"/>
      <c r="V41" s="609" t="s">
        <v>375</v>
      </c>
      <c r="W41" s="1373"/>
    </row>
    <row r="42" spans="2:23" ht="12" customHeight="1">
      <c r="B42" s="1377">
        <v>11</v>
      </c>
      <c r="C42" s="361"/>
      <c r="D42" s="1379"/>
      <c r="E42" s="1381"/>
      <c r="F42" s="1382"/>
      <c r="G42" s="1385"/>
      <c r="H42" s="1387"/>
      <c r="I42" s="1388"/>
      <c r="J42" s="1389"/>
      <c r="K42" s="1372" t="s">
        <v>371</v>
      </c>
      <c r="L42" s="1391"/>
      <c r="M42" s="1392"/>
      <c r="N42" s="1393"/>
      <c r="O42" s="1397" t="s">
        <v>372</v>
      </c>
      <c r="P42" s="1399"/>
      <c r="Q42" s="1369" t="s">
        <v>373</v>
      </c>
      <c r="R42" s="606"/>
      <c r="S42" s="1371"/>
      <c r="T42" s="1371"/>
      <c r="U42" s="1371"/>
      <c r="V42" s="607"/>
      <c r="W42" s="1372" t="s">
        <v>371</v>
      </c>
    </row>
    <row r="43" spans="2:23" ht="20.100000000000001" customHeight="1">
      <c r="B43" s="1378"/>
      <c r="C43" s="362"/>
      <c r="D43" s="1402"/>
      <c r="E43" s="1403"/>
      <c r="F43" s="1404"/>
      <c r="G43" s="1405"/>
      <c r="H43" s="1374"/>
      <c r="I43" s="1375"/>
      <c r="J43" s="1376"/>
      <c r="K43" s="1373"/>
      <c r="L43" s="1406"/>
      <c r="M43" s="1407"/>
      <c r="N43" s="1408"/>
      <c r="O43" s="1409"/>
      <c r="P43" s="1410"/>
      <c r="Q43" s="1370"/>
      <c r="R43" s="608" t="s">
        <v>374</v>
      </c>
      <c r="S43" s="358" t="str">
        <f t="shared" ref="S43" si="11">IF(C43="","",IF(S42="有","19:00",""))</f>
        <v/>
      </c>
      <c r="T43" s="359" t="s">
        <v>41</v>
      </c>
      <c r="U43" s="360"/>
      <c r="V43" s="609" t="s">
        <v>375</v>
      </c>
      <c r="W43" s="1373"/>
    </row>
    <row r="44" spans="2:23" ht="12" customHeight="1">
      <c r="B44" s="1377">
        <v>12</v>
      </c>
      <c r="C44" s="361"/>
      <c r="D44" s="1379"/>
      <c r="E44" s="1381"/>
      <c r="F44" s="1382"/>
      <c r="G44" s="1385"/>
      <c r="H44" s="1387"/>
      <c r="I44" s="1388"/>
      <c r="J44" s="1389"/>
      <c r="K44" s="1372" t="s">
        <v>371</v>
      </c>
      <c r="L44" s="1391"/>
      <c r="M44" s="1392"/>
      <c r="N44" s="1393"/>
      <c r="O44" s="1397" t="s">
        <v>372</v>
      </c>
      <c r="P44" s="1399"/>
      <c r="Q44" s="1369" t="s">
        <v>373</v>
      </c>
      <c r="R44" s="606"/>
      <c r="S44" s="1371"/>
      <c r="T44" s="1371"/>
      <c r="U44" s="1371"/>
      <c r="V44" s="607"/>
      <c r="W44" s="1372" t="s">
        <v>371</v>
      </c>
    </row>
    <row r="45" spans="2:23" ht="20.100000000000001" customHeight="1">
      <c r="B45" s="1378"/>
      <c r="C45" s="362"/>
      <c r="D45" s="1402"/>
      <c r="E45" s="1403"/>
      <c r="F45" s="1404"/>
      <c r="G45" s="1405"/>
      <c r="H45" s="1374"/>
      <c r="I45" s="1375"/>
      <c r="J45" s="1376"/>
      <c r="K45" s="1373"/>
      <c r="L45" s="1406"/>
      <c r="M45" s="1407"/>
      <c r="N45" s="1408"/>
      <c r="O45" s="1409"/>
      <c r="P45" s="1410"/>
      <c r="Q45" s="1370"/>
      <c r="R45" s="608" t="s">
        <v>374</v>
      </c>
      <c r="S45" s="358" t="str">
        <f t="shared" ref="S45" si="12">IF(C45="","",IF(S44="有","19:00",""))</f>
        <v/>
      </c>
      <c r="T45" s="359" t="s">
        <v>41</v>
      </c>
      <c r="U45" s="360"/>
      <c r="V45" s="609" t="s">
        <v>375</v>
      </c>
      <c r="W45" s="1373"/>
    </row>
    <row r="46" spans="2:23" ht="12" customHeight="1">
      <c r="B46" s="1377">
        <v>13</v>
      </c>
      <c r="C46" s="361"/>
      <c r="D46" s="1379"/>
      <c r="E46" s="1381"/>
      <c r="F46" s="1382"/>
      <c r="G46" s="1385"/>
      <c r="H46" s="1387"/>
      <c r="I46" s="1388"/>
      <c r="J46" s="1389"/>
      <c r="K46" s="1372" t="s">
        <v>371</v>
      </c>
      <c r="L46" s="1391"/>
      <c r="M46" s="1392"/>
      <c r="N46" s="1393"/>
      <c r="O46" s="1397" t="s">
        <v>372</v>
      </c>
      <c r="P46" s="1399"/>
      <c r="Q46" s="1369" t="s">
        <v>373</v>
      </c>
      <c r="R46" s="606"/>
      <c r="S46" s="1371"/>
      <c r="T46" s="1371"/>
      <c r="U46" s="1371"/>
      <c r="V46" s="607"/>
      <c r="W46" s="1372" t="s">
        <v>371</v>
      </c>
    </row>
    <row r="47" spans="2:23" ht="20.100000000000001" customHeight="1">
      <c r="B47" s="1378"/>
      <c r="C47" s="362"/>
      <c r="D47" s="1402"/>
      <c r="E47" s="1403"/>
      <c r="F47" s="1404"/>
      <c r="G47" s="1405"/>
      <c r="H47" s="1374"/>
      <c r="I47" s="1375"/>
      <c r="J47" s="1376"/>
      <c r="K47" s="1373"/>
      <c r="L47" s="1406"/>
      <c r="M47" s="1407"/>
      <c r="N47" s="1408"/>
      <c r="O47" s="1409"/>
      <c r="P47" s="1410"/>
      <c r="Q47" s="1370"/>
      <c r="R47" s="608" t="s">
        <v>374</v>
      </c>
      <c r="S47" s="358" t="str">
        <f t="shared" ref="S47" si="13">IF(C47="","",IF(S46="有","19:00",""))</f>
        <v/>
      </c>
      <c r="T47" s="359" t="s">
        <v>41</v>
      </c>
      <c r="U47" s="360"/>
      <c r="V47" s="609" t="s">
        <v>375</v>
      </c>
      <c r="W47" s="1373"/>
    </row>
    <row r="48" spans="2:23" ht="12" customHeight="1">
      <c r="B48" s="1377">
        <v>14</v>
      </c>
      <c r="C48" s="361"/>
      <c r="D48" s="1379"/>
      <c r="E48" s="1381"/>
      <c r="F48" s="1382"/>
      <c r="G48" s="1385"/>
      <c r="H48" s="1387"/>
      <c r="I48" s="1388"/>
      <c r="J48" s="1389"/>
      <c r="K48" s="1372" t="s">
        <v>371</v>
      </c>
      <c r="L48" s="1391"/>
      <c r="M48" s="1392"/>
      <c r="N48" s="1393"/>
      <c r="O48" s="1397" t="s">
        <v>372</v>
      </c>
      <c r="P48" s="1399"/>
      <c r="Q48" s="1369" t="s">
        <v>373</v>
      </c>
      <c r="R48" s="606"/>
      <c r="S48" s="1371"/>
      <c r="T48" s="1371"/>
      <c r="U48" s="1371"/>
      <c r="V48" s="607"/>
      <c r="W48" s="1372" t="s">
        <v>371</v>
      </c>
    </row>
    <row r="49" spans="2:23" ht="20.100000000000001" customHeight="1">
      <c r="B49" s="1378"/>
      <c r="C49" s="362"/>
      <c r="D49" s="1402"/>
      <c r="E49" s="1403"/>
      <c r="F49" s="1404"/>
      <c r="G49" s="1405"/>
      <c r="H49" s="1374"/>
      <c r="I49" s="1375"/>
      <c r="J49" s="1376"/>
      <c r="K49" s="1373"/>
      <c r="L49" s="1406"/>
      <c r="M49" s="1407"/>
      <c r="N49" s="1408"/>
      <c r="O49" s="1409"/>
      <c r="P49" s="1410"/>
      <c r="Q49" s="1370"/>
      <c r="R49" s="608" t="s">
        <v>374</v>
      </c>
      <c r="S49" s="358" t="str">
        <f t="shared" ref="S49" si="14">IF(C49="","",IF(S48="有","19:00",""))</f>
        <v/>
      </c>
      <c r="T49" s="359" t="s">
        <v>41</v>
      </c>
      <c r="U49" s="360"/>
      <c r="V49" s="609" t="s">
        <v>375</v>
      </c>
      <c r="W49" s="1373"/>
    </row>
    <row r="50" spans="2:23" ht="12" customHeight="1">
      <c r="B50" s="1377">
        <v>15</v>
      </c>
      <c r="C50" s="361"/>
      <c r="D50" s="1379"/>
      <c r="E50" s="1381"/>
      <c r="F50" s="1382"/>
      <c r="G50" s="1385"/>
      <c r="H50" s="1387"/>
      <c r="I50" s="1388"/>
      <c r="J50" s="1389"/>
      <c r="K50" s="1372" t="s">
        <v>371</v>
      </c>
      <c r="L50" s="1391"/>
      <c r="M50" s="1392"/>
      <c r="N50" s="1393"/>
      <c r="O50" s="1397" t="s">
        <v>372</v>
      </c>
      <c r="P50" s="1399"/>
      <c r="Q50" s="1369" t="s">
        <v>373</v>
      </c>
      <c r="R50" s="606"/>
      <c r="S50" s="1371"/>
      <c r="T50" s="1371"/>
      <c r="U50" s="1371"/>
      <c r="V50" s="607"/>
      <c r="W50" s="1372" t="s">
        <v>371</v>
      </c>
    </row>
    <row r="51" spans="2:23" ht="20.100000000000001" customHeight="1">
      <c r="B51" s="1378"/>
      <c r="C51" s="362"/>
      <c r="D51" s="1402"/>
      <c r="E51" s="1403"/>
      <c r="F51" s="1404"/>
      <c r="G51" s="1405"/>
      <c r="H51" s="1374"/>
      <c r="I51" s="1375"/>
      <c r="J51" s="1376"/>
      <c r="K51" s="1373"/>
      <c r="L51" s="1406"/>
      <c r="M51" s="1407"/>
      <c r="N51" s="1408"/>
      <c r="O51" s="1409"/>
      <c r="P51" s="1410"/>
      <c r="Q51" s="1370"/>
      <c r="R51" s="608" t="s">
        <v>374</v>
      </c>
      <c r="S51" s="358" t="str">
        <f t="shared" ref="S51" si="15">IF(C51="","",IF(S50="有","19:00",""))</f>
        <v/>
      </c>
      <c r="T51" s="359" t="s">
        <v>41</v>
      </c>
      <c r="U51" s="360"/>
      <c r="V51" s="609" t="s">
        <v>375</v>
      </c>
      <c r="W51" s="1373"/>
    </row>
    <row r="52" spans="2:23" ht="12" customHeight="1">
      <c r="B52" s="1377">
        <v>16</v>
      </c>
      <c r="C52" s="361"/>
      <c r="D52" s="1379"/>
      <c r="E52" s="1381"/>
      <c r="F52" s="1382"/>
      <c r="G52" s="1385"/>
      <c r="H52" s="1387"/>
      <c r="I52" s="1388"/>
      <c r="J52" s="1389"/>
      <c r="K52" s="1372" t="s">
        <v>371</v>
      </c>
      <c r="L52" s="1391"/>
      <c r="M52" s="1392"/>
      <c r="N52" s="1393"/>
      <c r="O52" s="1397" t="s">
        <v>372</v>
      </c>
      <c r="P52" s="1399"/>
      <c r="Q52" s="1369" t="s">
        <v>373</v>
      </c>
      <c r="R52" s="606"/>
      <c r="S52" s="1371"/>
      <c r="T52" s="1371"/>
      <c r="U52" s="1371"/>
      <c r="V52" s="607"/>
      <c r="W52" s="1372" t="s">
        <v>371</v>
      </c>
    </row>
    <row r="53" spans="2:23" ht="20.100000000000001" customHeight="1">
      <c r="B53" s="1378"/>
      <c r="C53" s="362"/>
      <c r="D53" s="1402"/>
      <c r="E53" s="1403"/>
      <c r="F53" s="1404"/>
      <c r="G53" s="1405"/>
      <c r="H53" s="1374"/>
      <c r="I53" s="1375"/>
      <c r="J53" s="1376"/>
      <c r="K53" s="1373"/>
      <c r="L53" s="1406"/>
      <c r="M53" s="1407"/>
      <c r="N53" s="1408"/>
      <c r="O53" s="1409"/>
      <c r="P53" s="1410"/>
      <c r="Q53" s="1370"/>
      <c r="R53" s="608" t="s">
        <v>374</v>
      </c>
      <c r="S53" s="358" t="str">
        <f t="shared" ref="S53" si="16">IF(C53="","",IF(S52="有","19:00",""))</f>
        <v/>
      </c>
      <c r="T53" s="359" t="s">
        <v>41</v>
      </c>
      <c r="U53" s="360"/>
      <c r="V53" s="609" t="s">
        <v>375</v>
      </c>
      <c r="W53" s="1373"/>
    </row>
    <row r="54" spans="2:23" ht="12" customHeight="1">
      <c r="B54" s="1377">
        <v>17</v>
      </c>
      <c r="C54" s="361"/>
      <c r="D54" s="1379"/>
      <c r="E54" s="1381"/>
      <c r="F54" s="1382"/>
      <c r="G54" s="1385"/>
      <c r="H54" s="1387"/>
      <c r="I54" s="1388"/>
      <c r="J54" s="1389"/>
      <c r="K54" s="1372" t="s">
        <v>371</v>
      </c>
      <c r="L54" s="1391"/>
      <c r="M54" s="1392"/>
      <c r="N54" s="1393"/>
      <c r="O54" s="1397" t="s">
        <v>372</v>
      </c>
      <c r="P54" s="1399"/>
      <c r="Q54" s="1369" t="s">
        <v>373</v>
      </c>
      <c r="R54" s="606"/>
      <c r="S54" s="1371"/>
      <c r="T54" s="1371"/>
      <c r="U54" s="1371"/>
      <c r="V54" s="607"/>
      <c r="W54" s="1372" t="s">
        <v>371</v>
      </c>
    </row>
    <row r="55" spans="2:23" ht="20.100000000000001" customHeight="1">
      <c r="B55" s="1378"/>
      <c r="C55" s="362"/>
      <c r="D55" s="1402"/>
      <c r="E55" s="1403"/>
      <c r="F55" s="1404"/>
      <c r="G55" s="1405"/>
      <c r="H55" s="1374"/>
      <c r="I55" s="1375"/>
      <c r="J55" s="1376"/>
      <c r="K55" s="1373"/>
      <c r="L55" s="1406"/>
      <c r="M55" s="1407"/>
      <c r="N55" s="1408"/>
      <c r="O55" s="1409"/>
      <c r="P55" s="1410"/>
      <c r="Q55" s="1370"/>
      <c r="R55" s="608" t="s">
        <v>374</v>
      </c>
      <c r="S55" s="358" t="str">
        <f t="shared" ref="S55" si="17">IF(C55="","",IF(S54="有","19:00",""))</f>
        <v/>
      </c>
      <c r="T55" s="359" t="s">
        <v>41</v>
      </c>
      <c r="U55" s="360"/>
      <c r="V55" s="609" t="s">
        <v>375</v>
      </c>
      <c r="W55" s="1373"/>
    </row>
    <row r="56" spans="2:23" ht="12" customHeight="1">
      <c r="B56" s="1377">
        <v>18</v>
      </c>
      <c r="C56" s="361"/>
      <c r="D56" s="1379"/>
      <c r="E56" s="1381"/>
      <c r="F56" s="1382"/>
      <c r="G56" s="1385"/>
      <c r="H56" s="1387"/>
      <c r="I56" s="1388"/>
      <c r="J56" s="1389"/>
      <c r="K56" s="1372" t="s">
        <v>371</v>
      </c>
      <c r="L56" s="1391"/>
      <c r="M56" s="1392"/>
      <c r="N56" s="1393"/>
      <c r="O56" s="1397" t="s">
        <v>372</v>
      </c>
      <c r="P56" s="1399"/>
      <c r="Q56" s="1369" t="s">
        <v>373</v>
      </c>
      <c r="R56" s="606"/>
      <c r="S56" s="1371"/>
      <c r="T56" s="1371"/>
      <c r="U56" s="1371"/>
      <c r="V56" s="607"/>
      <c r="W56" s="1372" t="s">
        <v>371</v>
      </c>
    </row>
    <row r="57" spans="2:23" ht="20.100000000000001" customHeight="1">
      <c r="B57" s="1378"/>
      <c r="C57" s="362"/>
      <c r="D57" s="1402"/>
      <c r="E57" s="1403"/>
      <c r="F57" s="1404"/>
      <c r="G57" s="1405"/>
      <c r="H57" s="1374"/>
      <c r="I57" s="1375"/>
      <c r="J57" s="1376"/>
      <c r="K57" s="1373"/>
      <c r="L57" s="1406"/>
      <c r="M57" s="1407"/>
      <c r="N57" s="1408"/>
      <c r="O57" s="1409"/>
      <c r="P57" s="1410"/>
      <c r="Q57" s="1370"/>
      <c r="R57" s="608" t="s">
        <v>374</v>
      </c>
      <c r="S57" s="358" t="str">
        <f t="shared" ref="S57" si="18">IF(C57="","",IF(S56="有","19:00",""))</f>
        <v/>
      </c>
      <c r="T57" s="359" t="s">
        <v>41</v>
      </c>
      <c r="U57" s="360"/>
      <c r="V57" s="609" t="s">
        <v>375</v>
      </c>
      <c r="W57" s="1373"/>
    </row>
    <row r="58" spans="2:23" ht="12" customHeight="1">
      <c r="B58" s="1377">
        <v>19</v>
      </c>
      <c r="C58" s="361"/>
      <c r="D58" s="1379"/>
      <c r="E58" s="1381"/>
      <c r="F58" s="1382"/>
      <c r="G58" s="1385"/>
      <c r="H58" s="1387"/>
      <c r="I58" s="1388"/>
      <c r="J58" s="1389"/>
      <c r="K58" s="1372" t="s">
        <v>371</v>
      </c>
      <c r="L58" s="1391"/>
      <c r="M58" s="1392"/>
      <c r="N58" s="1393"/>
      <c r="O58" s="1397" t="s">
        <v>372</v>
      </c>
      <c r="P58" s="1399"/>
      <c r="Q58" s="1369" t="s">
        <v>373</v>
      </c>
      <c r="R58" s="606"/>
      <c r="S58" s="1371"/>
      <c r="T58" s="1371"/>
      <c r="U58" s="1371"/>
      <c r="V58" s="607"/>
      <c r="W58" s="1372" t="s">
        <v>371</v>
      </c>
    </row>
    <row r="59" spans="2:23" ht="20.100000000000001" customHeight="1">
      <c r="B59" s="1378"/>
      <c r="C59" s="362"/>
      <c r="D59" s="1402"/>
      <c r="E59" s="1403"/>
      <c r="F59" s="1404"/>
      <c r="G59" s="1405"/>
      <c r="H59" s="1374"/>
      <c r="I59" s="1375"/>
      <c r="J59" s="1376"/>
      <c r="K59" s="1373"/>
      <c r="L59" s="1406"/>
      <c r="M59" s="1407"/>
      <c r="N59" s="1408"/>
      <c r="O59" s="1409"/>
      <c r="P59" s="1410"/>
      <c r="Q59" s="1370"/>
      <c r="R59" s="608" t="s">
        <v>374</v>
      </c>
      <c r="S59" s="358" t="str">
        <f t="shared" ref="S59" si="19">IF(C59="","",IF(S58="有","19:00",""))</f>
        <v/>
      </c>
      <c r="T59" s="359" t="s">
        <v>41</v>
      </c>
      <c r="U59" s="360"/>
      <c r="V59" s="609" t="s">
        <v>375</v>
      </c>
      <c r="W59" s="1373"/>
    </row>
    <row r="60" spans="2:23" ht="12" customHeight="1">
      <c r="B60" s="1377">
        <v>20</v>
      </c>
      <c r="C60" s="361"/>
      <c r="D60" s="1379"/>
      <c r="E60" s="1381"/>
      <c r="F60" s="1382"/>
      <c r="G60" s="1385"/>
      <c r="H60" s="1387"/>
      <c r="I60" s="1388"/>
      <c r="J60" s="1389"/>
      <c r="K60" s="1372" t="s">
        <v>371</v>
      </c>
      <c r="L60" s="1391"/>
      <c r="M60" s="1392"/>
      <c r="N60" s="1393"/>
      <c r="O60" s="1397" t="s">
        <v>372</v>
      </c>
      <c r="P60" s="1399"/>
      <c r="Q60" s="1369" t="s">
        <v>373</v>
      </c>
      <c r="R60" s="606"/>
      <c r="S60" s="1371"/>
      <c r="T60" s="1371"/>
      <c r="U60" s="1371"/>
      <c r="V60" s="607"/>
      <c r="W60" s="1372" t="s">
        <v>371</v>
      </c>
    </row>
    <row r="61" spans="2:23" ht="20.100000000000001" customHeight="1">
      <c r="B61" s="1378"/>
      <c r="C61" s="362"/>
      <c r="D61" s="1402"/>
      <c r="E61" s="1403"/>
      <c r="F61" s="1404"/>
      <c r="G61" s="1405"/>
      <c r="H61" s="1374"/>
      <c r="I61" s="1375"/>
      <c r="J61" s="1376"/>
      <c r="K61" s="1373"/>
      <c r="L61" s="1406"/>
      <c r="M61" s="1407"/>
      <c r="N61" s="1408"/>
      <c r="O61" s="1409"/>
      <c r="P61" s="1410"/>
      <c r="Q61" s="1370"/>
      <c r="R61" s="608" t="s">
        <v>374</v>
      </c>
      <c r="S61" s="358" t="str">
        <f t="shared" ref="S61" si="20">IF(C61="","",IF(S60="有","19:00",""))</f>
        <v/>
      </c>
      <c r="T61" s="359" t="s">
        <v>41</v>
      </c>
      <c r="U61" s="360"/>
      <c r="V61" s="609" t="s">
        <v>375</v>
      </c>
      <c r="W61" s="1373"/>
    </row>
    <row r="62" spans="2:23" ht="12" customHeight="1">
      <c r="B62" s="1377">
        <v>21</v>
      </c>
      <c r="C62" s="361"/>
      <c r="D62" s="1379"/>
      <c r="E62" s="1381"/>
      <c r="F62" s="1382"/>
      <c r="G62" s="1385"/>
      <c r="H62" s="1387"/>
      <c r="I62" s="1388"/>
      <c r="J62" s="1389"/>
      <c r="K62" s="1372" t="s">
        <v>371</v>
      </c>
      <c r="L62" s="1391"/>
      <c r="M62" s="1392"/>
      <c r="N62" s="1393"/>
      <c r="O62" s="1397" t="s">
        <v>372</v>
      </c>
      <c r="P62" s="1399"/>
      <c r="Q62" s="1369" t="s">
        <v>373</v>
      </c>
      <c r="R62" s="606"/>
      <c r="S62" s="1371"/>
      <c r="T62" s="1371"/>
      <c r="U62" s="1371"/>
      <c r="V62" s="607"/>
      <c r="W62" s="1372" t="s">
        <v>371</v>
      </c>
    </row>
    <row r="63" spans="2:23" ht="20.100000000000001" customHeight="1">
      <c r="B63" s="1378"/>
      <c r="C63" s="362"/>
      <c r="D63" s="1402"/>
      <c r="E63" s="1403"/>
      <c r="F63" s="1404"/>
      <c r="G63" s="1405"/>
      <c r="H63" s="1374"/>
      <c r="I63" s="1375"/>
      <c r="J63" s="1376"/>
      <c r="K63" s="1373"/>
      <c r="L63" s="1406"/>
      <c r="M63" s="1407"/>
      <c r="N63" s="1408"/>
      <c r="O63" s="1409"/>
      <c r="P63" s="1410"/>
      <c r="Q63" s="1370"/>
      <c r="R63" s="608" t="s">
        <v>374</v>
      </c>
      <c r="S63" s="358" t="str">
        <f t="shared" ref="S63" si="21">IF(C63="","",IF(S62="有","19:00",""))</f>
        <v/>
      </c>
      <c r="T63" s="359" t="s">
        <v>41</v>
      </c>
      <c r="U63" s="360"/>
      <c r="V63" s="609" t="s">
        <v>375</v>
      </c>
      <c r="W63" s="1373"/>
    </row>
    <row r="64" spans="2:23" ht="12" customHeight="1">
      <c r="B64" s="1377">
        <v>22</v>
      </c>
      <c r="C64" s="361"/>
      <c r="D64" s="1379"/>
      <c r="E64" s="1381"/>
      <c r="F64" s="1382"/>
      <c r="G64" s="1385"/>
      <c r="H64" s="1387"/>
      <c r="I64" s="1388"/>
      <c r="J64" s="1389"/>
      <c r="K64" s="1372" t="s">
        <v>371</v>
      </c>
      <c r="L64" s="1391"/>
      <c r="M64" s="1392"/>
      <c r="N64" s="1393"/>
      <c r="O64" s="1397" t="s">
        <v>372</v>
      </c>
      <c r="P64" s="1399"/>
      <c r="Q64" s="1369" t="s">
        <v>373</v>
      </c>
      <c r="R64" s="606"/>
      <c r="S64" s="1371"/>
      <c r="T64" s="1371"/>
      <c r="U64" s="1371"/>
      <c r="V64" s="607"/>
      <c r="W64" s="1372" t="s">
        <v>371</v>
      </c>
    </row>
    <row r="65" spans="2:23" ht="20.100000000000001" customHeight="1">
      <c r="B65" s="1378"/>
      <c r="C65" s="362"/>
      <c r="D65" s="1402"/>
      <c r="E65" s="1403"/>
      <c r="F65" s="1404"/>
      <c r="G65" s="1405"/>
      <c r="H65" s="1374"/>
      <c r="I65" s="1375"/>
      <c r="J65" s="1376"/>
      <c r="K65" s="1373"/>
      <c r="L65" s="1406"/>
      <c r="M65" s="1407"/>
      <c r="N65" s="1408"/>
      <c r="O65" s="1409"/>
      <c r="P65" s="1410"/>
      <c r="Q65" s="1370"/>
      <c r="R65" s="608" t="s">
        <v>374</v>
      </c>
      <c r="S65" s="358" t="str">
        <f t="shared" ref="S65" si="22">IF(C65="","",IF(S64="有","19:00",""))</f>
        <v/>
      </c>
      <c r="T65" s="359" t="s">
        <v>41</v>
      </c>
      <c r="U65" s="360"/>
      <c r="V65" s="609" t="s">
        <v>375</v>
      </c>
      <c r="W65" s="1373"/>
    </row>
    <row r="66" spans="2:23" ht="12" customHeight="1">
      <c r="B66" s="1377">
        <v>23</v>
      </c>
      <c r="C66" s="361"/>
      <c r="D66" s="1379"/>
      <c r="E66" s="1381"/>
      <c r="F66" s="1382"/>
      <c r="G66" s="1385"/>
      <c r="H66" s="1387"/>
      <c r="I66" s="1388"/>
      <c r="J66" s="1389"/>
      <c r="K66" s="1372" t="s">
        <v>371</v>
      </c>
      <c r="L66" s="1391"/>
      <c r="M66" s="1392"/>
      <c r="N66" s="1393"/>
      <c r="O66" s="1397" t="s">
        <v>372</v>
      </c>
      <c r="P66" s="1399"/>
      <c r="Q66" s="1369" t="s">
        <v>373</v>
      </c>
      <c r="R66" s="606"/>
      <c r="S66" s="1371"/>
      <c r="T66" s="1371"/>
      <c r="U66" s="1371"/>
      <c r="V66" s="607"/>
      <c r="W66" s="1372" t="s">
        <v>371</v>
      </c>
    </row>
    <row r="67" spans="2:23" ht="20.100000000000001" customHeight="1">
      <c r="B67" s="1378"/>
      <c r="C67" s="362"/>
      <c r="D67" s="1402"/>
      <c r="E67" s="1403"/>
      <c r="F67" s="1404"/>
      <c r="G67" s="1405"/>
      <c r="H67" s="1374"/>
      <c r="I67" s="1375"/>
      <c r="J67" s="1376"/>
      <c r="K67" s="1373"/>
      <c r="L67" s="1406"/>
      <c r="M67" s="1407"/>
      <c r="N67" s="1408"/>
      <c r="O67" s="1409"/>
      <c r="P67" s="1410"/>
      <c r="Q67" s="1370"/>
      <c r="R67" s="608" t="s">
        <v>374</v>
      </c>
      <c r="S67" s="358" t="str">
        <f t="shared" ref="S67" si="23">IF(C67="","",IF(S66="有","19:00",""))</f>
        <v/>
      </c>
      <c r="T67" s="359" t="s">
        <v>41</v>
      </c>
      <c r="U67" s="360"/>
      <c r="V67" s="609" t="s">
        <v>375</v>
      </c>
      <c r="W67" s="1373"/>
    </row>
    <row r="68" spans="2:23" ht="12" customHeight="1">
      <c r="B68" s="1377">
        <v>24</v>
      </c>
      <c r="C68" s="361"/>
      <c r="D68" s="1379"/>
      <c r="E68" s="1381"/>
      <c r="F68" s="1382"/>
      <c r="G68" s="1385"/>
      <c r="H68" s="1387"/>
      <c r="I68" s="1388"/>
      <c r="J68" s="1389"/>
      <c r="K68" s="1372" t="s">
        <v>371</v>
      </c>
      <c r="L68" s="1391"/>
      <c r="M68" s="1392"/>
      <c r="N68" s="1393"/>
      <c r="O68" s="1397" t="s">
        <v>372</v>
      </c>
      <c r="P68" s="1399"/>
      <c r="Q68" s="1369" t="s">
        <v>373</v>
      </c>
      <c r="R68" s="606"/>
      <c r="S68" s="1371"/>
      <c r="T68" s="1371"/>
      <c r="U68" s="1371"/>
      <c r="V68" s="607"/>
      <c r="W68" s="1372" t="s">
        <v>371</v>
      </c>
    </row>
    <row r="69" spans="2:23" ht="20.100000000000001" customHeight="1">
      <c r="B69" s="1378"/>
      <c r="C69" s="362"/>
      <c r="D69" s="1402"/>
      <c r="E69" s="1403"/>
      <c r="F69" s="1404"/>
      <c r="G69" s="1405"/>
      <c r="H69" s="1374"/>
      <c r="I69" s="1375"/>
      <c r="J69" s="1376"/>
      <c r="K69" s="1373"/>
      <c r="L69" s="1406"/>
      <c r="M69" s="1407"/>
      <c r="N69" s="1408"/>
      <c r="O69" s="1409"/>
      <c r="P69" s="1410"/>
      <c r="Q69" s="1370"/>
      <c r="R69" s="608" t="s">
        <v>374</v>
      </c>
      <c r="S69" s="358" t="str">
        <f t="shared" ref="S69" si="24">IF(C69="","",IF(S68="有","19:00",""))</f>
        <v/>
      </c>
      <c r="T69" s="359" t="s">
        <v>41</v>
      </c>
      <c r="U69" s="360"/>
      <c r="V69" s="609" t="s">
        <v>375</v>
      </c>
      <c r="W69" s="1373"/>
    </row>
    <row r="70" spans="2:23" ht="12" customHeight="1">
      <c r="B70" s="1377">
        <v>25</v>
      </c>
      <c r="C70" s="361"/>
      <c r="D70" s="1379"/>
      <c r="E70" s="1381"/>
      <c r="F70" s="1382"/>
      <c r="G70" s="1385"/>
      <c r="H70" s="1387"/>
      <c r="I70" s="1388"/>
      <c r="J70" s="1389"/>
      <c r="K70" s="1372" t="s">
        <v>371</v>
      </c>
      <c r="L70" s="1391"/>
      <c r="M70" s="1392"/>
      <c r="N70" s="1393"/>
      <c r="O70" s="1397" t="s">
        <v>372</v>
      </c>
      <c r="P70" s="1399"/>
      <c r="Q70" s="1369" t="s">
        <v>373</v>
      </c>
      <c r="R70" s="606"/>
      <c r="S70" s="1371"/>
      <c r="T70" s="1371"/>
      <c r="U70" s="1371"/>
      <c r="V70" s="607"/>
      <c r="W70" s="1372" t="s">
        <v>371</v>
      </c>
    </row>
    <row r="71" spans="2:23" ht="20.100000000000001" customHeight="1">
      <c r="B71" s="1378"/>
      <c r="C71" s="362"/>
      <c r="D71" s="1402"/>
      <c r="E71" s="1403"/>
      <c r="F71" s="1404"/>
      <c r="G71" s="1405"/>
      <c r="H71" s="1374"/>
      <c r="I71" s="1375"/>
      <c r="J71" s="1376"/>
      <c r="K71" s="1373"/>
      <c r="L71" s="1406"/>
      <c r="M71" s="1407"/>
      <c r="N71" s="1408"/>
      <c r="O71" s="1409"/>
      <c r="P71" s="1410"/>
      <c r="Q71" s="1370"/>
      <c r="R71" s="608" t="s">
        <v>374</v>
      </c>
      <c r="S71" s="358" t="str">
        <f t="shared" ref="S71" si="25">IF(C71="","",IF(S70="有","19:00",""))</f>
        <v/>
      </c>
      <c r="T71" s="359" t="s">
        <v>41</v>
      </c>
      <c r="U71" s="360"/>
      <c r="V71" s="609" t="s">
        <v>375</v>
      </c>
      <c r="W71" s="1373"/>
    </row>
    <row r="72" spans="2:23" ht="12" customHeight="1">
      <c r="B72" s="1377">
        <v>26</v>
      </c>
      <c r="C72" s="361"/>
      <c r="D72" s="1379"/>
      <c r="E72" s="1381"/>
      <c r="F72" s="1382"/>
      <c r="G72" s="1385"/>
      <c r="H72" s="1387"/>
      <c r="I72" s="1388"/>
      <c r="J72" s="1389"/>
      <c r="K72" s="1372" t="s">
        <v>371</v>
      </c>
      <c r="L72" s="1391"/>
      <c r="M72" s="1392"/>
      <c r="N72" s="1393"/>
      <c r="O72" s="1397" t="s">
        <v>372</v>
      </c>
      <c r="P72" s="1399"/>
      <c r="Q72" s="1369" t="s">
        <v>373</v>
      </c>
      <c r="R72" s="606"/>
      <c r="S72" s="1371"/>
      <c r="T72" s="1371"/>
      <c r="U72" s="1371"/>
      <c r="V72" s="607"/>
      <c r="W72" s="1372" t="s">
        <v>371</v>
      </c>
    </row>
    <row r="73" spans="2:23" ht="20.100000000000001" customHeight="1">
      <c r="B73" s="1378"/>
      <c r="C73" s="362"/>
      <c r="D73" s="1402"/>
      <c r="E73" s="1403"/>
      <c r="F73" s="1404"/>
      <c r="G73" s="1405"/>
      <c r="H73" s="1374"/>
      <c r="I73" s="1375"/>
      <c r="J73" s="1376"/>
      <c r="K73" s="1373"/>
      <c r="L73" s="1406"/>
      <c r="M73" s="1407"/>
      <c r="N73" s="1408"/>
      <c r="O73" s="1409"/>
      <c r="P73" s="1410"/>
      <c r="Q73" s="1370"/>
      <c r="R73" s="608" t="s">
        <v>374</v>
      </c>
      <c r="S73" s="358" t="str">
        <f t="shared" ref="S73" si="26">IF(C73="","",IF(S72="有","19:00",""))</f>
        <v/>
      </c>
      <c r="T73" s="359" t="s">
        <v>41</v>
      </c>
      <c r="U73" s="360"/>
      <c r="V73" s="609" t="s">
        <v>375</v>
      </c>
      <c r="W73" s="1373"/>
    </row>
    <row r="74" spans="2:23" ht="12" customHeight="1">
      <c r="B74" s="1377">
        <v>27</v>
      </c>
      <c r="C74" s="361"/>
      <c r="D74" s="1379"/>
      <c r="E74" s="1381"/>
      <c r="F74" s="1382"/>
      <c r="G74" s="1385"/>
      <c r="H74" s="1387"/>
      <c r="I74" s="1388"/>
      <c r="J74" s="1389"/>
      <c r="K74" s="1372" t="s">
        <v>371</v>
      </c>
      <c r="L74" s="1391"/>
      <c r="M74" s="1392"/>
      <c r="N74" s="1393"/>
      <c r="O74" s="1397" t="s">
        <v>372</v>
      </c>
      <c r="P74" s="1399"/>
      <c r="Q74" s="1369" t="s">
        <v>373</v>
      </c>
      <c r="R74" s="606"/>
      <c r="S74" s="1371"/>
      <c r="T74" s="1371"/>
      <c r="U74" s="1371"/>
      <c r="V74" s="607"/>
      <c r="W74" s="1372" t="s">
        <v>371</v>
      </c>
    </row>
    <row r="75" spans="2:23" ht="20.100000000000001" customHeight="1">
      <c r="B75" s="1378"/>
      <c r="C75" s="362"/>
      <c r="D75" s="1402"/>
      <c r="E75" s="1403"/>
      <c r="F75" s="1404"/>
      <c r="G75" s="1405"/>
      <c r="H75" s="1374"/>
      <c r="I75" s="1375"/>
      <c r="J75" s="1376"/>
      <c r="K75" s="1373"/>
      <c r="L75" s="1406"/>
      <c r="M75" s="1407"/>
      <c r="N75" s="1408"/>
      <c r="O75" s="1409"/>
      <c r="P75" s="1410"/>
      <c r="Q75" s="1370"/>
      <c r="R75" s="608" t="s">
        <v>374</v>
      </c>
      <c r="S75" s="358" t="str">
        <f t="shared" ref="S75" si="27">IF(C75="","",IF(S74="有","19:00",""))</f>
        <v/>
      </c>
      <c r="T75" s="359" t="s">
        <v>41</v>
      </c>
      <c r="U75" s="360"/>
      <c r="V75" s="609" t="s">
        <v>375</v>
      </c>
      <c r="W75" s="1373"/>
    </row>
    <row r="76" spans="2:23" ht="12" customHeight="1">
      <c r="B76" s="1377">
        <v>28</v>
      </c>
      <c r="C76" s="361"/>
      <c r="D76" s="1379"/>
      <c r="E76" s="1381"/>
      <c r="F76" s="1382"/>
      <c r="G76" s="1385"/>
      <c r="H76" s="1387"/>
      <c r="I76" s="1388"/>
      <c r="J76" s="1389"/>
      <c r="K76" s="1372" t="s">
        <v>371</v>
      </c>
      <c r="L76" s="1391"/>
      <c r="M76" s="1392"/>
      <c r="N76" s="1393"/>
      <c r="O76" s="1397" t="s">
        <v>372</v>
      </c>
      <c r="P76" s="1399"/>
      <c r="Q76" s="1369" t="s">
        <v>373</v>
      </c>
      <c r="R76" s="606"/>
      <c r="S76" s="1371"/>
      <c r="T76" s="1371"/>
      <c r="U76" s="1371"/>
      <c r="V76" s="607"/>
      <c r="W76" s="1372" t="s">
        <v>371</v>
      </c>
    </row>
    <row r="77" spans="2:23" ht="20.100000000000001" customHeight="1">
      <c r="B77" s="1378"/>
      <c r="C77" s="362"/>
      <c r="D77" s="1402"/>
      <c r="E77" s="1403"/>
      <c r="F77" s="1404"/>
      <c r="G77" s="1405"/>
      <c r="H77" s="1374"/>
      <c r="I77" s="1375"/>
      <c r="J77" s="1376"/>
      <c r="K77" s="1373"/>
      <c r="L77" s="1406"/>
      <c r="M77" s="1407"/>
      <c r="N77" s="1408"/>
      <c r="O77" s="1409"/>
      <c r="P77" s="1410"/>
      <c r="Q77" s="1370"/>
      <c r="R77" s="608" t="s">
        <v>374</v>
      </c>
      <c r="S77" s="358" t="str">
        <f t="shared" ref="S77" si="28">IF(C77="","",IF(S76="有","19:00",""))</f>
        <v/>
      </c>
      <c r="T77" s="359" t="s">
        <v>41</v>
      </c>
      <c r="U77" s="360"/>
      <c r="V77" s="609" t="s">
        <v>375</v>
      </c>
      <c r="W77" s="1373"/>
    </row>
    <row r="78" spans="2:23" ht="12" customHeight="1">
      <c r="B78" s="1377">
        <v>29</v>
      </c>
      <c r="C78" s="361"/>
      <c r="D78" s="1379"/>
      <c r="E78" s="1381"/>
      <c r="F78" s="1382"/>
      <c r="G78" s="1385"/>
      <c r="H78" s="1387"/>
      <c r="I78" s="1388"/>
      <c r="J78" s="1389"/>
      <c r="K78" s="1372" t="s">
        <v>371</v>
      </c>
      <c r="L78" s="1391"/>
      <c r="M78" s="1392"/>
      <c r="N78" s="1393"/>
      <c r="O78" s="1397" t="s">
        <v>372</v>
      </c>
      <c r="P78" s="1399"/>
      <c r="Q78" s="1369" t="s">
        <v>373</v>
      </c>
      <c r="R78" s="606"/>
      <c r="S78" s="1371"/>
      <c r="T78" s="1371"/>
      <c r="U78" s="1371"/>
      <c r="V78" s="607"/>
      <c r="W78" s="1372" t="s">
        <v>371</v>
      </c>
    </row>
    <row r="79" spans="2:23" ht="20.100000000000001" customHeight="1">
      <c r="B79" s="1378"/>
      <c r="C79" s="362"/>
      <c r="D79" s="1402"/>
      <c r="E79" s="1403"/>
      <c r="F79" s="1404"/>
      <c r="G79" s="1405"/>
      <c r="H79" s="1374"/>
      <c r="I79" s="1375"/>
      <c r="J79" s="1376"/>
      <c r="K79" s="1373"/>
      <c r="L79" s="1406"/>
      <c r="M79" s="1407"/>
      <c r="N79" s="1408"/>
      <c r="O79" s="1409"/>
      <c r="P79" s="1410"/>
      <c r="Q79" s="1370"/>
      <c r="R79" s="608" t="s">
        <v>374</v>
      </c>
      <c r="S79" s="358" t="str">
        <f t="shared" ref="S79" si="29">IF(C79="","",IF(S78="有","19:00",""))</f>
        <v/>
      </c>
      <c r="T79" s="359" t="s">
        <v>41</v>
      </c>
      <c r="U79" s="360"/>
      <c r="V79" s="609" t="s">
        <v>375</v>
      </c>
      <c r="W79" s="1373"/>
    </row>
    <row r="80" spans="2:23" ht="12" customHeight="1">
      <c r="B80" s="1377">
        <v>30</v>
      </c>
      <c r="C80" s="361"/>
      <c r="D80" s="1379"/>
      <c r="E80" s="1381"/>
      <c r="F80" s="1382"/>
      <c r="G80" s="1385"/>
      <c r="H80" s="1387"/>
      <c r="I80" s="1388"/>
      <c r="J80" s="1389"/>
      <c r="K80" s="1372" t="s">
        <v>371</v>
      </c>
      <c r="L80" s="1391"/>
      <c r="M80" s="1392"/>
      <c r="N80" s="1393"/>
      <c r="O80" s="1397" t="s">
        <v>372</v>
      </c>
      <c r="P80" s="1399"/>
      <c r="Q80" s="1369" t="s">
        <v>373</v>
      </c>
      <c r="R80" s="606"/>
      <c r="S80" s="1371"/>
      <c r="T80" s="1371"/>
      <c r="U80" s="1371"/>
      <c r="V80" s="607"/>
      <c r="W80" s="1372" t="s">
        <v>371</v>
      </c>
    </row>
    <row r="81" spans="2:23" ht="20.100000000000001" customHeight="1">
      <c r="B81" s="1378"/>
      <c r="C81" s="362"/>
      <c r="D81" s="1402"/>
      <c r="E81" s="1403"/>
      <c r="F81" s="1404"/>
      <c r="G81" s="1405"/>
      <c r="H81" s="1374"/>
      <c r="I81" s="1375"/>
      <c r="J81" s="1376"/>
      <c r="K81" s="1373"/>
      <c r="L81" s="1406"/>
      <c r="M81" s="1407"/>
      <c r="N81" s="1408"/>
      <c r="O81" s="1409"/>
      <c r="P81" s="1410"/>
      <c r="Q81" s="1370"/>
      <c r="R81" s="608" t="s">
        <v>374</v>
      </c>
      <c r="S81" s="358" t="str">
        <f t="shared" ref="S81" si="30">IF(C81="","",IF(S80="有","19:00",""))</f>
        <v/>
      </c>
      <c r="T81" s="359" t="s">
        <v>41</v>
      </c>
      <c r="U81" s="360"/>
      <c r="V81" s="609" t="s">
        <v>375</v>
      </c>
      <c r="W81" s="1373"/>
    </row>
    <row r="82" spans="2:23" ht="12" customHeight="1">
      <c r="B82" s="1377">
        <v>31</v>
      </c>
      <c r="C82" s="361"/>
      <c r="D82" s="1379"/>
      <c r="E82" s="1381"/>
      <c r="F82" s="1382"/>
      <c r="G82" s="1385"/>
      <c r="H82" s="1387"/>
      <c r="I82" s="1388"/>
      <c r="J82" s="1389"/>
      <c r="K82" s="1372" t="s">
        <v>371</v>
      </c>
      <c r="L82" s="1391"/>
      <c r="M82" s="1392"/>
      <c r="N82" s="1393"/>
      <c r="O82" s="1397" t="s">
        <v>372</v>
      </c>
      <c r="P82" s="1399"/>
      <c r="Q82" s="1369" t="s">
        <v>373</v>
      </c>
      <c r="R82" s="606"/>
      <c r="S82" s="1371"/>
      <c r="T82" s="1371"/>
      <c r="U82" s="1371"/>
      <c r="V82" s="607"/>
      <c r="W82" s="1372" t="s">
        <v>371</v>
      </c>
    </row>
    <row r="83" spans="2:23" ht="20.100000000000001" customHeight="1">
      <c r="B83" s="1378"/>
      <c r="C83" s="362"/>
      <c r="D83" s="1402"/>
      <c r="E83" s="1403"/>
      <c r="F83" s="1404"/>
      <c r="G83" s="1405"/>
      <c r="H83" s="1374"/>
      <c r="I83" s="1375"/>
      <c r="J83" s="1376"/>
      <c r="K83" s="1373"/>
      <c r="L83" s="1406"/>
      <c r="M83" s="1407"/>
      <c r="N83" s="1408"/>
      <c r="O83" s="1409"/>
      <c r="P83" s="1410"/>
      <c r="Q83" s="1370"/>
      <c r="R83" s="608" t="s">
        <v>374</v>
      </c>
      <c r="S83" s="358" t="str">
        <f t="shared" ref="S83" si="31">IF(C83="","",IF(S82="有","19:00",""))</f>
        <v/>
      </c>
      <c r="T83" s="359" t="s">
        <v>41</v>
      </c>
      <c r="U83" s="360"/>
      <c r="V83" s="609" t="s">
        <v>375</v>
      </c>
      <c r="W83" s="1373"/>
    </row>
    <row r="84" spans="2:23" ht="12" customHeight="1">
      <c r="B84" s="1377">
        <v>32</v>
      </c>
      <c r="C84" s="361"/>
      <c r="D84" s="1379"/>
      <c r="E84" s="1381"/>
      <c r="F84" s="1382"/>
      <c r="G84" s="1385"/>
      <c r="H84" s="1387"/>
      <c r="I84" s="1388"/>
      <c r="J84" s="1389"/>
      <c r="K84" s="1372" t="s">
        <v>371</v>
      </c>
      <c r="L84" s="1391"/>
      <c r="M84" s="1392"/>
      <c r="N84" s="1393"/>
      <c r="O84" s="1397" t="s">
        <v>372</v>
      </c>
      <c r="P84" s="1399"/>
      <c r="Q84" s="1369" t="s">
        <v>373</v>
      </c>
      <c r="R84" s="606"/>
      <c r="S84" s="1371"/>
      <c r="T84" s="1371"/>
      <c r="U84" s="1371"/>
      <c r="V84" s="607"/>
      <c r="W84" s="1372" t="s">
        <v>371</v>
      </c>
    </row>
    <row r="85" spans="2:23" ht="20.100000000000001" customHeight="1">
      <c r="B85" s="1378"/>
      <c r="C85" s="362"/>
      <c r="D85" s="1402"/>
      <c r="E85" s="1403"/>
      <c r="F85" s="1404"/>
      <c r="G85" s="1405"/>
      <c r="H85" s="1374"/>
      <c r="I85" s="1375"/>
      <c r="J85" s="1376"/>
      <c r="K85" s="1373"/>
      <c r="L85" s="1406"/>
      <c r="M85" s="1407"/>
      <c r="N85" s="1408"/>
      <c r="O85" s="1409"/>
      <c r="P85" s="1410"/>
      <c r="Q85" s="1370"/>
      <c r="R85" s="608" t="s">
        <v>374</v>
      </c>
      <c r="S85" s="358" t="str">
        <f t="shared" ref="S85" si="32">IF(C85="","",IF(S84="有","19:00",""))</f>
        <v/>
      </c>
      <c r="T85" s="359" t="s">
        <v>41</v>
      </c>
      <c r="U85" s="360"/>
      <c r="V85" s="609" t="s">
        <v>375</v>
      </c>
      <c r="W85" s="1373"/>
    </row>
    <row r="86" spans="2:23" ht="12" customHeight="1">
      <c r="B86" s="1377">
        <v>33</v>
      </c>
      <c r="C86" s="361"/>
      <c r="D86" s="1379"/>
      <c r="E86" s="1381"/>
      <c r="F86" s="1382"/>
      <c r="G86" s="1385"/>
      <c r="H86" s="1387"/>
      <c r="I86" s="1388"/>
      <c r="J86" s="1389"/>
      <c r="K86" s="1372" t="s">
        <v>371</v>
      </c>
      <c r="L86" s="1391"/>
      <c r="M86" s="1392"/>
      <c r="N86" s="1393"/>
      <c r="O86" s="1397" t="s">
        <v>372</v>
      </c>
      <c r="P86" s="1399"/>
      <c r="Q86" s="1369" t="s">
        <v>373</v>
      </c>
      <c r="R86" s="606"/>
      <c r="S86" s="1371"/>
      <c r="T86" s="1371"/>
      <c r="U86" s="1371"/>
      <c r="V86" s="607"/>
      <c r="W86" s="1372" t="s">
        <v>371</v>
      </c>
    </row>
    <row r="87" spans="2:23" ht="20.100000000000001" customHeight="1">
      <c r="B87" s="1378"/>
      <c r="C87" s="362"/>
      <c r="D87" s="1402"/>
      <c r="E87" s="1403"/>
      <c r="F87" s="1404"/>
      <c r="G87" s="1405"/>
      <c r="H87" s="1374"/>
      <c r="I87" s="1375"/>
      <c r="J87" s="1376"/>
      <c r="K87" s="1373"/>
      <c r="L87" s="1406"/>
      <c r="M87" s="1407"/>
      <c r="N87" s="1408"/>
      <c r="O87" s="1409"/>
      <c r="P87" s="1410"/>
      <c r="Q87" s="1370"/>
      <c r="R87" s="608" t="s">
        <v>374</v>
      </c>
      <c r="S87" s="358" t="str">
        <f t="shared" ref="S87" si="33">IF(C87="","",IF(S86="有","19:00",""))</f>
        <v/>
      </c>
      <c r="T87" s="359" t="s">
        <v>41</v>
      </c>
      <c r="U87" s="360"/>
      <c r="V87" s="609" t="s">
        <v>375</v>
      </c>
      <c r="W87" s="1373"/>
    </row>
    <row r="88" spans="2:23" ht="12" customHeight="1">
      <c r="B88" s="1377">
        <v>34</v>
      </c>
      <c r="C88" s="361"/>
      <c r="D88" s="1379"/>
      <c r="E88" s="1381"/>
      <c r="F88" s="1382"/>
      <c r="G88" s="1385"/>
      <c r="H88" s="1387"/>
      <c r="I88" s="1388"/>
      <c r="J88" s="1389"/>
      <c r="K88" s="1372" t="s">
        <v>371</v>
      </c>
      <c r="L88" s="1391"/>
      <c r="M88" s="1392"/>
      <c r="N88" s="1393"/>
      <c r="O88" s="1397" t="s">
        <v>372</v>
      </c>
      <c r="P88" s="1399"/>
      <c r="Q88" s="1369" t="s">
        <v>373</v>
      </c>
      <c r="R88" s="606"/>
      <c r="S88" s="1371"/>
      <c r="T88" s="1371"/>
      <c r="U88" s="1371"/>
      <c r="V88" s="607"/>
      <c r="W88" s="1372" t="s">
        <v>371</v>
      </c>
    </row>
    <row r="89" spans="2:23" ht="20.100000000000001" customHeight="1">
      <c r="B89" s="1378"/>
      <c r="C89" s="362"/>
      <c r="D89" s="1402"/>
      <c r="E89" s="1403"/>
      <c r="F89" s="1404"/>
      <c r="G89" s="1405"/>
      <c r="H89" s="1374"/>
      <c r="I89" s="1375"/>
      <c r="J89" s="1376"/>
      <c r="K89" s="1373"/>
      <c r="L89" s="1406"/>
      <c r="M89" s="1407"/>
      <c r="N89" s="1408"/>
      <c r="O89" s="1409"/>
      <c r="P89" s="1410"/>
      <c r="Q89" s="1370"/>
      <c r="R89" s="608" t="s">
        <v>374</v>
      </c>
      <c r="S89" s="358" t="str">
        <f t="shared" ref="S89" si="34">IF(C89="","",IF(S88="有","19:00",""))</f>
        <v/>
      </c>
      <c r="T89" s="359" t="s">
        <v>41</v>
      </c>
      <c r="U89" s="360"/>
      <c r="V89" s="609" t="s">
        <v>375</v>
      </c>
      <c r="W89" s="1373"/>
    </row>
    <row r="90" spans="2:23" ht="12" customHeight="1">
      <c r="B90" s="1377">
        <v>35</v>
      </c>
      <c r="C90" s="361"/>
      <c r="D90" s="1379"/>
      <c r="E90" s="1381"/>
      <c r="F90" s="1382"/>
      <c r="G90" s="1385"/>
      <c r="H90" s="1387"/>
      <c r="I90" s="1388"/>
      <c r="J90" s="1389"/>
      <c r="K90" s="1372" t="s">
        <v>371</v>
      </c>
      <c r="L90" s="1391"/>
      <c r="M90" s="1392"/>
      <c r="N90" s="1393"/>
      <c r="O90" s="1397" t="s">
        <v>372</v>
      </c>
      <c r="P90" s="1399"/>
      <c r="Q90" s="1369" t="s">
        <v>373</v>
      </c>
      <c r="R90" s="606"/>
      <c r="S90" s="1371"/>
      <c r="T90" s="1371"/>
      <c r="U90" s="1371"/>
      <c r="V90" s="607"/>
      <c r="W90" s="1372" t="s">
        <v>371</v>
      </c>
    </row>
    <row r="91" spans="2:23" ht="20.100000000000001" customHeight="1">
      <c r="B91" s="1378"/>
      <c r="C91" s="362"/>
      <c r="D91" s="1402"/>
      <c r="E91" s="1403"/>
      <c r="F91" s="1404"/>
      <c r="G91" s="1405"/>
      <c r="H91" s="1374"/>
      <c r="I91" s="1375"/>
      <c r="J91" s="1376"/>
      <c r="K91" s="1373"/>
      <c r="L91" s="1406"/>
      <c r="M91" s="1407"/>
      <c r="N91" s="1408"/>
      <c r="O91" s="1409"/>
      <c r="P91" s="1410"/>
      <c r="Q91" s="1370"/>
      <c r="R91" s="608" t="s">
        <v>374</v>
      </c>
      <c r="S91" s="358" t="str">
        <f t="shared" ref="S91" si="35">IF(C91="","",IF(S90="有","19:00",""))</f>
        <v/>
      </c>
      <c r="T91" s="359" t="s">
        <v>41</v>
      </c>
      <c r="U91" s="360"/>
      <c r="V91" s="609" t="s">
        <v>375</v>
      </c>
      <c r="W91" s="1373"/>
    </row>
    <row r="92" spans="2:23" ht="12" customHeight="1">
      <c r="B92" s="1377">
        <v>36</v>
      </c>
      <c r="C92" s="361"/>
      <c r="D92" s="1379"/>
      <c r="E92" s="1381"/>
      <c r="F92" s="1382"/>
      <c r="G92" s="1385"/>
      <c r="H92" s="1387"/>
      <c r="I92" s="1388"/>
      <c r="J92" s="1389"/>
      <c r="K92" s="1372" t="s">
        <v>371</v>
      </c>
      <c r="L92" s="1391"/>
      <c r="M92" s="1392"/>
      <c r="N92" s="1393"/>
      <c r="O92" s="1397" t="s">
        <v>372</v>
      </c>
      <c r="P92" s="1399"/>
      <c r="Q92" s="1369" t="s">
        <v>373</v>
      </c>
      <c r="R92" s="606"/>
      <c r="S92" s="1371"/>
      <c r="T92" s="1371"/>
      <c r="U92" s="1371"/>
      <c r="V92" s="607"/>
      <c r="W92" s="1372" t="s">
        <v>371</v>
      </c>
    </row>
    <row r="93" spans="2:23" ht="20.100000000000001" customHeight="1">
      <c r="B93" s="1378"/>
      <c r="C93" s="362"/>
      <c r="D93" s="1402"/>
      <c r="E93" s="1403"/>
      <c r="F93" s="1404"/>
      <c r="G93" s="1405"/>
      <c r="H93" s="1374"/>
      <c r="I93" s="1375"/>
      <c r="J93" s="1376"/>
      <c r="K93" s="1373"/>
      <c r="L93" s="1406"/>
      <c r="M93" s="1407"/>
      <c r="N93" s="1408"/>
      <c r="O93" s="1409"/>
      <c r="P93" s="1410"/>
      <c r="Q93" s="1370"/>
      <c r="R93" s="608" t="s">
        <v>374</v>
      </c>
      <c r="S93" s="358" t="str">
        <f t="shared" ref="S93" si="36">IF(C93="","",IF(S92="有","19:00",""))</f>
        <v/>
      </c>
      <c r="T93" s="359" t="s">
        <v>41</v>
      </c>
      <c r="U93" s="360"/>
      <c r="V93" s="609" t="s">
        <v>375</v>
      </c>
      <c r="W93" s="1373"/>
    </row>
    <row r="94" spans="2:23" ht="12" customHeight="1">
      <c r="B94" s="1377">
        <v>37</v>
      </c>
      <c r="C94" s="361"/>
      <c r="D94" s="1379"/>
      <c r="E94" s="1381"/>
      <c r="F94" s="1382"/>
      <c r="G94" s="1385"/>
      <c r="H94" s="1387"/>
      <c r="I94" s="1388"/>
      <c r="J94" s="1389"/>
      <c r="K94" s="1372" t="s">
        <v>371</v>
      </c>
      <c r="L94" s="1391"/>
      <c r="M94" s="1392"/>
      <c r="N94" s="1393"/>
      <c r="O94" s="1397" t="s">
        <v>372</v>
      </c>
      <c r="P94" s="1399"/>
      <c r="Q94" s="1369" t="s">
        <v>373</v>
      </c>
      <c r="R94" s="606"/>
      <c r="S94" s="1371"/>
      <c r="T94" s="1371"/>
      <c r="U94" s="1371"/>
      <c r="V94" s="607"/>
      <c r="W94" s="1372" t="s">
        <v>371</v>
      </c>
    </row>
    <row r="95" spans="2:23" ht="20.100000000000001" customHeight="1">
      <c r="B95" s="1378"/>
      <c r="C95" s="362"/>
      <c r="D95" s="1402"/>
      <c r="E95" s="1403"/>
      <c r="F95" s="1404"/>
      <c r="G95" s="1405"/>
      <c r="H95" s="1374"/>
      <c r="I95" s="1375"/>
      <c r="J95" s="1376"/>
      <c r="K95" s="1373"/>
      <c r="L95" s="1406"/>
      <c r="M95" s="1407"/>
      <c r="N95" s="1408"/>
      <c r="O95" s="1409"/>
      <c r="P95" s="1410"/>
      <c r="Q95" s="1370"/>
      <c r="R95" s="608" t="s">
        <v>374</v>
      </c>
      <c r="S95" s="358" t="str">
        <f t="shared" ref="S95" si="37">IF(C95="","",IF(S94="有","19:00",""))</f>
        <v/>
      </c>
      <c r="T95" s="359" t="s">
        <v>41</v>
      </c>
      <c r="U95" s="360"/>
      <c r="V95" s="609" t="s">
        <v>375</v>
      </c>
      <c r="W95" s="1373"/>
    </row>
    <row r="96" spans="2:23" ht="12" customHeight="1">
      <c r="B96" s="1377">
        <v>38</v>
      </c>
      <c r="C96" s="361"/>
      <c r="D96" s="1379"/>
      <c r="E96" s="1381"/>
      <c r="F96" s="1382"/>
      <c r="G96" s="1385"/>
      <c r="H96" s="1387"/>
      <c r="I96" s="1388"/>
      <c r="J96" s="1389"/>
      <c r="K96" s="1372" t="s">
        <v>371</v>
      </c>
      <c r="L96" s="1391"/>
      <c r="M96" s="1392"/>
      <c r="N96" s="1393"/>
      <c r="O96" s="1397" t="s">
        <v>372</v>
      </c>
      <c r="P96" s="1399"/>
      <c r="Q96" s="1369" t="s">
        <v>373</v>
      </c>
      <c r="R96" s="606"/>
      <c r="S96" s="1371"/>
      <c r="T96" s="1371"/>
      <c r="U96" s="1371"/>
      <c r="V96" s="607"/>
      <c r="W96" s="1372" t="s">
        <v>371</v>
      </c>
    </row>
    <row r="97" spans="2:23" ht="20.100000000000001" customHeight="1">
      <c r="B97" s="1378"/>
      <c r="C97" s="362"/>
      <c r="D97" s="1402"/>
      <c r="E97" s="1403"/>
      <c r="F97" s="1404"/>
      <c r="G97" s="1405"/>
      <c r="H97" s="1374"/>
      <c r="I97" s="1375"/>
      <c r="J97" s="1376"/>
      <c r="K97" s="1373"/>
      <c r="L97" s="1406"/>
      <c r="M97" s="1407"/>
      <c r="N97" s="1408"/>
      <c r="O97" s="1409"/>
      <c r="P97" s="1410"/>
      <c r="Q97" s="1370"/>
      <c r="R97" s="608" t="s">
        <v>374</v>
      </c>
      <c r="S97" s="358" t="str">
        <f t="shared" ref="S97" si="38">IF(C97="","",IF(S96="有","19:00",""))</f>
        <v/>
      </c>
      <c r="T97" s="359" t="s">
        <v>41</v>
      </c>
      <c r="U97" s="360"/>
      <c r="V97" s="609" t="s">
        <v>375</v>
      </c>
      <c r="W97" s="1373"/>
    </row>
    <row r="98" spans="2:23" ht="12" customHeight="1">
      <c r="B98" s="1377">
        <v>39</v>
      </c>
      <c r="C98" s="361"/>
      <c r="D98" s="1379"/>
      <c r="E98" s="1381"/>
      <c r="F98" s="1382"/>
      <c r="G98" s="1385"/>
      <c r="H98" s="1387"/>
      <c r="I98" s="1388"/>
      <c r="J98" s="1389"/>
      <c r="K98" s="1372" t="s">
        <v>371</v>
      </c>
      <c r="L98" s="1391"/>
      <c r="M98" s="1392"/>
      <c r="N98" s="1393"/>
      <c r="O98" s="1397" t="s">
        <v>372</v>
      </c>
      <c r="P98" s="1399"/>
      <c r="Q98" s="1369" t="s">
        <v>373</v>
      </c>
      <c r="R98" s="606"/>
      <c r="S98" s="1371"/>
      <c r="T98" s="1371"/>
      <c r="U98" s="1371"/>
      <c r="V98" s="607"/>
      <c r="W98" s="1372" t="s">
        <v>371</v>
      </c>
    </row>
    <row r="99" spans="2:23" ht="20.100000000000001" customHeight="1">
      <c r="B99" s="1378"/>
      <c r="C99" s="362"/>
      <c r="D99" s="1402"/>
      <c r="E99" s="1403"/>
      <c r="F99" s="1404"/>
      <c r="G99" s="1405"/>
      <c r="H99" s="1374"/>
      <c r="I99" s="1375"/>
      <c r="J99" s="1376"/>
      <c r="K99" s="1373"/>
      <c r="L99" s="1406"/>
      <c r="M99" s="1407"/>
      <c r="N99" s="1408"/>
      <c r="O99" s="1409"/>
      <c r="P99" s="1410"/>
      <c r="Q99" s="1370"/>
      <c r="R99" s="608" t="s">
        <v>374</v>
      </c>
      <c r="S99" s="358" t="str">
        <f t="shared" ref="S99" si="39">IF(C99="","",IF(S98="有","19:00",""))</f>
        <v/>
      </c>
      <c r="T99" s="359" t="s">
        <v>41</v>
      </c>
      <c r="U99" s="360"/>
      <c r="V99" s="609" t="s">
        <v>375</v>
      </c>
      <c r="W99" s="1373"/>
    </row>
    <row r="100" spans="2:23" ht="12" customHeight="1">
      <c r="B100" s="1377">
        <v>40</v>
      </c>
      <c r="C100" s="361"/>
      <c r="D100" s="1379"/>
      <c r="E100" s="1381"/>
      <c r="F100" s="1382"/>
      <c r="G100" s="1385"/>
      <c r="H100" s="1387"/>
      <c r="I100" s="1388"/>
      <c r="J100" s="1389"/>
      <c r="K100" s="1372" t="s">
        <v>371</v>
      </c>
      <c r="L100" s="1391"/>
      <c r="M100" s="1392"/>
      <c r="N100" s="1393"/>
      <c r="O100" s="1397" t="s">
        <v>372</v>
      </c>
      <c r="P100" s="1399"/>
      <c r="Q100" s="1369" t="s">
        <v>373</v>
      </c>
      <c r="R100" s="606"/>
      <c r="S100" s="1371"/>
      <c r="T100" s="1371"/>
      <c r="U100" s="1371"/>
      <c r="V100" s="607"/>
      <c r="W100" s="1372" t="s">
        <v>371</v>
      </c>
    </row>
    <row r="101" spans="2:23" ht="20.100000000000001" customHeight="1">
      <c r="B101" s="1378"/>
      <c r="C101" s="362"/>
      <c r="D101" s="1402"/>
      <c r="E101" s="1403"/>
      <c r="F101" s="1404"/>
      <c r="G101" s="1405"/>
      <c r="H101" s="1374"/>
      <c r="I101" s="1375"/>
      <c r="J101" s="1376"/>
      <c r="K101" s="1373"/>
      <c r="L101" s="1406"/>
      <c r="M101" s="1407"/>
      <c r="N101" s="1408"/>
      <c r="O101" s="1409"/>
      <c r="P101" s="1410"/>
      <c r="Q101" s="1370"/>
      <c r="R101" s="608" t="s">
        <v>374</v>
      </c>
      <c r="S101" s="358" t="str">
        <f t="shared" ref="S101" si="40">IF(C101="","",IF(S100="有","19:00",""))</f>
        <v/>
      </c>
      <c r="T101" s="359" t="s">
        <v>41</v>
      </c>
      <c r="U101" s="360"/>
      <c r="V101" s="609" t="s">
        <v>375</v>
      </c>
      <c r="W101" s="1373"/>
    </row>
    <row r="102" spans="2:23" ht="12" customHeight="1">
      <c r="B102" s="1377">
        <v>41</v>
      </c>
      <c r="C102" s="361"/>
      <c r="D102" s="1379"/>
      <c r="E102" s="1381"/>
      <c r="F102" s="1382"/>
      <c r="G102" s="1385"/>
      <c r="H102" s="1387"/>
      <c r="I102" s="1388"/>
      <c r="J102" s="1389"/>
      <c r="K102" s="1372" t="s">
        <v>371</v>
      </c>
      <c r="L102" s="1391"/>
      <c r="M102" s="1392"/>
      <c r="N102" s="1393"/>
      <c r="O102" s="1397" t="s">
        <v>372</v>
      </c>
      <c r="P102" s="1399"/>
      <c r="Q102" s="1369" t="s">
        <v>373</v>
      </c>
      <c r="R102" s="606"/>
      <c r="S102" s="1371"/>
      <c r="T102" s="1371"/>
      <c r="U102" s="1371"/>
      <c r="V102" s="607"/>
      <c r="W102" s="1372" t="s">
        <v>371</v>
      </c>
    </row>
    <row r="103" spans="2:23" ht="20.100000000000001" customHeight="1">
      <c r="B103" s="1378"/>
      <c r="C103" s="362"/>
      <c r="D103" s="1402"/>
      <c r="E103" s="1403"/>
      <c r="F103" s="1404"/>
      <c r="G103" s="1405"/>
      <c r="H103" s="1374"/>
      <c r="I103" s="1375"/>
      <c r="J103" s="1376"/>
      <c r="K103" s="1373"/>
      <c r="L103" s="1406"/>
      <c r="M103" s="1407"/>
      <c r="N103" s="1408"/>
      <c r="O103" s="1409"/>
      <c r="P103" s="1410"/>
      <c r="Q103" s="1370"/>
      <c r="R103" s="608" t="s">
        <v>374</v>
      </c>
      <c r="S103" s="358" t="str">
        <f t="shared" ref="S103" si="41">IF(C103="","",IF(S102="有","19:00",""))</f>
        <v/>
      </c>
      <c r="T103" s="359" t="s">
        <v>41</v>
      </c>
      <c r="U103" s="360"/>
      <c r="V103" s="609" t="s">
        <v>375</v>
      </c>
      <c r="W103" s="1373"/>
    </row>
    <row r="104" spans="2:23" ht="12" customHeight="1">
      <c r="B104" s="1377">
        <v>42</v>
      </c>
      <c r="C104" s="361"/>
      <c r="D104" s="1379"/>
      <c r="E104" s="1381"/>
      <c r="F104" s="1382"/>
      <c r="G104" s="1385"/>
      <c r="H104" s="1387"/>
      <c r="I104" s="1388"/>
      <c r="J104" s="1389"/>
      <c r="K104" s="1372" t="s">
        <v>371</v>
      </c>
      <c r="L104" s="1391"/>
      <c r="M104" s="1392"/>
      <c r="N104" s="1393"/>
      <c r="O104" s="1397" t="s">
        <v>372</v>
      </c>
      <c r="P104" s="1399"/>
      <c r="Q104" s="1369" t="s">
        <v>373</v>
      </c>
      <c r="R104" s="606"/>
      <c r="S104" s="1371"/>
      <c r="T104" s="1371"/>
      <c r="U104" s="1371"/>
      <c r="V104" s="607"/>
      <c r="W104" s="1372" t="s">
        <v>371</v>
      </c>
    </row>
    <row r="105" spans="2:23" ht="20.100000000000001" customHeight="1">
      <c r="B105" s="1378"/>
      <c r="C105" s="362"/>
      <c r="D105" s="1402"/>
      <c r="E105" s="1403"/>
      <c r="F105" s="1404"/>
      <c r="G105" s="1405"/>
      <c r="H105" s="1374"/>
      <c r="I105" s="1375"/>
      <c r="J105" s="1376"/>
      <c r="K105" s="1373"/>
      <c r="L105" s="1406"/>
      <c r="M105" s="1407"/>
      <c r="N105" s="1408"/>
      <c r="O105" s="1409"/>
      <c r="P105" s="1410"/>
      <c r="Q105" s="1370"/>
      <c r="R105" s="608" t="s">
        <v>374</v>
      </c>
      <c r="S105" s="358" t="str">
        <f t="shared" ref="S105" si="42">IF(C105="","",IF(S104="有","19:00",""))</f>
        <v/>
      </c>
      <c r="T105" s="359" t="s">
        <v>41</v>
      </c>
      <c r="U105" s="360"/>
      <c r="V105" s="609" t="s">
        <v>375</v>
      </c>
      <c r="W105" s="1373"/>
    </row>
    <row r="106" spans="2:23" ht="12" customHeight="1">
      <c r="B106" s="1377">
        <v>43</v>
      </c>
      <c r="C106" s="361"/>
      <c r="D106" s="1379"/>
      <c r="E106" s="1381"/>
      <c r="F106" s="1382"/>
      <c r="G106" s="1385"/>
      <c r="H106" s="1387"/>
      <c r="I106" s="1388"/>
      <c r="J106" s="1389"/>
      <c r="K106" s="1372" t="s">
        <v>371</v>
      </c>
      <c r="L106" s="1391"/>
      <c r="M106" s="1392"/>
      <c r="N106" s="1393"/>
      <c r="O106" s="1397" t="s">
        <v>372</v>
      </c>
      <c r="P106" s="1399"/>
      <c r="Q106" s="1369" t="s">
        <v>373</v>
      </c>
      <c r="R106" s="606"/>
      <c r="S106" s="1371"/>
      <c r="T106" s="1371"/>
      <c r="U106" s="1371"/>
      <c r="V106" s="607"/>
      <c r="W106" s="1372" t="s">
        <v>371</v>
      </c>
    </row>
    <row r="107" spans="2:23" ht="20.100000000000001" customHeight="1">
      <c r="B107" s="1378"/>
      <c r="C107" s="362"/>
      <c r="D107" s="1402"/>
      <c r="E107" s="1403"/>
      <c r="F107" s="1404"/>
      <c r="G107" s="1405"/>
      <c r="H107" s="1374"/>
      <c r="I107" s="1375"/>
      <c r="J107" s="1376"/>
      <c r="K107" s="1373"/>
      <c r="L107" s="1406"/>
      <c r="M107" s="1407"/>
      <c r="N107" s="1408"/>
      <c r="O107" s="1409"/>
      <c r="P107" s="1410"/>
      <c r="Q107" s="1370"/>
      <c r="R107" s="608" t="s">
        <v>374</v>
      </c>
      <c r="S107" s="358" t="str">
        <f t="shared" ref="S107" si="43">IF(C107="","",IF(S106="有","19:00",""))</f>
        <v/>
      </c>
      <c r="T107" s="359" t="s">
        <v>41</v>
      </c>
      <c r="U107" s="360"/>
      <c r="V107" s="609" t="s">
        <v>375</v>
      </c>
      <c r="W107" s="1373"/>
    </row>
    <row r="108" spans="2:23" ht="12" customHeight="1">
      <c r="B108" s="1377">
        <v>44</v>
      </c>
      <c r="C108" s="361"/>
      <c r="D108" s="1379"/>
      <c r="E108" s="1381"/>
      <c r="F108" s="1382"/>
      <c r="G108" s="1385"/>
      <c r="H108" s="1387"/>
      <c r="I108" s="1388"/>
      <c r="J108" s="1389"/>
      <c r="K108" s="1372" t="s">
        <v>371</v>
      </c>
      <c r="L108" s="1391"/>
      <c r="M108" s="1392"/>
      <c r="N108" s="1393"/>
      <c r="O108" s="1397" t="s">
        <v>372</v>
      </c>
      <c r="P108" s="1399"/>
      <c r="Q108" s="1369" t="s">
        <v>373</v>
      </c>
      <c r="R108" s="606"/>
      <c r="S108" s="1371"/>
      <c r="T108" s="1371"/>
      <c r="U108" s="1371"/>
      <c r="V108" s="607"/>
      <c r="W108" s="1372" t="s">
        <v>371</v>
      </c>
    </row>
    <row r="109" spans="2:23" ht="20.100000000000001" customHeight="1">
      <c r="B109" s="1378"/>
      <c r="C109" s="362"/>
      <c r="D109" s="1402"/>
      <c r="E109" s="1403"/>
      <c r="F109" s="1404"/>
      <c r="G109" s="1405"/>
      <c r="H109" s="1374"/>
      <c r="I109" s="1375"/>
      <c r="J109" s="1376"/>
      <c r="K109" s="1373"/>
      <c r="L109" s="1406"/>
      <c r="M109" s="1407"/>
      <c r="N109" s="1408"/>
      <c r="O109" s="1409"/>
      <c r="P109" s="1410"/>
      <c r="Q109" s="1370"/>
      <c r="R109" s="608" t="s">
        <v>374</v>
      </c>
      <c r="S109" s="358" t="str">
        <f t="shared" ref="S109" si="44">IF(C109="","",IF(S108="有","19:00",""))</f>
        <v/>
      </c>
      <c r="T109" s="359" t="s">
        <v>41</v>
      </c>
      <c r="U109" s="360"/>
      <c r="V109" s="609" t="s">
        <v>375</v>
      </c>
      <c r="W109" s="1373"/>
    </row>
    <row r="110" spans="2:23" ht="12" customHeight="1">
      <c r="B110" s="1377">
        <v>45</v>
      </c>
      <c r="C110" s="361"/>
      <c r="D110" s="1379"/>
      <c r="E110" s="1381"/>
      <c r="F110" s="1382"/>
      <c r="G110" s="1385"/>
      <c r="H110" s="1387"/>
      <c r="I110" s="1388"/>
      <c r="J110" s="1389"/>
      <c r="K110" s="1372" t="s">
        <v>371</v>
      </c>
      <c r="L110" s="1391"/>
      <c r="M110" s="1392"/>
      <c r="N110" s="1393"/>
      <c r="O110" s="1397" t="s">
        <v>372</v>
      </c>
      <c r="P110" s="1399"/>
      <c r="Q110" s="1369" t="s">
        <v>373</v>
      </c>
      <c r="R110" s="606"/>
      <c r="S110" s="1371"/>
      <c r="T110" s="1371"/>
      <c r="U110" s="1371"/>
      <c r="V110" s="607"/>
      <c r="W110" s="1372" t="s">
        <v>371</v>
      </c>
    </row>
    <row r="111" spans="2:23" ht="20.100000000000001" customHeight="1">
      <c r="B111" s="1378"/>
      <c r="C111" s="362"/>
      <c r="D111" s="1402"/>
      <c r="E111" s="1403"/>
      <c r="F111" s="1404"/>
      <c r="G111" s="1405"/>
      <c r="H111" s="1374"/>
      <c r="I111" s="1375"/>
      <c r="J111" s="1376"/>
      <c r="K111" s="1373"/>
      <c r="L111" s="1406"/>
      <c r="M111" s="1407"/>
      <c r="N111" s="1408"/>
      <c r="O111" s="1409"/>
      <c r="P111" s="1410"/>
      <c r="Q111" s="1370"/>
      <c r="R111" s="608" t="s">
        <v>374</v>
      </c>
      <c r="S111" s="358" t="str">
        <f t="shared" ref="S111" si="45">IF(C111="","",IF(S110="有","19:00",""))</f>
        <v/>
      </c>
      <c r="T111" s="359" t="s">
        <v>41</v>
      </c>
      <c r="U111" s="360"/>
      <c r="V111" s="609" t="s">
        <v>375</v>
      </c>
      <c r="W111" s="1373"/>
    </row>
    <row r="112" spans="2:23" ht="12" customHeight="1">
      <c r="B112" s="1377">
        <v>46</v>
      </c>
      <c r="C112" s="361"/>
      <c r="D112" s="1379"/>
      <c r="E112" s="1381"/>
      <c r="F112" s="1382"/>
      <c r="G112" s="1385"/>
      <c r="H112" s="1387"/>
      <c r="I112" s="1388"/>
      <c r="J112" s="1389"/>
      <c r="K112" s="1372" t="s">
        <v>371</v>
      </c>
      <c r="L112" s="1391"/>
      <c r="M112" s="1392"/>
      <c r="N112" s="1393"/>
      <c r="O112" s="1397" t="s">
        <v>372</v>
      </c>
      <c r="P112" s="1399"/>
      <c r="Q112" s="1369" t="s">
        <v>373</v>
      </c>
      <c r="R112" s="606"/>
      <c r="S112" s="1371"/>
      <c r="T112" s="1371"/>
      <c r="U112" s="1371"/>
      <c r="V112" s="607"/>
      <c r="W112" s="1372" t="s">
        <v>371</v>
      </c>
    </row>
    <row r="113" spans="2:23" ht="20.100000000000001" customHeight="1">
      <c r="B113" s="1378"/>
      <c r="C113" s="362"/>
      <c r="D113" s="1402"/>
      <c r="E113" s="1403"/>
      <c r="F113" s="1404"/>
      <c r="G113" s="1405"/>
      <c r="H113" s="1374"/>
      <c r="I113" s="1375"/>
      <c r="J113" s="1376"/>
      <c r="K113" s="1373"/>
      <c r="L113" s="1406"/>
      <c r="M113" s="1407"/>
      <c r="N113" s="1408"/>
      <c r="O113" s="1409"/>
      <c r="P113" s="1410"/>
      <c r="Q113" s="1370"/>
      <c r="R113" s="608" t="s">
        <v>374</v>
      </c>
      <c r="S113" s="358" t="str">
        <f t="shared" ref="S113" si="46">IF(C113="","",IF(S112="有","19:00",""))</f>
        <v/>
      </c>
      <c r="T113" s="359" t="s">
        <v>41</v>
      </c>
      <c r="U113" s="360"/>
      <c r="V113" s="609" t="s">
        <v>375</v>
      </c>
      <c r="W113" s="1373"/>
    </row>
    <row r="114" spans="2:23" ht="12" customHeight="1">
      <c r="B114" s="1377">
        <v>47</v>
      </c>
      <c r="C114" s="361"/>
      <c r="D114" s="1379"/>
      <c r="E114" s="1381"/>
      <c r="F114" s="1382"/>
      <c r="G114" s="1385"/>
      <c r="H114" s="1387"/>
      <c r="I114" s="1388"/>
      <c r="J114" s="1389"/>
      <c r="K114" s="1372" t="s">
        <v>371</v>
      </c>
      <c r="L114" s="1391"/>
      <c r="M114" s="1392"/>
      <c r="N114" s="1393"/>
      <c r="O114" s="1397" t="s">
        <v>372</v>
      </c>
      <c r="P114" s="1399"/>
      <c r="Q114" s="1369" t="s">
        <v>373</v>
      </c>
      <c r="R114" s="606"/>
      <c r="S114" s="1371"/>
      <c r="T114" s="1371"/>
      <c r="U114" s="1371"/>
      <c r="V114" s="607"/>
      <c r="W114" s="1372" t="s">
        <v>371</v>
      </c>
    </row>
    <row r="115" spans="2:23" ht="20.100000000000001" customHeight="1">
      <c r="B115" s="1378"/>
      <c r="C115" s="362"/>
      <c r="D115" s="1402"/>
      <c r="E115" s="1403"/>
      <c r="F115" s="1404"/>
      <c r="G115" s="1405"/>
      <c r="H115" s="1374"/>
      <c r="I115" s="1375"/>
      <c r="J115" s="1376"/>
      <c r="K115" s="1373"/>
      <c r="L115" s="1406"/>
      <c r="M115" s="1407"/>
      <c r="N115" s="1408"/>
      <c r="O115" s="1409"/>
      <c r="P115" s="1410"/>
      <c r="Q115" s="1370"/>
      <c r="R115" s="608" t="s">
        <v>374</v>
      </c>
      <c r="S115" s="358" t="str">
        <f t="shared" ref="S115" si="47">IF(C115="","",IF(S114="有","19:00",""))</f>
        <v/>
      </c>
      <c r="T115" s="359" t="s">
        <v>41</v>
      </c>
      <c r="U115" s="360"/>
      <c r="V115" s="609" t="s">
        <v>375</v>
      </c>
      <c r="W115" s="1373"/>
    </row>
    <row r="116" spans="2:23" ht="12" customHeight="1">
      <c r="B116" s="1377">
        <v>48</v>
      </c>
      <c r="C116" s="361"/>
      <c r="D116" s="1379"/>
      <c r="E116" s="1381"/>
      <c r="F116" s="1382"/>
      <c r="G116" s="1385"/>
      <c r="H116" s="1387"/>
      <c r="I116" s="1388"/>
      <c r="J116" s="1389"/>
      <c r="K116" s="1372" t="s">
        <v>371</v>
      </c>
      <c r="L116" s="1391"/>
      <c r="M116" s="1392"/>
      <c r="N116" s="1393"/>
      <c r="O116" s="1397" t="s">
        <v>372</v>
      </c>
      <c r="P116" s="1399"/>
      <c r="Q116" s="1369" t="s">
        <v>373</v>
      </c>
      <c r="R116" s="606"/>
      <c r="S116" s="1371"/>
      <c r="T116" s="1371"/>
      <c r="U116" s="1371"/>
      <c r="V116" s="607"/>
      <c r="W116" s="1372" t="s">
        <v>371</v>
      </c>
    </row>
    <row r="117" spans="2:23" ht="20.100000000000001" customHeight="1">
      <c r="B117" s="1378"/>
      <c r="C117" s="362"/>
      <c r="D117" s="1402"/>
      <c r="E117" s="1403"/>
      <c r="F117" s="1404"/>
      <c r="G117" s="1405"/>
      <c r="H117" s="1374"/>
      <c r="I117" s="1375"/>
      <c r="J117" s="1376"/>
      <c r="K117" s="1373"/>
      <c r="L117" s="1406"/>
      <c r="M117" s="1407"/>
      <c r="N117" s="1408"/>
      <c r="O117" s="1409"/>
      <c r="P117" s="1410"/>
      <c r="Q117" s="1370"/>
      <c r="R117" s="608" t="s">
        <v>374</v>
      </c>
      <c r="S117" s="358" t="str">
        <f t="shared" ref="S117" si="48">IF(C117="","",IF(S116="有","19:00",""))</f>
        <v/>
      </c>
      <c r="T117" s="359" t="s">
        <v>41</v>
      </c>
      <c r="U117" s="360"/>
      <c r="V117" s="609" t="s">
        <v>375</v>
      </c>
      <c r="W117" s="1373"/>
    </row>
    <row r="118" spans="2:23" ht="12" customHeight="1">
      <c r="B118" s="1377">
        <v>49</v>
      </c>
      <c r="C118" s="361"/>
      <c r="D118" s="1379"/>
      <c r="E118" s="1381"/>
      <c r="F118" s="1382"/>
      <c r="G118" s="1385"/>
      <c r="H118" s="1387"/>
      <c r="I118" s="1388"/>
      <c r="J118" s="1389"/>
      <c r="K118" s="1372" t="s">
        <v>371</v>
      </c>
      <c r="L118" s="1391"/>
      <c r="M118" s="1392"/>
      <c r="N118" s="1393"/>
      <c r="O118" s="1397" t="s">
        <v>372</v>
      </c>
      <c r="P118" s="1399"/>
      <c r="Q118" s="1369" t="s">
        <v>373</v>
      </c>
      <c r="R118" s="606"/>
      <c r="S118" s="1371"/>
      <c r="T118" s="1371"/>
      <c r="U118" s="1371"/>
      <c r="V118" s="607"/>
      <c r="W118" s="1372" t="s">
        <v>371</v>
      </c>
    </row>
    <row r="119" spans="2:23" ht="20.100000000000001" customHeight="1">
      <c r="B119" s="1378"/>
      <c r="C119" s="362"/>
      <c r="D119" s="1402"/>
      <c r="E119" s="1403"/>
      <c r="F119" s="1404"/>
      <c r="G119" s="1405"/>
      <c r="H119" s="1374"/>
      <c r="I119" s="1375"/>
      <c r="J119" s="1376"/>
      <c r="K119" s="1373"/>
      <c r="L119" s="1406"/>
      <c r="M119" s="1407"/>
      <c r="N119" s="1408"/>
      <c r="O119" s="1409"/>
      <c r="P119" s="1410"/>
      <c r="Q119" s="1370"/>
      <c r="R119" s="608" t="s">
        <v>374</v>
      </c>
      <c r="S119" s="358" t="str">
        <f t="shared" ref="S119" si="49">IF(C119="","",IF(S118="有","19:00",""))</f>
        <v/>
      </c>
      <c r="T119" s="359" t="s">
        <v>41</v>
      </c>
      <c r="U119" s="360"/>
      <c r="V119" s="609" t="s">
        <v>375</v>
      </c>
      <c r="W119" s="1373"/>
    </row>
    <row r="120" spans="2:23" ht="12" customHeight="1">
      <c r="B120" s="1377">
        <v>50</v>
      </c>
      <c r="C120" s="361"/>
      <c r="D120" s="1379"/>
      <c r="E120" s="1381"/>
      <c r="F120" s="1382"/>
      <c r="G120" s="1385"/>
      <c r="H120" s="1387"/>
      <c r="I120" s="1388"/>
      <c r="J120" s="1389"/>
      <c r="K120" s="1372" t="s">
        <v>371</v>
      </c>
      <c r="L120" s="1391"/>
      <c r="M120" s="1392"/>
      <c r="N120" s="1393"/>
      <c r="O120" s="1397" t="s">
        <v>372</v>
      </c>
      <c r="P120" s="1399"/>
      <c r="Q120" s="1369" t="s">
        <v>373</v>
      </c>
      <c r="R120" s="606"/>
      <c r="S120" s="1371"/>
      <c r="T120" s="1371"/>
      <c r="U120" s="1371"/>
      <c r="V120" s="607"/>
      <c r="W120" s="1372" t="s">
        <v>371</v>
      </c>
    </row>
    <row r="121" spans="2:23" ht="20.100000000000001" customHeight="1">
      <c r="B121" s="1378"/>
      <c r="C121" s="362"/>
      <c r="D121" s="1402"/>
      <c r="E121" s="1403"/>
      <c r="F121" s="1404"/>
      <c r="G121" s="1405"/>
      <c r="H121" s="1374"/>
      <c r="I121" s="1375"/>
      <c r="J121" s="1376"/>
      <c r="K121" s="1373"/>
      <c r="L121" s="1406"/>
      <c r="M121" s="1407"/>
      <c r="N121" s="1408"/>
      <c r="O121" s="1409"/>
      <c r="P121" s="1410"/>
      <c r="Q121" s="1370"/>
      <c r="R121" s="608" t="s">
        <v>374</v>
      </c>
      <c r="S121" s="358" t="str">
        <f t="shared" ref="S121" si="50">IF(C121="","",IF(S120="有","19:00",""))</f>
        <v/>
      </c>
      <c r="T121" s="359" t="s">
        <v>41</v>
      </c>
      <c r="U121" s="360"/>
      <c r="V121" s="609" t="s">
        <v>375</v>
      </c>
      <c r="W121" s="1373"/>
    </row>
    <row r="122" spans="2:23" ht="12" customHeight="1">
      <c r="B122" s="1377">
        <v>51</v>
      </c>
      <c r="C122" s="361"/>
      <c r="D122" s="1379"/>
      <c r="E122" s="1381"/>
      <c r="F122" s="1382"/>
      <c r="G122" s="1385"/>
      <c r="H122" s="1387"/>
      <c r="I122" s="1388"/>
      <c r="J122" s="1389"/>
      <c r="K122" s="1372" t="s">
        <v>371</v>
      </c>
      <c r="L122" s="1391"/>
      <c r="M122" s="1392"/>
      <c r="N122" s="1393"/>
      <c r="O122" s="1397" t="s">
        <v>372</v>
      </c>
      <c r="P122" s="1399"/>
      <c r="Q122" s="1369" t="s">
        <v>373</v>
      </c>
      <c r="R122" s="606"/>
      <c r="S122" s="1371"/>
      <c r="T122" s="1371"/>
      <c r="U122" s="1371"/>
      <c r="V122" s="607"/>
      <c r="W122" s="1372" t="s">
        <v>371</v>
      </c>
    </row>
    <row r="123" spans="2:23" ht="20.100000000000001" customHeight="1">
      <c r="B123" s="1378"/>
      <c r="C123" s="362"/>
      <c r="D123" s="1402"/>
      <c r="E123" s="1403"/>
      <c r="F123" s="1404"/>
      <c r="G123" s="1405"/>
      <c r="H123" s="1374"/>
      <c r="I123" s="1375"/>
      <c r="J123" s="1376"/>
      <c r="K123" s="1373"/>
      <c r="L123" s="1406"/>
      <c r="M123" s="1407"/>
      <c r="N123" s="1408"/>
      <c r="O123" s="1409"/>
      <c r="P123" s="1410"/>
      <c r="Q123" s="1370"/>
      <c r="R123" s="608" t="s">
        <v>374</v>
      </c>
      <c r="S123" s="358" t="str">
        <f t="shared" ref="S123" si="51">IF(C123="","",IF(S122="有","19:00",""))</f>
        <v/>
      </c>
      <c r="T123" s="359" t="s">
        <v>41</v>
      </c>
      <c r="U123" s="360"/>
      <c r="V123" s="609" t="s">
        <v>375</v>
      </c>
      <c r="W123" s="1373"/>
    </row>
    <row r="124" spans="2:23" ht="12" customHeight="1">
      <c r="B124" s="1377">
        <v>52</v>
      </c>
      <c r="C124" s="361"/>
      <c r="D124" s="1379"/>
      <c r="E124" s="1381"/>
      <c r="F124" s="1382"/>
      <c r="G124" s="1385"/>
      <c r="H124" s="1387"/>
      <c r="I124" s="1388"/>
      <c r="J124" s="1389"/>
      <c r="K124" s="1372" t="s">
        <v>371</v>
      </c>
      <c r="L124" s="1391"/>
      <c r="M124" s="1392"/>
      <c r="N124" s="1393"/>
      <c r="O124" s="1397" t="s">
        <v>372</v>
      </c>
      <c r="P124" s="1399"/>
      <c r="Q124" s="1369" t="s">
        <v>373</v>
      </c>
      <c r="R124" s="606"/>
      <c r="S124" s="1371"/>
      <c r="T124" s="1371"/>
      <c r="U124" s="1371"/>
      <c r="V124" s="607"/>
      <c r="W124" s="1372" t="s">
        <v>371</v>
      </c>
    </row>
    <row r="125" spans="2:23" ht="20.100000000000001" customHeight="1">
      <c r="B125" s="1378"/>
      <c r="C125" s="362"/>
      <c r="D125" s="1402"/>
      <c r="E125" s="1403"/>
      <c r="F125" s="1404"/>
      <c r="G125" s="1405"/>
      <c r="H125" s="1374"/>
      <c r="I125" s="1375"/>
      <c r="J125" s="1376"/>
      <c r="K125" s="1373"/>
      <c r="L125" s="1406"/>
      <c r="M125" s="1407"/>
      <c r="N125" s="1408"/>
      <c r="O125" s="1409"/>
      <c r="P125" s="1410"/>
      <c r="Q125" s="1370"/>
      <c r="R125" s="608" t="s">
        <v>374</v>
      </c>
      <c r="S125" s="358" t="str">
        <f t="shared" ref="S125" si="52">IF(C125="","",IF(S124="有","19:00",""))</f>
        <v/>
      </c>
      <c r="T125" s="359" t="s">
        <v>41</v>
      </c>
      <c r="U125" s="360"/>
      <c r="V125" s="609" t="s">
        <v>375</v>
      </c>
      <c r="W125" s="1373"/>
    </row>
    <row r="126" spans="2:23" ht="12" customHeight="1">
      <c r="B126" s="1377">
        <v>53</v>
      </c>
      <c r="C126" s="361"/>
      <c r="D126" s="1379"/>
      <c r="E126" s="1381"/>
      <c r="F126" s="1382"/>
      <c r="G126" s="1385"/>
      <c r="H126" s="1387"/>
      <c r="I126" s="1388"/>
      <c r="J126" s="1389"/>
      <c r="K126" s="1372" t="s">
        <v>371</v>
      </c>
      <c r="L126" s="1391"/>
      <c r="M126" s="1392"/>
      <c r="N126" s="1393"/>
      <c r="O126" s="1397" t="s">
        <v>372</v>
      </c>
      <c r="P126" s="1399"/>
      <c r="Q126" s="1369" t="s">
        <v>373</v>
      </c>
      <c r="R126" s="606"/>
      <c r="S126" s="1371"/>
      <c r="T126" s="1371"/>
      <c r="U126" s="1371"/>
      <c r="V126" s="607"/>
      <c r="W126" s="1372" t="s">
        <v>371</v>
      </c>
    </row>
    <row r="127" spans="2:23" ht="20.100000000000001" customHeight="1">
      <c r="B127" s="1378"/>
      <c r="C127" s="362"/>
      <c r="D127" s="1402"/>
      <c r="E127" s="1403"/>
      <c r="F127" s="1404"/>
      <c r="G127" s="1405"/>
      <c r="H127" s="1374"/>
      <c r="I127" s="1375"/>
      <c r="J127" s="1376"/>
      <c r="K127" s="1373"/>
      <c r="L127" s="1406"/>
      <c r="M127" s="1407"/>
      <c r="N127" s="1408"/>
      <c r="O127" s="1409"/>
      <c r="P127" s="1410"/>
      <c r="Q127" s="1370"/>
      <c r="R127" s="608" t="s">
        <v>374</v>
      </c>
      <c r="S127" s="358" t="str">
        <f t="shared" ref="S127" si="53">IF(C127="","",IF(S126="有","19:00",""))</f>
        <v/>
      </c>
      <c r="T127" s="359" t="s">
        <v>41</v>
      </c>
      <c r="U127" s="360"/>
      <c r="V127" s="609" t="s">
        <v>375</v>
      </c>
      <c r="W127" s="1373"/>
    </row>
    <row r="128" spans="2:23" ht="12" customHeight="1">
      <c r="B128" s="1377">
        <v>54</v>
      </c>
      <c r="C128" s="361"/>
      <c r="D128" s="1379"/>
      <c r="E128" s="1381"/>
      <c r="F128" s="1382"/>
      <c r="G128" s="1385"/>
      <c r="H128" s="1387"/>
      <c r="I128" s="1388"/>
      <c r="J128" s="1389"/>
      <c r="K128" s="1372" t="s">
        <v>371</v>
      </c>
      <c r="L128" s="1391"/>
      <c r="M128" s="1392"/>
      <c r="N128" s="1393"/>
      <c r="O128" s="1397" t="s">
        <v>372</v>
      </c>
      <c r="P128" s="1399"/>
      <c r="Q128" s="1369" t="s">
        <v>373</v>
      </c>
      <c r="R128" s="606"/>
      <c r="S128" s="1371"/>
      <c r="T128" s="1371"/>
      <c r="U128" s="1371"/>
      <c r="V128" s="607"/>
      <c r="W128" s="1372" t="s">
        <v>371</v>
      </c>
    </row>
    <row r="129" spans="2:23" ht="20.100000000000001" customHeight="1">
      <c r="B129" s="1378"/>
      <c r="C129" s="362"/>
      <c r="D129" s="1402"/>
      <c r="E129" s="1403"/>
      <c r="F129" s="1404"/>
      <c r="G129" s="1405"/>
      <c r="H129" s="1374"/>
      <c r="I129" s="1375"/>
      <c r="J129" s="1376"/>
      <c r="K129" s="1373"/>
      <c r="L129" s="1406"/>
      <c r="M129" s="1407"/>
      <c r="N129" s="1408"/>
      <c r="O129" s="1409"/>
      <c r="P129" s="1410"/>
      <c r="Q129" s="1370"/>
      <c r="R129" s="608" t="s">
        <v>374</v>
      </c>
      <c r="S129" s="358" t="str">
        <f t="shared" ref="S129" si="54">IF(C129="","",IF(S128="有","19:00",""))</f>
        <v/>
      </c>
      <c r="T129" s="359" t="s">
        <v>41</v>
      </c>
      <c r="U129" s="360"/>
      <c r="V129" s="609" t="s">
        <v>375</v>
      </c>
      <c r="W129" s="1373"/>
    </row>
    <row r="130" spans="2:23" ht="12" customHeight="1">
      <c r="B130" s="1377">
        <v>55</v>
      </c>
      <c r="C130" s="361"/>
      <c r="D130" s="1379"/>
      <c r="E130" s="1381"/>
      <c r="F130" s="1382"/>
      <c r="G130" s="1385"/>
      <c r="H130" s="1387"/>
      <c r="I130" s="1388"/>
      <c r="J130" s="1389"/>
      <c r="K130" s="1372" t="s">
        <v>371</v>
      </c>
      <c r="L130" s="1391"/>
      <c r="M130" s="1392"/>
      <c r="N130" s="1393"/>
      <c r="O130" s="1397" t="s">
        <v>372</v>
      </c>
      <c r="P130" s="1399"/>
      <c r="Q130" s="1369" t="s">
        <v>373</v>
      </c>
      <c r="R130" s="606"/>
      <c r="S130" s="1371"/>
      <c r="T130" s="1371"/>
      <c r="U130" s="1371"/>
      <c r="V130" s="607"/>
      <c r="W130" s="1372" t="s">
        <v>371</v>
      </c>
    </row>
    <row r="131" spans="2:23" ht="20.100000000000001" customHeight="1">
      <c r="B131" s="1378"/>
      <c r="C131" s="362"/>
      <c r="D131" s="1402"/>
      <c r="E131" s="1403"/>
      <c r="F131" s="1404"/>
      <c r="G131" s="1405"/>
      <c r="H131" s="1374"/>
      <c r="I131" s="1375"/>
      <c r="J131" s="1376"/>
      <c r="K131" s="1373"/>
      <c r="L131" s="1406"/>
      <c r="M131" s="1407"/>
      <c r="N131" s="1408"/>
      <c r="O131" s="1409"/>
      <c r="P131" s="1410"/>
      <c r="Q131" s="1370"/>
      <c r="R131" s="608" t="s">
        <v>374</v>
      </c>
      <c r="S131" s="358" t="str">
        <f t="shared" ref="S131" si="55">IF(C131="","",IF(S130="有","19:00",""))</f>
        <v/>
      </c>
      <c r="T131" s="359" t="s">
        <v>41</v>
      </c>
      <c r="U131" s="360"/>
      <c r="V131" s="609" t="s">
        <v>375</v>
      </c>
      <c r="W131" s="1373"/>
    </row>
    <row r="132" spans="2:23" ht="12" customHeight="1">
      <c r="B132" s="1377">
        <v>56</v>
      </c>
      <c r="C132" s="361"/>
      <c r="D132" s="1379"/>
      <c r="E132" s="1381"/>
      <c r="F132" s="1382"/>
      <c r="G132" s="1385"/>
      <c r="H132" s="1387"/>
      <c r="I132" s="1388"/>
      <c r="J132" s="1389"/>
      <c r="K132" s="1372" t="s">
        <v>371</v>
      </c>
      <c r="L132" s="1391"/>
      <c r="M132" s="1392"/>
      <c r="N132" s="1393"/>
      <c r="O132" s="1397" t="s">
        <v>372</v>
      </c>
      <c r="P132" s="1399"/>
      <c r="Q132" s="1369" t="s">
        <v>373</v>
      </c>
      <c r="R132" s="606"/>
      <c r="S132" s="1371"/>
      <c r="T132" s="1371"/>
      <c r="U132" s="1371"/>
      <c r="V132" s="607"/>
      <c r="W132" s="1372" t="s">
        <v>371</v>
      </c>
    </row>
    <row r="133" spans="2:23" ht="20.100000000000001" customHeight="1">
      <c r="B133" s="1378"/>
      <c r="C133" s="362"/>
      <c r="D133" s="1402"/>
      <c r="E133" s="1403"/>
      <c r="F133" s="1404"/>
      <c r="G133" s="1405"/>
      <c r="H133" s="1374"/>
      <c r="I133" s="1375"/>
      <c r="J133" s="1376"/>
      <c r="K133" s="1373"/>
      <c r="L133" s="1406"/>
      <c r="M133" s="1407"/>
      <c r="N133" s="1408"/>
      <c r="O133" s="1409"/>
      <c r="P133" s="1410"/>
      <c r="Q133" s="1370"/>
      <c r="R133" s="608" t="s">
        <v>374</v>
      </c>
      <c r="S133" s="358" t="str">
        <f t="shared" ref="S133" si="56">IF(C133="","",IF(S132="有","19:00",""))</f>
        <v/>
      </c>
      <c r="T133" s="359" t="s">
        <v>41</v>
      </c>
      <c r="U133" s="360"/>
      <c r="V133" s="609" t="s">
        <v>375</v>
      </c>
      <c r="W133" s="1373"/>
    </row>
    <row r="134" spans="2:23" ht="12" customHeight="1">
      <c r="B134" s="1377">
        <v>57</v>
      </c>
      <c r="C134" s="361"/>
      <c r="D134" s="1379"/>
      <c r="E134" s="1381"/>
      <c r="F134" s="1382"/>
      <c r="G134" s="1385"/>
      <c r="H134" s="1387"/>
      <c r="I134" s="1388"/>
      <c r="J134" s="1389"/>
      <c r="K134" s="1372" t="s">
        <v>371</v>
      </c>
      <c r="L134" s="1391"/>
      <c r="M134" s="1392"/>
      <c r="N134" s="1393"/>
      <c r="O134" s="1397" t="s">
        <v>372</v>
      </c>
      <c r="P134" s="1399"/>
      <c r="Q134" s="1369" t="s">
        <v>373</v>
      </c>
      <c r="R134" s="606"/>
      <c r="S134" s="1371"/>
      <c r="T134" s="1371"/>
      <c r="U134" s="1371"/>
      <c r="V134" s="607"/>
      <c r="W134" s="1372" t="s">
        <v>371</v>
      </c>
    </row>
    <row r="135" spans="2:23" ht="20.100000000000001" customHeight="1">
      <c r="B135" s="1378"/>
      <c r="C135" s="362"/>
      <c r="D135" s="1402"/>
      <c r="E135" s="1403"/>
      <c r="F135" s="1404"/>
      <c r="G135" s="1405"/>
      <c r="H135" s="1374"/>
      <c r="I135" s="1375"/>
      <c r="J135" s="1376"/>
      <c r="K135" s="1373"/>
      <c r="L135" s="1406"/>
      <c r="M135" s="1407"/>
      <c r="N135" s="1408"/>
      <c r="O135" s="1409"/>
      <c r="P135" s="1410"/>
      <c r="Q135" s="1370"/>
      <c r="R135" s="608" t="s">
        <v>374</v>
      </c>
      <c r="S135" s="358" t="str">
        <f t="shared" ref="S135" si="57">IF(C135="","",IF(S134="有","19:00",""))</f>
        <v/>
      </c>
      <c r="T135" s="359" t="s">
        <v>41</v>
      </c>
      <c r="U135" s="360"/>
      <c r="V135" s="609" t="s">
        <v>375</v>
      </c>
      <c r="W135" s="1373"/>
    </row>
    <row r="136" spans="2:23" ht="12" customHeight="1">
      <c r="B136" s="1377">
        <v>58</v>
      </c>
      <c r="C136" s="361"/>
      <c r="D136" s="1379"/>
      <c r="E136" s="1381"/>
      <c r="F136" s="1382"/>
      <c r="G136" s="1385"/>
      <c r="H136" s="1387"/>
      <c r="I136" s="1388"/>
      <c r="J136" s="1389"/>
      <c r="K136" s="1372" t="s">
        <v>371</v>
      </c>
      <c r="L136" s="1391"/>
      <c r="M136" s="1392"/>
      <c r="N136" s="1393"/>
      <c r="O136" s="1397" t="s">
        <v>372</v>
      </c>
      <c r="P136" s="1399"/>
      <c r="Q136" s="1369" t="s">
        <v>373</v>
      </c>
      <c r="R136" s="606"/>
      <c r="S136" s="1371"/>
      <c r="T136" s="1371"/>
      <c r="U136" s="1371"/>
      <c r="V136" s="607"/>
      <c r="W136" s="1372" t="s">
        <v>371</v>
      </c>
    </row>
    <row r="137" spans="2:23" ht="20.100000000000001" customHeight="1">
      <c r="B137" s="1378"/>
      <c r="C137" s="362"/>
      <c r="D137" s="1402"/>
      <c r="E137" s="1403"/>
      <c r="F137" s="1404"/>
      <c r="G137" s="1405"/>
      <c r="H137" s="1374"/>
      <c r="I137" s="1375"/>
      <c r="J137" s="1376"/>
      <c r="K137" s="1373"/>
      <c r="L137" s="1406"/>
      <c r="M137" s="1407"/>
      <c r="N137" s="1408"/>
      <c r="O137" s="1409"/>
      <c r="P137" s="1410"/>
      <c r="Q137" s="1370"/>
      <c r="R137" s="608" t="s">
        <v>374</v>
      </c>
      <c r="S137" s="358" t="str">
        <f t="shared" ref="S137" si="58">IF(C137="","",IF(S136="有","19:00",""))</f>
        <v/>
      </c>
      <c r="T137" s="359" t="s">
        <v>41</v>
      </c>
      <c r="U137" s="360"/>
      <c r="V137" s="609" t="s">
        <v>375</v>
      </c>
      <c r="W137" s="1373"/>
    </row>
    <row r="138" spans="2:23" ht="12" customHeight="1">
      <c r="B138" s="1377">
        <v>59</v>
      </c>
      <c r="C138" s="361"/>
      <c r="D138" s="1379"/>
      <c r="E138" s="1381"/>
      <c r="F138" s="1382"/>
      <c r="G138" s="1385"/>
      <c r="H138" s="1387"/>
      <c r="I138" s="1388"/>
      <c r="J138" s="1389"/>
      <c r="K138" s="1372" t="s">
        <v>371</v>
      </c>
      <c r="L138" s="1391"/>
      <c r="M138" s="1392"/>
      <c r="N138" s="1393"/>
      <c r="O138" s="1397" t="s">
        <v>372</v>
      </c>
      <c r="P138" s="1399"/>
      <c r="Q138" s="1369" t="s">
        <v>373</v>
      </c>
      <c r="R138" s="606"/>
      <c r="S138" s="1371"/>
      <c r="T138" s="1371"/>
      <c r="U138" s="1371"/>
      <c r="V138" s="607"/>
      <c r="W138" s="1372" t="s">
        <v>371</v>
      </c>
    </row>
    <row r="139" spans="2:23" ht="20.100000000000001" customHeight="1">
      <c r="B139" s="1378"/>
      <c r="C139" s="362"/>
      <c r="D139" s="1402"/>
      <c r="E139" s="1403"/>
      <c r="F139" s="1404"/>
      <c r="G139" s="1405"/>
      <c r="H139" s="1374"/>
      <c r="I139" s="1375"/>
      <c r="J139" s="1376"/>
      <c r="K139" s="1373"/>
      <c r="L139" s="1406"/>
      <c r="M139" s="1407"/>
      <c r="N139" s="1408"/>
      <c r="O139" s="1409"/>
      <c r="P139" s="1410"/>
      <c r="Q139" s="1370"/>
      <c r="R139" s="608" t="s">
        <v>374</v>
      </c>
      <c r="S139" s="358" t="str">
        <f t="shared" ref="S139" si="59">IF(C139="","",IF(S138="有","19:00",""))</f>
        <v/>
      </c>
      <c r="T139" s="359" t="s">
        <v>41</v>
      </c>
      <c r="U139" s="360"/>
      <c r="V139" s="609" t="s">
        <v>375</v>
      </c>
      <c r="W139" s="1373"/>
    </row>
    <row r="140" spans="2:23" ht="12" customHeight="1">
      <c r="B140" s="1377">
        <v>60</v>
      </c>
      <c r="C140" s="361"/>
      <c r="D140" s="1379"/>
      <c r="E140" s="1381"/>
      <c r="F140" s="1382"/>
      <c r="G140" s="1385"/>
      <c r="H140" s="1387"/>
      <c r="I140" s="1388"/>
      <c r="J140" s="1389"/>
      <c r="K140" s="1372" t="s">
        <v>371</v>
      </c>
      <c r="L140" s="1391"/>
      <c r="M140" s="1392"/>
      <c r="N140" s="1393"/>
      <c r="O140" s="1397" t="s">
        <v>372</v>
      </c>
      <c r="P140" s="1399"/>
      <c r="Q140" s="1369" t="s">
        <v>373</v>
      </c>
      <c r="R140" s="606"/>
      <c r="S140" s="1371"/>
      <c r="T140" s="1371"/>
      <c r="U140" s="1371"/>
      <c r="V140" s="607"/>
      <c r="W140" s="1372" t="s">
        <v>371</v>
      </c>
    </row>
    <row r="141" spans="2:23" ht="20.100000000000001" customHeight="1">
      <c r="B141" s="1378"/>
      <c r="C141" s="362"/>
      <c r="D141" s="1402"/>
      <c r="E141" s="1403"/>
      <c r="F141" s="1404"/>
      <c r="G141" s="1405"/>
      <c r="H141" s="1374"/>
      <c r="I141" s="1375"/>
      <c r="J141" s="1376"/>
      <c r="K141" s="1373"/>
      <c r="L141" s="1406"/>
      <c r="M141" s="1407"/>
      <c r="N141" s="1408"/>
      <c r="O141" s="1409"/>
      <c r="P141" s="1410"/>
      <c r="Q141" s="1370"/>
      <c r="R141" s="608" t="s">
        <v>374</v>
      </c>
      <c r="S141" s="358" t="str">
        <f t="shared" ref="S141" si="60">IF(C141="","",IF(S140="有","19:00",""))</f>
        <v/>
      </c>
      <c r="T141" s="359" t="s">
        <v>41</v>
      </c>
      <c r="U141" s="360"/>
      <c r="V141" s="609" t="s">
        <v>375</v>
      </c>
      <c r="W141" s="1373"/>
    </row>
    <row r="142" spans="2:23" ht="12" customHeight="1">
      <c r="B142" s="1377">
        <v>61</v>
      </c>
      <c r="C142" s="361"/>
      <c r="D142" s="1379"/>
      <c r="E142" s="1381"/>
      <c r="F142" s="1382"/>
      <c r="G142" s="1385"/>
      <c r="H142" s="1387"/>
      <c r="I142" s="1388"/>
      <c r="J142" s="1389"/>
      <c r="K142" s="1372" t="s">
        <v>371</v>
      </c>
      <c r="L142" s="1391"/>
      <c r="M142" s="1392"/>
      <c r="N142" s="1393"/>
      <c r="O142" s="1397" t="s">
        <v>372</v>
      </c>
      <c r="P142" s="1399"/>
      <c r="Q142" s="1369" t="s">
        <v>373</v>
      </c>
      <c r="R142" s="606"/>
      <c r="S142" s="1371"/>
      <c r="T142" s="1371"/>
      <c r="U142" s="1371"/>
      <c r="V142" s="607"/>
      <c r="W142" s="1372" t="s">
        <v>371</v>
      </c>
    </row>
    <row r="143" spans="2:23" ht="20.100000000000001" customHeight="1">
      <c r="B143" s="1378"/>
      <c r="C143" s="362"/>
      <c r="D143" s="1402"/>
      <c r="E143" s="1403"/>
      <c r="F143" s="1404"/>
      <c r="G143" s="1405"/>
      <c r="H143" s="1374"/>
      <c r="I143" s="1375"/>
      <c r="J143" s="1376"/>
      <c r="K143" s="1373"/>
      <c r="L143" s="1406"/>
      <c r="M143" s="1407"/>
      <c r="N143" s="1408"/>
      <c r="O143" s="1409"/>
      <c r="P143" s="1410"/>
      <c r="Q143" s="1370"/>
      <c r="R143" s="608" t="s">
        <v>374</v>
      </c>
      <c r="S143" s="358" t="str">
        <f t="shared" ref="S143" si="61">IF(C143="","",IF(S142="有","19:00",""))</f>
        <v/>
      </c>
      <c r="T143" s="359" t="s">
        <v>41</v>
      </c>
      <c r="U143" s="360"/>
      <c r="V143" s="609" t="s">
        <v>375</v>
      </c>
      <c r="W143" s="1373"/>
    </row>
    <row r="144" spans="2:23" ht="12" customHeight="1">
      <c r="B144" s="1377">
        <v>62</v>
      </c>
      <c r="C144" s="361"/>
      <c r="D144" s="1379"/>
      <c r="E144" s="1381"/>
      <c r="F144" s="1382"/>
      <c r="G144" s="1385"/>
      <c r="H144" s="1387"/>
      <c r="I144" s="1388"/>
      <c r="J144" s="1389"/>
      <c r="K144" s="1372" t="s">
        <v>371</v>
      </c>
      <c r="L144" s="1391"/>
      <c r="M144" s="1392"/>
      <c r="N144" s="1393"/>
      <c r="O144" s="1397" t="s">
        <v>372</v>
      </c>
      <c r="P144" s="1399"/>
      <c r="Q144" s="1369" t="s">
        <v>373</v>
      </c>
      <c r="R144" s="606"/>
      <c r="S144" s="1371"/>
      <c r="T144" s="1371"/>
      <c r="U144" s="1371"/>
      <c r="V144" s="607"/>
      <c r="W144" s="1372" t="s">
        <v>371</v>
      </c>
    </row>
    <row r="145" spans="2:23" ht="20.100000000000001" customHeight="1">
      <c r="B145" s="1378"/>
      <c r="C145" s="362"/>
      <c r="D145" s="1402"/>
      <c r="E145" s="1403"/>
      <c r="F145" s="1404"/>
      <c r="G145" s="1405"/>
      <c r="H145" s="1374"/>
      <c r="I145" s="1375"/>
      <c r="J145" s="1376"/>
      <c r="K145" s="1373"/>
      <c r="L145" s="1406"/>
      <c r="M145" s="1407"/>
      <c r="N145" s="1408"/>
      <c r="O145" s="1409"/>
      <c r="P145" s="1410"/>
      <c r="Q145" s="1370"/>
      <c r="R145" s="608" t="s">
        <v>374</v>
      </c>
      <c r="S145" s="358" t="str">
        <f t="shared" ref="S145" si="62">IF(C145="","",IF(S144="有","19:00",""))</f>
        <v/>
      </c>
      <c r="T145" s="359" t="s">
        <v>41</v>
      </c>
      <c r="U145" s="360"/>
      <c r="V145" s="609" t="s">
        <v>375</v>
      </c>
      <c r="W145" s="1373"/>
    </row>
    <row r="146" spans="2:23" ht="12" customHeight="1">
      <c r="B146" s="1377">
        <v>63</v>
      </c>
      <c r="C146" s="361"/>
      <c r="D146" s="1379"/>
      <c r="E146" s="1381"/>
      <c r="F146" s="1382"/>
      <c r="G146" s="1385"/>
      <c r="H146" s="1387"/>
      <c r="I146" s="1388"/>
      <c r="J146" s="1389"/>
      <c r="K146" s="1372" t="s">
        <v>371</v>
      </c>
      <c r="L146" s="1391"/>
      <c r="M146" s="1392"/>
      <c r="N146" s="1393"/>
      <c r="O146" s="1397" t="s">
        <v>372</v>
      </c>
      <c r="P146" s="1399"/>
      <c r="Q146" s="1369" t="s">
        <v>373</v>
      </c>
      <c r="R146" s="606"/>
      <c r="S146" s="1371"/>
      <c r="T146" s="1371"/>
      <c r="U146" s="1371"/>
      <c r="V146" s="607"/>
      <c r="W146" s="1372" t="s">
        <v>371</v>
      </c>
    </row>
    <row r="147" spans="2:23" ht="20.100000000000001" customHeight="1">
      <c r="B147" s="1378"/>
      <c r="C147" s="362"/>
      <c r="D147" s="1402"/>
      <c r="E147" s="1403"/>
      <c r="F147" s="1404"/>
      <c r="G147" s="1405"/>
      <c r="H147" s="1374"/>
      <c r="I147" s="1375"/>
      <c r="J147" s="1376"/>
      <c r="K147" s="1373"/>
      <c r="L147" s="1406"/>
      <c r="M147" s="1407"/>
      <c r="N147" s="1408"/>
      <c r="O147" s="1409"/>
      <c r="P147" s="1410"/>
      <c r="Q147" s="1370"/>
      <c r="R147" s="608" t="s">
        <v>374</v>
      </c>
      <c r="S147" s="358" t="str">
        <f t="shared" ref="S147" si="63">IF(C147="","",IF(S146="有","19:00",""))</f>
        <v/>
      </c>
      <c r="T147" s="359" t="s">
        <v>41</v>
      </c>
      <c r="U147" s="360"/>
      <c r="V147" s="609" t="s">
        <v>375</v>
      </c>
      <c r="W147" s="1373"/>
    </row>
    <row r="148" spans="2:23" ht="12" customHeight="1">
      <c r="B148" s="1377">
        <v>64</v>
      </c>
      <c r="C148" s="361"/>
      <c r="D148" s="1379"/>
      <c r="E148" s="1381"/>
      <c r="F148" s="1382"/>
      <c r="G148" s="1385"/>
      <c r="H148" s="1387"/>
      <c r="I148" s="1388"/>
      <c r="J148" s="1389"/>
      <c r="K148" s="1372" t="s">
        <v>371</v>
      </c>
      <c r="L148" s="1391"/>
      <c r="M148" s="1392"/>
      <c r="N148" s="1393"/>
      <c r="O148" s="1397" t="s">
        <v>372</v>
      </c>
      <c r="P148" s="1399"/>
      <c r="Q148" s="1369" t="s">
        <v>373</v>
      </c>
      <c r="R148" s="606"/>
      <c r="S148" s="1371"/>
      <c r="T148" s="1371"/>
      <c r="U148" s="1371"/>
      <c r="V148" s="607"/>
      <c r="W148" s="1372" t="s">
        <v>371</v>
      </c>
    </row>
    <row r="149" spans="2:23" ht="20.100000000000001" customHeight="1">
      <c r="B149" s="1378"/>
      <c r="C149" s="362"/>
      <c r="D149" s="1402"/>
      <c r="E149" s="1403"/>
      <c r="F149" s="1404"/>
      <c r="G149" s="1405"/>
      <c r="H149" s="1374"/>
      <c r="I149" s="1375"/>
      <c r="J149" s="1376"/>
      <c r="K149" s="1373"/>
      <c r="L149" s="1406"/>
      <c r="M149" s="1407"/>
      <c r="N149" s="1408"/>
      <c r="O149" s="1409"/>
      <c r="P149" s="1410"/>
      <c r="Q149" s="1370"/>
      <c r="R149" s="608" t="s">
        <v>374</v>
      </c>
      <c r="S149" s="358" t="str">
        <f t="shared" ref="S149" si="64">IF(C149="","",IF(S148="有","19:00",""))</f>
        <v/>
      </c>
      <c r="T149" s="359" t="s">
        <v>41</v>
      </c>
      <c r="U149" s="360"/>
      <c r="V149" s="609" t="s">
        <v>375</v>
      </c>
      <c r="W149" s="1373"/>
    </row>
    <row r="150" spans="2:23" ht="12" customHeight="1">
      <c r="B150" s="1377">
        <v>65</v>
      </c>
      <c r="C150" s="361"/>
      <c r="D150" s="1379"/>
      <c r="E150" s="1381"/>
      <c r="F150" s="1382"/>
      <c r="G150" s="1385"/>
      <c r="H150" s="1387"/>
      <c r="I150" s="1388"/>
      <c r="J150" s="1389"/>
      <c r="K150" s="1372" t="s">
        <v>371</v>
      </c>
      <c r="L150" s="1391"/>
      <c r="M150" s="1392"/>
      <c r="N150" s="1393"/>
      <c r="O150" s="1397" t="s">
        <v>372</v>
      </c>
      <c r="P150" s="1399"/>
      <c r="Q150" s="1369" t="s">
        <v>373</v>
      </c>
      <c r="R150" s="606"/>
      <c r="S150" s="1371"/>
      <c r="T150" s="1371"/>
      <c r="U150" s="1371"/>
      <c r="V150" s="607"/>
      <c r="W150" s="1372" t="s">
        <v>371</v>
      </c>
    </row>
    <row r="151" spans="2:23" ht="20.100000000000001" customHeight="1">
      <c r="B151" s="1378"/>
      <c r="C151" s="362"/>
      <c r="D151" s="1402"/>
      <c r="E151" s="1403"/>
      <c r="F151" s="1404"/>
      <c r="G151" s="1405"/>
      <c r="H151" s="1374"/>
      <c r="I151" s="1375"/>
      <c r="J151" s="1376"/>
      <c r="K151" s="1373"/>
      <c r="L151" s="1406"/>
      <c r="M151" s="1407"/>
      <c r="N151" s="1408"/>
      <c r="O151" s="1409"/>
      <c r="P151" s="1410"/>
      <c r="Q151" s="1370"/>
      <c r="R151" s="608" t="s">
        <v>374</v>
      </c>
      <c r="S151" s="358" t="str">
        <f t="shared" ref="S151" si="65">IF(C151="","",IF(S150="有","19:00",""))</f>
        <v/>
      </c>
      <c r="T151" s="359" t="s">
        <v>41</v>
      </c>
      <c r="U151" s="360"/>
      <c r="V151" s="609" t="s">
        <v>375</v>
      </c>
      <c r="W151" s="1373"/>
    </row>
    <row r="152" spans="2:23" ht="12" customHeight="1">
      <c r="B152" s="1377">
        <v>66</v>
      </c>
      <c r="C152" s="361"/>
      <c r="D152" s="1379"/>
      <c r="E152" s="1381"/>
      <c r="F152" s="1382"/>
      <c r="G152" s="1385"/>
      <c r="H152" s="1387"/>
      <c r="I152" s="1388"/>
      <c r="J152" s="1389"/>
      <c r="K152" s="1372" t="s">
        <v>371</v>
      </c>
      <c r="L152" s="1391"/>
      <c r="M152" s="1392"/>
      <c r="N152" s="1393"/>
      <c r="O152" s="1397" t="s">
        <v>372</v>
      </c>
      <c r="P152" s="1399"/>
      <c r="Q152" s="1369" t="s">
        <v>373</v>
      </c>
      <c r="R152" s="606"/>
      <c r="S152" s="1371"/>
      <c r="T152" s="1371"/>
      <c r="U152" s="1371"/>
      <c r="V152" s="607"/>
      <c r="W152" s="1372" t="s">
        <v>371</v>
      </c>
    </row>
    <row r="153" spans="2:23" ht="20.100000000000001" customHeight="1">
      <c r="B153" s="1378"/>
      <c r="C153" s="362"/>
      <c r="D153" s="1402"/>
      <c r="E153" s="1403"/>
      <c r="F153" s="1404"/>
      <c r="G153" s="1405"/>
      <c r="H153" s="1374"/>
      <c r="I153" s="1375"/>
      <c r="J153" s="1376"/>
      <c r="K153" s="1373"/>
      <c r="L153" s="1406"/>
      <c r="M153" s="1407"/>
      <c r="N153" s="1408"/>
      <c r="O153" s="1409"/>
      <c r="P153" s="1410"/>
      <c r="Q153" s="1370"/>
      <c r="R153" s="608" t="s">
        <v>374</v>
      </c>
      <c r="S153" s="358" t="str">
        <f t="shared" ref="S153" si="66">IF(C153="","",IF(S152="有","19:00",""))</f>
        <v/>
      </c>
      <c r="T153" s="359" t="s">
        <v>41</v>
      </c>
      <c r="U153" s="360"/>
      <c r="V153" s="609" t="s">
        <v>375</v>
      </c>
      <c r="W153" s="1373"/>
    </row>
    <row r="154" spans="2:23" ht="12" customHeight="1">
      <c r="B154" s="1377">
        <v>67</v>
      </c>
      <c r="C154" s="361"/>
      <c r="D154" s="1379"/>
      <c r="E154" s="1381"/>
      <c r="F154" s="1382"/>
      <c r="G154" s="1385"/>
      <c r="H154" s="1387"/>
      <c r="I154" s="1388"/>
      <c r="J154" s="1389"/>
      <c r="K154" s="1372" t="s">
        <v>371</v>
      </c>
      <c r="L154" s="1391"/>
      <c r="M154" s="1392"/>
      <c r="N154" s="1393"/>
      <c r="O154" s="1397" t="s">
        <v>372</v>
      </c>
      <c r="P154" s="1399"/>
      <c r="Q154" s="1369" t="s">
        <v>373</v>
      </c>
      <c r="R154" s="606"/>
      <c r="S154" s="1371"/>
      <c r="T154" s="1371"/>
      <c r="U154" s="1371"/>
      <c r="V154" s="607"/>
      <c r="W154" s="1372" t="s">
        <v>371</v>
      </c>
    </row>
    <row r="155" spans="2:23" ht="20.100000000000001" customHeight="1">
      <c r="B155" s="1378"/>
      <c r="C155" s="362"/>
      <c r="D155" s="1402"/>
      <c r="E155" s="1403"/>
      <c r="F155" s="1404"/>
      <c r="G155" s="1405"/>
      <c r="H155" s="1374"/>
      <c r="I155" s="1375"/>
      <c r="J155" s="1376"/>
      <c r="K155" s="1373"/>
      <c r="L155" s="1406"/>
      <c r="M155" s="1407"/>
      <c r="N155" s="1408"/>
      <c r="O155" s="1409"/>
      <c r="P155" s="1410"/>
      <c r="Q155" s="1370"/>
      <c r="R155" s="608" t="s">
        <v>374</v>
      </c>
      <c r="S155" s="358" t="str">
        <f t="shared" ref="S155" si="67">IF(C155="","",IF(S154="有","19:00",""))</f>
        <v/>
      </c>
      <c r="T155" s="359" t="s">
        <v>41</v>
      </c>
      <c r="U155" s="360"/>
      <c r="V155" s="609" t="s">
        <v>375</v>
      </c>
      <c r="W155" s="1373"/>
    </row>
    <row r="156" spans="2:23" ht="12" customHeight="1">
      <c r="B156" s="1377">
        <v>68</v>
      </c>
      <c r="C156" s="361"/>
      <c r="D156" s="1379"/>
      <c r="E156" s="1381"/>
      <c r="F156" s="1382"/>
      <c r="G156" s="1385"/>
      <c r="H156" s="1387"/>
      <c r="I156" s="1388"/>
      <c r="J156" s="1389"/>
      <c r="K156" s="1372" t="s">
        <v>371</v>
      </c>
      <c r="L156" s="1391"/>
      <c r="M156" s="1392"/>
      <c r="N156" s="1393"/>
      <c r="O156" s="1397" t="s">
        <v>372</v>
      </c>
      <c r="P156" s="1399"/>
      <c r="Q156" s="1369" t="s">
        <v>373</v>
      </c>
      <c r="R156" s="606"/>
      <c r="S156" s="1371"/>
      <c r="T156" s="1371"/>
      <c r="U156" s="1371"/>
      <c r="V156" s="607"/>
      <c r="W156" s="1372" t="s">
        <v>371</v>
      </c>
    </row>
    <row r="157" spans="2:23" ht="20.100000000000001" customHeight="1">
      <c r="B157" s="1378"/>
      <c r="C157" s="362"/>
      <c r="D157" s="1402"/>
      <c r="E157" s="1403"/>
      <c r="F157" s="1404"/>
      <c r="G157" s="1405"/>
      <c r="H157" s="1374"/>
      <c r="I157" s="1375"/>
      <c r="J157" s="1376"/>
      <c r="K157" s="1373"/>
      <c r="L157" s="1406"/>
      <c r="M157" s="1407"/>
      <c r="N157" s="1408"/>
      <c r="O157" s="1409"/>
      <c r="P157" s="1410"/>
      <c r="Q157" s="1370"/>
      <c r="R157" s="608" t="s">
        <v>374</v>
      </c>
      <c r="S157" s="358" t="str">
        <f t="shared" ref="S157" si="68">IF(C157="","",IF(S156="有","19:00",""))</f>
        <v/>
      </c>
      <c r="T157" s="359" t="s">
        <v>41</v>
      </c>
      <c r="U157" s="360"/>
      <c r="V157" s="609" t="s">
        <v>375</v>
      </c>
      <c r="W157" s="1373"/>
    </row>
    <row r="158" spans="2:23" ht="12" customHeight="1">
      <c r="B158" s="1377">
        <v>69</v>
      </c>
      <c r="C158" s="361"/>
      <c r="D158" s="1379"/>
      <c r="E158" s="1381"/>
      <c r="F158" s="1382"/>
      <c r="G158" s="1385"/>
      <c r="H158" s="1387"/>
      <c r="I158" s="1388"/>
      <c r="J158" s="1389"/>
      <c r="K158" s="1372" t="s">
        <v>371</v>
      </c>
      <c r="L158" s="1391"/>
      <c r="M158" s="1392"/>
      <c r="N158" s="1393"/>
      <c r="O158" s="1397" t="s">
        <v>372</v>
      </c>
      <c r="P158" s="1399"/>
      <c r="Q158" s="1369" t="s">
        <v>373</v>
      </c>
      <c r="R158" s="606"/>
      <c r="S158" s="1371"/>
      <c r="T158" s="1371"/>
      <c r="U158" s="1371"/>
      <c r="V158" s="607"/>
      <c r="W158" s="1372" t="s">
        <v>371</v>
      </c>
    </row>
    <row r="159" spans="2:23" ht="20.100000000000001" customHeight="1">
      <c r="B159" s="1378"/>
      <c r="C159" s="362"/>
      <c r="D159" s="1402"/>
      <c r="E159" s="1403"/>
      <c r="F159" s="1404"/>
      <c r="G159" s="1405"/>
      <c r="H159" s="1374"/>
      <c r="I159" s="1375"/>
      <c r="J159" s="1376"/>
      <c r="K159" s="1373"/>
      <c r="L159" s="1406"/>
      <c r="M159" s="1407"/>
      <c r="N159" s="1408"/>
      <c r="O159" s="1409"/>
      <c r="P159" s="1410"/>
      <c r="Q159" s="1370"/>
      <c r="R159" s="608" t="s">
        <v>374</v>
      </c>
      <c r="S159" s="358" t="str">
        <f t="shared" ref="S159" si="69">IF(C159="","",IF(S158="有","19:00",""))</f>
        <v/>
      </c>
      <c r="T159" s="359" t="s">
        <v>41</v>
      </c>
      <c r="U159" s="360"/>
      <c r="V159" s="609" t="s">
        <v>375</v>
      </c>
      <c r="W159" s="1373"/>
    </row>
    <row r="160" spans="2:23" ht="12" customHeight="1">
      <c r="B160" s="1377">
        <v>70</v>
      </c>
      <c r="C160" s="361"/>
      <c r="D160" s="1379"/>
      <c r="E160" s="1381"/>
      <c r="F160" s="1382"/>
      <c r="G160" s="1385"/>
      <c r="H160" s="1387"/>
      <c r="I160" s="1388"/>
      <c r="J160" s="1389"/>
      <c r="K160" s="1372" t="s">
        <v>371</v>
      </c>
      <c r="L160" s="1391"/>
      <c r="M160" s="1392"/>
      <c r="N160" s="1393"/>
      <c r="O160" s="1397" t="s">
        <v>372</v>
      </c>
      <c r="P160" s="1399"/>
      <c r="Q160" s="1369" t="s">
        <v>373</v>
      </c>
      <c r="R160" s="606"/>
      <c r="S160" s="1371"/>
      <c r="T160" s="1371"/>
      <c r="U160" s="1371"/>
      <c r="V160" s="607"/>
      <c r="W160" s="1372" t="s">
        <v>371</v>
      </c>
    </row>
    <row r="161" spans="2:23" ht="20.100000000000001" customHeight="1">
      <c r="B161" s="1378"/>
      <c r="C161" s="362"/>
      <c r="D161" s="1402"/>
      <c r="E161" s="1403"/>
      <c r="F161" s="1404"/>
      <c r="G161" s="1405"/>
      <c r="H161" s="1374"/>
      <c r="I161" s="1375"/>
      <c r="J161" s="1376"/>
      <c r="K161" s="1373"/>
      <c r="L161" s="1406"/>
      <c r="M161" s="1407"/>
      <c r="N161" s="1408"/>
      <c r="O161" s="1409"/>
      <c r="P161" s="1410"/>
      <c r="Q161" s="1370"/>
      <c r="R161" s="608" t="s">
        <v>374</v>
      </c>
      <c r="S161" s="358" t="str">
        <f t="shared" ref="S161" si="70">IF(C161="","",IF(S160="有","19:00",""))</f>
        <v/>
      </c>
      <c r="T161" s="359" t="s">
        <v>41</v>
      </c>
      <c r="U161" s="360"/>
      <c r="V161" s="609" t="s">
        <v>375</v>
      </c>
      <c r="W161" s="1373"/>
    </row>
    <row r="162" spans="2:23" ht="12" customHeight="1">
      <c r="B162" s="1377">
        <v>71</v>
      </c>
      <c r="C162" s="361"/>
      <c r="D162" s="1379"/>
      <c r="E162" s="1381"/>
      <c r="F162" s="1382"/>
      <c r="G162" s="1385"/>
      <c r="H162" s="1387"/>
      <c r="I162" s="1388"/>
      <c r="J162" s="1389"/>
      <c r="K162" s="1372" t="s">
        <v>371</v>
      </c>
      <c r="L162" s="1391"/>
      <c r="M162" s="1392"/>
      <c r="N162" s="1393"/>
      <c r="O162" s="1397" t="s">
        <v>372</v>
      </c>
      <c r="P162" s="1399"/>
      <c r="Q162" s="1369" t="s">
        <v>373</v>
      </c>
      <c r="R162" s="606"/>
      <c r="S162" s="1371"/>
      <c r="T162" s="1371"/>
      <c r="U162" s="1371"/>
      <c r="V162" s="607"/>
      <c r="W162" s="1372" t="s">
        <v>371</v>
      </c>
    </row>
    <row r="163" spans="2:23" ht="20.100000000000001" customHeight="1">
      <c r="B163" s="1378"/>
      <c r="C163" s="362"/>
      <c r="D163" s="1402"/>
      <c r="E163" s="1403"/>
      <c r="F163" s="1404"/>
      <c r="G163" s="1405"/>
      <c r="H163" s="1374"/>
      <c r="I163" s="1375"/>
      <c r="J163" s="1376"/>
      <c r="K163" s="1373"/>
      <c r="L163" s="1406"/>
      <c r="M163" s="1407"/>
      <c r="N163" s="1408"/>
      <c r="O163" s="1409"/>
      <c r="P163" s="1410"/>
      <c r="Q163" s="1370"/>
      <c r="R163" s="608" t="s">
        <v>374</v>
      </c>
      <c r="S163" s="358" t="str">
        <f t="shared" ref="S163" si="71">IF(C163="","",IF(S162="有","19:00",""))</f>
        <v/>
      </c>
      <c r="T163" s="359" t="s">
        <v>41</v>
      </c>
      <c r="U163" s="360"/>
      <c r="V163" s="609" t="s">
        <v>375</v>
      </c>
      <c r="W163" s="1373"/>
    </row>
    <row r="164" spans="2:23" ht="12" customHeight="1">
      <c r="B164" s="1377">
        <v>72</v>
      </c>
      <c r="C164" s="361"/>
      <c r="D164" s="1379"/>
      <c r="E164" s="1381"/>
      <c r="F164" s="1382"/>
      <c r="G164" s="1385"/>
      <c r="H164" s="1387"/>
      <c r="I164" s="1388"/>
      <c r="J164" s="1389"/>
      <c r="K164" s="1372" t="s">
        <v>371</v>
      </c>
      <c r="L164" s="1391"/>
      <c r="M164" s="1392"/>
      <c r="N164" s="1393"/>
      <c r="O164" s="1397" t="s">
        <v>372</v>
      </c>
      <c r="P164" s="1399"/>
      <c r="Q164" s="1369" t="s">
        <v>373</v>
      </c>
      <c r="R164" s="606"/>
      <c r="S164" s="1371"/>
      <c r="T164" s="1371"/>
      <c r="U164" s="1371"/>
      <c r="V164" s="607"/>
      <c r="W164" s="1372" t="s">
        <v>371</v>
      </c>
    </row>
    <row r="165" spans="2:23" ht="20.100000000000001" customHeight="1">
      <c r="B165" s="1378"/>
      <c r="C165" s="362"/>
      <c r="D165" s="1402"/>
      <c r="E165" s="1403"/>
      <c r="F165" s="1404"/>
      <c r="G165" s="1405"/>
      <c r="H165" s="1374"/>
      <c r="I165" s="1375"/>
      <c r="J165" s="1376"/>
      <c r="K165" s="1373"/>
      <c r="L165" s="1406"/>
      <c r="M165" s="1407"/>
      <c r="N165" s="1408"/>
      <c r="O165" s="1409"/>
      <c r="P165" s="1410"/>
      <c r="Q165" s="1370"/>
      <c r="R165" s="608" t="s">
        <v>374</v>
      </c>
      <c r="S165" s="358" t="str">
        <f t="shared" ref="S165" si="72">IF(C165="","",IF(S164="有","19:00",""))</f>
        <v/>
      </c>
      <c r="T165" s="359" t="s">
        <v>41</v>
      </c>
      <c r="U165" s="360"/>
      <c r="V165" s="609" t="s">
        <v>375</v>
      </c>
      <c r="W165" s="1373"/>
    </row>
    <row r="166" spans="2:23" ht="12" customHeight="1">
      <c r="B166" s="1377">
        <v>73</v>
      </c>
      <c r="C166" s="361"/>
      <c r="D166" s="1379"/>
      <c r="E166" s="1381"/>
      <c r="F166" s="1382"/>
      <c r="G166" s="1385"/>
      <c r="H166" s="1387"/>
      <c r="I166" s="1388"/>
      <c r="J166" s="1389"/>
      <c r="K166" s="1372" t="s">
        <v>371</v>
      </c>
      <c r="L166" s="1391"/>
      <c r="M166" s="1392"/>
      <c r="N166" s="1393"/>
      <c r="O166" s="1397" t="s">
        <v>372</v>
      </c>
      <c r="P166" s="1399"/>
      <c r="Q166" s="1369" t="s">
        <v>373</v>
      </c>
      <c r="R166" s="606"/>
      <c r="S166" s="1371"/>
      <c r="T166" s="1371"/>
      <c r="U166" s="1371"/>
      <c r="V166" s="607"/>
      <c r="W166" s="1372" t="s">
        <v>371</v>
      </c>
    </row>
    <row r="167" spans="2:23" ht="20.100000000000001" customHeight="1">
      <c r="B167" s="1378"/>
      <c r="C167" s="362"/>
      <c r="D167" s="1402"/>
      <c r="E167" s="1403"/>
      <c r="F167" s="1404"/>
      <c r="G167" s="1405"/>
      <c r="H167" s="1374"/>
      <c r="I167" s="1375"/>
      <c r="J167" s="1376"/>
      <c r="K167" s="1373"/>
      <c r="L167" s="1406"/>
      <c r="M167" s="1407"/>
      <c r="N167" s="1408"/>
      <c r="O167" s="1409"/>
      <c r="P167" s="1410"/>
      <c r="Q167" s="1370"/>
      <c r="R167" s="608" t="s">
        <v>374</v>
      </c>
      <c r="S167" s="358" t="str">
        <f t="shared" ref="S167" si="73">IF(C167="","",IF(S166="有","19:00",""))</f>
        <v/>
      </c>
      <c r="T167" s="359" t="s">
        <v>41</v>
      </c>
      <c r="U167" s="360"/>
      <c r="V167" s="609" t="s">
        <v>375</v>
      </c>
      <c r="W167" s="1373"/>
    </row>
    <row r="168" spans="2:23" ht="12" customHeight="1">
      <c r="B168" s="1377">
        <v>74</v>
      </c>
      <c r="C168" s="361"/>
      <c r="D168" s="1379"/>
      <c r="E168" s="1381"/>
      <c r="F168" s="1382"/>
      <c r="G168" s="1385"/>
      <c r="H168" s="1387"/>
      <c r="I168" s="1388"/>
      <c r="J168" s="1389"/>
      <c r="K168" s="1372" t="s">
        <v>371</v>
      </c>
      <c r="L168" s="1391"/>
      <c r="M168" s="1392"/>
      <c r="N168" s="1393"/>
      <c r="O168" s="1397" t="s">
        <v>372</v>
      </c>
      <c r="P168" s="1399"/>
      <c r="Q168" s="1369" t="s">
        <v>373</v>
      </c>
      <c r="R168" s="606"/>
      <c r="S168" s="1371"/>
      <c r="T168" s="1371"/>
      <c r="U168" s="1371"/>
      <c r="V168" s="607"/>
      <c r="W168" s="1372" t="s">
        <v>371</v>
      </c>
    </row>
    <row r="169" spans="2:23" ht="20.100000000000001" customHeight="1">
      <c r="B169" s="1378"/>
      <c r="C169" s="362"/>
      <c r="D169" s="1402"/>
      <c r="E169" s="1403"/>
      <c r="F169" s="1404"/>
      <c r="G169" s="1405"/>
      <c r="H169" s="1374"/>
      <c r="I169" s="1375"/>
      <c r="J169" s="1376"/>
      <c r="K169" s="1373"/>
      <c r="L169" s="1406"/>
      <c r="M169" s="1407"/>
      <c r="N169" s="1408"/>
      <c r="O169" s="1409"/>
      <c r="P169" s="1410"/>
      <c r="Q169" s="1370"/>
      <c r="R169" s="608" t="s">
        <v>374</v>
      </c>
      <c r="S169" s="358" t="str">
        <f t="shared" ref="S169" si="74">IF(C169="","",IF(S168="有","19:00",""))</f>
        <v/>
      </c>
      <c r="T169" s="359" t="s">
        <v>41</v>
      </c>
      <c r="U169" s="360"/>
      <c r="V169" s="609" t="s">
        <v>375</v>
      </c>
      <c r="W169" s="1373"/>
    </row>
    <row r="170" spans="2:23" ht="12" customHeight="1">
      <c r="B170" s="1377">
        <v>75</v>
      </c>
      <c r="C170" s="361"/>
      <c r="D170" s="1379"/>
      <c r="E170" s="1381"/>
      <c r="F170" s="1382"/>
      <c r="G170" s="1385"/>
      <c r="H170" s="1387"/>
      <c r="I170" s="1388"/>
      <c r="J170" s="1389"/>
      <c r="K170" s="1372" t="s">
        <v>371</v>
      </c>
      <c r="L170" s="1391"/>
      <c r="M170" s="1392"/>
      <c r="N170" s="1393"/>
      <c r="O170" s="1397" t="s">
        <v>372</v>
      </c>
      <c r="P170" s="1399"/>
      <c r="Q170" s="1369" t="s">
        <v>373</v>
      </c>
      <c r="R170" s="606"/>
      <c r="S170" s="1371"/>
      <c r="T170" s="1371"/>
      <c r="U170" s="1371"/>
      <c r="V170" s="607"/>
      <c r="W170" s="1372" t="s">
        <v>371</v>
      </c>
    </row>
    <row r="171" spans="2:23" ht="20.100000000000001" customHeight="1">
      <c r="B171" s="1378"/>
      <c r="C171" s="362"/>
      <c r="D171" s="1402"/>
      <c r="E171" s="1403"/>
      <c r="F171" s="1404"/>
      <c r="G171" s="1405"/>
      <c r="H171" s="1374"/>
      <c r="I171" s="1375"/>
      <c r="J171" s="1376"/>
      <c r="K171" s="1373"/>
      <c r="L171" s="1406"/>
      <c r="M171" s="1407"/>
      <c r="N171" s="1408"/>
      <c r="O171" s="1409"/>
      <c r="P171" s="1410"/>
      <c r="Q171" s="1370"/>
      <c r="R171" s="608" t="s">
        <v>374</v>
      </c>
      <c r="S171" s="358" t="str">
        <f t="shared" ref="S171" si="75">IF(C171="","",IF(S170="有","19:00",""))</f>
        <v/>
      </c>
      <c r="T171" s="359" t="s">
        <v>41</v>
      </c>
      <c r="U171" s="360"/>
      <c r="V171" s="609" t="s">
        <v>375</v>
      </c>
      <c r="W171" s="1373"/>
    </row>
    <row r="172" spans="2:23" ht="12" customHeight="1">
      <c r="B172" s="1377">
        <v>76</v>
      </c>
      <c r="C172" s="361"/>
      <c r="D172" s="1379"/>
      <c r="E172" s="1381"/>
      <c r="F172" s="1382"/>
      <c r="G172" s="1385"/>
      <c r="H172" s="1387"/>
      <c r="I172" s="1388"/>
      <c r="J172" s="1389"/>
      <c r="K172" s="1372" t="s">
        <v>371</v>
      </c>
      <c r="L172" s="1391"/>
      <c r="M172" s="1392"/>
      <c r="N172" s="1393"/>
      <c r="O172" s="1397" t="s">
        <v>372</v>
      </c>
      <c r="P172" s="1399"/>
      <c r="Q172" s="1369" t="s">
        <v>373</v>
      </c>
      <c r="R172" s="606"/>
      <c r="S172" s="1371"/>
      <c r="T172" s="1371"/>
      <c r="U172" s="1371"/>
      <c r="V172" s="607"/>
      <c r="W172" s="1372" t="s">
        <v>371</v>
      </c>
    </row>
    <row r="173" spans="2:23" ht="20.100000000000001" customHeight="1">
      <c r="B173" s="1378"/>
      <c r="C173" s="362"/>
      <c r="D173" s="1402"/>
      <c r="E173" s="1403"/>
      <c r="F173" s="1404"/>
      <c r="G173" s="1405"/>
      <c r="H173" s="1374"/>
      <c r="I173" s="1375"/>
      <c r="J173" s="1376"/>
      <c r="K173" s="1373"/>
      <c r="L173" s="1406"/>
      <c r="M173" s="1407"/>
      <c r="N173" s="1408"/>
      <c r="O173" s="1409"/>
      <c r="P173" s="1410"/>
      <c r="Q173" s="1370"/>
      <c r="R173" s="608" t="s">
        <v>374</v>
      </c>
      <c r="S173" s="358" t="str">
        <f t="shared" ref="S173" si="76">IF(C173="","",IF(S172="有","19:00",""))</f>
        <v/>
      </c>
      <c r="T173" s="359" t="s">
        <v>41</v>
      </c>
      <c r="U173" s="360"/>
      <c r="V173" s="609" t="s">
        <v>375</v>
      </c>
      <c r="W173" s="1373"/>
    </row>
    <row r="174" spans="2:23" ht="12" customHeight="1">
      <c r="B174" s="1377">
        <v>77</v>
      </c>
      <c r="C174" s="361"/>
      <c r="D174" s="1379"/>
      <c r="E174" s="1381"/>
      <c r="F174" s="1382"/>
      <c r="G174" s="1385"/>
      <c r="H174" s="1387"/>
      <c r="I174" s="1388"/>
      <c r="J174" s="1389"/>
      <c r="K174" s="1372" t="s">
        <v>371</v>
      </c>
      <c r="L174" s="1391"/>
      <c r="M174" s="1392"/>
      <c r="N174" s="1393"/>
      <c r="O174" s="1397" t="s">
        <v>372</v>
      </c>
      <c r="P174" s="1399"/>
      <c r="Q174" s="1369" t="s">
        <v>373</v>
      </c>
      <c r="R174" s="606"/>
      <c r="S174" s="1371"/>
      <c r="T174" s="1371"/>
      <c r="U174" s="1371"/>
      <c r="V174" s="607"/>
      <c r="W174" s="1372" t="s">
        <v>371</v>
      </c>
    </row>
    <row r="175" spans="2:23" ht="20.100000000000001" customHeight="1">
      <c r="B175" s="1378"/>
      <c r="C175" s="362"/>
      <c r="D175" s="1402"/>
      <c r="E175" s="1403"/>
      <c r="F175" s="1404"/>
      <c r="G175" s="1405"/>
      <c r="H175" s="1374"/>
      <c r="I175" s="1375"/>
      <c r="J175" s="1376"/>
      <c r="K175" s="1373"/>
      <c r="L175" s="1406"/>
      <c r="M175" s="1407"/>
      <c r="N175" s="1408"/>
      <c r="O175" s="1409"/>
      <c r="P175" s="1410"/>
      <c r="Q175" s="1370"/>
      <c r="R175" s="608" t="s">
        <v>374</v>
      </c>
      <c r="S175" s="358" t="str">
        <f t="shared" ref="S175" si="77">IF(C175="","",IF(S174="有","19:00",""))</f>
        <v/>
      </c>
      <c r="T175" s="359" t="s">
        <v>41</v>
      </c>
      <c r="U175" s="360"/>
      <c r="V175" s="609" t="s">
        <v>375</v>
      </c>
      <c r="W175" s="1373"/>
    </row>
    <row r="176" spans="2:23" ht="12" customHeight="1">
      <c r="B176" s="1377">
        <v>78</v>
      </c>
      <c r="C176" s="361"/>
      <c r="D176" s="1379"/>
      <c r="E176" s="1381"/>
      <c r="F176" s="1382"/>
      <c r="G176" s="1385"/>
      <c r="H176" s="1387"/>
      <c r="I176" s="1388"/>
      <c r="J176" s="1389"/>
      <c r="K176" s="1372" t="s">
        <v>371</v>
      </c>
      <c r="L176" s="1391"/>
      <c r="M176" s="1392"/>
      <c r="N176" s="1393"/>
      <c r="O176" s="1397" t="s">
        <v>372</v>
      </c>
      <c r="P176" s="1399"/>
      <c r="Q176" s="1369" t="s">
        <v>373</v>
      </c>
      <c r="R176" s="606"/>
      <c r="S176" s="1371"/>
      <c r="T176" s="1371"/>
      <c r="U176" s="1371"/>
      <c r="V176" s="607"/>
      <c r="W176" s="1372" t="s">
        <v>371</v>
      </c>
    </row>
    <row r="177" spans="2:23" ht="20.100000000000001" customHeight="1">
      <c r="B177" s="1378"/>
      <c r="C177" s="362"/>
      <c r="D177" s="1402"/>
      <c r="E177" s="1403"/>
      <c r="F177" s="1404"/>
      <c r="G177" s="1405"/>
      <c r="H177" s="1374"/>
      <c r="I177" s="1375"/>
      <c r="J177" s="1376"/>
      <c r="K177" s="1373"/>
      <c r="L177" s="1406"/>
      <c r="M177" s="1407"/>
      <c r="N177" s="1408"/>
      <c r="O177" s="1409"/>
      <c r="P177" s="1410"/>
      <c r="Q177" s="1370"/>
      <c r="R177" s="608" t="s">
        <v>374</v>
      </c>
      <c r="S177" s="358" t="str">
        <f t="shared" ref="S177" si="78">IF(C177="","",IF(S176="有","19:00",""))</f>
        <v/>
      </c>
      <c r="T177" s="359" t="s">
        <v>41</v>
      </c>
      <c r="U177" s="360"/>
      <c r="V177" s="609" t="s">
        <v>375</v>
      </c>
      <c r="W177" s="1373"/>
    </row>
    <row r="178" spans="2:23" ht="12" customHeight="1">
      <c r="B178" s="1377">
        <v>79</v>
      </c>
      <c r="C178" s="361"/>
      <c r="D178" s="1379"/>
      <c r="E178" s="1381"/>
      <c r="F178" s="1382"/>
      <c r="G178" s="1385"/>
      <c r="H178" s="1387"/>
      <c r="I178" s="1388"/>
      <c r="J178" s="1389"/>
      <c r="K178" s="1372" t="s">
        <v>371</v>
      </c>
      <c r="L178" s="1391"/>
      <c r="M178" s="1392"/>
      <c r="N178" s="1393"/>
      <c r="O178" s="1397" t="s">
        <v>372</v>
      </c>
      <c r="P178" s="1399"/>
      <c r="Q178" s="1369" t="s">
        <v>373</v>
      </c>
      <c r="R178" s="606"/>
      <c r="S178" s="1371"/>
      <c r="T178" s="1371"/>
      <c r="U178" s="1371"/>
      <c r="V178" s="607"/>
      <c r="W178" s="1372" t="s">
        <v>371</v>
      </c>
    </row>
    <row r="179" spans="2:23" ht="20.100000000000001" customHeight="1">
      <c r="B179" s="1378"/>
      <c r="C179" s="362"/>
      <c r="D179" s="1402"/>
      <c r="E179" s="1403"/>
      <c r="F179" s="1404"/>
      <c r="G179" s="1405"/>
      <c r="H179" s="1374"/>
      <c r="I179" s="1375"/>
      <c r="J179" s="1376"/>
      <c r="K179" s="1373"/>
      <c r="L179" s="1406"/>
      <c r="M179" s="1407"/>
      <c r="N179" s="1408"/>
      <c r="O179" s="1409"/>
      <c r="P179" s="1410"/>
      <c r="Q179" s="1370"/>
      <c r="R179" s="608" t="s">
        <v>374</v>
      </c>
      <c r="S179" s="358" t="str">
        <f t="shared" ref="S179" si="79">IF(C179="","",IF(S178="有","19:00",""))</f>
        <v/>
      </c>
      <c r="T179" s="359" t="s">
        <v>41</v>
      </c>
      <c r="U179" s="360"/>
      <c r="V179" s="609" t="s">
        <v>375</v>
      </c>
      <c r="W179" s="1373"/>
    </row>
    <row r="180" spans="2:23" ht="12" customHeight="1">
      <c r="B180" s="1377">
        <v>80</v>
      </c>
      <c r="C180" s="361"/>
      <c r="D180" s="1379"/>
      <c r="E180" s="1381"/>
      <c r="F180" s="1382"/>
      <c r="G180" s="1385"/>
      <c r="H180" s="1387"/>
      <c r="I180" s="1388"/>
      <c r="J180" s="1389"/>
      <c r="K180" s="1372" t="s">
        <v>371</v>
      </c>
      <c r="L180" s="1391"/>
      <c r="M180" s="1392"/>
      <c r="N180" s="1393"/>
      <c r="O180" s="1397" t="s">
        <v>372</v>
      </c>
      <c r="P180" s="1399"/>
      <c r="Q180" s="1369" t="s">
        <v>373</v>
      </c>
      <c r="R180" s="606"/>
      <c r="S180" s="1371"/>
      <c r="T180" s="1371"/>
      <c r="U180" s="1371"/>
      <c r="V180" s="607"/>
      <c r="W180" s="1372" t="s">
        <v>371</v>
      </c>
    </row>
    <row r="181" spans="2:23" ht="20.100000000000001" customHeight="1">
      <c r="B181" s="1378"/>
      <c r="C181" s="602"/>
      <c r="D181" s="1380"/>
      <c r="E181" s="1383"/>
      <c r="F181" s="1384"/>
      <c r="G181" s="1386"/>
      <c r="H181" s="1374"/>
      <c r="I181" s="1375"/>
      <c r="J181" s="1376"/>
      <c r="K181" s="1390"/>
      <c r="L181" s="1394"/>
      <c r="M181" s="1395"/>
      <c r="N181" s="1396"/>
      <c r="O181" s="1398"/>
      <c r="P181" s="1400"/>
      <c r="Q181" s="1401"/>
      <c r="R181" s="610" t="s">
        <v>374</v>
      </c>
      <c r="S181" s="603" t="str">
        <f t="shared" ref="S181" si="80">IF(C181="","",IF(S180="有","19:00",""))</f>
        <v/>
      </c>
      <c r="T181" s="604" t="s">
        <v>41</v>
      </c>
      <c r="U181" s="605"/>
      <c r="V181" s="611" t="s">
        <v>375</v>
      </c>
      <c r="W181" s="1390"/>
    </row>
  </sheetData>
  <sheetProtection sheet="1" objects="1" scenarios="1"/>
  <mergeCells count="1134">
    <mergeCell ref="AH14:AI14"/>
    <mergeCell ref="AJ14:AK14"/>
    <mergeCell ref="Z16:AA16"/>
    <mergeCell ref="AC16:AD16"/>
    <mergeCell ref="AE16:AF16"/>
    <mergeCell ref="AH16:AI16"/>
    <mergeCell ref="AJ16:AK16"/>
    <mergeCell ref="AL16:AN16"/>
    <mergeCell ref="AO16:AQ16"/>
    <mergeCell ref="Z14:AA14"/>
    <mergeCell ref="AC14:AD14"/>
    <mergeCell ref="AH17:AI17"/>
    <mergeCell ref="AJ17:AK17"/>
    <mergeCell ref="AL17:AN17"/>
    <mergeCell ref="AO17:AQ17"/>
    <mergeCell ref="Z18:AA18"/>
    <mergeCell ref="AC18:AD18"/>
    <mergeCell ref="AE18:AF18"/>
    <mergeCell ref="AH18:AI18"/>
    <mergeCell ref="AJ18:AK18"/>
    <mergeCell ref="AL18:AN18"/>
    <mergeCell ref="AO18:AQ18"/>
    <mergeCell ref="AL14:AN14"/>
    <mergeCell ref="AO14:AQ14"/>
    <mergeCell ref="Z15:AA15"/>
    <mergeCell ref="AC15:AD15"/>
    <mergeCell ref="AE15:AF15"/>
    <mergeCell ref="AH15:AI15"/>
    <mergeCell ref="AJ15:AK15"/>
    <mergeCell ref="AL15:AN15"/>
    <mergeCell ref="AO15:AQ15"/>
    <mergeCell ref="AE14:AF14"/>
    <mergeCell ref="W64:W65"/>
    <mergeCell ref="B64:B65"/>
    <mergeCell ref="D64:D65"/>
    <mergeCell ref="E64:F65"/>
    <mergeCell ref="G64:G65"/>
    <mergeCell ref="K64:K65"/>
    <mergeCell ref="L64:N65"/>
    <mergeCell ref="O64:O65"/>
    <mergeCell ref="P64:P65"/>
    <mergeCell ref="Q64:Q65"/>
    <mergeCell ref="H64:J64"/>
    <mergeCell ref="H65:J65"/>
    <mergeCell ref="I6:M6"/>
    <mergeCell ref="D6:F6"/>
    <mergeCell ref="U14:V14"/>
    <mergeCell ref="U15:V15"/>
    <mergeCell ref="U16:V16"/>
    <mergeCell ref="U17:V17"/>
    <mergeCell ref="W60:W61"/>
    <mergeCell ref="B62:B63"/>
    <mergeCell ref="D62:D63"/>
    <mergeCell ref="E62:F63"/>
    <mergeCell ref="G62:G63"/>
    <mergeCell ref="K62:K63"/>
    <mergeCell ref="L62:N63"/>
    <mergeCell ref="O62:O63"/>
    <mergeCell ref="P62:P63"/>
    <mergeCell ref="Q62:Q63"/>
    <mergeCell ref="W62:W63"/>
    <mergeCell ref="B60:B61"/>
    <mergeCell ref="D60:D61"/>
    <mergeCell ref="E60:F61"/>
    <mergeCell ref="G60:G61"/>
    <mergeCell ref="K60:K61"/>
    <mergeCell ref="L60:N61"/>
    <mergeCell ref="O60:O61"/>
    <mergeCell ref="P60:P61"/>
    <mergeCell ref="Q60:Q61"/>
    <mergeCell ref="H60:J60"/>
    <mergeCell ref="H61:J61"/>
    <mergeCell ref="H62:J62"/>
    <mergeCell ref="H63:J63"/>
    <mergeCell ref="P42:P43"/>
    <mergeCell ref="Q42:Q43"/>
    <mergeCell ref="O46:O47"/>
    <mergeCell ref="P46:P47"/>
    <mergeCell ref="Q46:Q47"/>
    <mergeCell ref="D50:D51"/>
    <mergeCell ref="E50:F51"/>
    <mergeCell ref="G50:G51"/>
    <mergeCell ref="K50:K51"/>
    <mergeCell ref="E42:F43"/>
    <mergeCell ref="G42:G43"/>
    <mergeCell ref="H42:J42"/>
    <mergeCell ref="K42:K43"/>
    <mergeCell ref="L42:N43"/>
    <mergeCell ref="Q54:Q55"/>
    <mergeCell ref="G48:G49"/>
    <mergeCell ref="H48:J48"/>
    <mergeCell ref="K48:K49"/>
    <mergeCell ref="L48:N49"/>
    <mergeCell ref="O48:O49"/>
    <mergeCell ref="P48:P49"/>
    <mergeCell ref="Q48:Q49"/>
    <mergeCell ref="B58:B59"/>
    <mergeCell ref="D58:D59"/>
    <mergeCell ref="E58:F59"/>
    <mergeCell ref="G58:G59"/>
    <mergeCell ref="K58:K59"/>
    <mergeCell ref="L58:N59"/>
    <mergeCell ref="O58:O59"/>
    <mergeCell ref="P58:P59"/>
    <mergeCell ref="Q58:Q59"/>
    <mergeCell ref="H58:J58"/>
    <mergeCell ref="H59:J59"/>
    <mergeCell ref="W58:W59"/>
    <mergeCell ref="W26:W27"/>
    <mergeCell ref="B28:B29"/>
    <mergeCell ref="D28:D29"/>
    <mergeCell ref="E28:F29"/>
    <mergeCell ref="G28:G29"/>
    <mergeCell ref="K28:K29"/>
    <mergeCell ref="L28:N29"/>
    <mergeCell ref="O28:O29"/>
    <mergeCell ref="P28:P29"/>
    <mergeCell ref="Q28:Q29"/>
    <mergeCell ref="W28:W29"/>
    <mergeCell ref="B26:B27"/>
    <mergeCell ref="D26:D27"/>
    <mergeCell ref="E26:F27"/>
    <mergeCell ref="G26:G27"/>
    <mergeCell ref="K26:K27"/>
    <mergeCell ref="L26:N27"/>
    <mergeCell ref="P26:P27"/>
    <mergeCell ref="Q26:Q27"/>
    <mergeCell ref="O26:O27"/>
    <mergeCell ref="P30:P31"/>
    <mergeCell ref="Q30:Q31"/>
    <mergeCell ref="W34:W35"/>
    <mergeCell ref="W36:W37"/>
    <mergeCell ref="B36:B37"/>
    <mergeCell ref="D36:D37"/>
    <mergeCell ref="E36:F37"/>
    <mergeCell ref="G36:G37"/>
    <mergeCell ref="K36:K37"/>
    <mergeCell ref="B30:B31"/>
    <mergeCell ref="D30:D31"/>
    <mergeCell ref="E30:F31"/>
    <mergeCell ref="G30:G31"/>
    <mergeCell ref="K30:K31"/>
    <mergeCell ref="W32:W33"/>
    <mergeCell ref="G34:G35"/>
    <mergeCell ref="K34:K35"/>
    <mergeCell ref="L34:N35"/>
    <mergeCell ref="O34:O35"/>
    <mergeCell ref="P34:P35"/>
    <mergeCell ref="Q34:Q35"/>
    <mergeCell ref="G32:G33"/>
    <mergeCell ref="K32:K33"/>
    <mergeCell ref="L32:N33"/>
    <mergeCell ref="O32:O33"/>
    <mergeCell ref="P32:P33"/>
    <mergeCell ref="Q32:Q33"/>
    <mergeCell ref="B34:B35"/>
    <mergeCell ref="D34:D35"/>
    <mergeCell ref="E34:F35"/>
    <mergeCell ref="H33:J33"/>
    <mergeCell ref="H34:J34"/>
    <mergeCell ref="W20:W21"/>
    <mergeCell ref="B20:B21"/>
    <mergeCell ref="D20:F20"/>
    <mergeCell ref="G20:G21"/>
    <mergeCell ref="H20:J21"/>
    <mergeCell ref="W22:W23"/>
    <mergeCell ref="K20:K21"/>
    <mergeCell ref="L20:N20"/>
    <mergeCell ref="S22:U22"/>
    <mergeCell ref="H22:J22"/>
    <mergeCell ref="H23:J23"/>
    <mergeCell ref="W30:W31"/>
    <mergeCell ref="B32:B33"/>
    <mergeCell ref="D32:D33"/>
    <mergeCell ref="E32:F33"/>
    <mergeCell ref="K22:K23"/>
    <mergeCell ref="L22:N23"/>
    <mergeCell ref="O22:O23"/>
    <mergeCell ref="P22:P23"/>
    <mergeCell ref="Q22:Q23"/>
    <mergeCell ref="D24:D25"/>
    <mergeCell ref="E24:F25"/>
    <mergeCell ref="G24:G25"/>
    <mergeCell ref="K24:K25"/>
    <mergeCell ref="L24:N25"/>
    <mergeCell ref="B24:B25"/>
    <mergeCell ref="O24:O25"/>
    <mergeCell ref="P24:P25"/>
    <mergeCell ref="Q24:Q25"/>
    <mergeCell ref="W24:W25"/>
    <mergeCell ref="L30:N31"/>
    <mergeCell ref="O30:O31"/>
    <mergeCell ref="E18:F18"/>
    <mergeCell ref="E16:F16"/>
    <mergeCell ref="J14:K14"/>
    <mergeCell ref="L14:M14"/>
    <mergeCell ref="G15:H15"/>
    <mergeCell ref="G17:H17"/>
    <mergeCell ref="G18:H18"/>
    <mergeCell ref="G16:H16"/>
    <mergeCell ref="B18:C18"/>
    <mergeCell ref="J18:K18"/>
    <mergeCell ref="L18:M18"/>
    <mergeCell ref="E21:F21"/>
    <mergeCell ref="L21:N21"/>
    <mergeCell ref="B22:B23"/>
    <mergeCell ref="D22:D23"/>
    <mergeCell ref="E22:F23"/>
    <mergeCell ref="G22:G23"/>
    <mergeCell ref="N18:P18"/>
    <mergeCell ref="N16:P16"/>
    <mergeCell ref="O20:Q21"/>
    <mergeCell ref="Q14:S14"/>
    <mergeCell ref="Q15:S15"/>
    <mergeCell ref="Q17:S17"/>
    <mergeCell ref="Q18:S18"/>
    <mergeCell ref="Q16:S16"/>
    <mergeCell ref="R20:V21"/>
    <mergeCell ref="Z17:AA17"/>
    <mergeCell ref="AC17:AD17"/>
    <mergeCell ref="AE17:AF17"/>
    <mergeCell ref="B4:W4"/>
    <mergeCell ref="O6:V6"/>
    <mergeCell ref="I2:W2"/>
    <mergeCell ref="Q3:W3"/>
    <mergeCell ref="B8:W8"/>
    <mergeCell ref="B17:C17"/>
    <mergeCell ref="B15:C15"/>
    <mergeCell ref="B9:W9"/>
    <mergeCell ref="B10:W12"/>
    <mergeCell ref="B14:C14"/>
    <mergeCell ref="J15:K15"/>
    <mergeCell ref="J17:K17"/>
    <mergeCell ref="J16:K16"/>
    <mergeCell ref="L15:M15"/>
    <mergeCell ref="L17:M17"/>
    <mergeCell ref="L16:M16"/>
    <mergeCell ref="N14:P14"/>
    <mergeCell ref="N15:P15"/>
    <mergeCell ref="N17:P17"/>
    <mergeCell ref="B16:C16"/>
    <mergeCell ref="E14:F14"/>
    <mergeCell ref="G14:H14"/>
    <mergeCell ref="E15:F15"/>
    <mergeCell ref="E17:F17"/>
    <mergeCell ref="H24:J24"/>
    <mergeCell ref="H25:J25"/>
    <mergeCell ref="H26:J26"/>
    <mergeCell ref="H27:J27"/>
    <mergeCell ref="H28:J28"/>
    <mergeCell ref="H29:J29"/>
    <mergeCell ref="H30:J30"/>
    <mergeCell ref="H31:J31"/>
    <mergeCell ref="H32:J32"/>
    <mergeCell ref="S56:U56"/>
    <mergeCell ref="S58:U58"/>
    <mergeCell ref="S60:U60"/>
    <mergeCell ref="S62:U62"/>
    <mergeCell ref="S64:U64"/>
    <mergeCell ref="S24:U24"/>
    <mergeCell ref="S26:U26"/>
    <mergeCell ref="S28:U28"/>
    <mergeCell ref="S30:U30"/>
    <mergeCell ref="S32:U32"/>
    <mergeCell ref="S34:U34"/>
    <mergeCell ref="S36:U36"/>
    <mergeCell ref="S38:U38"/>
    <mergeCell ref="S42:U42"/>
    <mergeCell ref="S46:U46"/>
    <mergeCell ref="Q36:Q37"/>
    <mergeCell ref="L36:N37"/>
    <mergeCell ref="O36:O37"/>
    <mergeCell ref="P36:P37"/>
    <mergeCell ref="O38:O39"/>
    <mergeCell ref="P38:P39"/>
    <mergeCell ref="Q38:Q39"/>
    <mergeCell ref="O42:O43"/>
    <mergeCell ref="H35:J35"/>
    <mergeCell ref="H36:J36"/>
    <mergeCell ref="H37:J37"/>
    <mergeCell ref="H50:J50"/>
    <mergeCell ref="W38:W39"/>
    <mergeCell ref="H39:J39"/>
    <mergeCell ref="B40:B41"/>
    <mergeCell ref="D40:D41"/>
    <mergeCell ref="E40:F41"/>
    <mergeCell ref="G40:G41"/>
    <mergeCell ref="H40:J40"/>
    <mergeCell ref="K40:K41"/>
    <mergeCell ref="L40:N41"/>
    <mergeCell ref="O40:O41"/>
    <mergeCell ref="P40:P41"/>
    <mergeCell ref="Q40:Q41"/>
    <mergeCell ref="S40:U40"/>
    <mergeCell ref="W40:W41"/>
    <mergeCell ref="H41:J41"/>
    <mergeCell ref="B38:B39"/>
    <mergeCell ref="D38:D39"/>
    <mergeCell ref="E38:F39"/>
    <mergeCell ref="G38:G39"/>
    <mergeCell ref="H38:J38"/>
    <mergeCell ref="K38:K39"/>
    <mergeCell ref="L38:N39"/>
    <mergeCell ref="W46:W47"/>
    <mergeCell ref="H47:J47"/>
    <mergeCell ref="B48:B49"/>
    <mergeCell ref="D48:D49"/>
    <mergeCell ref="E48:F49"/>
    <mergeCell ref="S48:U48"/>
    <mergeCell ref="W48:W49"/>
    <mergeCell ref="H49:J49"/>
    <mergeCell ref="W42:W43"/>
    <mergeCell ref="H43:J43"/>
    <mergeCell ref="B44:B45"/>
    <mergeCell ref="D44:D45"/>
    <mergeCell ref="E44:F45"/>
    <mergeCell ref="G44:G45"/>
    <mergeCell ref="H44:J44"/>
    <mergeCell ref="K44:K45"/>
    <mergeCell ref="L44:N45"/>
    <mergeCell ref="O44:O45"/>
    <mergeCell ref="P44:P45"/>
    <mergeCell ref="Q44:Q45"/>
    <mergeCell ref="S44:U44"/>
    <mergeCell ref="W44:W45"/>
    <mergeCell ref="H45:J45"/>
    <mergeCell ref="B42:B43"/>
    <mergeCell ref="D42:D43"/>
    <mergeCell ref="B46:B47"/>
    <mergeCell ref="D46:D47"/>
    <mergeCell ref="E46:F47"/>
    <mergeCell ref="G46:G47"/>
    <mergeCell ref="H46:J46"/>
    <mergeCell ref="K46:K47"/>
    <mergeCell ref="L46:N47"/>
    <mergeCell ref="L50:N51"/>
    <mergeCell ref="O50:O51"/>
    <mergeCell ref="P50:P51"/>
    <mergeCell ref="Q50:Q51"/>
    <mergeCell ref="S50:U50"/>
    <mergeCell ref="W50:W51"/>
    <mergeCell ref="H51:J51"/>
    <mergeCell ref="B52:B53"/>
    <mergeCell ref="D52:D53"/>
    <mergeCell ref="E52:F53"/>
    <mergeCell ref="G52:G53"/>
    <mergeCell ref="H52:J52"/>
    <mergeCell ref="K52:K53"/>
    <mergeCell ref="L52:N53"/>
    <mergeCell ref="O52:O53"/>
    <mergeCell ref="P52:P53"/>
    <mergeCell ref="Q52:Q53"/>
    <mergeCell ref="S52:U52"/>
    <mergeCell ref="W52:W53"/>
    <mergeCell ref="H53:J53"/>
    <mergeCell ref="B50:B51"/>
    <mergeCell ref="S54:U54"/>
    <mergeCell ref="W54:W55"/>
    <mergeCell ref="H55:J55"/>
    <mergeCell ref="B56:B57"/>
    <mergeCell ref="D56:D57"/>
    <mergeCell ref="E56:F57"/>
    <mergeCell ref="G56:G57"/>
    <mergeCell ref="H56:J56"/>
    <mergeCell ref="K56:K57"/>
    <mergeCell ref="L56:N57"/>
    <mergeCell ref="O56:O57"/>
    <mergeCell ref="P56:P57"/>
    <mergeCell ref="Q56:Q57"/>
    <mergeCell ref="H57:J57"/>
    <mergeCell ref="B54:B55"/>
    <mergeCell ref="D54:D55"/>
    <mergeCell ref="E54:F55"/>
    <mergeCell ref="G54:G55"/>
    <mergeCell ref="H54:J54"/>
    <mergeCell ref="K54:K55"/>
    <mergeCell ref="L54:N55"/>
    <mergeCell ref="O54:O55"/>
    <mergeCell ref="P54:P55"/>
    <mergeCell ref="W56:W57"/>
    <mergeCell ref="Q66:Q67"/>
    <mergeCell ref="S66:U66"/>
    <mergeCell ref="W66:W67"/>
    <mergeCell ref="H67:J67"/>
    <mergeCell ref="B68:B69"/>
    <mergeCell ref="D68:D69"/>
    <mergeCell ref="E68:F69"/>
    <mergeCell ref="G68:G69"/>
    <mergeCell ref="H68:J68"/>
    <mergeCell ref="K68:K69"/>
    <mergeCell ref="L68:N69"/>
    <mergeCell ref="O68:O69"/>
    <mergeCell ref="P68:P69"/>
    <mergeCell ref="Q68:Q69"/>
    <mergeCell ref="S68:U68"/>
    <mergeCell ref="W68:W69"/>
    <mergeCell ref="H69:J69"/>
    <mergeCell ref="B66:B67"/>
    <mergeCell ref="D66:D67"/>
    <mergeCell ref="E66:F67"/>
    <mergeCell ref="G66:G67"/>
    <mergeCell ref="H66:J66"/>
    <mergeCell ref="K66:K67"/>
    <mergeCell ref="L66:N67"/>
    <mergeCell ref="O66:O67"/>
    <mergeCell ref="P66:P67"/>
    <mergeCell ref="Q70:Q71"/>
    <mergeCell ref="S70:U70"/>
    <mergeCell ref="W70:W71"/>
    <mergeCell ref="H71:J71"/>
    <mergeCell ref="B72:B73"/>
    <mergeCell ref="D72:D73"/>
    <mergeCell ref="E72:F73"/>
    <mergeCell ref="G72:G73"/>
    <mergeCell ref="H72:J72"/>
    <mergeCell ref="K72:K73"/>
    <mergeCell ref="L72:N73"/>
    <mergeCell ref="O72:O73"/>
    <mergeCell ref="P72:P73"/>
    <mergeCell ref="Q72:Q73"/>
    <mergeCell ref="S72:U72"/>
    <mergeCell ref="W72:W73"/>
    <mergeCell ref="H73:J73"/>
    <mergeCell ref="B70:B71"/>
    <mergeCell ref="D70:D71"/>
    <mergeCell ref="E70:F71"/>
    <mergeCell ref="G70:G71"/>
    <mergeCell ref="H70:J70"/>
    <mergeCell ref="K70:K71"/>
    <mergeCell ref="L70:N71"/>
    <mergeCell ref="O70:O71"/>
    <mergeCell ref="P70:P71"/>
    <mergeCell ref="Q74:Q75"/>
    <mergeCell ref="S74:U74"/>
    <mergeCell ref="W74:W75"/>
    <mergeCell ref="H75:J75"/>
    <mergeCell ref="B76:B77"/>
    <mergeCell ref="D76:D77"/>
    <mergeCell ref="E76:F77"/>
    <mergeCell ref="G76:G77"/>
    <mergeCell ref="H76:J76"/>
    <mergeCell ref="K76:K77"/>
    <mergeCell ref="L76:N77"/>
    <mergeCell ref="O76:O77"/>
    <mergeCell ref="P76:P77"/>
    <mergeCell ref="Q76:Q77"/>
    <mergeCell ref="S76:U76"/>
    <mergeCell ref="W76:W77"/>
    <mergeCell ref="H77:J77"/>
    <mergeCell ref="B74:B75"/>
    <mergeCell ref="D74:D75"/>
    <mergeCell ref="E74:F75"/>
    <mergeCell ref="G74:G75"/>
    <mergeCell ref="H74:J74"/>
    <mergeCell ref="K74:K75"/>
    <mergeCell ref="L74:N75"/>
    <mergeCell ref="O74:O75"/>
    <mergeCell ref="P74:P75"/>
    <mergeCell ref="Q78:Q79"/>
    <mergeCell ref="S78:U78"/>
    <mergeCell ref="W78:W79"/>
    <mergeCell ref="H79:J79"/>
    <mergeCell ref="B80:B81"/>
    <mergeCell ref="D80:D81"/>
    <mergeCell ref="E80:F81"/>
    <mergeCell ref="G80:G81"/>
    <mergeCell ref="H80:J80"/>
    <mergeCell ref="K80:K81"/>
    <mergeCell ref="L80:N81"/>
    <mergeCell ref="O80:O81"/>
    <mergeCell ref="P80:P81"/>
    <mergeCell ref="Q80:Q81"/>
    <mergeCell ref="S80:U80"/>
    <mergeCell ref="W80:W81"/>
    <mergeCell ref="H81:J81"/>
    <mergeCell ref="B78:B79"/>
    <mergeCell ref="D78:D79"/>
    <mergeCell ref="E78:F79"/>
    <mergeCell ref="G78:G79"/>
    <mergeCell ref="H78:J78"/>
    <mergeCell ref="K78:K79"/>
    <mergeCell ref="L78:N79"/>
    <mergeCell ref="O78:O79"/>
    <mergeCell ref="P78:P79"/>
    <mergeCell ref="Q82:Q83"/>
    <mergeCell ref="S82:U82"/>
    <mergeCell ref="W82:W83"/>
    <mergeCell ref="H83:J83"/>
    <mergeCell ref="B84:B85"/>
    <mergeCell ref="D84:D85"/>
    <mergeCell ref="E84:F85"/>
    <mergeCell ref="G84:G85"/>
    <mergeCell ref="H84:J84"/>
    <mergeCell ref="K84:K85"/>
    <mergeCell ref="L84:N85"/>
    <mergeCell ref="O84:O85"/>
    <mergeCell ref="P84:P85"/>
    <mergeCell ref="Q84:Q85"/>
    <mergeCell ref="S84:U84"/>
    <mergeCell ref="W84:W85"/>
    <mergeCell ref="H85:J85"/>
    <mergeCell ref="B82:B83"/>
    <mergeCell ref="D82:D83"/>
    <mergeCell ref="E82:F83"/>
    <mergeCell ref="G82:G83"/>
    <mergeCell ref="H82:J82"/>
    <mergeCell ref="K82:K83"/>
    <mergeCell ref="L82:N83"/>
    <mergeCell ref="O82:O83"/>
    <mergeCell ref="P82:P83"/>
    <mergeCell ref="Q86:Q87"/>
    <mergeCell ref="S86:U86"/>
    <mergeCell ref="W86:W87"/>
    <mergeCell ref="H87:J87"/>
    <mergeCell ref="B88:B89"/>
    <mergeCell ref="D88:D89"/>
    <mergeCell ref="E88:F89"/>
    <mergeCell ref="G88:G89"/>
    <mergeCell ref="H88:J88"/>
    <mergeCell ref="K88:K89"/>
    <mergeCell ref="L88:N89"/>
    <mergeCell ref="O88:O89"/>
    <mergeCell ref="P88:P89"/>
    <mergeCell ref="Q88:Q89"/>
    <mergeCell ref="S88:U88"/>
    <mergeCell ref="W88:W89"/>
    <mergeCell ref="H89:J89"/>
    <mergeCell ref="B86:B87"/>
    <mergeCell ref="D86:D87"/>
    <mergeCell ref="E86:F87"/>
    <mergeCell ref="G86:G87"/>
    <mergeCell ref="H86:J86"/>
    <mergeCell ref="K86:K87"/>
    <mergeCell ref="L86:N87"/>
    <mergeCell ref="O86:O87"/>
    <mergeCell ref="P86:P87"/>
    <mergeCell ref="Q90:Q91"/>
    <mergeCell ref="S90:U90"/>
    <mergeCell ref="W90:W91"/>
    <mergeCell ref="H91:J91"/>
    <mergeCell ref="B92:B93"/>
    <mergeCell ref="D92:D93"/>
    <mergeCell ref="E92:F93"/>
    <mergeCell ref="G92:G93"/>
    <mergeCell ref="H92:J92"/>
    <mergeCell ref="K92:K93"/>
    <mergeCell ref="L92:N93"/>
    <mergeCell ref="O92:O93"/>
    <mergeCell ref="P92:P93"/>
    <mergeCell ref="Q92:Q93"/>
    <mergeCell ref="S92:U92"/>
    <mergeCell ref="W92:W93"/>
    <mergeCell ref="H93:J93"/>
    <mergeCell ref="B90:B91"/>
    <mergeCell ref="D90:D91"/>
    <mergeCell ref="E90:F91"/>
    <mergeCell ref="G90:G91"/>
    <mergeCell ref="H90:J90"/>
    <mergeCell ref="K90:K91"/>
    <mergeCell ref="L90:N91"/>
    <mergeCell ref="O90:O91"/>
    <mergeCell ref="P90:P91"/>
    <mergeCell ref="Q94:Q95"/>
    <mergeCell ref="S94:U94"/>
    <mergeCell ref="W94:W95"/>
    <mergeCell ref="H95:J95"/>
    <mergeCell ref="B96:B97"/>
    <mergeCell ref="D96:D97"/>
    <mergeCell ref="E96:F97"/>
    <mergeCell ref="G96:G97"/>
    <mergeCell ref="H96:J96"/>
    <mergeCell ref="K96:K97"/>
    <mergeCell ref="L96:N97"/>
    <mergeCell ref="O96:O97"/>
    <mergeCell ref="P96:P97"/>
    <mergeCell ref="Q96:Q97"/>
    <mergeCell ref="S96:U96"/>
    <mergeCell ref="W96:W97"/>
    <mergeCell ref="H97:J97"/>
    <mergeCell ref="B94:B95"/>
    <mergeCell ref="D94:D95"/>
    <mergeCell ref="E94:F95"/>
    <mergeCell ref="G94:G95"/>
    <mergeCell ref="H94:J94"/>
    <mergeCell ref="K94:K95"/>
    <mergeCell ref="L94:N95"/>
    <mergeCell ref="O94:O95"/>
    <mergeCell ref="P94:P95"/>
    <mergeCell ref="Q98:Q99"/>
    <mergeCell ref="S98:U98"/>
    <mergeCell ref="W98:W99"/>
    <mergeCell ref="H99:J99"/>
    <mergeCell ref="B100:B101"/>
    <mergeCell ref="D100:D101"/>
    <mergeCell ref="E100:F101"/>
    <mergeCell ref="G100:G101"/>
    <mergeCell ref="H100:J100"/>
    <mergeCell ref="K100:K101"/>
    <mergeCell ref="L100:N101"/>
    <mergeCell ref="O100:O101"/>
    <mergeCell ref="P100:P101"/>
    <mergeCell ref="Q100:Q101"/>
    <mergeCell ref="S100:U100"/>
    <mergeCell ref="W100:W101"/>
    <mergeCell ref="H101:J101"/>
    <mergeCell ref="B98:B99"/>
    <mergeCell ref="D98:D99"/>
    <mergeCell ref="E98:F99"/>
    <mergeCell ref="G98:G99"/>
    <mergeCell ref="H98:J98"/>
    <mergeCell ref="K98:K99"/>
    <mergeCell ref="L98:N99"/>
    <mergeCell ref="O98:O99"/>
    <mergeCell ref="P98:P99"/>
    <mergeCell ref="Q102:Q103"/>
    <mergeCell ref="S102:U102"/>
    <mergeCell ref="W102:W103"/>
    <mergeCell ref="H103:J103"/>
    <mergeCell ref="B104:B105"/>
    <mergeCell ref="D104:D105"/>
    <mergeCell ref="E104:F105"/>
    <mergeCell ref="G104:G105"/>
    <mergeCell ref="H104:J104"/>
    <mergeCell ref="K104:K105"/>
    <mergeCell ref="L104:N105"/>
    <mergeCell ref="O104:O105"/>
    <mergeCell ref="P104:P105"/>
    <mergeCell ref="Q104:Q105"/>
    <mergeCell ref="S104:U104"/>
    <mergeCell ref="W104:W105"/>
    <mergeCell ref="H105:J105"/>
    <mergeCell ref="B102:B103"/>
    <mergeCell ref="D102:D103"/>
    <mergeCell ref="E102:F103"/>
    <mergeCell ref="G102:G103"/>
    <mergeCell ref="H102:J102"/>
    <mergeCell ref="K102:K103"/>
    <mergeCell ref="L102:N103"/>
    <mergeCell ref="O102:O103"/>
    <mergeCell ref="P102:P103"/>
    <mergeCell ref="Q106:Q107"/>
    <mergeCell ref="S106:U106"/>
    <mergeCell ref="W106:W107"/>
    <mergeCell ref="H107:J107"/>
    <mergeCell ref="B108:B109"/>
    <mergeCell ref="D108:D109"/>
    <mergeCell ref="E108:F109"/>
    <mergeCell ref="G108:G109"/>
    <mergeCell ref="H108:J108"/>
    <mergeCell ref="K108:K109"/>
    <mergeCell ref="L108:N109"/>
    <mergeCell ref="O108:O109"/>
    <mergeCell ref="P108:P109"/>
    <mergeCell ref="Q108:Q109"/>
    <mergeCell ref="S108:U108"/>
    <mergeCell ref="W108:W109"/>
    <mergeCell ref="H109:J109"/>
    <mergeCell ref="B106:B107"/>
    <mergeCell ref="D106:D107"/>
    <mergeCell ref="E106:F107"/>
    <mergeCell ref="G106:G107"/>
    <mergeCell ref="H106:J106"/>
    <mergeCell ref="K106:K107"/>
    <mergeCell ref="L106:N107"/>
    <mergeCell ref="O106:O107"/>
    <mergeCell ref="P106:P107"/>
    <mergeCell ref="Q110:Q111"/>
    <mergeCell ref="S110:U110"/>
    <mergeCell ref="W110:W111"/>
    <mergeCell ref="H111:J111"/>
    <mergeCell ref="B112:B113"/>
    <mergeCell ref="D112:D113"/>
    <mergeCell ref="E112:F113"/>
    <mergeCell ref="G112:G113"/>
    <mergeCell ref="H112:J112"/>
    <mergeCell ref="K112:K113"/>
    <mergeCell ref="L112:N113"/>
    <mergeCell ref="O112:O113"/>
    <mergeCell ref="P112:P113"/>
    <mergeCell ref="Q112:Q113"/>
    <mergeCell ref="S112:U112"/>
    <mergeCell ref="W112:W113"/>
    <mergeCell ref="H113:J113"/>
    <mergeCell ref="B110:B111"/>
    <mergeCell ref="D110:D111"/>
    <mergeCell ref="E110:F111"/>
    <mergeCell ref="G110:G111"/>
    <mergeCell ref="H110:J110"/>
    <mergeCell ref="K110:K111"/>
    <mergeCell ref="L110:N111"/>
    <mergeCell ref="O110:O111"/>
    <mergeCell ref="P110:P111"/>
    <mergeCell ref="Q114:Q115"/>
    <mergeCell ref="S114:U114"/>
    <mergeCell ref="W114:W115"/>
    <mergeCell ref="H115:J115"/>
    <mergeCell ref="B116:B117"/>
    <mergeCell ref="D116:D117"/>
    <mergeCell ref="E116:F117"/>
    <mergeCell ref="G116:G117"/>
    <mergeCell ref="H116:J116"/>
    <mergeCell ref="K116:K117"/>
    <mergeCell ref="L116:N117"/>
    <mergeCell ref="O116:O117"/>
    <mergeCell ref="P116:P117"/>
    <mergeCell ref="Q116:Q117"/>
    <mergeCell ref="S116:U116"/>
    <mergeCell ref="W116:W117"/>
    <mergeCell ref="H117:J117"/>
    <mergeCell ref="B114:B115"/>
    <mergeCell ref="D114:D115"/>
    <mergeCell ref="E114:F115"/>
    <mergeCell ref="G114:G115"/>
    <mergeCell ref="H114:J114"/>
    <mergeCell ref="K114:K115"/>
    <mergeCell ref="L114:N115"/>
    <mergeCell ref="O114:O115"/>
    <mergeCell ref="P114:P115"/>
    <mergeCell ref="Q118:Q119"/>
    <mergeCell ref="S118:U118"/>
    <mergeCell ref="W118:W119"/>
    <mergeCell ref="H119:J119"/>
    <mergeCell ref="B120:B121"/>
    <mergeCell ref="D120:D121"/>
    <mergeCell ref="E120:F121"/>
    <mergeCell ref="G120:G121"/>
    <mergeCell ref="H120:J120"/>
    <mergeCell ref="K120:K121"/>
    <mergeCell ref="L120:N121"/>
    <mergeCell ref="O120:O121"/>
    <mergeCell ref="P120:P121"/>
    <mergeCell ref="Q120:Q121"/>
    <mergeCell ref="S120:U120"/>
    <mergeCell ref="W120:W121"/>
    <mergeCell ref="H121:J121"/>
    <mergeCell ref="B118:B119"/>
    <mergeCell ref="D118:D119"/>
    <mergeCell ref="E118:F119"/>
    <mergeCell ref="G118:G119"/>
    <mergeCell ref="H118:J118"/>
    <mergeCell ref="K118:K119"/>
    <mergeCell ref="L118:N119"/>
    <mergeCell ref="O118:O119"/>
    <mergeCell ref="P118:P119"/>
    <mergeCell ref="Q122:Q123"/>
    <mergeCell ref="S122:U122"/>
    <mergeCell ref="W122:W123"/>
    <mergeCell ref="H123:J123"/>
    <mergeCell ref="B124:B125"/>
    <mergeCell ref="D124:D125"/>
    <mergeCell ref="E124:F125"/>
    <mergeCell ref="G124:G125"/>
    <mergeCell ref="H124:J124"/>
    <mergeCell ref="K124:K125"/>
    <mergeCell ref="L124:N125"/>
    <mergeCell ref="O124:O125"/>
    <mergeCell ref="P124:P125"/>
    <mergeCell ref="Q124:Q125"/>
    <mergeCell ref="S124:U124"/>
    <mergeCell ref="W124:W125"/>
    <mergeCell ref="H125:J125"/>
    <mergeCell ref="B122:B123"/>
    <mergeCell ref="D122:D123"/>
    <mergeCell ref="E122:F123"/>
    <mergeCell ref="G122:G123"/>
    <mergeCell ref="H122:J122"/>
    <mergeCell ref="K122:K123"/>
    <mergeCell ref="L122:N123"/>
    <mergeCell ref="O122:O123"/>
    <mergeCell ref="P122:P123"/>
    <mergeCell ref="Q126:Q127"/>
    <mergeCell ref="S126:U126"/>
    <mergeCell ref="W126:W127"/>
    <mergeCell ref="H127:J127"/>
    <mergeCell ref="B128:B129"/>
    <mergeCell ref="D128:D129"/>
    <mergeCell ref="E128:F129"/>
    <mergeCell ref="G128:G129"/>
    <mergeCell ref="H128:J128"/>
    <mergeCell ref="K128:K129"/>
    <mergeCell ref="L128:N129"/>
    <mergeCell ref="O128:O129"/>
    <mergeCell ref="P128:P129"/>
    <mergeCell ref="Q128:Q129"/>
    <mergeCell ref="S128:U128"/>
    <mergeCell ref="W128:W129"/>
    <mergeCell ref="H129:J129"/>
    <mergeCell ref="B126:B127"/>
    <mergeCell ref="D126:D127"/>
    <mergeCell ref="E126:F127"/>
    <mergeCell ref="G126:G127"/>
    <mergeCell ref="H126:J126"/>
    <mergeCell ref="K126:K127"/>
    <mergeCell ref="L126:N127"/>
    <mergeCell ref="O126:O127"/>
    <mergeCell ref="P126:P127"/>
    <mergeCell ref="Q130:Q131"/>
    <mergeCell ref="S130:U130"/>
    <mergeCell ref="W130:W131"/>
    <mergeCell ref="H131:J131"/>
    <mergeCell ref="B132:B133"/>
    <mergeCell ref="D132:D133"/>
    <mergeCell ref="E132:F133"/>
    <mergeCell ref="G132:G133"/>
    <mergeCell ref="H132:J132"/>
    <mergeCell ref="K132:K133"/>
    <mergeCell ref="L132:N133"/>
    <mergeCell ref="O132:O133"/>
    <mergeCell ref="P132:P133"/>
    <mergeCell ref="Q132:Q133"/>
    <mergeCell ref="S132:U132"/>
    <mergeCell ref="W132:W133"/>
    <mergeCell ref="H133:J133"/>
    <mergeCell ref="B130:B131"/>
    <mergeCell ref="D130:D131"/>
    <mergeCell ref="E130:F131"/>
    <mergeCell ref="G130:G131"/>
    <mergeCell ref="H130:J130"/>
    <mergeCell ref="K130:K131"/>
    <mergeCell ref="L130:N131"/>
    <mergeCell ref="O130:O131"/>
    <mergeCell ref="P130:P131"/>
    <mergeCell ref="Q134:Q135"/>
    <mergeCell ref="S134:U134"/>
    <mergeCell ref="W134:W135"/>
    <mergeCell ref="H135:J135"/>
    <mergeCell ref="B136:B137"/>
    <mergeCell ref="D136:D137"/>
    <mergeCell ref="E136:F137"/>
    <mergeCell ref="G136:G137"/>
    <mergeCell ref="H136:J136"/>
    <mergeCell ref="K136:K137"/>
    <mergeCell ref="L136:N137"/>
    <mergeCell ref="O136:O137"/>
    <mergeCell ref="P136:P137"/>
    <mergeCell ref="Q136:Q137"/>
    <mergeCell ref="S136:U136"/>
    <mergeCell ref="W136:W137"/>
    <mergeCell ref="H137:J137"/>
    <mergeCell ref="B134:B135"/>
    <mergeCell ref="D134:D135"/>
    <mergeCell ref="E134:F135"/>
    <mergeCell ref="G134:G135"/>
    <mergeCell ref="H134:J134"/>
    <mergeCell ref="K134:K135"/>
    <mergeCell ref="L134:N135"/>
    <mergeCell ref="O134:O135"/>
    <mergeCell ref="P134:P135"/>
    <mergeCell ref="Q138:Q139"/>
    <mergeCell ref="S138:U138"/>
    <mergeCell ref="W138:W139"/>
    <mergeCell ref="H139:J139"/>
    <mergeCell ref="B140:B141"/>
    <mergeCell ref="D140:D141"/>
    <mergeCell ref="E140:F141"/>
    <mergeCell ref="G140:G141"/>
    <mergeCell ref="H140:J140"/>
    <mergeCell ref="K140:K141"/>
    <mergeCell ref="L140:N141"/>
    <mergeCell ref="O140:O141"/>
    <mergeCell ref="P140:P141"/>
    <mergeCell ref="Q140:Q141"/>
    <mergeCell ref="S140:U140"/>
    <mergeCell ref="W140:W141"/>
    <mergeCell ref="H141:J141"/>
    <mergeCell ref="B138:B139"/>
    <mergeCell ref="D138:D139"/>
    <mergeCell ref="E138:F139"/>
    <mergeCell ref="G138:G139"/>
    <mergeCell ref="H138:J138"/>
    <mergeCell ref="K138:K139"/>
    <mergeCell ref="L138:N139"/>
    <mergeCell ref="O138:O139"/>
    <mergeCell ref="P138:P139"/>
    <mergeCell ref="Q142:Q143"/>
    <mergeCell ref="S142:U142"/>
    <mergeCell ref="W142:W143"/>
    <mergeCell ref="H143:J143"/>
    <mergeCell ref="B144:B145"/>
    <mergeCell ref="D144:D145"/>
    <mergeCell ref="E144:F145"/>
    <mergeCell ref="G144:G145"/>
    <mergeCell ref="H144:J144"/>
    <mergeCell ref="K144:K145"/>
    <mergeCell ref="L144:N145"/>
    <mergeCell ref="O144:O145"/>
    <mergeCell ref="P144:P145"/>
    <mergeCell ref="Q144:Q145"/>
    <mergeCell ref="S144:U144"/>
    <mergeCell ref="W144:W145"/>
    <mergeCell ref="H145:J145"/>
    <mergeCell ref="B142:B143"/>
    <mergeCell ref="D142:D143"/>
    <mergeCell ref="E142:F143"/>
    <mergeCell ref="G142:G143"/>
    <mergeCell ref="H142:J142"/>
    <mergeCell ref="K142:K143"/>
    <mergeCell ref="L142:N143"/>
    <mergeCell ref="O142:O143"/>
    <mergeCell ref="P142:P143"/>
    <mergeCell ref="Q146:Q147"/>
    <mergeCell ref="S146:U146"/>
    <mergeCell ref="W146:W147"/>
    <mergeCell ref="H147:J147"/>
    <mergeCell ref="B148:B149"/>
    <mergeCell ref="D148:D149"/>
    <mergeCell ref="E148:F149"/>
    <mergeCell ref="G148:G149"/>
    <mergeCell ref="H148:J148"/>
    <mergeCell ref="K148:K149"/>
    <mergeCell ref="L148:N149"/>
    <mergeCell ref="O148:O149"/>
    <mergeCell ref="P148:P149"/>
    <mergeCell ref="Q148:Q149"/>
    <mergeCell ref="S148:U148"/>
    <mergeCell ref="W148:W149"/>
    <mergeCell ref="H149:J149"/>
    <mergeCell ref="B146:B147"/>
    <mergeCell ref="D146:D147"/>
    <mergeCell ref="E146:F147"/>
    <mergeCell ref="G146:G147"/>
    <mergeCell ref="H146:J146"/>
    <mergeCell ref="K146:K147"/>
    <mergeCell ref="L146:N147"/>
    <mergeCell ref="O146:O147"/>
    <mergeCell ref="P146:P147"/>
    <mergeCell ref="Q150:Q151"/>
    <mergeCell ref="S150:U150"/>
    <mergeCell ref="W150:W151"/>
    <mergeCell ref="H151:J151"/>
    <mergeCell ref="B152:B153"/>
    <mergeCell ref="D152:D153"/>
    <mergeCell ref="E152:F153"/>
    <mergeCell ref="G152:G153"/>
    <mergeCell ref="H152:J152"/>
    <mergeCell ref="K152:K153"/>
    <mergeCell ref="L152:N153"/>
    <mergeCell ref="O152:O153"/>
    <mergeCell ref="P152:P153"/>
    <mergeCell ref="Q152:Q153"/>
    <mergeCell ref="S152:U152"/>
    <mergeCell ref="W152:W153"/>
    <mergeCell ref="H153:J153"/>
    <mergeCell ref="B150:B151"/>
    <mergeCell ref="D150:D151"/>
    <mergeCell ref="E150:F151"/>
    <mergeCell ref="G150:G151"/>
    <mergeCell ref="H150:J150"/>
    <mergeCell ref="K150:K151"/>
    <mergeCell ref="L150:N151"/>
    <mergeCell ref="O150:O151"/>
    <mergeCell ref="P150:P151"/>
    <mergeCell ref="Q154:Q155"/>
    <mergeCell ref="S154:U154"/>
    <mergeCell ref="W154:W155"/>
    <mergeCell ref="H155:J155"/>
    <mergeCell ref="B156:B157"/>
    <mergeCell ref="D156:D157"/>
    <mergeCell ref="E156:F157"/>
    <mergeCell ref="G156:G157"/>
    <mergeCell ref="H156:J156"/>
    <mergeCell ref="K156:K157"/>
    <mergeCell ref="L156:N157"/>
    <mergeCell ref="O156:O157"/>
    <mergeCell ref="P156:P157"/>
    <mergeCell ref="Q156:Q157"/>
    <mergeCell ref="S156:U156"/>
    <mergeCell ref="W156:W157"/>
    <mergeCell ref="H157:J157"/>
    <mergeCell ref="B154:B155"/>
    <mergeCell ref="D154:D155"/>
    <mergeCell ref="E154:F155"/>
    <mergeCell ref="G154:G155"/>
    <mergeCell ref="H154:J154"/>
    <mergeCell ref="K154:K155"/>
    <mergeCell ref="L154:N155"/>
    <mergeCell ref="O154:O155"/>
    <mergeCell ref="P154:P155"/>
    <mergeCell ref="Q158:Q159"/>
    <mergeCell ref="S158:U158"/>
    <mergeCell ref="W158:W159"/>
    <mergeCell ref="H159:J159"/>
    <mergeCell ref="B160:B161"/>
    <mergeCell ref="D160:D161"/>
    <mergeCell ref="E160:F161"/>
    <mergeCell ref="G160:G161"/>
    <mergeCell ref="H160:J160"/>
    <mergeCell ref="K160:K161"/>
    <mergeCell ref="L160:N161"/>
    <mergeCell ref="O160:O161"/>
    <mergeCell ref="P160:P161"/>
    <mergeCell ref="Q160:Q161"/>
    <mergeCell ref="S160:U160"/>
    <mergeCell ref="W160:W161"/>
    <mergeCell ref="H161:J161"/>
    <mergeCell ref="B158:B159"/>
    <mergeCell ref="D158:D159"/>
    <mergeCell ref="E158:F159"/>
    <mergeCell ref="G158:G159"/>
    <mergeCell ref="H158:J158"/>
    <mergeCell ref="K158:K159"/>
    <mergeCell ref="L158:N159"/>
    <mergeCell ref="O158:O159"/>
    <mergeCell ref="P158:P159"/>
    <mergeCell ref="Q162:Q163"/>
    <mergeCell ref="S162:U162"/>
    <mergeCell ref="W162:W163"/>
    <mergeCell ref="H163:J163"/>
    <mergeCell ref="B164:B165"/>
    <mergeCell ref="D164:D165"/>
    <mergeCell ref="E164:F165"/>
    <mergeCell ref="G164:G165"/>
    <mergeCell ref="H164:J164"/>
    <mergeCell ref="K164:K165"/>
    <mergeCell ref="L164:N165"/>
    <mergeCell ref="O164:O165"/>
    <mergeCell ref="P164:P165"/>
    <mergeCell ref="Q164:Q165"/>
    <mergeCell ref="S164:U164"/>
    <mergeCell ref="W164:W165"/>
    <mergeCell ref="H165:J165"/>
    <mergeCell ref="B162:B163"/>
    <mergeCell ref="D162:D163"/>
    <mergeCell ref="E162:F163"/>
    <mergeCell ref="G162:G163"/>
    <mergeCell ref="H162:J162"/>
    <mergeCell ref="K162:K163"/>
    <mergeCell ref="L162:N163"/>
    <mergeCell ref="O162:O163"/>
    <mergeCell ref="P162:P163"/>
    <mergeCell ref="Q166:Q167"/>
    <mergeCell ref="S166:U166"/>
    <mergeCell ref="W166:W167"/>
    <mergeCell ref="H167:J167"/>
    <mergeCell ref="B168:B169"/>
    <mergeCell ref="D168:D169"/>
    <mergeCell ref="E168:F169"/>
    <mergeCell ref="G168:G169"/>
    <mergeCell ref="H168:J168"/>
    <mergeCell ref="K168:K169"/>
    <mergeCell ref="L168:N169"/>
    <mergeCell ref="O168:O169"/>
    <mergeCell ref="P168:P169"/>
    <mergeCell ref="Q168:Q169"/>
    <mergeCell ref="S168:U168"/>
    <mergeCell ref="W168:W169"/>
    <mergeCell ref="H169:J169"/>
    <mergeCell ref="B166:B167"/>
    <mergeCell ref="D166:D167"/>
    <mergeCell ref="E166:F167"/>
    <mergeCell ref="G166:G167"/>
    <mergeCell ref="H166:J166"/>
    <mergeCell ref="K166:K167"/>
    <mergeCell ref="L166:N167"/>
    <mergeCell ref="O166:O167"/>
    <mergeCell ref="P166:P167"/>
    <mergeCell ref="Q170:Q171"/>
    <mergeCell ref="S170:U170"/>
    <mergeCell ref="W170:W171"/>
    <mergeCell ref="H171:J171"/>
    <mergeCell ref="B172:B173"/>
    <mergeCell ref="D172:D173"/>
    <mergeCell ref="E172:F173"/>
    <mergeCell ref="G172:G173"/>
    <mergeCell ref="H172:J172"/>
    <mergeCell ref="K172:K173"/>
    <mergeCell ref="L172:N173"/>
    <mergeCell ref="O172:O173"/>
    <mergeCell ref="P172:P173"/>
    <mergeCell ref="Q172:Q173"/>
    <mergeCell ref="S172:U172"/>
    <mergeCell ref="W172:W173"/>
    <mergeCell ref="H173:J173"/>
    <mergeCell ref="B170:B171"/>
    <mergeCell ref="D170:D171"/>
    <mergeCell ref="E170:F171"/>
    <mergeCell ref="G170:G171"/>
    <mergeCell ref="H170:J170"/>
    <mergeCell ref="K170:K171"/>
    <mergeCell ref="L170:N171"/>
    <mergeCell ref="O170:O171"/>
    <mergeCell ref="P170:P171"/>
    <mergeCell ref="Q174:Q175"/>
    <mergeCell ref="S174:U174"/>
    <mergeCell ref="W174:W175"/>
    <mergeCell ref="H175:J175"/>
    <mergeCell ref="B176:B177"/>
    <mergeCell ref="D176:D177"/>
    <mergeCell ref="E176:F177"/>
    <mergeCell ref="G176:G177"/>
    <mergeCell ref="H176:J176"/>
    <mergeCell ref="K176:K177"/>
    <mergeCell ref="L176:N177"/>
    <mergeCell ref="O176:O177"/>
    <mergeCell ref="P176:P177"/>
    <mergeCell ref="Q176:Q177"/>
    <mergeCell ref="S176:U176"/>
    <mergeCell ref="W176:W177"/>
    <mergeCell ref="H177:J177"/>
    <mergeCell ref="B174:B175"/>
    <mergeCell ref="D174:D175"/>
    <mergeCell ref="E174:F175"/>
    <mergeCell ref="G174:G175"/>
    <mergeCell ref="H174:J174"/>
    <mergeCell ref="K174:K175"/>
    <mergeCell ref="L174:N175"/>
    <mergeCell ref="O174:O175"/>
    <mergeCell ref="P174:P175"/>
    <mergeCell ref="Q178:Q179"/>
    <mergeCell ref="S178:U178"/>
    <mergeCell ref="W178:W179"/>
    <mergeCell ref="H179:J179"/>
    <mergeCell ref="B180:B181"/>
    <mergeCell ref="D180:D181"/>
    <mergeCell ref="E180:F181"/>
    <mergeCell ref="G180:G181"/>
    <mergeCell ref="H180:J180"/>
    <mergeCell ref="K180:K181"/>
    <mergeCell ref="L180:N181"/>
    <mergeCell ref="O180:O181"/>
    <mergeCell ref="P180:P181"/>
    <mergeCell ref="Q180:Q181"/>
    <mergeCell ref="S180:U180"/>
    <mergeCell ref="W180:W181"/>
    <mergeCell ref="H181:J181"/>
    <mergeCell ref="B178:B179"/>
    <mergeCell ref="D178:D179"/>
    <mergeCell ref="E178:F179"/>
    <mergeCell ref="G178:G179"/>
    <mergeCell ref="H178:J178"/>
    <mergeCell ref="K178:K179"/>
    <mergeCell ref="L178:N179"/>
    <mergeCell ref="O178:O179"/>
    <mergeCell ref="P178:P179"/>
  </mergeCells>
  <phoneticPr fontId="1"/>
  <conditionalFormatting sqref="C22:J181">
    <cfRule type="containsBlanks" dxfId="77" priority="7">
      <formula>LEN(TRIM(C22))=0</formula>
    </cfRule>
  </conditionalFormatting>
  <conditionalFormatting sqref="I6">
    <cfRule type="expression" dxfId="76" priority="206">
      <formula>AND(F23="",$J$6="")</formula>
    </cfRule>
    <cfRule type="expression" dxfId="75" priority="207">
      <formula>$J$6=""</formula>
    </cfRule>
  </conditionalFormatting>
  <conditionalFormatting sqref="K22:K181">
    <cfRule type="cellIs" dxfId="74" priority="3" operator="equal">
      <formula>"R　.   ."</formula>
    </cfRule>
  </conditionalFormatting>
  <conditionalFormatting sqref="L22:N181">
    <cfRule type="containsBlanks" dxfId="73" priority="209">
      <formula>LEN(TRIM(L22))=0</formula>
    </cfRule>
  </conditionalFormatting>
  <conditionalFormatting sqref="N6">
    <cfRule type="expression" dxfId="72" priority="42">
      <formula>AND(G23="",$J$6="")</formula>
    </cfRule>
    <cfRule type="expression" dxfId="71" priority="43">
      <formula>$J$6=""</formula>
    </cfRule>
  </conditionalFormatting>
  <conditionalFormatting sqref="P22:P181">
    <cfRule type="containsBlanks" dxfId="70" priority="6">
      <formula>LEN(TRIM(P22))=0</formula>
    </cfRule>
  </conditionalFormatting>
  <conditionalFormatting sqref="S22:U22">
    <cfRule type="containsBlanks" dxfId="69" priority="30">
      <formula>LEN(TRIM(S22))=0</formula>
    </cfRule>
  </conditionalFormatting>
  <conditionalFormatting sqref="S23:U23">
    <cfRule type="expression" dxfId="68" priority="28">
      <formula>$S23=""</formula>
    </cfRule>
  </conditionalFormatting>
  <conditionalFormatting sqref="S24:U24 S26:U26 S28:U28 S30:U30 S32:U32 S34:U34 S36:U36">
    <cfRule type="containsBlanks" dxfId="67" priority="208">
      <formula>LEN(TRIM(S24))=0</formula>
    </cfRule>
  </conditionalFormatting>
  <conditionalFormatting sqref="S25:U25 S27:U27 S29:U29 S31:U31 S33:U33 S35:U35 S37:U37 S39:U39 S41:U41 S43:U43 S45:U45 S47:U47 S49:U49 S51:U51">
    <cfRule type="expression" dxfId="66" priority="4">
      <formula>$S25=""</formula>
    </cfRule>
  </conditionalFormatting>
  <conditionalFormatting sqref="S38:U38 S40:U40 S42:U42 S44:U44 S46:U46 S48:U48 S50:U50">
    <cfRule type="containsBlanks" dxfId="65" priority="14">
      <formula>LEN(TRIM(S38))=0</formula>
    </cfRule>
  </conditionalFormatting>
  <conditionalFormatting sqref="S52:U52 S54:U54 S56:U56 S58:U58 S60:U60 S62:U62 S64:U64 S66:U66 S68:U68 S70:U70 S72:U72 S74:U74 S76:U76 S78:U78 S80:U80 S82:U82 S84:U84 S86:U86 S88:U88 S90:U90 S92:U92 S94:U94 S96:U96 S98:U98 S100:U100 S102:U102 S104:U104 S106:U106 S108:U108 S110:U110 S112:U112 S114:U114 S116:U116 S118:U118 S120:U120 S122:U122 S124:U124 S126:U126 S128:U128 S130:U130 S132:U132 S134:U134 S136:U136 S138:U138 S140:U140 S142:U142 S144:U144 S146:U146 S148:U148 S150:U150 S152:U152 S154:U154 S156:U156 S158:U158 S160:U160 S162:U162 S164:U164 S166:U166 S168:U168 S170:U170 S172:U172 S174:U174 S176:U176 S178:U178 S180:U180">
    <cfRule type="containsBlanks" dxfId="64" priority="9">
      <formula>LEN(TRIM(S52))=0</formula>
    </cfRule>
  </conditionalFormatting>
  <conditionalFormatting sqref="S53:U53 S55:U55 S57:U57 S59:U59 S61:U61 S63:U63 S65:U65 S67:U67 S69:U69 S71:U71 S73:U73 S75:U75 S77:U77 S79:U79 S81:U81 S83:U83 S85:U85 S87:U87 S89:U89 S91:U91 S93:U93 S95:U95 S97:U97 S99:U99 S101:U101 S103:U103 S105:U105 S107:U107 S109:U109 S111:U111 S113:U113 S115:U115 S117:U117 S119:U119 S121:U121 S123:U123 S125:U125 S127:U127 S129:U129 S131:U131 S133:U133 S135:U135 S137:U137 S139:U139 S141:U141 S143:U143 S145:U145 S147:U147 S149:U149 S151:U151 S153:U153 S155:U155 S157:U157 S159:U159 S161:U161 S163:U163 S165:U165 S167:U167 S169:U169 S171:U171 S173:U173 S175:U175 S177:U177 S179:U179 S181:U181">
    <cfRule type="expression" dxfId="63" priority="5">
      <formula>$S53=""</formula>
    </cfRule>
  </conditionalFormatting>
  <conditionalFormatting sqref="W22:W181">
    <cfRule type="cellIs" dxfId="62" priority="1" operator="equal">
      <formula>"R　.   ."</formula>
    </cfRule>
  </conditionalFormatting>
  <dataValidations count="9">
    <dataValidation type="list" allowBlank="1" showInputMessage="1" showErrorMessage="1" sqref="H27:J27 H29:J29 H31:J31 H33:J33 H25:J25 H23:J23 H35:J35 H37:J37 H39:J39 H41:J41 H43:J43 H45:J45 H47:J47 H49:J49 H51:J51 H53:J53 H55:J55 H57:J57 H59:J59 H61:J61 H63:J63 H65:J65 H67:J67 H69:J69 H71:J71 H73:J73 H75:J75 H77:J77 H79:J79 H81:J81 H83:J83 H85:J85 H87:J87 H89:J89 H91:J91 H93:J93 H95:J95 H97:J97 H99:J99 H101:J101 H103:J103 H105:J105 H107:J107 H109:J109 H111:J111 H113:J113 H115:J115 H117:J117 H119:J119 H121:J121 H123:J123 H125:J125 H127:J127 H129:J129 H131:J131 H133:J133 H135:J135 H137:J137 H139:J139 H141:J141 H143:J143 H145:J145 H147:J147 H149:J149 H151:J151 H153:J153 H155:J155 H157:J157 H159:J159 H161:J161 H163:J163 H165:J165 H167:J167 H169:J169 H171:J171 H173:J173 H175:J175 H177:J177 H179:J179 H181:J181" xr:uid="{00000000-0002-0000-0A00-000005000000}">
      <formula1>"疾病,介護,求職活動中"</formula1>
    </dataValidation>
    <dataValidation imeMode="fullKatakana" allowBlank="1" showInputMessage="1" showErrorMessage="1" sqref="C22 C24 C26 C28 C30 C32 C34 C36 C38 C40 C42 C44 C46 C48 C50 C52 C54 C56 C58 C60 C62 C64 C66 C68 C70 C72 C74 C76 C78 C80 C82 C84 C86 C88 C90 C92 C94 C96 C98 C100 C102 C104 C106 C108 C110 C112 C114 C116 C118 C120 C122 C124 C126 C128 C130 C132 C134 C136 C138 C140 C142 C144 C146 C148 C150 C152 C154 C156 C158 C160 C162 C164 C166 C168 C170 C172 C174 C176 C178 C180" xr:uid="{BA08FE28-AFE0-44E1-9ACA-E99D3CF61B1E}"/>
    <dataValidation imeMode="on" allowBlank="1" showInputMessage="1" showErrorMessage="1" sqref="C23 C37 C25 C27 C29 C31 C33 C35 C39 C41 C43 C45 C47 C49 D22:D181 C51 C53 C55 C57 C59 C61 C63 C65 C67 C69 C71 C73 C75 C77 C79 C81 C83 C85 C87 C89 C91 C93 C95 C97 C99 C101 C103 C105 C107 C109 C111 C113 C115 C117 C119 C121 C123 C125 C127 C129 C131 C133 C135 C137 C139 C141 C143 C145 C147 C149 C151 C153 C155 C157 C159 C161 C163 C165 C167 C169 C171 C173 C175 C177 C179 C181" xr:uid="{49B4F413-A977-428E-A063-4CC09CB69D73}"/>
    <dataValidation type="list" allowBlank="1" showInputMessage="1" showErrorMessage="1" sqref="S22 S24 S26 S28 S30 S32 S34 S36 S38 S40 S42 S44 S46 S48 S50 S52 S54 S56 S58 S60 S62 S64 S66 S68 S70 S72 S74 S76 S78 S80 S82 S84 S86 S88 S90 S92 S94 S96 S98 S100 S102 S104 S106 S108 S110 S112 S114 S116 S118 S120 S122 S124 S126 S128 S130 S132 S134 S136 S138 S140 S142 S144 S146 S148 S150 S152 S154 S156 S158 S160 S162 S164 S166 S168 S170 S172 S174 S176 S178 S180" xr:uid="{00000000-0002-0000-0A00-000004000000}">
      <formula1>"有,無"</formula1>
    </dataValidation>
    <dataValidation type="list" allowBlank="1" showInputMessage="1" showErrorMessage="1" sqref="H22:J22 H24:J24 H26:J26 H28:J28 H30:J30 H32:J32 H34:J34 H36:J36 H38:J38 H40:J40 H42:J42 H44:J44 H46:J46 H48:J48 H50:J50 H52:J52 H54:J54 H56:J56 H58:J58 H60:J60 H62:J62 H64:J64 H66:J66 H68:J68 H70:J70 H72:J72 H74:J74 H76:J76 H78:J78 H80:J80 H82:J82 H84:J84 H86:J86 H88:J88 H90:J90 H92:J92 H94:J94 H96:J96 H98:J98 H100:J100 H102:J102 H104:J104 H106:J106 H108:J108 H110:J110 H112:J112 H114:J114 H116:J116 H118:J118 H120:J120 H122:J122 H124:J124 H126:J126 H128:J128 H130:J130 H132:J132 H134:J134 H136:J136 H138:J138 H140:J140 H142:J142 H144:J144 H146:J146 H148:J148 H150:J150 H152:J152 H154:J154 H156:J156 H158:J158 H160:J160 H162:J162 H164:J164 H166:J166 H168:J168 H170:J170 H172:J172 H174:J174 H176:J176 H178:J178 H180:J180" xr:uid="{D13B3307-F8C3-42AD-87D2-31571C83FD5F}">
      <formula1>"１,２,３"</formula1>
    </dataValidation>
    <dataValidation type="list" allowBlank="1" showInputMessage="1" showErrorMessage="1" sqref="L22:N181" xr:uid="{503F703D-980B-4ABC-A403-8BF75EC6725F}">
      <formula1>"無,障がい,医ケア"</formula1>
    </dataValidation>
    <dataValidation type="list" allowBlank="1" showInputMessage="1" showErrorMessage="1" sqref="G22:G181" xr:uid="{00000000-0002-0000-0A00-000002000000}">
      <formula1>"1,2,3,4,5,6,中1,中2,中3,高1,高2,高3"</formula1>
    </dataValidation>
    <dataValidation type="list" allowBlank="1" showInputMessage="1" showErrorMessage="1" sqref="P22:P181" xr:uid="{0C8B9F50-0924-4F0B-9AD2-0D9E3CC4DAE3}">
      <formula1>"6,5,4,3,2,1"</formula1>
    </dataValidation>
    <dataValidation type="list" allowBlank="1" showInputMessage="1" showErrorMessage="1" sqref="E22:F181" xr:uid="{00000000-0002-0000-0A00-000000000000}">
      <formula1>"小学校,中学校,高校,支援学校"</formula1>
    </dataValidation>
  </dataValidations>
  <pageMargins left="0.27559055118110237" right="0.27559055118110237" top="0.31496062992125984" bottom="0.39370078740157483" header="0.19685039370078741" footer="0.19685039370078741"/>
  <pageSetup paperSize="9" orientation="portrait" r:id="rId1"/>
  <headerFooter>
    <oddFooter>&amp;C&amp;9&amp;P／&amp;N</oddFooter>
  </headerFooter>
  <rowBreaks count="2" manualBreakCount="2">
    <brk id="97" max="23" man="1"/>
    <brk id="143" max="2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BN232"/>
  <sheetViews>
    <sheetView showGridLines="0" view="pageBreakPreview" zoomScale="115" zoomScaleNormal="100" zoomScaleSheetLayoutView="115" workbookViewId="0">
      <selection activeCell="D16" sqref="D16:L17"/>
    </sheetView>
  </sheetViews>
  <sheetFormatPr defaultColWidth="9" defaultRowHeight="13.5"/>
  <cols>
    <col min="1" max="1" width="0.875" style="2" customWidth="1"/>
    <col min="2" max="3" width="2.125" style="2" customWidth="1"/>
    <col min="4" max="25" width="1.5" style="2" customWidth="1"/>
    <col min="26" max="33" width="1.5" style="8" customWidth="1"/>
    <col min="34" max="55" width="1.5" style="2" customWidth="1"/>
    <col min="56" max="56" width="0.875" style="2" customWidth="1"/>
    <col min="57" max="57" width="4.125" style="2" customWidth="1"/>
    <col min="58" max="58" width="3.5" style="2" hidden="1" customWidth="1"/>
    <col min="59" max="59" width="5.5" style="2" hidden="1" customWidth="1"/>
    <col min="60" max="60" width="17.625" style="6" hidden="1" customWidth="1"/>
    <col min="61" max="61" width="2.5" style="2" hidden="1" customWidth="1"/>
    <col min="62" max="62" width="4.625" style="2" hidden="1" customWidth="1"/>
    <col min="63" max="63" width="4.5" style="2" hidden="1" customWidth="1"/>
    <col min="64" max="66" width="2.125" style="2" hidden="1" customWidth="1"/>
    <col min="67" max="85" width="2.125" style="2" customWidth="1"/>
    <col min="86" max="16384" width="9" style="2"/>
  </cols>
  <sheetData>
    <row r="1" spans="2:64" ht="4.5" customHeight="1"/>
    <row r="2" spans="2:64" ht="12" customHeight="1">
      <c r="C2" s="11"/>
      <c r="D2" s="11"/>
      <c r="E2" s="11"/>
      <c r="F2" s="11"/>
      <c r="G2" s="11"/>
      <c r="H2" s="11"/>
      <c r="I2" s="11"/>
      <c r="J2" s="11"/>
      <c r="K2" s="11"/>
      <c r="L2" s="11"/>
      <c r="M2" s="1"/>
      <c r="N2" s="1"/>
      <c r="O2" s="1"/>
      <c r="P2" s="1"/>
      <c r="Q2" s="1"/>
      <c r="R2" s="1"/>
      <c r="S2" s="1"/>
      <c r="T2" s="1"/>
      <c r="U2" s="1"/>
      <c r="V2" s="1"/>
      <c r="W2" s="1"/>
      <c r="X2" s="1"/>
      <c r="Y2" s="1"/>
      <c r="Z2" s="1"/>
      <c r="AA2" s="1"/>
      <c r="AB2" s="1"/>
      <c r="AC2" s="1"/>
      <c r="AD2" s="1"/>
      <c r="AE2" s="1"/>
      <c r="AF2" s="1"/>
      <c r="AG2" s="1"/>
      <c r="AH2" s="1"/>
      <c r="AI2" s="11"/>
      <c r="AJ2" s="11"/>
      <c r="AK2" s="11"/>
      <c r="AL2" s="11"/>
      <c r="AM2" s="11"/>
      <c r="AN2" s="11"/>
      <c r="AO2" s="34"/>
      <c r="AP2" s="34"/>
      <c r="AQ2" s="34"/>
      <c r="AR2" s="34"/>
      <c r="AS2" s="34"/>
      <c r="AT2" s="34"/>
      <c r="AU2" s="34"/>
      <c r="AV2" s="34"/>
      <c r="AW2" s="34"/>
      <c r="AX2" s="34"/>
      <c r="AY2" s="34"/>
      <c r="AZ2" s="34"/>
      <c r="BA2" s="34"/>
      <c r="BB2" s="34"/>
      <c r="BC2" s="35" t="s">
        <v>376</v>
      </c>
    </row>
    <row r="3" spans="2:64" ht="12" customHeight="1">
      <c r="B3" s="719" t="s">
        <v>377</v>
      </c>
      <c r="C3" s="719"/>
      <c r="D3" s="719"/>
      <c r="E3" s="719"/>
      <c r="F3" s="719"/>
      <c r="G3" s="719"/>
      <c r="H3" s="719"/>
      <c r="I3" s="719"/>
      <c r="J3" s="719"/>
      <c r="K3" s="719"/>
      <c r="L3" s="719"/>
      <c r="M3" s="719"/>
      <c r="N3" s="719"/>
      <c r="O3" s="719"/>
      <c r="P3" s="719"/>
      <c r="Q3" s="719"/>
      <c r="R3" s="719"/>
      <c r="S3" s="719"/>
      <c r="T3" s="719"/>
      <c r="U3" s="719"/>
      <c r="V3" s="719"/>
      <c r="W3" s="719"/>
      <c r="X3" s="719"/>
      <c r="Y3" s="719"/>
      <c r="Z3" s="719"/>
      <c r="AA3" s="719"/>
      <c r="AB3" s="719"/>
      <c r="AC3" s="719"/>
      <c r="AD3" s="719"/>
      <c r="AE3" s="719"/>
      <c r="AF3" s="719"/>
      <c r="AG3" s="719"/>
      <c r="AH3" s="719"/>
      <c r="AI3" s="719"/>
      <c r="AJ3" s="719"/>
      <c r="AK3" s="719"/>
      <c r="AL3" s="719"/>
      <c r="AM3" s="719"/>
      <c r="AN3" s="719"/>
      <c r="AO3" s="719"/>
      <c r="AP3" s="719"/>
      <c r="AQ3" s="719"/>
      <c r="AR3" s="719"/>
      <c r="AS3" s="719"/>
      <c r="AT3" s="719"/>
      <c r="AU3" s="719"/>
      <c r="AV3" s="719"/>
      <c r="AW3" s="719"/>
      <c r="AX3" s="719"/>
      <c r="AY3" s="719"/>
      <c r="AZ3" s="719"/>
      <c r="BA3" s="719"/>
      <c r="BB3" s="719"/>
      <c r="BC3" s="719"/>
    </row>
    <row r="4" spans="2:64" ht="12" customHeight="1">
      <c r="B4" s="719"/>
      <c r="C4" s="719"/>
      <c r="D4" s="719"/>
      <c r="E4" s="719"/>
      <c r="F4" s="719"/>
      <c r="G4" s="719"/>
      <c r="H4" s="719"/>
      <c r="I4" s="719"/>
      <c r="J4" s="719"/>
      <c r="K4" s="719"/>
      <c r="L4" s="719"/>
      <c r="M4" s="719"/>
      <c r="N4" s="719"/>
      <c r="O4" s="719"/>
      <c r="P4" s="719"/>
      <c r="Q4" s="719"/>
      <c r="R4" s="719"/>
      <c r="S4" s="719"/>
      <c r="T4" s="719"/>
      <c r="U4" s="719"/>
      <c r="V4" s="719"/>
      <c r="W4" s="719"/>
      <c r="X4" s="719"/>
      <c r="Y4" s="719"/>
      <c r="Z4" s="719"/>
      <c r="AA4" s="719"/>
      <c r="AB4" s="719"/>
      <c r="AC4" s="719"/>
      <c r="AD4" s="719"/>
      <c r="AE4" s="719"/>
      <c r="AF4" s="719"/>
      <c r="AG4" s="719"/>
      <c r="AH4" s="719"/>
      <c r="AI4" s="719"/>
      <c r="AJ4" s="719"/>
      <c r="AK4" s="719"/>
      <c r="AL4" s="719"/>
      <c r="AM4" s="719"/>
      <c r="AN4" s="719"/>
      <c r="AO4" s="719"/>
      <c r="AP4" s="719"/>
      <c r="AQ4" s="719"/>
      <c r="AR4" s="719"/>
      <c r="AS4" s="719"/>
      <c r="AT4" s="719"/>
      <c r="AU4" s="719"/>
      <c r="AV4" s="719"/>
      <c r="AW4" s="719"/>
      <c r="AX4" s="719"/>
      <c r="AY4" s="719"/>
      <c r="AZ4" s="719"/>
      <c r="BA4" s="719"/>
      <c r="BB4" s="719"/>
      <c r="BC4" s="719"/>
    </row>
    <row r="5" spans="2:64" ht="12" customHeight="1">
      <c r="B5" s="11"/>
      <c r="C5" s="11"/>
      <c r="D5" s="11"/>
      <c r="E5" s="11"/>
      <c r="F5" s="11"/>
      <c r="G5" s="11"/>
      <c r="H5" s="11"/>
      <c r="I5" s="11"/>
      <c r="J5" s="11"/>
      <c r="K5" s="11"/>
      <c r="L5" s="11"/>
      <c r="M5" s="4"/>
      <c r="N5" s="4"/>
      <c r="O5" s="4"/>
      <c r="P5" s="4"/>
      <c r="Q5" s="4"/>
      <c r="R5" s="4"/>
      <c r="S5" s="4"/>
      <c r="T5" s="4"/>
      <c r="U5" s="4"/>
      <c r="V5" s="4"/>
      <c r="W5" s="4"/>
      <c r="X5" s="4"/>
      <c r="Y5" s="4"/>
      <c r="Z5" s="4"/>
      <c r="AA5" s="4"/>
      <c r="AB5" s="4"/>
      <c r="AC5" s="4"/>
      <c r="AD5" s="4"/>
      <c r="AE5" s="4"/>
      <c r="AF5" s="4"/>
      <c r="AG5" s="4"/>
      <c r="AH5" s="4"/>
      <c r="AK5" s="12" t="s">
        <v>94</v>
      </c>
      <c r="AL5" s="1517">
        <f>IF('様式5-1号'!Q4="","",'様式5-1号'!Q4)</f>
        <v>45382</v>
      </c>
      <c r="AM5" s="1517"/>
      <c r="AN5" s="1517"/>
      <c r="AO5" s="1517"/>
      <c r="AP5" s="1517"/>
      <c r="AQ5" s="1517"/>
      <c r="AR5" s="1517"/>
      <c r="AS5" s="1517"/>
      <c r="AT5" s="1517"/>
      <c r="AU5" s="1517"/>
      <c r="AV5" s="1517"/>
      <c r="AW5" s="1517"/>
      <c r="AX5" s="1517"/>
      <c r="AY5" s="1517"/>
      <c r="AZ5" s="1518" t="s">
        <v>378</v>
      </c>
      <c r="BA5" s="1518"/>
      <c r="BB5" s="1518"/>
      <c r="BC5" s="1518"/>
    </row>
    <row r="6" spans="2:64" ht="15" customHeight="1">
      <c r="B6" s="1519"/>
      <c r="C6" s="1519"/>
      <c r="D6" s="1520" t="s">
        <v>379</v>
      </c>
      <c r="E6" s="1520"/>
      <c r="F6" s="1520"/>
      <c r="G6" s="1520"/>
      <c r="H6" s="1520"/>
      <c r="I6" s="1520"/>
      <c r="J6" s="1520"/>
      <c r="K6" s="1520"/>
      <c r="L6" s="1520"/>
      <c r="M6" s="1519" t="s">
        <v>380</v>
      </c>
      <c r="N6" s="1519"/>
      <c r="O6" s="1519"/>
      <c r="P6" s="1519"/>
      <c r="Q6" s="1519"/>
      <c r="R6" s="1519"/>
      <c r="S6" s="1519"/>
      <c r="T6" s="1521" t="s">
        <v>381</v>
      </c>
      <c r="U6" s="1522"/>
      <c r="V6" s="1522"/>
      <c r="W6" s="1522"/>
      <c r="X6" s="1522"/>
      <c r="Y6" s="1523"/>
      <c r="Z6" s="1527" t="s">
        <v>382</v>
      </c>
      <c r="AA6" s="1528"/>
      <c r="AB6" s="1528"/>
      <c r="AC6" s="1528"/>
      <c r="AD6" s="1528"/>
      <c r="AE6" s="1528"/>
      <c r="AF6" s="1528"/>
      <c r="AG6" s="1528"/>
      <c r="AH6" s="1529" t="s">
        <v>383</v>
      </c>
      <c r="AI6" s="1530"/>
      <c r="AJ6" s="1530"/>
      <c r="AK6" s="1530"/>
      <c r="AL6" s="1530"/>
      <c r="AM6" s="1530"/>
      <c r="AN6" s="1530"/>
      <c r="AO6" s="1530"/>
      <c r="AP6" s="1530"/>
      <c r="AQ6" s="1519" t="s">
        <v>384</v>
      </c>
      <c r="AR6" s="1519"/>
      <c r="AS6" s="1519"/>
      <c r="AT6" s="1519"/>
      <c r="AU6" s="1519"/>
      <c r="AV6" s="1519"/>
      <c r="AW6" s="1519"/>
      <c r="AX6" s="1519"/>
      <c r="AY6" s="1519"/>
      <c r="AZ6" s="1519"/>
      <c r="BA6" s="1519"/>
      <c r="BB6" s="1519"/>
      <c r="BC6" s="1519"/>
    </row>
    <row r="7" spans="2:64" ht="15" customHeight="1">
      <c r="B7" s="1519"/>
      <c r="C7" s="1519"/>
      <c r="D7" s="1539" t="s">
        <v>385</v>
      </c>
      <c r="E7" s="1540"/>
      <c r="F7" s="1540"/>
      <c r="G7" s="1540"/>
      <c r="H7" s="1540"/>
      <c r="I7" s="1540"/>
      <c r="J7" s="1540"/>
      <c r="K7" s="1540"/>
      <c r="L7" s="1541"/>
      <c r="M7" s="1519"/>
      <c r="N7" s="1519"/>
      <c r="O7" s="1519"/>
      <c r="P7" s="1519"/>
      <c r="Q7" s="1519"/>
      <c r="R7" s="1519"/>
      <c r="S7" s="1519"/>
      <c r="T7" s="1524"/>
      <c r="U7" s="1525"/>
      <c r="V7" s="1525"/>
      <c r="W7" s="1525"/>
      <c r="X7" s="1525"/>
      <c r="Y7" s="1526"/>
      <c r="Z7" s="1521" t="s">
        <v>386</v>
      </c>
      <c r="AA7" s="1522"/>
      <c r="AB7" s="1522"/>
      <c r="AC7" s="1522"/>
      <c r="AD7" s="1522"/>
      <c r="AE7" s="1522"/>
      <c r="AF7" s="1522"/>
      <c r="AG7" s="1522"/>
      <c r="AH7" s="1529"/>
      <c r="AI7" s="1530"/>
      <c r="AJ7" s="1530"/>
      <c r="AK7" s="1530"/>
      <c r="AL7" s="1530"/>
      <c r="AM7" s="1530"/>
      <c r="AN7" s="1530"/>
      <c r="AO7" s="1530"/>
      <c r="AP7" s="1530"/>
      <c r="AQ7" s="1519"/>
      <c r="AR7" s="1519"/>
      <c r="AS7" s="1519"/>
      <c r="AT7" s="1519"/>
      <c r="AU7" s="1519"/>
      <c r="AV7" s="1519"/>
      <c r="AW7" s="1519"/>
      <c r="AX7" s="1519"/>
      <c r="AY7" s="1519"/>
      <c r="AZ7" s="1519"/>
      <c r="BA7" s="1519"/>
      <c r="BB7" s="1519"/>
      <c r="BC7" s="1519"/>
    </row>
    <row r="8" spans="2:64" ht="15" customHeight="1">
      <c r="B8" s="1519"/>
      <c r="C8" s="1519"/>
      <c r="D8" s="1524"/>
      <c r="E8" s="1525"/>
      <c r="F8" s="1525"/>
      <c r="G8" s="1525"/>
      <c r="H8" s="1525"/>
      <c r="I8" s="1525"/>
      <c r="J8" s="1525"/>
      <c r="K8" s="1525"/>
      <c r="L8" s="1526"/>
      <c r="M8" s="1519"/>
      <c r="N8" s="1519"/>
      <c r="O8" s="1519"/>
      <c r="P8" s="1519"/>
      <c r="Q8" s="1519"/>
      <c r="R8" s="1519"/>
      <c r="S8" s="1519"/>
      <c r="T8" s="1527" t="s">
        <v>387</v>
      </c>
      <c r="U8" s="1528"/>
      <c r="V8" s="1528"/>
      <c r="W8" s="1528"/>
      <c r="X8" s="1528"/>
      <c r="Y8" s="1542"/>
      <c r="Z8" s="1543" t="s">
        <v>388</v>
      </c>
      <c r="AA8" s="1544"/>
      <c r="AB8" s="1544"/>
      <c r="AC8" s="1544"/>
      <c r="AD8" s="1544"/>
      <c r="AE8" s="1544"/>
      <c r="AF8" s="1544"/>
      <c r="AG8" s="1545"/>
      <c r="AH8" s="1530"/>
      <c r="AI8" s="1530"/>
      <c r="AJ8" s="1530"/>
      <c r="AK8" s="1530"/>
      <c r="AL8" s="1530"/>
      <c r="AM8" s="1530"/>
      <c r="AN8" s="1530"/>
      <c r="AO8" s="1530"/>
      <c r="AP8" s="1530"/>
      <c r="AQ8" s="1519"/>
      <c r="AR8" s="1519"/>
      <c r="AS8" s="1519"/>
      <c r="AT8" s="1519"/>
      <c r="AU8" s="1519"/>
      <c r="AV8" s="1519"/>
      <c r="AW8" s="1519"/>
      <c r="AX8" s="1519"/>
      <c r="AY8" s="1519"/>
      <c r="AZ8" s="1519"/>
      <c r="BA8" s="1519"/>
      <c r="BB8" s="1519"/>
      <c r="BC8" s="1519"/>
    </row>
    <row r="9" spans="2:64" ht="15" customHeight="1">
      <c r="B9" s="1502">
        <v>1</v>
      </c>
      <c r="C9" s="1502"/>
      <c r="D9" s="1503"/>
      <c r="E9" s="1503"/>
      <c r="F9" s="1503"/>
      <c r="G9" s="1503"/>
      <c r="H9" s="1503"/>
      <c r="I9" s="1503"/>
      <c r="J9" s="1503"/>
      <c r="K9" s="1503"/>
      <c r="L9" s="1503"/>
      <c r="M9" s="1504"/>
      <c r="N9" s="1505"/>
      <c r="O9" s="1505"/>
      <c r="P9" s="1506"/>
      <c r="Q9" s="1506"/>
      <c r="R9" s="1509" t="s">
        <v>1</v>
      </c>
      <c r="S9" s="1510"/>
      <c r="T9" s="1515" t="s">
        <v>389</v>
      </c>
      <c r="U9" s="1516"/>
      <c r="V9" s="1506"/>
      <c r="W9" s="1506"/>
      <c r="X9" s="1509" t="s">
        <v>3</v>
      </c>
      <c r="Y9" s="1510"/>
      <c r="Z9" s="1558"/>
      <c r="AA9" s="1559"/>
      <c r="AB9" s="1559"/>
      <c r="AC9" s="1559"/>
      <c r="AD9" s="1559"/>
      <c r="AE9" s="1559"/>
      <c r="AF9" s="1559"/>
      <c r="AG9" s="1560"/>
      <c r="AH9" s="1532"/>
      <c r="AI9" s="1532"/>
      <c r="AJ9" s="1532"/>
      <c r="AK9" s="1532"/>
      <c r="AL9" s="1532"/>
      <c r="AM9" s="1532"/>
      <c r="AN9" s="1532"/>
      <c r="AO9" s="1532"/>
      <c r="AP9" s="1532"/>
      <c r="AQ9" s="1561"/>
      <c r="AR9" s="1562"/>
      <c r="AS9" s="1562"/>
      <c r="AT9" s="1562"/>
      <c r="AU9" s="1562"/>
      <c r="AV9" s="1562"/>
      <c r="AW9" s="1562"/>
      <c r="AX9" s="1562"/>
      <c r="AY9" s="1562"/>
      <c r="AZ9" s="1562"/>
      <c r="BA9" s="1562"/>
      <c r="BB9" s="1562"/>
      <c r="BC9" s="1563"/>
      <c r="BF9" s="2" t="s">
        <v>390</v>
      </c>
      <c r="BG9" s="2" t="s">
        <v>391</v>
      </c>
      <c r="BH9" s="6" t="s">
        <v>392</v>
      </c>
      <c r="BI9" s="2">
        <v>1</v>
      </c>
      <c r="BK9" s="2" t="s">
        <v>393</v>
      </c>
      <c r="BL9" s="2" t="s">
        <v>394</v>
      </c>
    </row>
    <row r="10" spans="2:64" ht="15" customHeight="1">
      <c r="B10" s="1502"/>
      <c r="C10" s="1502"/>
      <c r="D10" s="1531"/>
      <c r="E10" s="1531"/>
      <c r="F10" s="1531"/>
      <c r="G10" s="1531"/>
      <c r="H10" s="1531"/>
      <c r="I10" s="1531"/>
      <c r="J10" s="1531"/>
      <c r="K10" s="1531"/>
      <c r="L10" s="1531"/>
      <c r="M10" s="1504"/>
      <c r="N10" s="1505"/>
      <c r="O10" s="1505"/>
      <c r="P10" s="1507"/>
      <c r="Q10" s="1507"/>
      <c r="R10" s="1511"/>
      <c r="S10" s="1512"/>
      <c r="T10" s="1533"/>
      <c r="U10" s="1534"/>
      <c r="V10" s="1534"/>
      <c r="W10" s="1534"/>
      <c r="X10" s="1534"/>
      <c r="Y10" s="1535"/>
      <c r="Z10" s="1536"/>
      <c r="AA10" s="1537"/>
      <c r="AB10" s="1537"/>
      <c r="AC10" s="1537"/>
      <c r="AD10" s="1537"/>
      <c r="AE10" s="1537"/>
      <c r="AF10" s="1537"/>
      <c r="AG10" s="1538"/>
      <c r="AH10" s="1532"/>
      <c r="AI10" s="1532"/>
      <c r="AJ10" s="1532"/>
      <c r="AK10" s="1532"/>
      <c r="AL10" s="1532"/>
      <c r="AM10" s="1532"/>
      <c r="AN10" s="1532"/>
      <c r="AO10" s="1532"/>
      <c r="AP10" s="1532"/>
      <c r="AQ10" s="1546"/>
      <c r="AR10" s="1547"/>
      <c r="AS10" s="1547"/>
      <c r="AT10" s="1547"/>
      <c r="AU10" s="1547"/>
      <c r="AV10" s="1547"/>
      <c r="AW10" s="1547"/>
      <c r="AX10" s="1547"/>
      <c r="AY10" s="1547"/>
      <c r="AZ10" s="1547"/>
      <c r="BA10" s="1547"/>
      <c r="BB10" s="1547"/>
      <c r="BC10" s="1548"/>
      <c r="BF10" s="2" t="s">
        <v>196</v>
      </c>
      <c r="BG10" s="2" t="s">
        <v>395</v>
      </c>
      <c r="BH10" s="6" t="s">
        <v>396</v>
      </c>
      <c r="BI10" s="2">
        <v>2</v>
      </c>
      <c r="BK10" s="2" t="s">
        <v>397</v>
      </c>
      <c r="BL10" s="2" t="s">
        <v>398</v>
      </c>
    </row>
    <row r="11" spans="2:64" ht="15" customHeight="1">
      <c r="B11" s="1502"/>
      <c r="C11" s="1502"/>
      <c r="D11" s="1532"/>
      <c r="E11" s="1532"/>
      <c r="F11" s="1532"/>
      <c r="G11" s="1532"/>
      <c r="H11" s="1532"/>
      <c r="I11" s="1532"/>
      <c r="J11" s="1532"/>
      <c r="K11" s="1532"/>
      <c r="L11" s="1532"/>
      <c r="M11" s="1504"/>
      <c r="N11" s="1505"/>
      <c r="O11" s="1505"/>
      <c r="P11" s="1508"/>
      <c r="Q11" s="1508"/>
      <c r="R11" s="1513"/>
      <c r="S11" s="1514"/>
      <c r="T11" s="1549"/>
      <c r="U11" s="1550"/>
      <c r="V11" s="1550"/>
      <c r="W11" s="1550"/>
      <c r="X11" s="1550"/>
      <c r="Y11" s="1551"/>
      <c r="Z11" s="1552"/>
      <c r="AA11" s="1553"/>
      <c r="AB11" s="1553"/>
      <c r="AC11" s="1553"/>
      <c r="AD11" s="1553"/>
      <c r="AE11" s="1553"/>
      <c r="AF11" s="1553"/>
      <c r="AG11" s="1554"/>
      <c r="AH11" s="1532"/>
      <c r="AI11" s="1532"/>
      <c r="AJ11" s="1532"/>
      <c r="AK11" s="1532"/>
      <c r="AL11" s="1532"/>
      <c r="AM11" s="1532"/>
      <c r="AN11" s="1532"/>
      <c r="AO11" s="1532"/>
      <c r="AP11" s="1532"/>
      <c r="AQ11" s="1555"/>
      <c r="AR11" s="1556"/>
      <c r="AS11" s="1556"/>
      <c r="AT11" s="1556"/>
      <c r="AU11" s="1556"/>
      <c r="AV11" s="1556"/>
      <c r="AW11" s="1556"/>
      <c r="AX11" s="1556"/>
      <c r="AY11" s="1556"/>
      <c r="AZ11" s="1556"/>
      <c r="BA11" s="1556"/>
      <c r="BB11" s="1556"/>
      <c r="BC11" s="1557"/>
      <c r="BG11" s="2" t="s">
        <v>399</v>
      </c>
      <c r="BH11" s="6" t="s">
        <v>400</v>
      </c>
      <c r="BI11" s="2">
        <v>3</v>
      </c>
      <c r="BK11" s="2" t="s">
        <v>401</v>
      </c>
      <c r="BL11" s="2" t="s">
        <v>402</v>
      </c>
    </row>
    <row r="12" spans="2:64" ht="15" customHeight="1">
      <c r="B12" s="1502">
        <v>2</v>
      </c>
      <c r="C12" s="1502"/>
      <c r="D12" s="1503"/>
      <c r="E12" s="1503"/>
      <c r="F12" s="1503"/>
      <c r="G12" s="1503"/>
      <c r="H12" s="1503"/>
      <c r="I12" s="1503"/>
      <c r="J12" s="1503"/>
      <c r="K12" s="1503"/>
      <c r="L12" s="1503"/>
      <c r="M12" s="1504"/>
      <c r="N12" s="1505"/>
      <c r="O12" s="1505"/>
      <c r="P12" s="1506"/>
      <c r="Q12" s="1506"/>
      <c r="R12" s="1509" t="s">
        <v>1</v>
      </c>
      <c r="S12" s="1510"/>
      <c r="T12" s="1515" t="s">
        <v>389</v>
      </c>
      <c r="U12" s="1516"/>
      <c r="V12" s="1506"/>
      <c r="W12" s="1506"/>
      <c r="X12" s="1509" t="s">
        <v>3</v>
      </c>
      <c r="Y12" s="1510"/>
      <c r="Z12" s="1558"/>
      <c r="AA12" s="1559"/>
      <c r="AB12" s="1559"/>
      <c r="AC12" s="1559"/>
      <c r="AD12" s="1559"/>
      <c r="AE12" s="1559"/>
      <c r="AF12" s="1559"/>
      <c r="AG12" s="1560"/>
      <c r="AH12" s="1532"/>
      <c r="AI12" s="1532"/>
      <c r="AJ12" s="1532"/>
      <c r="AK12" s="1532"/>
      <c r="AL12" s="1532"/>
      <c r="AM12" s="1532"/>
      <c r="AN12" s="1532"/>
      <c r="AO12" s="1532"/>
      <c r="AP12" s="1532"/>
      <c r="AQ12" s="1561"/>
      <c r="AR12" s="1562"/>
      <c r="AS12" s="1562"/>
      <c r="AT12" s="1562"/>
      <c r="AU12" s="1562"/>
      <c r="AV12" s="1562"/>
      <c r="AW12" s="1562"/>
      <c r="AX12" s="1562"/>
      <c r="AY12" s="1562"/>
      <c r="AZ12" s="1562"/>
      <c r="BA12" s="1562"/>
      <c r="BB12" s="1562"/>
      <c r="BC12" s="1563"/>
      <c r="BH12" s="6" t="s">
        <v>403</v>
      </c>
      <c r="BI12" s="2">
        <v>4</v>
      </c>
      <c r="BK12" s="2" t="s">
        <v>404</v>
      </c>
      <c r="BL12" s="2" t="s">
        <v>405</v>
      </c>
    </row>
    <row r="13" spans="2:64" ht="15" customHeight="1">
      <c r="B13" s="1502"/>
      <c r="C13" s="1502"/>
      <c r="D13" s="1564"/>
      <c r="E13" s="1564"/>
      <c r="F13" s="1564"/>
      <c r="G13" s="1564"/>
      <c r="H13" s="1564"/>
      <c r="I13" s="1564"/>
      <c r="J13" s="1564"/>
      <c r="K13" s="1564"/>
      <c r="L13" s="1564"/>
      <c r="M13" s="1504"/>
      <c r="N13" s="1505"/>
      <c r="O13" s="1505"/>
      <c r="P13" s="1507"/>
      <c r="Q13" s="1507"/>
      <c r="R13" s="1511"/>
      <c r="S13" s="1512"/>
      <c r="T13" s="1533"/>
      <c r="U13" s="1534"/>
      <c r="V13" s="1534"/>
      <c r="W13" s="1534"/>
      <c r="X13" s="1534"/>
      <c r="Y13" s="1535"/>
      <c r="Z13" s="1536"/>
      <c r="AA13" s="1537"/>
      <c r="AB13" s="1537"/>
      <c r="AC13" s="1537"/>
      <c r="AD13" s="1537"/>
      <c r="AE13" s="1537"/>
      <c r="AF13" s="1537"/>
      <c r="AG13" s="1538"/>
      <c r="AH13" s="1532"/>
      <c r="AI13" s="1532"/>
      <c r="AJ13" s="1532"/>
      <c r="AK13" s="1532"/>
      <c r="AL13" s="1532"/>
      <c r="AM13" s="1532"/>
      <c r="AN13" s="1532"/>
      <c r="AO13" s="1532"/>
      <c r="AP13" s="1532"/>
      <c r="AQ13" s="1546"/>
      <c r="AR13" s="1547"/>
      <c r="AS13" s="1547"/>
      <c r="AT13" s="1547"/>
      <c r="AU13" s="1547"/>
      <c r="AV13" s="1547"/>
      <c r="AW13" s="1547"/>
      <c r="AX13" s="1547"/>
      <c r="AY13" s="1547"/>
      <c r="AZ13" s="1547"/>
      <c r="BA13" s="1547"/>
      <c r="BB13" s="1547"/>
      <c r="BC13" s="1548"/>
      <c r="BH13" s="6" t="s">
        <v>406</v>
      </c>
      <c r="BI13" s="2">
        <v>5</v>
      </c>
      <c r="BK13" s="2" t="s">
        <v>407</v>
      </c>
      <c r="BL13" s="2" t="s">
        <v>17</v>
      </c>
    </row>
    <row r="14" spans="2:64" ht="15" customHeight="1">
      <c r="B14" s="1502"/>
      <c r="C14" s="1502"/>
      <c r="D14" s="1565"/>
      <c r="E14" s="1565"/>
      <c r="F14" s="1565"/>
      <c r="G14" s="1565"/>
      <c r="H14" s="1565"/>
      <c r="I14" s="1565"/>
      <c r="J14" s="1565"/>
      <c r="K14" s="1565"/>
      <c r="L14" s="1565"/>
      <c r="M14" s="1504"/>
      <c r="N14" s="1505"/>
      <c r="O14" s="1505"/>
      <c r="P14" s="1508"/>
      <c r="Q14" s="1508"/>
      <c r="R14" s="1513"/>
      <c r="S14" s="1514"/>
      <c r="T14" s="1549"/>
      <c r="U14" s="1550"/>
      <c r="V14" s="1550"/>
      <c r="W14" s="1550"/>
      <c r="X14" s="1550"/>
      <c r="Y14" s="1551"/>
      <c r="Z14" s="1552"/>
      <c r="AA14" s="1553"/>
      <c r="AB14" s="1553"/>
      <c r="AC14" s="1553"/>
      <c r="AD14" s="1553"/>
      <c r="AE14" s="1553"/>
      <c r="AF14" s="1553"/>
      <c r="AG14" s="1554"/>
      <c r="AH14" s="1532"/>
      <c r="AI14" s="1532"/>
      <c r="AJ14" s="1532"/>
      <c r="AK14" s="1532"/>
      <c r="AL14" s="1532"/>
      <c r="AM14" s="1532"/>
      <c r="AN14" s="1532"/>
      <c r="AO14" s="1532"/>
      <c r="AP14" s="1532"/>
      <c r="AQ14" s="1555"/>
      <c r="AR14" s="1556"/>
      <c r="AS14" s="1556"/>
      <c r="AT14" s="1556"/>
      <c r="AU14" s="1556"/>
      <c r="AV14" s="1556"/>
      <c r="AW14" s="1556"/>
      <c r="AX14" s="1556"/>
      <c r="AY14" s="1556"/>
      <c r="AZ14" s="1556"/>
      <c r="BA14" s="1556"/>
      <c r="BB14" s="1556"/>
      <c r="BC14" s="1557"/>
      <c r="BH14" s="6" t="s">
        <v>408</v>
      </c>
      <c r="BI14" s="2">
        <v>6</v>
      </c>
      <c r="BK14" s="2" t="s">
        <v>409</v>
      </c>
      <c r="BL14" s="2" t="s">
        <v>410</v>
      </c>
    </row>
    <row r="15" spans="2:64" ht="15" customHeight="1">
      <c r="B15" s="1502">
        <v>3</v>
      </c>
      <c r="C15" s="1502"/>
      <c r="D15" s="1503"/>
      <c r="E15" s="1503"/>
      <c r="F15" s="1503"/>
      <c r="G15" s="1503"/>
      <c r="H15" s="1503"/>
      <c r="I15" s="1503"/>
      <c r="J15" s="1503"/>
      <c r="K15" s="1503"/>
      <c r="L15" s="1503"/>
      <c r="M15" s="1504"/>
      <c r="N15" s="1505"/>
      <c r="O15" s="1505"/>
      <c r="P15" s="1506"/>
      <c r="Q15" s="1506"/>
      <c r="R15" s="1509" t="s">
        <v>1</v>
      </c>
      <c r="S15" s="1510"/>
      <c r="T15" s="1515" t="s">
        <v>389</v>
      </c>
      <c r="U15" s="1516"/>
      <c r="V15" s="1506"/>
      <c r="W15" s="1506"/>
      <c r="X15" s="1509" t="s">
        <v>3</v>
      </c>
      <c r="Y15" s="1510"/>
      <c r="Z15" s="1566"/>
      <c r="AA15" s="1506"/>
      <c r="AB15" s="1506"/>
      <c r="AC15" s="1506"/>
      <c r="AD15" s="1506"/>
      <c r="AE15" s="1506"/>
      <c r="AF15" s="1506"/>
      <c r="AG15" s="1567"/>
      <c r="AH15" s="1532"/>
      <c r="AI15" s="1532"/>
      <c r="AJ15" s="1532"/>
      <c r="AK15" s="1532"/>
      <c r="AL15" s="1532"/>
      <c r="AM15" s="1532"/>
      <c r="AN15" s="1532"/>
      <c r="AO15" s="1532"/>
      <c r="AP15" s="1532"/>
      <c r="AQ15" s="1561"/>
      <c r="AR15" s="1562"/>
      <c r="AS15" s="1562"/>
      <c r="AT15" s="1562"/>
      <c r="AU15" s="1562"/>
      <c r="AV15" s="1562"/>
      <c r="AW15" s="1562"/>
      <c r="AX15" s="1562"/>
      <c r="AY15" s="1562"/>
      <c r="AZ15" s="1562"/>
      <c r="BA15" s="1562"/>
      <c r="BB15" s="1562"/>
      <c r="BC15" s="1563"/>
      <c r="BK15" s="2" t="s">
        <v>411</v>
      </c>
      <c r="BL15" s="2" t="s">
        <v>3</v>
      </c>
    </row>
    <row r="16" spans="2:64" ht="15" customHeight="1">
      <c r="B16" s="1502"/>
      <c r="C16" s="1502"/>
      <c r="D16" s="1564"/>
      <c r="E16" s="1564"/>
      <c r="F16" s="1564"/>
      <c r="G16" s="1564"/>
      <c r="H16" s="1564"/>
      <c r="I16" s="1564"/>
      <c r="J16" s="1564"/>
      <c r="K16" s="1564"/>
      <c r="L16" s="1564"/>
      <c r="M16" s="1504"/>
      <c r="N16" s="1505"/>
      <c r="O16" s="1505"/>
      <c r="P16" s="1507"/>
      <c r="Q16" s="1507"/>
      <c r="R16" s="1511"/>
      <c r="S16" s="1512"/>
      <c r="T16" s="1533"/>
      <c r="U16" s="1534"/>
      <c r="V16" s="1534"/>
      <c r="W16" s="1534"/>
      <c r="X16" s="1534"/>
      <c r="Y16" s="1535"/>
      <c r="Z16" s="1536"/>
      <c r="AA16" s="1537"/>
      <c r="AB16" s="1537"/>
      <c r="AC16" s="1537"/>
      <c r="AD16" s="1537"/>
      <c r="AE16" s="1537"/>
      <c r="AF16" s="1537"/>
      <c r="AG16" s="1538"/>
      <c r="AH16" s="1532"/>
      <c r="AI16" s="1532"/>
      <c r="AJ16" s="1532"/>
      <c r="AK16" s="1532"/>
      <c r="AL16" s="1532"/>
      <c r="AM16" s="1532"/>
      <c r="AN16" s="1532"/>
      <c r="AO16" s="1532"/>
      <c r="AP16" s="1532"/>
      <c r="AQ16" s="1546"/>
      <c r="AR16" s="1547"/>
      <c r="AS16" s="1547"/>
      <c r="AT16" s="1547"/>
      <c r="AU16" s="1547"/>
      <c r="AV16" s="1547"/>
      <c r="AW16" s="1547"/>
      <c r="AX16" s="1547"/>
      <c r="AY16" s="1547"/>
      <c r="AZ16" s="1547"/>
      <c r="BA16" s="1547"/>
      <c r="BB16" s="1547"/>
      <c r="BC16" s="1548"/>
      <c r="BK16" s="2" t="s">
        <v>412</v>
      </c>
    </row>
    <row r="17" spans="2:63" ht="15" customHeight="1">
      <c r="B17" s="1502"/>
      <c r="C17" s="1502"/>
      <c r="D17" s="1565"/>
      <c r="E17" s="1565"/>
      <c r="F17" s="1565"/>
      <c r="G17" s="1565"/>
      <c r="H17" s="1565"/>
      <c r="I17" s="1565"/>
      <c r="J17" s="1565"/>
      <c r="K17" s="1565"/>
      <c r="L17" s="1565"/>
      <c r="M17" s="1504"/>
      <c r="N17" s="1505"/>
      <c r="O17" s="1505"/>
      <c r="P17" s="1508"/>
      <c r="Q17" s="1508"/>
      <c r="R17" s="1513"/>
      <c r="S17" s="1514"/>
      <c r="T17" s="1549"/>
      <c r="U17" s="1550"/>
      <c r="V17" s="1550"/>
      <c r="W17" s="1550"/>
      <c r="X17" s="1550"/>
      <c r="Y17" s="1551"/>
      <c r="Z17" s="1552"/>
      <c r="AA17" s="1553"/>
      <c r="AB17" s="1553"/>
      <c r="AC17" s="1553"/>
      <c r="AD17" s="1553"/>
      <c r="AE17" s="1553"/>
      <c r="AF17" s="1553"/>
      <c r="AG17" s="1554"/>
      <c r="AH17" s="1532"/>
      <c r="AI17" s="1532"/>
      <c r="AJ17" s="1532"/>
      <c r="AK17" s="1532"/>
      <c r="AL17" s="1532"/>
      <c r="AM17" s="1532"/>
      <c r="AN17" s="1532"/>
      <c r="AO17" s="1532"/>
      <c r="AP17" s="1532"/>
      <c r="AQ17" s="1555"/>
      <c r="AR17" s="1556"/>
      <c r="AS17" s="1556"/>
      <c r="AT17" s="1556"/>
      <c r="AU17" s="1556"/>
      <c r="AV17" s="1556"/>
      <c r="AW17" s="1556"/>
      <c r="AX17" s="1556"/>
      <c r="AY17" s="1556"/>
      <c r="AZ17" s="1556"/>
      <c r="BA17" s="1556"/>
      <c r="BB17" s="1556"/>
      <c r="BC17" s="1557"/>
      <c r="BK17" s="2" t="s">
        <v>413</v>
      </c>
    </row>
    <row r="18" spans="2:63" ht="15" customHeight="1">
      <c r="B18" s="1502">
        <v>4</v>
      </c>
      <c r="C18" s="1502"/>
      <c r="D18" s="1503"/>
      <c r="E18" s="1503"/>
      <c r="F18" s="1503"/>
      <c r="G18" s="1503"/>
      <c r="H18" s="1503"/>
      <c r="I18" s="1503"/>
      <c r="J18" s="1503"/>
      <c r="K18" s="1503"/>
      <c r="L18" s="1503"/>
      <c r="M18" s="1504"/>
      <c r="N18" s="1505"/>
      <c r="O18" s="1505"/>
      <c r="P18" s="1506"/>
      <c r="Q18" s="1506"/>
      <c r="R18" s="1509" t="s">
        <v>1</v>
      </c>
      <c r="S18" s="1510"/>
      <c r="T18" s="1515" t="s">
        <v>389</v>
      </c>
      <c r="U18" s="1516"/>
      <c r="V18" s="1506"/>
      <c r="W18" s="1506"/>
      <c r="X18" s="1509" t="s">
        <v>3</v>
      </c>
      <c r="Y18" s="1510"/>
      <c r="Z18" s="1566"/>
      <c r="AA18" s="1506"/>
      <c r="AB18" s="1506"/>
      <c r="AC18" s="1506"/>
      <c r="AD18" s="1506"/>
      <c r="AE18" s="1506"/>
      <c r="AF18" s="1506"/>
      <c r="AG18" s="1567"/>
      <c r="AH18" s="1532"/>
      <c r="AI18" s="1532"/>
      <c r="AJ18" s="1532"/>
      <c r="AK18" s="1532"/>
      <c r="AL18" s="1532"/>
      <c r="AM18" s="1532"/>
      <c r="AN18" s="1532"/>
      <c r="AO18" s="1532"/>
      <c r="AP18" s="1532"/>
      <c r="AQ18" s="1561"/>
      <c r="AR18" s="1562"/>
      <c r="AS18" s="1562"/>
      <c r="AT18" s="1562"/>
      <c r="AU18" s="1562"/>
      <c r="AV18" s="1562"/>
      <c r="AW18" s="1562"/>
      <c r="AX18" s="1562"/>
      <c r="AY18" s="1562"/>
      <c r="AZ18" s="1562"/>
      <c r="BA18" s="1562"/>
      <c r="BB18" s="1562"/>
      <c r="BC18" s="1563"/>
      <c r="BK18" s="2" t="s">
        <v>414</v>
      </c>
    </row>
    <row r="19" spans="2:63" ht="15" customHeight="1">
      <c r="B19" s="1502"/>
      <c r="C19" s="1502"/>
      <c r="D19" s="1564"/>
      <c r="E19" s="1564"/>
      <c r="F19" s="1564"/>
      <c r="G19" s="1564"/>
      <c r="H19" s="1564"/>
      <c r="I19" s="1564"/>
      <c r="J19" s="1564"/>
      <c r="K19" s="1564"/>
      <c r="L19" s="1564"/>
      <c r="M19" s="1504"/>
      <c r="N19" s="1505"/>
      <c r="O19" s="1505"/>
      <c r="P19" s="1507"/>
      <c r="Q19" s="1507"/>
      <c r="R19" s="1511"/>
      <c r="S19" s="1512"/>
      <c r="T19" s="1533"/>
      <c r="U19" s="1534"/>
      <c r="V19" s="1534"/>
      <c r="W19" s="1534"/>
      <c r="X19" s="1534"/>
      <c r="Y19" s="1535"/>
      <c r="Z19" s="1536"/>
      <c r="AA19" s="1537"/>
      <c r="AB19" s="1537"/>
      <c r="AC19" s="1537"/>
      <c r="AD19" s="1537"/>
      <c r="AE19" s="1537"/>
      <c r="AF19" s="1537"/>
      <c r="AG19" s="1538"/>
      <c r="AH19" s="1532"/>
      <c r="AI19" s="1532"/>
      <c r="AJ19" s="1532"/>
      <c r="AK19" s="1532"/>
      <c r="AL19" s="1532"/>
      <c r="AM19" s="1532"/>
      <c r="AN19" s="1532"/>
      <c r="AO19" s="1532"/>
      <c r="AP19" s="1532"/>
      <c r="AQ19" s="1546"/>
      <c r="AR19" s="1547"/>
      <c r="AS19" s="1547"/>
      <c r="AT19" s="1547"/>
      <c r="AU19" s="1547"/>
      <c r="AV19" s="1547"/>
      <c r="AW19" s="1547"/>
      <c r="AX19" s="1547"/>
      <c r="AY19" s="1547"/>
      <c r="AZ19" s="1547"/>
      <c r="BA19" s="1547"/>
      <c r="BB19" s="1547"/>
      <c r="BC19" s="1548"/>
    </row>
    <row r="20" spans="2:63" ht="15" customHeight="1">
      <c r="B20" s="1502"/>
      <c r="C20" s="1502"/>
      <c r="D20" s="1565"/>
      <c r="E20" s="1565"/>
      <c r="F20" s="1565"/>
      <c r="G20" s="1565"/>
      <c r="H20" s="1565"/>
      <c r="I20" s="1565"/>
      <c r="J20" s="1565"/>
      <c r="K20" s="1565"/>
      <c r="L20" s="1565"/>
      <c r="M20" s="1504"/>
      <c r="N20" s="1505"/>
      <c r="O20" s="1505"/>
      <c r="P20" s="1508"/>
      <c r="Q20" s="1508"/>
      <c r="R20" s="1513"/>
      <c r="S20" s="1514"/>
      <c r="T20" s="1549"/>
      <c r="U20" s="1550"/>
      <c r="V20" s="1550"/>
      <c r="W20" s="1550"/>
      <c r="X20" s="1550"/>
      <c r="Y20" s="1551"/>
      <c r="Z20" s="1552"/>
      <c r="AA20" s="1553"/>
      <c r="AB20" s="1553"/>
      <c r="AC20" s="1553"/>
      <c r="AD20" s="1553"/>
      <c r="AE20" s="1553"/>
      <c r="AF20" s="1553"/>
      <c r="AG20" s="1554"/>
      <c r="AH20" s="1532"/>
      <c r="AI20" s="1532"/>
      <c r="AJ20" s="1532"/>
      <c r="AK20" s="1532"/>
      <c r="AL20" s="1532"/>
      <c r="AM20" s="1532"/>
      <c r="AN20" s="1532"/>
      <c r="AO20" s="1532"/>
      <c r="AP20" s="1532"/>
      <c r="AQ20" s="1555"/>
      <c r="AR20" s="1556"/>
      <c r="AS20" s="1556"/>
      <c r="AT20" s="1556"/>
      <c r="AU20" s="1556"/>
      <c r="AV20" s="1556"/>
      <c r="AW20" s="1556"/>
      <c r="AX20" s="1556"/>
      <c r="AY20" s="1556"/>
      <c r="AZ20" s="1556"/>
      <c r="BA20" s="1556"/>
      <c r="BB20" s="1556"/>
      <c r="BC20" s="1557"/>
    </row>
    <row r="21" spans="2:63" ht="15" customHeight="1">
      <c r="B21" s="1502">
        <v>5</v>
      </c>
      <c r="C21" s="1502"/>
      <c r="D21" s="1503"/>
      <c r="E21" s="1503"/>
      <c r="F21" s="1503"/>
      <c r="G21" s="1503"/>
      <c r="H21" s="1503"/>
      <c r="I21" s="1503"/>
      <c r="J21" s="1503"/>
      <c r="K21" s="1503"/>
      <c r="L21" s="1503"/>
      <c r="M21" s="1504"/>
      <c r="N21" s="1505"/>
      <c r="O21" s="1505"/>
      <c r="P21" s="1506"/>
      <c r="Q21" s="1506"/>
      <c r="R21" s="1509" t="s">
        <v>1</v>
      </c>
      <c r="S21" s="1510"/>
      <c r="T21" s="1515" t="s">
        <v>389</v>
      </c>
      <c r="U21" s="1516"/>
      <c r="V21" s="1506"/>
      <c r="W21" s="1506"/>
      <c r="X21" s="1509" t="s">
        <v>3</v>
      </c>
      <c r="Y21" s="1510"/>
      <c r="Z21" s="1558"/>
      <c r="AA21" s="1559"/>
      <c r="AB21" s="1559"/>
      <c r="AC21" s="1559"/>
      <c r="AD21" s="1559"/>
      <c r="AE21" s="1559"/>
      <c r="AF21" s="1559"/>
      <c r="AG21" s="1560"/>
      <c r="AH21" s="1532"/>
      <c r="AI21" s="1532"/>
      <c r="AJ21" s="1532"/>
      <c r="AK21" s="1532"/>
      <c r="AL21" s="1532"/>
      <c r="AM21" s="1532"/>
      <c r="AN21" s="1532"/>
      <c r="AO21" s="1532"/>
      <c r="AP21" s="1532"/>
      <c r="AQ21" s="1574"/>
      <c r="AR21" s="1575"/>
      <c r="AS21" s="1575"/>
      <c r="AT21" s="1575"/>
      <c r="AU21" s="1575"/>
      <c r="AV21" s="1575"/>
      <c r="AW21" s="1575"/>
      <c r="AX21" s="1575"/>
      <c r="AY21" s="1575"/>
      <c r="AZ21" s="1575"/>
      <c r="BA21" s="1575"/>
      <c r="BB21" s="1575"/>
      <c r="BC21" s="1576"/>
    </row>
    <row r="22" spans="2:63" ht="15" customHeight="1">
      <c r="B22" s="1502"/>
      <c r="C22" s="1502"/>
      <c r="D22" s="1531"/>
      <c r="E22" s="1531"/>
      <c r="F22" s="1531"/>
      <c r="G22" s="1531"/>
      <c r="H22" s="1531"/>
      <c r="I22" s="1531"/>
      <c r="J22" s="1531"/>
      <c r="K22" s="1531"/>
      <c r="L22" s="1531"/>
      <c r="M22" s="1504"/>
      <c r="N22" s="1505"/>
      <c r="O22" s="1505"/>
      <c r="P22" s="1507"/>
      <c r="Q22" s="1507"/>
      <c r="R22" s="1511"/>
      <c r="S22" s="1512"/>
      <c r="T22" s="1533"/>
      <c r="U22" s="1534"/>
      <c r="V22" s="1534"/>
      <c r="W22" s="1534"/>
      <c r="X22" s="1534"/>
      <c r="Y22" s="1535"/>
      <c r="Z22" s="1536"/>
      <c r="AA22" s="1537"/>
      <c r="AB22" s="1537"/>
      <c r="AC22" s="1537"/>
      <c r="AD22" s="1537"/>
      <c r="AE22" s="1537"/>
      <c r="AF22" s="1537"/>
      <c r="AG22" s="1538"/>
      <c r="AH22" s="1532"/>
      <c r="AI22" s="1532"/>
      <c r="AJ22" s="1532"/>
      <c r="AK22" s="1532"/>
      <c r="AL22" s="1532"/>
      <c r="AM22" s="1532"/>
      <c r="AN22" s="1532"/>
      <c r="AO22" s="1532"/>
      <c r="AP22" s="1532"/>
      <c r="AQ22" s="1568"/>
      <c r="AR22" s="1569"/>
      <c r="AS22" s="1569"/>
      <c r="AT22" s="1569"/>
      <c r="AU22" s="1569"/>
      <c r="AV22" s="1569"/>
      <c r="AW22" s="1569"/>
      <c r="AX22" s="1569"/>
      <c r="AY22" s="1569"/>
      <c r="AZ22" s="1569"/>
      <c r="BA22" s="1569"/>
      <c r="BB22" s="1569"/>
      <c r="BC22" s="1570"/>
    </row>
    <row r="23" spans="2:63" ht="15" customHeight="1">
      <c r="B23" s="1502"/>
      <c r="C23" s="1502"/>
      <c r="D23" s="1532"/>
      <c r="E23" s="1532"/>
      <c r="F23" s="1532"/>
      <c r="G23" s="1532"/>
      <c r="H23" s="1532"/>
      <c r="I23" s="1532"/>
      <c r="J23" s="1532"/>
      <c r="K23" s="1532"/>
      <c r="L23" s="1532"/>
      <c r="M23" s="1504"/>
      <c r="N23" s="1505"/>
      <c r="O23" s="1505"/>
      <c r="P23" s="1508"/>
      <c r="Q23" s="1508"/>
      <c r="R23" s="1513"/>
      <c r="S23" s="1514"/>
      <c r="T23" s="1549"/>
      <c r="U23" s="1550"/>
      <c r="V23" s="1550"/>
      <c r="W23" s="1550"/>
      <c r="X23" s="1550"/>
      <c r="Y23" s="1551"/>
      <c r="Z23" s="1552"/>
      <c r="AA23" s="1553"/>
      <c r="AB23" s="1553"/>
      <c r="AC23" s="1553"/>
      <c r="AD23" s="1553"/>
      <c r="AE23" s="1553"/>
      <c r="AF23" s="1553"/>
      <c r="AG23" s="1554"/>
      <c r="AH23" s="1532"/>
      <c r="AI23" s="1532"/>
      <c r="AJ23" s="1532"/>
      <c r="AK23" s="1532"/>
      <c r="AL23" s="1532"/>
      <c r="AM23" s="1532"/>
      <c r="AN23" s="1532"/>
      <c r="AO23" s="1532"/>
      <c r="AP23" s="1532"/>
      <c r="AQ23" s="1571"/>
      <c r="AR23" s="1572"/>
      <c r="AS23" s="1572"/>
      <c r="AT23" s="1572"/>
      <c r="AU23" s="1572"/>
      <c r="AV23" s="1572"/>
      <c r="AW23" s="1572"/>
      <c r="AX23" s="1572"/>
      <c r="AY23" s="1572"/>
      <c r="AZ23" s="1572"/>
      <c r="BA23" s="1572"/>
      <c r="BB23" s="1572"/>
      <c r="BC23" s="1573"/>
    </row>
    <row r="24" spans="2:63" ht="15" customHeight="1">
      <c r="B24" s="1502">
        <v>6</v>
      </c>
      <c r="C24" s="1502"/>
      <c r="D24" s="1503"/>
      <c r="E24" s="1503"/>
      <c r="F24" s="1503"/>
      <c r="G24" s="1503"/>
      <c r="H24" s="1503"/>
      <c r="I24" s="1503"/>
      <c r="J24" s="1503"/>
      <c r="K24" s="1503"/>
      <c r="L24" s="1503"/>
      <c r="M24" s="1504"/>
      <c r="N24" s="1505"/>
      <c r="O24" s="1505"/>
      <c r="P24" s="1506"/>
      <c r="Q24" s="1506"/>
      <c r="R24" s="1509" t="s">
        <v>1</v>
      </c>
      <c r="S24" s="1510"/>
      <c r="T24" s="1515" t="s">
        <v>389</v>
      </c>
      <c r="U24" s="1516"/>
      <c r="V24" s="1506"/>
      <c r="W24" s="1506"/>
      <c r="X24" s="1509" t="s">
        <v>3</v>
      </c>
      <c r="Y24" s="1510"/>
      <c r="Z24" s="1558"/>
      <c r="AA24" s="1559"/>
      <c r="AB24" s="1559"/>
      <c r="AC24" s="1559"/>
      <c r="AD24" s="1559"/>
      <c r="AE24" s="1559"/>
      <c r="AF24" s="1559"/>
      <c r="AG24" s="1560"/>
      <c r="AH24" s="1532"/>
      <c r="AI24" s="1532"/>
      <c r="AJ24" s="1532"/>
      <c r="AK24" s="1532"/>
      <c r="AL24" s="1532"/>
      <c r="AM24" s="1532"/>
      <c r="AN24" s="1532"/>
      <c r="AO24" s="1532"/>
      <c r="AP24" s="1532"/>
      <c r="AQ24" s="1574"/>
      <c r="AR24" s="1575"/>
      <c r="AS24" s="1575"/>
      <c r="AT24" s="1575"/>
      <c r="AU24" s="1575"/>
      <c r="AV24" s="1575"/>
      <c r="AW24" s="1575"/>
      <c r="AX24" s="1575"/>
      <c r="AY24" s="1575"/>
      <c r="AZ24" s="1575"/>
      <c r="BA24" s="1575"/>
      <c r="BB24" s="1575"/>
      <c r="BC24" s="1576"/>
    </row>
    <row r="25" spans="2:63" ht="15" customHeight="1">
      <c r="B25" s="1502"/>
      <c r="C25" s="1502"/>
      <c r="D25" s="1531"/>
      <c r="E25" s="1531"/>
      <c r="F25" s="1531"/>
      <c r="G25" s="1531"/>
      <c r="H25" s="1531"/>
      <c r="I25" s="1531"/>
      <c r="J25" s="1531"/>
      <c r="K25" s="1531"/>
      <c r="L25" s="1531"/>
      <c r="M25" s="1504"/>
      <c r="N25" s="1505"/>
      <c r="O25" s="1505"/>
      <c r="P25" s="1507"/>
      <c r="Q25" s="1507"/>
      <c r="R25" s="1511"/>
      <c r="S25" s="1512"/>
      <c r="T25" s="1533"/>
      <c r="U25" s="1534"/>
      <c r="V25" s="1534"/>
      <c r="W25" s="1534"/>
      <c r="X25" s="1534"/>
      <c r="Y25" s="1535"/>
      <c r="Z25" s="1536"/>
      <c r="AA25" s="1537"/>
      <c r="AB25" s="1537"/>
      <c r="AC25" s="1537"/>
      <c r="AD25" s="1537"/>
      <c r="AE25" s="1537"/>
      <c r="AF25" s="1537"/>
      <c r="AG25" s="1538"/>
      <c r="AH25" s="1532"/>
      <c r="AI25" s="1532"/>
      <c r="AJ25" s="1532"/>
      <c r="AK25" s="1532"/>
      <c r="AL25" s="1532"/>
      <c r="AM25" s="1532"/>
      <c r="AN25" s="1532"/>
      <c r="AO25" s="1532"/>
      <c r="AP25" s="1532"/>
      <c r="AQ25" s="1568"/>
      <c r="AR25" s="1569"/>
      <c r="AS25" s="1569"/>
      <c r="AT25" s="1569"/>
      <c r="AU25" s="1569"/>
      <c r="AV25" s="1569"/>
      <c r="AW25" s="1569"/>
      <c r="AX25" s="1569"/>
      <c r="AY25" s="1569"/>
      <c r="AZ25" s="1569"/>
      <c r="BA25" s="1569"/>
      <c r="BB25" s="1569"/>
      <c r="BC25" s="1570"/>
    </row>
    <row r="26" spans="2:63" ht="15" customHeight="1">
      <c r="B26" s="1502"/>
      <c r="C26" s="1502"/>
      <c r="D26" s="1532"/>
      <c r="E26" s="1532"/>
      <c r="F26" s="1532"/>
      <c r="G26" s="1532"/>
      <c r="H26" s="1532"/>
      <c r="I26" s="1532"/>
      <c r="J26" s="1532"/>
      <c r="K26" s="1532"/>
      <c r="L26" s="1532"/>
      <c r="M26" s="1504"/>
      <c r="N26" s="1505"/>
      <c r="O26" s="1505"/>
      <c r="P26" s="1508"/>
      <c r="Q26" s="1508"/>
      <c r="R26" s="1513"/>
      <c r="S26" s="1514"/>
      <c r="T26" s="1549"/>
      <c r="U26" s="1550"/>
      <c r="V26" s="1550"/>
      <c r="W26" s="1550"/>
      <c r="X26" s="1550"/>
      <c r="Y26" s="1551"/>
      <c r="Z26" s="1552"/>
      <c r="AA26" s="1553"/>
      <c r="AB26" s="1553"/>
      <c r="AC26" s="1553"/>
      <c r="AD26" s="1553"/>
      <c r="AE26" s="1553"/>
      <c r="AF26" s="1553"/>
      <c r="AG26" s="1554"/>
      <c r="AH26" s="1532"/>
      <c r="AI26" s="1532"/>
      <c r="AJ26" s="1532"/>
      <c r="AK26" s="1532"/>
      <c r="AL26" s="1532"/>
      <c r="AM26" s="1532"/>
      <c r="AN26" s="1532"/>
      <c r="AO26" s="1532"/>
      <c r="AP26" s="1532"/>
      <c r="AQ26" s="1571"/>
      <c r="AR26" s="1572"/>
      <c r="AS26" s="1572"/>
      <c r="AT26" s="1572"/>
      <c r="AU26" s="1572"/>
      <c r="AV26" s="1572"/>
      <c r="AW26" s="1572"/>
      <c r="AX26" s="1572"/>
      <c r="AY26" s="1572"/>
      <c r="AZ26" s="1572"/>
      <c r="BA26" s="1572"/>
      <c r="BB26" s="1572"/>
      <c r="BC26" s="1573"/>
    </row>
    <row r="27" spans="2:63" ht="15" customHeight="1">
      <c r="B27" s="1502">
        <v>7</v>
      </c>
      <c r="C27" s="1502"/>
      <c r="D27" s="1503"/>
      <c r="E27" s="1503"/>
      <c r="F27" s="1503"/>
      <c r="G27" s="1503"/>
      <c r="H27" s="1503"/>
      <c r="I27" s="1503"/>
      <c r="J27" s="1503"/>
      <c r="K27" s="1503"/>
      <c r="L27" s="1503"/>
      <c r="M27" s="1504"/>
      <c r="N27" s="1505"/>
      <c r="O27" s="1505"/>
      <c r="P27" s="1506"/>
      <c r="Q27" s="1506"/>
      <c r="R27" s="1509" t="s">
        <v>1</v>
      </c>
      <c r="S27" s="1510"/>
      <c r="T27" s="1515" t="s">
        <v>389</v>
      </c>
      <c r="U27" s="1516"/>
      <c r="V27" s="1506"/>
      <c r="W27" s="1506"/>
      <c r="X27" s="1509" t="s">
        <v>3</v>
      </c>
      <c r="Y27" s="1510"/>
      <c r="Z27" s="1558"/>
      <c r="AA27" s="1559"/>
      <c r="AB27" s="1559"/>
      <c r="AC27" s="1559"/>
      <c r="AD27" s="1559"/>
      <c r="AE27" s="1559"/>
      <c r="AF27" s="1559"/>
      <c r="AG27" s="1560"/>
      <c r="AH27" s="1532"/>
      <c r="AI27" s="1532"/>
      <c r="AJ27" s="1532"/>
      <c r="AK27" s="1532"/>
      <c r="AL27" s="1532"/>
      <c r="AM27" s="1532"/>
      <c r="AN27" s="1532"/>
      <c r="AO27" s="1532"/>
      <c r="AP27" s="1532"/>
      <c r="AQ27" s="1574"/>
      <c r="AR27" s="1575"/>
      <c r="AS27" s="1575"/>
      <c r="AT27" s="1575"/>
      <c r="AU27" s="1575"/>
      <c r="AV27" s="1575"/>
      <c r="AW27" s="1575"/>
      <c r="AX27" s="1575"/>
      <c r="AY27" s="1575"/>
      <c r="AZ27" s="1575"/>
      <c r="BA27" s="1575"/>
      <c r="BB27" s="1575"/>
      <c r="BC27" s="1576"/>
    </row>
    <row r="28" spans="2:63" ht="15" customHeight="1">
      <c r="B28" s="1502"/>
      <c r="C28" s="1502"/>
      <c r="D28" s="1531"/>
      <c r="E28" s="1531"/>
      <c r="F28" s="1531"/>
      <c r="G28" s="1531"/>
      <c r="H28" s="1531"/>
      <c r="I28" s="1531"/>
      <c r="J28" s="1531"/>
      <c r="K28" s="1531"/>
      <c r="L28" s="1531"/>
      <c r="M28" s="1504"/>
      <c r="N28" s="1505"/>
      <c r="O28" s="1505"/>
      <c r="P28" s="1507"/>
      <c r="Q28" s="1507"/>
      <c r="R28" s="1511"/>
      <c r="S28" s="1512"/>
      <c r="T28" s="1533"/>
      <c r="U28" s="1534"/>
      <c r="V28" s="1534"/>
      <c r="W28" s="1534"/>
      <c r="X28" s="1534"/>
      <c r="Y28" s="1535"/>
      <c r="Z28" s="1536"/>
      <c r="AA28" s="1537"/>
      <c r="AB28" s="1537"/>
      <c r="AC28" s="1537"/>
      <c r="AD28" s="1537"/>
      <c r="AE28" s="1537"/>
      <c r="AF28" s="1537"/>
      <c r="AG28" s="1538"/>
      <c r="AH28" s="1532"/>
      <c r="AI28" s="1532"/>
      <c r="AJ28" s="1532"/>
      <c r="AK28" s="1532"/>
      <c r="AL28" s="1532"/>
      <c r="AM28" s="1532"/>
      <c r="AN28" s="1532"/>
      <c r="AO28" s="1532"/>
      <c r="AP28" s="1532"/>
      <c r="AQ28" s="1568"/>
      <c r="AR28" s="1569"/>
      <c r="AS28" s="1569"/>
      <c r="AT28" s="1569"/>
      <c r="AU28" s="1569"/>
      <c r="AV28" s="1569"/>
      <c r="AW28" s="1569"/>
      <c r="AX28" s="1569"/>
      <c r="AY28" s="1569"/>
      <c r="AZ28" s="1569"/>
      <c r="BA28" s="1569"/>
      <c r="BB28" s="1569"/>
      <c r="BC28" s="1570"/>
    </row>
    <row r="29" spans="2:63" ht="15" customHeight="1">
      <c r="B29" s="1502"/>
      <c r="C29" s="1502"/>
      <c r="D29" s="1532"/>
      <c r="E29" s="1532"/>
      <c r="F29" s="1532"/>
      <c r="G29" s="1532"/>
      <c r="H29" s="1532"/>
      <c r="I29" s="1532"/>
      <c r="J29" s="1532"/>
      <c r="K29" s="1532"/>
      <c r="L29" s="1532"/>
      <c r="M29" s="1504"/>
      <c r="N29" s="1505"/>
      <c r="O29" s="1505"/>
      <c r="P29" s="1508"/>
      <c r="Q29" s="1508"/>
      <c r="R29" s="1513"/>
      <c r="S29" s="1514"/>
      <c r="T29" s="1549"/>
      <c r="U29" s="1550"/>
      <c r="V29" s="1550"/>
      <c r="W29" s="1550"/>
      <c r="X29" s="1550"/>
      <c r="Y29" s="1551"/>
      <c r="Z29" s="1552"/>
      <c r="AA29" s="1553"/>
      <c r="AB29" s="1553"/>
      <c r="AC29" s="1553"/>
      <c r="AD29" s="1553"/>
      <c r="AE29" s="1553"/>
      <c r="AF29" s="1553"/>
      <c r="AG29" s="1554"/>
      <c r="AH29" s="1532"/>
      <c r="AI29" s="1532"/>
      <c r="AJ29" s="1532"/>
      <c r="AK29" s="1532"/>
      <c r="AL29" s="1532"/>
      <c r="AM29" s="1532"/>
      <c r="AN29" s="1532"/>
      <c r="AO29" s="1532"/>
      <c r="AP29" s="1532"/>
      <c r="AQ29" s="1571"/>
      <c r="AR29" s="1572"/>
      <c r="AS29" s="1572"/>
      <c r="AT29" s="1572"/>
      <c r="AU29" s="1572"/>
      <c r="AV29" s="1572"/>
      <c r="AW29" s="1572"/>
      <c r="AX29" s="1572"/>
      <c r="AY29" s="1572"/>
      <c r="AZ29" s="1572"/>
      <c r="BA29" s="1572"/>
      <c r="BB29" s="1572"/>
      <c r="BC29" s="1573"/>
    </row>
    <row r="30" spans="2:63" ht="15" customHeight="1">
      <c r="B30" s="1502">
        <v>8</v>
      </c>
      <c r="C30" s="1502"/>
      <c r="D30" s="1503"/>
      <c r="E30" s="1503"/>
      <c r="F30" s="1503"/>
      <c r="G30" s="1503"/>
      <c r="H30" s="1503"/>
      <c r="I30" s="1503"/>
      <c r="J30" s="1503"/>
      <c r="K30" s="1503"/>
      <c r="L30" s="1503"/>
      <c r="M30" s="1504"/>
      <c r="N30" s="1505"/>
      <c r="O30" s="1505"/>
      <c r="P30" s="1506"/>
      <c r="Q30" s="1506"/>
      <c r="R30" s="1509" t="s">
        <v>1</v>
      </c>
      <c r="S30" s="1510"/>
      <c r="T30" s="1515" t="s">
        <v>389</v>
      </c>
      <c r="U30" s="1516"/>
      <c r="V30" s="1506"/>
      <c r="W30" s="1506"/>
      <c r="X30" s="1509" t="s">
        <v>3</v>
      </c>
      <c r="Y30" s="1510"/>
      <c r="Z30" s="1558"/>
      <c r="AA30" s="1559"/>
      <c r="AB30" s="1559"/>
      <c r="AC30" s="1559"/>
      <c r="AD30" s="1559"/>
      <c r="AE30" s="1559"/>
      <c r="AF30" s="1559"/>
      <c r="AG30" s="1560"/>
      <c r="AH30" s="1532"/>
      <c r="AI30" s="1532"/>
      <c r="AJ30" s="1532"/>
      <c r="AK30" s="1532"/>
      <c r="AL30" s="1532"/>
      <c r="AM30" s="1532"/>
      <c r="AN30" s="1532"/>
      <c r="AO30" s="1532"/>
      <c r="AP30" s="1532"/>
      <c r="AQ30" s="1574"/>
      <c r="AR30" s="1575"/>
      <c r="AS30" s="1575"/>
      <c r="AT30" s="1575"/>
      <c r="AU30" s="1575"/>
      <c r="AV30" s="1575"/>
      <c r="AW30" s="1575"/>
      <c r="AX30" s="1575"/>
      <c r="AY30" s="1575"/>
      <c r="AZ30" s="1575"/>
      <c r="BA30" s="1575"/>
      <c r="BB30" s="1575"/>
      <c r="BC30" s="1576"/>
    </row>
    <row r="31" spans="2:63" ht="15" customHeight="1">
      <c r="B31" s="1502"/>
      <c r="C31" s="1502"/>
      <c r="D31" s="1531"/>
      <c r="E31" s="1531"/>
      <c r="F31" s="1531"/>
      <c r="G31" s="1531"/>
      <c r="H31" s="1531"/>
      <c r="I31" s="1531"/>
      <c r="J31" s="1531"/>
      <c r="K31" s="1531"/>
      <c r="L31" s="1531"/>
      <c r="M31" s="1504"/>
      <c r="N31" s="1505"/>
      <c r="O31" s="1505"/>
      <c r="P31" s="1507"/>
      <c r="Q31" s="1507"/>
      <c r="R31" s="1511"/>
      <c r="S31" s="1512"/>
      <c r="T31" s="1577"/>
      <c r="U31" s="1578"/>
      <c r="V31" s="1578"/>
      <c r="W31" s="1578"/>
      <c r="X31" s="1578"/>
      <c r="Y31" s="1579"/>
      <c r="Z31" s="1536"/>
      <c r="AA31" s="1537"/>
      <c r="AB31" s="1537"/>
      <c r="AC31" s="1537"/>
      <c r="AD31" s="1537"/>
      <c r="AE31" s="1537"/>
      <c r="AF31" s="1537"/>
      <c r="AG31" s="1538"/>
      <c r="AH31" s="1532"/>
      <c r="AI31" s="1532"/>
      <c r="AJ31" s="1532"/>
      <c r="AK31" s="1532"/>
      <c r="AL31" s="1532"/>
      <c r="AM31" s="1532"/>
      <c r="AN31" s="1532"/>
      <c r="AO31" s="1532"/>
      <c r="AP31" s="1532"/>
      <c r="AQ31" s="1568"/>
      <c r="AR31" s="1569"/>
      <c r="AS31" s="1569"/>
      <c r="AT31" s="1569"/>
      <c r="AU31" s="1569"/>
      <c r="AV31" s="1569"/>
      <c r="AW31" s="1569"/>
      <c r="AX31" s="1569"/>
      <c r="AY31" s="1569"/>
      <c r="AZ31" s="1569"/>
      <c r="BA31" s="1569"/>
      <c r="BB31" s="1569"/>
      <c r="BC31" s="1570"/>
    </row>
    <row r="32" spans="2:63" ht="15" customHeight="1">
      <c r="B32" s="1502"/>
      <c r="C32" s="1502"/>
      <c r="D32" s="1532"/>
      <c r="E32" s="1532"/>
      <c r="F32" s="1532"/>
      <c r="G32" s="1532"/>
      <c r="H32" s="1532"/>
      <c r="I32" s="1532"/>
      <c r="J32" s="1532"/>
      <c r="K32" s="1532"/>
      <c r="L32" s="1532"/>
      <c r="M32" s="1504"/>
      <c r="N32" s="1505"/>
      <c r="O32" s="1505"/>
      <c r="P32" s="1508"/>
      <c r="Q32" s="1508"/>
      <c r="R32" s="1513"/>
      <c r="S32" s="1514"/>
      <c r="T32" s="1580"/>
      <c r="U32" s="1581"/>
      <c r="V32" s="1581"/>
      <c r="W32" s="1581"/>
      <c r="X32" s="1581"/>
      <c r="Y32" s="1582"/>
      <c r="Z32" s="1552"/>
      <c r="AA32" s="1553"/>
      <c r="AB32" s="1553"/>
      <c r="AC32" s="1553"/>
      <c r="AD32" s="1553"/>
      <c r="AE32" s="1553"/>
      <c r="AF32" s="1553"/>
      <c r="AG32" s="1554"/>
      <c r="AH32" s="1532"/>
      <c r="AI32" s="1532"/>
      <c r="AJ32" s="1532"/>
      <c r="AK32" s="1532"/>
      <c r="AL32" s="1532"/>
      <c r="AM32" s="1532"/>
      <c r="AN32" s="1532"/>
      <c r="AO32" s="1532"/>
      <c r="AP32" s="1532"/>
      <c r="AQ32" s="1571"/>
      <c r="AR32" s="1572"/>
      <c r="AS32" s="1572"/>
      <c r="AT32" s="1572"/>
      <c r="AU32" s="1572"/>
      <c r="AV32" s="1572"/>
      <c r="AW32" s="1572"/>
      <c r="AX32" s="1572"/>
      <c r="AY32" s="1572"/>
      <c r="AZ32" s="1572"/>
      <c r="BA32" s="1572"/>
      <c r="BB32" s="1572"/>
      <c r="BC32" s="1573"/>
    </row>
    <row r="33" spans="2:55" ht="15" customHeight="1">
      <c r="B33" s="1502">
        <v>9</v>
      </c>
      <c r="C33" s="1502"/>
      <c r="D33" s="1503"/>
      <c r="E33" s="1503"/>
      <c r="F33" s="1503"/>
      <c r="G33" s="1503"/>
      <c r="H33" s="1503"/>
      <c r="I33" s="1503"/>
      <c r="J33" s="1503"/>
      <c r="K33" s="1503"/>
      <c r="L33" s="1503"/>
      <c r="M33" s="1504"/>
      <c r="N33" s="1505"/>
      <c r="O33" s="1505"/>
      <c r="P33" s="1506"/>
      <c r="Q33" s="1506"/>
      <c r="R33" s="1509" t="s">
        <v>1</v>
      </c>
      <c r="S33" s="1510"/>
      <c r="T33" s="1515" t="s">
        <v>389</v>
      </c>
      <c r="U33" s="1516"/>
      <c r="V33" s="1506"/>
      <c r="W33" s="1506"/>
      <c r="X33" s="1509" t="s">
        <v>3</v>
      </c>
      <c r="Y33" s="1510"/>
      <c r="Z33" s="1558"/>
      <c r="AA33" s="1559"/>
      <c r="AB33" s="1559"/>
      <c r="AC33" s="1559"/>
      <c r="AD33" s="1559"/>
      <c r="AE33" s="1559"/>
      <c r="AF33" s="1559"/>
      <c r="AG33" s="1560"/>
      <c r="AH33" s="1532"/>
      <c r="AI33" s="1532"/>
      <c r="AJ33" s="1532"/>
      <c r="AK33" s="1532"/>
      <c r="AL33" s="1532"/>
      <c r="AM33" s="1532"/>
      <c r="AN33" s="1532"/>
      <c r="AO33" s="1532"/>
      <c r="AP33" s="1532"/>
      <c r="AQ33" s="1574"/>
      <c r="AR33" s="1575"/>
      <c r="AS33" s="1575"/>
      <c r="AT33" s="1575"/>
      <c r="AU33" s="1575"/>
      <c r="AV33" s="1575"/>
      <c r="AW33" s="1575"/>
      <c r="AX33" s="1575"/>
      <c r="AY33" s="1575"/>
      <c r="AZ33" s="1575"/>
      <c r="BA33" s="1575"/>
      <c r="BB33" s="1575"/>
      <c r="BC33" s="1576"/>
    </row>
    <row r="34" spans="2:55" ht="15" customHeight="1">
      <c r="B34" s="1502"/>
      <c r="C34" s="1502"/>
      <c r="D34" s="1531"/>
      <c r="E34" s="1531"/>
      <c r="F34" s="1531"/>
      <c r="G34" s="1531"/>
      <c r="H34" s="1531"/>
      <c r="I34" s="1531"/>
      <c r="J34" s="1531"/>
      <c r="K34" s="1531"/>
      <c r="L34" s="1531"/>
      <c r="M34" s="1504"/>
      <c r="N34" s="1505"/>
      <c r="O34" s="1505"/>
      <c r="P34" s="1507"/>
      <c r="Q34" s="1507"/>
      <c r="R34" s="1511"/>
      <c r="S34" s="1512"/>
      <c r="T34" s="1577"/>
      <c r="U34" s="1578"/>
      <c r="V34" s="1578"/>
      <c r="W34" s="1578"/>
      <c r="X34" s="1578"/>
      <c r="Y34" s="1579"/>
      <c r="Z34" s="1536"/>
      <c r="AA34" s="1537"/>
      <c r="AB34" s="1537"/>
      <c r="AC34" s="1537"/>
      <c r="AD34" s="1537"/>
      <c r="AE34" s="1537"/>
      <c r="AF34" s="1537"/>
      <c r="AG34" s="1538"/>
      <c r="AH34" s="1532"/>
      <c r="AI34" s="1532"/>
      <c r="AJ34" s="1532"/>
      <c r="AK34" s="1532"/>
      <c r="AL34" s="1532"/>
      <c r="AM34" s="1532"/>
      <c r="AN34" s="1532"/>
      <c r="AO34" s="1532"/>
      <c r="AP34" s="1532"/>
      <c r="AQ34" s="1568"/>
      <c r="AR34" s="1569"/>
      <c r="AS34" s="1569"/>
      <c r="AT34" s="1569"/>
      <c r="AU34" s="1569"/>
      <c r="AV34" s="1569"/>
      <c r="AW34" s="1569"/>
      <c r="AX34" s="1569"/>
      <c r="AY34" s="1569"/>
      <c r="AZ34" s="1569"/>
      <c r="BA34" s="1569"/>
      <c r="BB34" s="1569"/>
      <c r="BC34" s="1570"/>
    </row>
    <row r="35" spans="2:55" ht="15" customHeight="1">
      <c r="B35" s="1502"/>
      <c r="C35" s="1502"/>
      <c r="D35" s="1532"/>
      <c r="E35" s="1532"/>
      <c r="F35" s="1532"/>
      <c r="G35" s="1532"/>
      <c r="H35" s="1532"/>
      <c r="I35" s="1532"/>
      <c r="J35" s="1532"/>
      <c r="K35" s="1532"/>
      <c r="L35" s="1532"/>
      <c r="M35" s="1504"/>
      <c r="N35" s="1505"/>
      <c r="O35" s="1505"/>
      <c r="P35" s="1508"/>
      <c r="Q35" s="1508"/>
      <c r="R35" s="1513"/>
      <c r="S35" s="1514"/>
      <c r="T35" s="1580"/>
      <c r="U35" s="1581"/>
      <c r="V35" s="1581"/>
      <c r="W35" s="1581"/>
      <c r="X35" s="1581"/>
      <c r="Y35" s="1582"/>
      <c r="Z35" s="1552"/>
      <c r="AA35" s="1553"/>
      <c r="AB35" s="1553"/>
      <c r="AC35" s="1553"/>
      <c r="AD35" s="1553"/>
      <c r="AE35" s="1553"/>
      <c r="AF35" s="1553"/>
      <c r="AG35" s="1554"/>
      <c r="AH35" s="1532"/>
      <c r="AI35" s="1532"/>
      <c r="AJ35" s="1532"/>
      <c r="AK35" s="1532"/>
      <c r="AL35" s="1532"/>
      <c r="AM35" s="1532"/>
      <c r="AN35" s="1532"/>
      <c r="AO35" s="1532"/>
      <c r="AP35" s="1532"/>
      <c r="AQ35" s="1571"/>
      <c r="AR35" s="1572"/>
      <c r="AS35" s="1572"/>
      <c r="AT35" s="1572"/>
      <c r="AU35" s="1572"/>
      <c r="AV35" s="1572"/>
      <c r="AW35" s="1572"/>
      <c r="AX35" s="1572"/>
      <c r="AY35" s="1572"/>
      <c r="AZ35" s="1572"/>
      <c r="BA35" s="1572"/>
      <c r="BB35" s="1572"/>
      <c r="BC35" s="1573"/>
    </row>
    <row r="36" spans="2:55" ht="15" customHeight="1">
      <c r="B36" s="1502">
        <v>10</v>
      </c>
      <c r="C36" s="1502"/>
      <c r="D36" s="1503"/>
      <c r="E36" s="1503"/>
      <c r="F36" s="1503"/>
      <c r="G36" s="1503"/>
      <c r="H36" s="1503"/>
      <c r="I36" s="1503"/>
      <c r="J36" s="1503"/>
      <c r="K36" s="1503"/>
      <c r="L36" s="1503"/>
      <c r="M36" s="1504"/>
      <c r="N36" s="1505"/>
      <c r="O36" s="1505"/>
      <c r="P36" s="1506"/>
      <c r="Q36" s="1506"/>
      <c r="R36" s="1509" t="s">
        <v>1</v>
      </c>
      <c r="S36" s="1510"/>
      <c r="T36" s="1515" t="s">
        <v>389</v>
      </c>
      <c r="U36" s="1516"/>
      <c r="V36" s="1506"/>
      <c r="W36" s="1506"/>
      <c r="X36" s="1509" t="s">
        <v>3</v>
      </c>
      <c r="Y36" s="1510"/>
      <c r="Z36" s="1558"/>
      <c r="AA36" s="1559"/>
      <c r="AB36" s="1559"/>
      <c r="AC36" s="1559"/>
      <c r="AD36" s="1559"/>
      <c r="AE36" s="1559"/>
      <c r="AF36" s="1559"/>
      <c r="AG36" s="1560"/>
      <c r="AH36" s="1532"/>
      <c r="AI36" s="1532"/>
      <c r="AJ36" s="1532"/>
      <c r="AK36" s="1532"/>
      <c r="AL36" s="1532"/>
      <c r="AM36" s="1532"/>
      <c r="AN36" s="1532"/>
      <c r="AO36" s="1532"/>
      <c r="AP36" s="1532"/>
      <c r="AQ36" s="1574"/>
      <c r="AR36" s="1575"/>
      <c r="AS36" s="1575"/>
      <c r="AT36" s="1575"/>
      <c r="AU36" s="1575"/>
      <c r="AV36" s="1575"/>
      <c r="AW36" s="1575"/>
      <c r="AX36" s="1575"/>
      <c r="AY36" s="1575"/>
      <c r="AZ36" s="1575"/>
      <c r="BA36" s="1575"/>
      <c r="BB36" s="1575"/>
      <c r="BC36" s="1576"/>
    </row>
    <row r="37" spans="2:55" ht="15" customHeight="1">
      <c r="B37" s="1502"/>
      <c r="C37" s="1502"/>
      <c r="D37" s="1531"/>
      <c r="E37" s="1531"/>
      <c r="F37" s="1531"/>
      <c r="G37" s="1531"/>
      <c r="H37" s="1531"/>
      <c r="I37" s="1531"/>
      <c r="J37" s="1531"/>
      <c r="K37" s="1531"/>
      <c r="L37" s="1531"/>
      <c r="M37" s="1504"/>
      <c r="N37" s="1505"/>
      <c r="O37" s="1505"/>
      <c r="P37" s="1507"/>
      <c r="Q37" s="1507"/>
      <c r="R37" s="1511"/>
      <c r="S37" s="1512"/>
      <c r="T37" s="1577"/>
      <c r="U37" s="1578"/>
      <c r="V37" s="1578"/>
      <c r="W37" s="1578"/>
      <c r="X37" s="1578"/>
      <c r="Y37" s="1579"/>
      <c r="Z37" s="1536"/>
      <c r="AA37" s="1537"/>
      <c r="AB37" s="1537"/>
      <c r="AC37" s="1537"/>
      <c r="AD37" s="1537"/>
      <c r="AE37" s="1537"/>
      <c r="AF37" s="1537"/>
      <c r="AG37" s="1538"/>
      <c r="AH37" s="1532"/>
      <c r="AI37" s="1532"/>
      <c r="AJ37" s="1532"/>
      <c r="AK37" s="1532"/>
      <c r="AL37" s="1532"/>
      <c r="AM37" s="1532"/>
      <c r="AN37" s="1532"/>
      <c r="AO37" s="1532"/>
      <c r="AP37" s="1532"/>
      <c r="AQ37" s="1568"/>
      <c r="AR37" s="1569"/>
      <c r="AS37" s="1569"/>
      <c r="AT37" s="1569"/>
      <c r="AU37" s="1569"/>
      <c r="AV37" s="1569"/>
      <c r="AW37" s="1569"/>
      <c r="AX37" s="1569"/>
      <c r="AY37" s="1569"/>
      <c r="AZ37" s="1569"/>
      <c r="BA37" s="1569"/>
      <c r="BB37" s="1569"/>
      <c r="BC37" s="1570"/>
    </row>
    <row r="38" spans="2:55" ht="15" customHeight="1">
      <c r="B38" s="1502"/>
      <c r="C38" s="1502"/>
      <c r="D38" s="1532"/>
      <c r="E38" s="1532"/>
      <c r="F38" s="1532"/>
      <c r="G38" s="1532"/>
      <c r="H38" s="1532"/>
      <c r="I38" s="1532"/>
      <c r="J38" s="1532"/>
      <c r="K38" s="1532"/>
      <c r="L38" s="1532"/>
      <c r="M38" s="1504"/>
      <c r="N38" s="1505"/>
      <c r="O38" s="1505"/>
      <c r="P38" s="1508"/>
      <c r="Q38" s="1508"/>
      <c r="R38" s="1513"/>
      <c r="S38" s="1514"/>
      <c r="T38" s="1580"/>
      <c r="U38" s="1581"/>
      <c r="V38" s="1581"/>
      <c r="W38" s="1581"/>
      <c r="X38" s="1581"/>
      <c r="Y38" s="1582"/>
      <c r="Z38" s="1552"/>
      <c r="AA38" s="1553"/>
      <c r="AB38" s="1553"/>
      <c r="AC38" s="1553"/>
      <c r="AD38" s="1553"/>
      <c r="AE38" s="1553"/>
      <c r="AF38" s="1553"/>
      <c r="AG38" s="1554"/>
      <c r="AH38" s="1532"/>
      <c r="AI38" s="1532"/>
      <c r="AJ38" s="1532"/>
      <c r="AK38" s="1532"/>
      <c r="AL38" s="1532"/>
      <c r="AM38" s="1532"/>
      <c r="AN38" s="1532"/>
      <c r="AO38" s="1532"/>
      <c r="AP38" s="1532"/>
      <c r="AQ38" s="1571"/>
      <c r="AR38" s="1572"/>
      <c r="AS38" s="1572"/>
      <c r="AT38" s="1572"/>
      <c r="AU38" s="1572"/>
      <c r="AV38" s="1572"/>
      <c r="AW38" s="1572"/>
      <c r="AX38" s="1572"/>
      <c r="AY38" s="1572"/>
      <c r="AZ38" s="1572"/>
      <c r="BA38" s="1572"/>
      <c r="BB38" s="1572"/>
      <c r="BC38" s="1573"/>
    </row>
    <row r="39" spans="2:55" ht="15" customHeight="1">
      <c r="B39" s="1502">
        <v>11</v>
      </c>
      <c r="C39" s="1502"/>
      <c r="D39" s="1503"/>
      <c r="E39" s="1503"/>
      <c r="F39" s="1503"/>
      <c r="G39" s="1503"/>
      <c r="H39" s="1503"/>
      <c r="I39" s="1503"/>
      <c r="J39" s="1503"/>
      <c r="K39" s="1503"/>
      <c r="L39" s="1503"/>
      <c r="M39" s="1504"/>
      <c r="N39" s="1505"/>
      <c r="O39" s="1505"/>
      <c r="P39" s="1506"/>
      <c r="Q39" s="1506"/>
      <c r="R39" s="1509" t="s">
        <v>1</v>
      </c>
      <c r="S39" s="1510"/>
      <c r="T39" s="1515" t="s">
        <v>389</v>
      </c>
      <c r="U39" s="1516"/>
      <c r="V39" s="1506"/>
      <c r="W39" s="1506"/>
      <c r="X39" s="1509" t="s">
        <v>3</v>
      </c>
      <c r="Y39" s="1510"/>
      <c r="Z39" s="1558"/>
      <c r="AA39" s="1559"/>
      <c r="AB39" s="1559"/>
      <c r="AC39" s="1559"/>
      <c r="AD39" s="1559"/>
      <c r="AE39" s="1559"/>
      <c r="AF39" s="1559"/>
      <c r="AG39" s="1560"/>
      <c r="AH39" s="1532"/>
      <c r="AI39" s="1532"/>
      <c r="AJ39" s="1532"/>
      <c r="AK39" s="1532"/>
      <c r="AL39" s="1532"/>
      <c r="AM39" s="1532"/>
      <c r="AN39" s="1532"/>
      <c r="AO39" s="1532"/>
      <c r="AP39" s="1532"/>
      <c r="AQ39" s="1574"/>
      <c r="AR39" s="1575"/>
      <c r="AS39" s="1575"/>
      <c r="AT39" s="1575"/>
      <c r="AU39" s="1575"/>
      <c r="AV39" s="1575"/>
      <c r="AW39" s="1575"/>
      <c r="AX39" s="1575"/>
      <c r="AY39" s="1575"/>
      <c r="AZ39" s="1575"/>
      <c r="BA39" s="1575"/>
      <c r="BB39" s="1575"/>
      <c r="BC39" s="1576"/>
    </row>
    <row r="40" spans="2:55" ht="15" customHeight="1">
      <c r="B40" s="1502"/>
      <c r="C40" s="1502"/>
      <c r="D40" s="1531"/>
      <c r="E40" s="1531"/>
      <c r="F40" s="1531"/>
      <c r="G40" s="1531"/>
      <c r="H40" s="1531"/>
      <c r="I40" s="1531"/>
      <c r="J40" s="1531"/>
      <c r="K40" s="1531"/>
      <c r="L40" s="1531"/>
      <c r="M40" s="1504"/>
      <c r="N40" s="1505"/>
      <c r="O40" s="1505"/>
      <c r="P40" s="1507"/>
      <c r="Q40" s="1507"/>
      <c r="R40" s="1511"/>
      <c r="S40" s="1512"/>
      <c r="T40" s="1577"/>
      <c r="U40" s="1578"/>
      <c r="V40" s="1578"/>
      <c r="W40" s="1578"/>
      <c r="X40" s="1578"/>
      <c r="Y40" s="1579"/>
      <c r="Z40" s="1536"/>
      <c r="AA40" s="1537"/>
      <c r="AB40" s="1537"/>
      <c r="AC40" s="1537"/>
      <c r="AD40" s="1537"/>
      <c r="AE40" s="1537"/>
      <c r="AF40" s="1537"/>
      <c r="AG40" s="1538"/>
      <c r="AH40" s="1532"/>
      <c r="AI40" s="1532"/>
      <c r="AJ40" s="1532"/>
      <c r="AK40" s="1532"/>
      <c r="AL40" s="1532"/>
      <c r="AM40" s="1532"/>
      <c r="AN40" s="1532"/>
      <c r="AO40" s="1532"/>
      <c r="AP40" s="1532"/>
      <c r="AQ40" s="1568"/>
      <c r="AR40" s="1569"/>
      <c r="AS40" s="1569"/>
      <c r="AT40" s="1569"/>
      <c r="AU40" s="1569"/>
      <c r="AV40" s="1569"/>
      <c r="AW40" s="1569"/>
      <c r="AX40" s="1569"/>
      <c r="AY40" s="1569"/>
      <c r="AZ40" s="1569"/>
      <c r="BA40" s="1569"/>
      <c r="BB40" s="1569"/>
      <c r="BC40" s="1570"/>
    </row>
    <row r="41" spans="2:55" ht="15" customHeight="1">
      <c r="B41" s="1502"/>
      <c r="C41" s="1502"/>
      <c r="D41" s="1532"/>
      <c r="E41" s="1532"/>
      <c r="F41" s="1532"/>
      <c r="G41" s="1532"/>
      <c r="H41" s="1532"/>
      <c r="I41" s="1532"/>
      <c r="J41" s="1532"/>
      <c r="K41" s="1532"/>
      <c r="L41" s="1532"/>
      <c r="M41" s="1504"/>
      <c r="N41" s="1505"/>
      <c r="O41" s="1505"/>
      <c r="P41" s="1508"/>
      <c r="Q41" s="1508"/>
      <c r="R41" s="1513"/>
      <c r="S41" s="1514"/>
      <c r="T41" s="1580"/>
      <c r="U41" s="1581"/>
      <c r="V41" s="1581"/>
      <c r="W41" s="1581"/>
      <c r="X41" s="1581"/>
      <c r="Y41" s="1582"/>
      <c r="Z41" s="1552"/>
      <c r="AA41" s="1553"/>
      <c r="AB41" s="1553"/>
      <c r="AC41" s="1553"/>
      <c r="AD41" s="1553"/>
      <c r="AE41" s="1553"/>
      <c r="AF41" s="1553"/>
      <c r="AG41" s="1554"/>
      <c r="AH41" s="1532"/>
      <c r="AI41" s="1532"/>
      <c r="AJ41" s="1532"/>
      <c r="AK41" s="1532"/>
      <c r="AL41" s="1532"/>
      <c r="AM41" s="1532"/>
      <c r="AN41" s="1532"/>
      <c r="AO41" s="1532"/>
      <c r="AP41" s="1532"/>
      <c r="AQ41" s="1571"/>
      <c r="AR41" s="1572"/>
      <c r="AS41" s="1572"/>
      <c r="AT41" s="1572"/>
      <c r="AU41" s="1572"/>
      <c r="AV41" s="1572"/>
      <c r="AW41" s="1572"/>
      <c r="AX41" s="1572"/>
      <c r="AY41" s="1572"/>
      <c r="AZ41" s="1572"/>
      <c r="BA41" s="1572"/>
      <c r="BB41" s="1572"/>
      <c r="BC41" s="1573"/>
    </row>
    <row r="42" spans="2:55" ht="15" customHeight="1">
      <c r="B42" s="1502">
        <v>12</v>
      </c>
      <c r="C42" s="1502"/>
      <c r="D42" s="1503"/>
      <c r="E42" s="1503"/>
      <c r="F42" s="1503"/>
      <c r="G42" s="1503"/>
      <c r="H42" s="1503"/>
      <c r="I42" s="1503"/>
      <c r="J42" s="1503"/>
      <c r="K42" s="1503"/>
      <c r="L42" s="1503"/>
      <c r="M42" s="1504"/>
      <c r="N42" s="1505"/>
      <c r="O42" s="1505"/>
      <c r="P42" s="1506"/>
      <c r="Q42" s="1506"/>
      <c r="R42" s="1509" t="s">
        <v>1</v>
      </c>
      <c r="S42" s="1510"/>
      <c r="T42" s="1515" t="s">
        <v>389</v>
      </c>
      <c r="U42" s="1516"/>
      <c r="V42" s="1506"/>
      <c r="W42" s="1506"/>
      <c r="X42" s="1509" t="s">
        <v>3</v>
      </c>
      <c r="Y42" s="1510"/>
      <c r="Z42" s="1558"/>
      <c r="AA42" s="1559"/>
      <c r="AB42" s="1559"/>
      <c r="AC42" s="1559"/>
      <c r="AD42" s="1559"/>
      <c r="AE42" s="1559"/>
      <c r="AF42" s="1559"/>
      <c r="AG42" s="1560"/>
      <c r="AH42" s="1532"/>
      <c r="AI42" s="1532"/>
      <c r="AJ42" s="1532"/>
      <c r="AK42" s="1532"/>
      <c r="AL42" s="1532"/>
      <c r="AM42" s="1532"/>
      <c r="AN42" s="1532"/>
      <c r="AO42" s="1532"/>
      <c r="AP42" s="1532"/>
      <c r="AQ42" s="1574"/>
      <c r="AR42" s="1575"/>
      <c r="AS42" s="1575"/>
      <c r="AT42" s="1575"/>
      <c r="AU42" s="1575"/>
      <c r="AV42" s="1575"/>
      <c r="AW42" s="1575"/>
      <c r="AX42" s="1575"/>
      <c r="AY42" s="1575"/>
      <c r="AZ42" s="1575"/>
      <c r="BA42" s="1575"/>
      <c r="BB42" s="1575"/>
      <c r="BC42" s="1576"/>
    </row>
    <row r="43" spans="2:55" ht="15" customHeight="1">
      <c r="B43" s="1502"/>
      <c r="C43" s="1502"/>
      <c r="D43" s="1531"/>
      <c r="E43" s="1531"/>
      <c r="F43" s="1531"/>
      <c r="G43" s="1531"/>
      <c r="H43" s="1531"/>
      <c r="I43" s="1531"/>
      <c r="J43" s="1531"/>
      <c r="K43" s="1531"/>
      <c r="L43" s="1531"/>
      <c r="M43" s="1504"/>
      <c r="N43" s="1505"/>
      <c r="O43" s="1505"/>
      <c r="P43" s="1507"/>
      <c r="Q43" s="1507"/>
      <c r="R43" s="1511"/>
      <c r="S43" s="1512"/>
      <c r="T43" s="1577"/>
      <c r="U43" s="1578"/>
      <c r="V43" s="1578"/>
      <c r="W43" s="1578"/>
      <c r="X43" s="1578"/>
      <c r="Y43" s="1579"/>
      <c r="Z43" s="1536"/>
      <c r="AA43" s="1537"/>
      <c r="AB43" s="1537"/>
      <c r="AC43" s="1537"/>
      <c r="AD43" s="1537"/>
      <c r="AE43" s="1537"/>
      <c r="AF43" s="1537"/>
      <c r="AG43" s="1538"/>
      <c r="AH43" s="1532"/>
      <c r="AI43" s="1532"/>
      <c r="AJ43" s="1532"/>
      <c r="AK43" s="1532"/>
      <c r="AL43" s="1532"/>
      <c r="AM43" s="1532"/>
      <c r="AN43" s="1532"/>
      <c r="AO43" s="1532"/>
      <c r="AP43" s="1532"/>
      <c r="AQ43" s="1568"/>
      <c r="AR43" s="1569"/>
      <c r="AS43" s="1569"/>
      <c r="AT43" s="1569"/>
      <c r="AU43" s="1569"/>
      <c r="AV43" s="1569"/>
      <c r="AW43" s="1569"/>
      <c r="AX43" s="1569"/>
      <c r="AY43" s="1569"/>
      <c r="AZ43" s="1569"/>
      <c r="BA43" s="1569"/>
      <c r="BB43" s="1569"/>
      <c r="BC43" s="1570"/>
    </row>
    <row r="44" spans="2:55" ht="15" customHeight="1">
      <c r="B44" s="1502"/>
      <c r="C44" s="1502"/>
      <c r="D44" s="1532"/>
      <c r="E44" s="1532"/>
      <c r="F44" s="1532"/>
      <c r="G44" s="1532"/>
      <c r="H44" s="1532"/>
      <c r="I44" s="1532"/>
      <c r="J44" s="1532"/>
      <c r="K44" s="1532"/>
      <c r="L44" s="1532"/>
      <c r="M44" s="1504"/>
      <c r="N44" s="1505"/>
      <c r="O44" s="1505"/>
      <c r="P44" s="1508"/>
      <c r="Q44" s="1508"/>
      <c r="R44" s="1513"/>
      <c r="S44" s="1514"/>
      <c r="T44" s="1580"/>
      <c r="U44" s="1581"/>
      <c r="V44" s="1581"/>
      <c r="W44" s="1581"/>
      <c r="X44" s="1581"/>
      <c r="Y44" s="1582"/>
      <c r="Z44" s="1552"/>
      <c r="AA44" s="1553"/>
      <c r="AB44" s="1553"/>
      <c r="AC44" s="1553"/>
      <c r="AD44" s="1553"/>
      <c r="AE44" s="1553"/>
      <c r="AF44" s="1553"/>
      <c r="AG44" s="1554"/>
      <c r="AH44" s="1532"/>
      <c r="AI44" s="1532"/>
      <c r="AJ44" s="1532"/>
      <c r="AK44" s="1532"/>
      <c r="AL44" s="1532"/>
      <c r="AM44" s="1532"/>
      <c r="AN44" s="1532"/>
      <c r="AO44" s="1532"/>
      <c r="AP44" s="1532"/>
      <c r="AQ44" s="1571"/>
      <c r="AR44" s="1572"/>
      <c r="AS44" s="1572"/>
      <c r="AT44" s="1572"/>
      <c r="AU44" s="1572"/>
      <c r="AV44" s="1572"/>
      <c r="AW44" s="1572"/>
      <c r="AX44" s="1572"/>
      <c r="AY44" s="1572"/>
      <c r="AZ44" s="1572"/>
      <c r="BA44" s="1572"/>
      <c r="BB44" s="1572"/>
      <c r="BC44" s="1573"/>
    </row>
    <row r="45" spans="2:55" ht="15" customHeight="1">
      <c r="B45" s="1502">
        <v>13</v>
      </c>
      <c r="C45" s="1502"/>
      <c r="D45" s="1503"/>
      <c r="E45" s="1503"/>
      <c r="F45" s="1503"/>
      <c r="G45" s="1503"/>
      <c r="H45" s="1503"/>
      <c r="I45" s="1503"/>
      <c r="J45" s="1503"/>
      <c r="K45" s="1503"/>
      <c r="L45" s="1503"/>
      <c r="M45" s="1504"/>
      <c r="N45" s="1505"/>
      <c r="O45" s="1505"/>
      <c r="P45" s="1506"/>
      <c r="Q45" s="1506"/>
      <c r="R45" s="1509" t="s">
        <v>1</v>
      </c>
      <c r="S45" s="1510"/>
      <c r="T45" s="1515" t="s">
        <v>389</v>
      </c>
      <c r="U45" s="1516"/>
      <c r="V45" s="1506"/>
      <c r="W45" s="1506"/>
      <c r="X45" s="1509" t="s">
        <v>3</v>
      </c>
      <c r="Y45" s="1510"/>
      <c r="Z45" s="1558"/>
      <c r="AA45" s="1559"/>
      <c r="AB45" s="1559"/>
      <c r="AC45" s="1559"/>
      <c r="AD45" s="1559"/>
      <c r="AE45" s="1559"/>
      <c r="AF45" s="1559"/>
      <c r="AG45" s="1560"/>
      <c r="AH45" s="1532"/>
      <c r="AI45" s="1532"/>
      <c r="AJ45" s="1532"/>
      <c r="AK45" s="1532"/>
      <c r="AL45" s="1532"/>
      <c r="AM45" s="1532"/>
      <c r="AN45" s="1532"/>
      <c r="AO45" s="1532"/>
      <c r="AP45" s="1532"/>
      <c r="AQ45" s="1574"/>
      <c r="AR45" s="1575"/>
      <c r="AS45" s="1575"/>
      <c r="AT45" s="1575"/>
      <c r="AU45" s="1575"/>
      <c r="AV45" s="1575"/>
      <c r="AW45" s="1575"/>
      <c r="AX45" s="1575"/>
      <c r="AY45" s="1575"/>
      <c r="AZ45" s="1575"/>
      <c r="BA45" s="1575"/>
      <c r="BB45" s="1575"/>
      <c r="BC45" s="1576"/>
    </row>
    <row r="46" spans="2:55" ht="15" customHeight="1">
      <c r="B46" s="1502"/>
      <c r="C46" s="1502"/>
      <c r="D46" s="1531"/>
      <c r="E46" s="1531"/>
      <c r="F46" s="1531"/>
      <c r="G46" s="1531"/>
      <c r="H46" s="1531"/>
      <c r="I46" s="1531"/>
      <c r="J46" s="1531"/>
      <c r="K46" s="1531"/>
      <c r="L46" s="1531"/>
      <c r="M46" s="1504"/>
      <c r="N46" s="1505"/>
      <c r="O46" s="1505"/>
      <c r="P46" s="1507"/>
      <c r="Q46" s="1507"/>
      <c r="R46" s="1511"/>
      <c r="S46" s="1512"/>
      <c r="T46" s="1577"/>
      <c r="U46" s="1578"/>
      <c r="V46" s="1578"/>
      <c r="W46" s="1578"/>
      <c r="X46" s="1578"/>
      <c r="Y46" s="1579"/>
      <c r="Z46" s="1536"/>
      <c r="AA46" s="1537"/>
      <c r="AB46" s="1537"/>
      <c r="AC46" s="1537"/>
      <c r="AD46" s="1537"/>
      <c r="AE46" s="1537"/>
      <c r="AF46" s="1537"/>
      <c r="AG46" s="1538"/>
      <c r="AH46" s="1532"/>
      <c r="AI46" s="1532"/>
      <c r="AJ46" s="1532"/>
      <c r="AK46" s="1532"/>
      <c r="AL46" s="1532"/>
      <c r="AM46" s="1532"/>
      <c r="AN46" s="1532"/>
      <c r="AO46" s="1532"/>
      <c r="AP46" s="1532"/>
      <c r="AQ46" s="1568"/>
      <c r="AR46" s="1569"/>
      <c r="AS46" s="1569"/>
      <c r="AT46" s="1569"/>
      <c r="AU46" s="1569"/>
      <c r="AV46" s="1569"/>
      <c r="AW46" s="1569"/>
      <c r="AX46" s="1569"/>
      <c r="AY46" s="1569"/>
      <c r="AZ46" s="1569"/>
      <c r="BA46" s="1569"/>
      <c r="BB46" s="1569"/>
      <c r="BC46" s="1570"/>
    </row>
    <row r="47" spans="2:55" ht="15" customHeight="1">
      <c r="B47" s="1502"/>
      <c r="C47" s="1502"/>
      <c r="D47" s="1532"/>
      <c r="E47" s="1532"/>
      <c r="F47" s="1532"/>
      <c r="G47" s="1532"/>
      <c r="H47" s="1532"/>
      <c r="I47" s="1532"/>
      <c r="J47" s="1532"/>
      <c r="K47" s="1532"/>
      <c r="L47" s="1532"/>
      <c r="M47" s="1504"/>
      <c r="N47" s="1505"/>
      <c r="O47" s="1505"/>
      <c r="P47" s="1508"/>
      <c r="Q47" s="1508"/>
      <c r="R47" s="1513"/>
      <c r="S47" s="1514"/>
      <c r="T47" s="1580"/>
      <c r="U47" s="1581"/>
      <c r="V47" s="1581"/>
      <c r="W47" s="1581"/>
      <c r="X47" s="1581"/>
      <c r="Y47" s="1582"/>
      <c r="Z47" s="1552"/>
      <c r="AA47" s="1553"/>
      <c r="AB47" s="1553"/>
      <c r="AC47" s="1553"/>
      <c r="AD47" s="1553"/>
      <c r="AE47" s="1553"/>
      <c r="AF47" s="1553"/>
      <c r="AG47" s="1554"/>
      <c r="AH47" s="1532"/>
      <c r="AI47" s="1532"/>
      <c r="AJ47" s="1532"/>
      <c r="AK47" s="1532"/>
      <c r="AL47" s="1532"/>
      <c r="AM47" s="1532"/>
      <c r="AN47" s="1532"/>
      <c r="AO47" s="1532"/>
      <c r="AP47" s="1532"/>
      <c r="AQ47" s="1571"/>
      <c r="AR47" s="1572"/>
      <c r="AS47" s="1572"/>
      <c r="AT47" s="1572"/>
      <c r="AU47" s="1572"/>
      <c r="AV47" s="1572"/>
      <c r="AW47" s="1572"/>
      <c r="AX47" s="1572"/>
      <c r="AY47" s="1572"/>
      <c r="AZ47" s="1572"/>
      <c r="BA47" s="1572"/>
      <c r="BB47" s="1572"/>
      <c r="BC47" s="1573"/>
    </row>
    <row r="48" spans="2:55" ht="15" customHeight="1">
      <c r="B48" s="1502">
        <v>14</v>
      </c>
      <c r="C48" s="1502"/>
      <c r="D48" s="1503"/>
      <c r="E48" s="1503"/>
      <c r="F48" s="1503"/>
      <c r="G48" s="1503"/>
      <c r="H48" s="1503"/>
      <c r="I48" s="1503"/>
      <c r="J48" s="1503"/>
      <c r="K48" s="1503"/>
      <c r="L48" s="1503"/>
      <c r="M48" s="1504"/>
      <c r="N48" s="1505"/>
      <c r="O48" s="1505"/>
      <c r="P48" s="1506"/>
      <c r="Q48" s="1506"/>
      <c r="R48" s="1509" t="s">
        <v>1</v>
      </c>
      <c r="S48" s="1510"/>
      <c r="T48" s="1515" t="s">
        <v>389</v>
      </c>
      <c r="U48" s="1516"/>
      <c r="V48" s="1506"/>
      <c r="W48" s="1506"/>
      <c r="X48" s="1509" t="s">
        <v>3</v>
      </c>
      <c r="Y48" s="1510"/>
      <c r="Z48" s="1558"/>
      <c r="AA48" s="1559"/>
      <c r="AB48" s="1559"/>
      <c r="AC48" s="1559"/>
      <c r="AD48" s="1559"/>
      <c r="AE48" s="1559"/>
      <c r="AF48" s="1559"/>
      <c r="AG48" s="1560"/>
      <c r="AH48" s="1532"/>
      <c r="AI48" s="1532"/>
      <c r="AJ48" s="1532"/>
      <c r="AK48" s="1532"/>
      <c r="AL48" s="1532"/>
      <c r="AM48" s="1532"/>
      <c r="AN48" s="1532"/>
      <c r="AO48" s="1532"/>
      <c r="AP48" s="1532"/>
      <c r="AQ48" s="1574"/>
      <c r="AR48" s="1575"/>
      <c r="AS48" s="1575"/>
      <c r="AT48" s="1575"/>
      <c r="AU48" s="1575"/>
      <c r="AV48" s="1575"/>
      <c r="AW48" s="1575"/>
      <c r="AX48" s="1575"/>
      <c r="AY48" s="1575"/>
      <c r="AZ48" s="1575"/>
      <c r="BA48" s="1575"/>
      <c r="BB48" s="1575"/>
      <c r="BC48" s="1576"/>
    </row>
    <row r="49" spans="2:55" ht="15" customHeight="1">
      <c r="B49" s="1502"/>
      <c r="C49" s="1502"/>
      <c r="D49" s="1531"/>
      <c r="E49" s="1531"/>
      <c r="F49" s="1531"/>
      <c r="G49" s="1531"/>
      <c r="H49" s="1531"/>
      <c r="I49" s="1531"/>
      <c r="J49" s="1531"/>
      <c r="K49" s="1531"/>
      <c r="L49" s="1531"/>
      <c r="M49" s="1504"/>
      <c r="N49" s="1505"/>
      <c r="O49" s="1505"/>
      <c r="P49" s="1507"/>
      <c r="Q49" s="1507"/>
      <c r="R49" s="1511"/>
      <c r="S49" s="1512"/>
      <c r="T49" s="1577"/>
      <c r="U49" s="1578"/>
      <c r="V49" s="1578"/>
      <c r="W49" s="1578"/>
      <c r="X49" s="1578"/>
      <c r="Y49" s="1579"/>
      <c r="Z49" s="1536"/>
      <c r="AA49" s="1537"/>
      <c r="AB49" s="1537"/>
      <c r="AC49" s="1537"/>
      <c r="AD49" s="1537"/>
      <c r="AE49" s="1537"/>
      <c r="AF49" s="1537"/>
      <c r="AG49" s="1538"/>
      <c r="AH49" s="1532"/>
      <c r="AI49" s="1532"/>
      <c r="AJ49" s="1532"/>
      <c r="AK49" s="1532"/>
      <c r="AL49" s="1532"/>
      <c r="AM49" s="1532"/>
      <c r="AN49" s="1532"/>
      <c r="AO49" s="1532"/>
      <c r="AP49" s="1532"/>
      <c r="AQ49" s="1568"/>
      <c r="AR49" s="1569"/>
      <c r="AS49" s="1569"/>
      <c r="AT49" s="1569"/>
      <c r="AU49" s="1569"/>
      <c r="AV49" s="1569"/>
      <c r="AW49" s="1569"/>
      <c r="AX49" s="1569"/>
      <c r="AY49" s="1569"/>
      <c r="AZ49" s="1569"/>
      <c r="BA49" s="1569"/>
      <c r="BB49" s="1569"/>
      <c r="BC49" s="1570"/>
    </row>
    <row r="50" spans="2:55" ht="15" customHeight="1">
      <c r="B50" s="1502"/>
      <c r="C50" s="1502"/>
      <c r="D50" s="1532"/>
      <c r="E50" s="1532"/>
      <c r="F50" s="1532"/>
      <c r="G50" s="1532"/>
      <c r="H50" s="1532"/>
      <c r="I50" s="1532"/>
      <c r="J50" s="1532"/>
      <c r="K50" s="1532"/>
      <c r="L50" s="1532"/>
      <c r="M50" s="1504"/>
      <c r="N50" s="1505"/>
      <c r="O50" s="1505"/>
      <c r="P50" s="1508"/>
      <c r="Q50" s="1508"/>
      <c r="R50" s="1513"/>
      <c r="S50" s="1514"/>
      <c r="T50" s="1580"/>
      <c r="U50" s="1581"/>
      <c r="V50" s="1581"/>
      <c r="W50" s="1581"/>
      <c r="X50" s="1581"/>
      <c r="Y50" s="1582"/>
      <c r="Z50" s="1552"/>
      <c r="AA50" s="1553"/>
      <c r="AB50" s="1553"/>
      <c r="AC50" s="1553"/>
      <c r="AD50" s="1553"/>
      <c r="AE50" s="1553"/>
      <c r="AF50" s="1553"/>
      <c r="AG50" s="1554"/>
      <c r="AH50" s="1532"/>
      <c r="AI50" s="1532"/>
      <c r="AJ50" s="1532"/>
      <c r="AK50" s="1532"/>
      <c r="AL50" s="1532"/>
      <c r="AM50" s="1532"/>
      <c r="AN50" s="1532"/>
      <c r="AO50" s="1532"/>
      <c r="AP50" s="1532"/>
      <c r="AQ50" s="1571"/>
      <c r="AR50" s="1572"/>
      <c r="AS50" s="1572"/>
      <c r="AT50" s="1572"/>
      <c r="AU50" s="1572"/>
      <c r="AV50" s="1572"/>
      <c r="AW50" s="1572"/>
      <c r="AX50" s="1572"/>
      <c r="AY50" s="1572"/>
      <c r="AZ50" s="1572"/>
      <c r="BA50" s="1572"/>
      <c r="BB50" s="1572"/>
      <c r="BC50" s="1573"/>
    </row>
    <row r="51" spans="2:55" ht="15" customHeight="1">
      <c r="B51" s="1502">
        <v>15</v>
      </c>
      <c r="C51" s="1502"/>
      <c r="D51" s="1503"/>
      <c r="E51" s="1503"/>
      <c r="F51" s="1503"/>
      <c r="G51" s="1503"/>
      <c r="H51" s="1503"/>
      <c r="I51" s="1503"/>
      <c r="J51" s="1503"/>
      <c r="K51" s="1503"/>
      <c r="L51" s="1503"/>
      <c r="M51" s="1504"/>
      <c r="N51" s="1505"/>
      <c r="O51" s="1505"/>
      <c r="P51" s="1506"/>
      <c r="Q51" s="1506"/>
      <c r="R51" s="1509" t="s">
        <v>1</v>
      </c>
      <c r="S51" s="1510"/>
      <c r="T51" s="1515" t="s">
        <v>389</v>
      </c>
      <c r="U51" s="1516"/>
      <c r="V51" s="1506"/>
      <c r="W51" s="1506"/>
      <c r="X51" s="1509" t="s">
        <v>3</v>
      </c>
      <c r="Y51" s="1510"/>
      <c r="Z51" s="1558"/>
      <c r="AA51" s="1559"/>
      <c r="AB51" s="1559"/>
      <c r="AC51" s="1559"/>
      <c r="AD51" s="1559"/>
      <c r="AE51" s="1559"/>
      <c r="AF51" s="1559"/>
      <c r="AG51" s="1560"/>
      <c r="AH51" s="1532"/>
      <c r="AI51" s="1532"/>
      <c r="AJ51" s="1532"/>
      <c r="AK51" s="1532"/>
      <c r="AL51" s="1532"/>
      <c r="AM51" s="1532"/>
      <c r="AN51" s="1532"/>
      <c r="AO51" s="1532"/>
      <c r="AP51" s="1532"/>
      <c r="AQ51" s="1574"/>
      <c r="AR51" s="1575"/>
      <c r="AS51" s="1575"/>
      <c r="AT51" s="1575"/>
      <c r="AU51" s="1575"/>
      <c r="AV51" s="1575"/>
      <c r="AW51" s="1575"/>
      <c r="AX51" s="1575"/>
      <c r="AY51" s="1575"/>
      <c r="AZ51" s="1575"/>
      <c r="BA51" s="1575"/>
      <c r="BB51" s="1575"/>
      <c r="BC51" s="1576"/>
    </row>
    <row r="52" spans="2:55" ht="15" customHeight="1">
      <c r="B52" s="1502"/>
      <c r="C52" s="1502"/>
      <c r="D52" s="1531"/>
      <c r="E52" s="1531"/>
      <c r="F52" s="1531"/>
      <c r="G52" s="1531"/>
      <c r="H52" s="1531"/>
      <c r="I52" s="1531"/>
      <c r="J52" s="1531"/>
      <c r="K52" s="1531"/>
      <c r="L52" s="1531"/>
      <c r="M52" s="1504"/>
      <c r="N52" s="1505"/>
      <c r="O52" s="1505"/>
      <c r="P52" s="1507"/>
      <c r="Q52" s="1507"/>
      <c r="R52" s="1511"/>
      <c r="S52" s="1512"/>
      <c r="T52" s="1577"/>
      <c r="U52" s="1578"/>
      <c r="V52" s="1578"/>
      <c r="W52" s="1578"/>
      <c r="X52" s="1578"/>
      <c r="Y52" s="1579"/>
      <c r="Z52" s="1536"/>
      <c r="AA52" s="1537"/>
      <c r="AB52" s="1537"/>
      <c r="AC52" s="1537"/>
      <c r="AD52" s="1537"/>
      <c r="AE52" s="1537"/>
      <c r="AF52" s="1537"/>
      <c r="AG52" s="1538"/>
      <c r="AH52" s="1532"/>
      <c r="AI52" s="1532"/>
      <c r="AJ52" s="1532"/>
      <c r="AK52" s="1532"/>
      <c r="AL52" s="1532"/>
      <c r="AM52" s="1532"/>
      <c r="AN52" s="1532"/>
      <c r="AO52" s="1532"/>
      <c r="AP52" s="1532"/>
      <c r="AQ52" s="1568"/>
      <c r="AR52" s="1569"/>
      <c r="AS52" s="1569"/>
      <c r="AT52" s="1569"/>
      <c r="AU52" s="1569"/>
      <c r="AV52" s="1569"/>
      <c r="AW52" s="1569"/>
      <c r="AX52" s="1569"/>
      <c r="AY52" s="1569"/>
      <c r="AZ52" s="1569"/>
      <c r="BA52" s="1569"/>
      <c r="BB52" s="1569"/>
      <c r="BC52" s="1570"/>
    </row>
    <row r="53" spans="2:55" ht="15" customHeight="1">
      <c r="B53" s="1502"/>
      <c r="C53" s="1502"/>
      <c r="D53" s="1532"/>
      <c r="E53" s="1532"/>
      <c r="F53" s="1532"/>
      <c r="G53" s="1532"/>
      <c r="H53" s="1532"/>
      <c r="I53" s="1532"/>
      <c r="J53" s="1532"/>
      <c r="K53" s="1532"/>
      <c r="L53" s="1532"/>
      <c r="M53" s="1504"/>
      <c r="N53" s="1505"/>
      <c r="O53" s="1505"/>
      <c r="P53" s="1508"/>
      <c r="Q53" s="1508"/>
      <c r="R53" s="1513"/>
      <c r="S53" s="1514"/>
      <c r="T53" s="1580"/>
      <c r="U53" s="1581"/>
      <c r="V53" s="1581"/>
      <c r="W53" s="1581"/>
      <c r="X53" s="1581"/>
      <c r="Y53" s="1582"/>
      <c r="Z53" s="1552"/>
      <c r="AA53" s="1553"/>
      <c r="AB53" s="1553"/>
      <c r="AC53" s="1553"/>
      <c r="AD53" s="1553"/>
      <c r="AE53" s="1553"/>
      <c r="AF53" s="1553"/>
      <c r="AG53" s="1554"/>
      <c r="AH53" s="1532"/>
      <c r="AI53" s="1532"/>
      <c r="AJ53" s="1532"/>
      <c r="AK53" s="1532"/>
      <c r="AL53" s="1532"/>
      <c r="AM53" s="1532"/>
      <c r="AN53" s="1532"/>
      <c r="AO53" s="1532"/>
      <c r="AP53" s="1532"/>
      <c r="AQ53" s="1571"/>
      <c r="AR53" s="1572"/>
      <c r="AS53" s="1572"/>
      <c r="AT53" s="1572"/>
      <c r="AU53" s="1572"/>
      <c r="AV53" s="1572"/>
      <c r="AW53" s="1572"/>
      <c r="AX53" s="1572"/>
      <c r="AY53" s="1572"/>
      <c r="AZ53" s="1572"/>
      <c r="BA53" s="1572"/>
      <c r="BB53" s="1572"/>
      <c r="BC53" s="1573"/>
    </row>
    <row r="54" spans="2:55" ht="6" customHeight="1"/>
    <row r="55" spans="2:55" ht="15" customHeight="1"/>
    <row r="56" spans="2:55" ht="15" customHeight="1"/>
    <row r="57" spans="2:55" ht="15" customHeight="1"/>
    <row r="58" spans="2:55" ht="15" customHeight="1"/>
    <row r="59" spans="2:55" ht="15" customHeight="1"/>
    <row r="60" spans="2:55" ht="15" customHeight="1"/>
    <row r="61" spans="2:55" ht="15" customHeight="1"/>
    <row r="62" spans="2:55" ht="15" customHeight="1"/>
    <row r="63" spans="2:55" ht="15" customHeight="1"/>
    <row r="64" spans="2:55"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sheetData>
  <sheetProtection sheet="1" objects="1" scenarios="1"/>
  <mergeCells count="344">
    <mergeCell ref="AQ52:BC52"/>
    <mergeCell ref="T53:U53"/>
    <mergeCell ref="V53:W53"/>
    <mergeCell ref="X53:Y53"/>
    <mergeCell ref="Z53:AG53"/>
    <mergeCell ref="AQ53:BC53"/>
    <mergeCell ref="V51:W51"/>
    <mergeCell ref="X51:Y51"/>
    <mergeCell ref="Z51:AG51"/>
    <mergeCell ref="AH51:AP53"/>
    <mergeCell ref="AQ51:BC51"/>
    <mergeCell ref="D52:L53"/>
    <mergeCell ref="T52:U52"/>
    <mergeCell ref="V52:W52"/>
    <mergeCell ref="X52:Y52"/>
    <mergeCell ref="Z52:AG52"/>
    <mergeCell ref="B51:C53"/>
    <mergeCell ref="D51:L51"/>
    <mergeCell ref="M51:O53"/>
    <mergeCell ref="P51:Q53"/>
    <mergeCell ref="R51:S53"/>
    <mergeCell ref="T51:U51"/>
    <mergeCell ref="AQ49:BC49"/>
    <mergeCell ref="T50:U50"/>
    <mergeCell ref="V50:W50"/>
    <mergeCell ref="X50:Y50"/>
    <mergeCell ref="Z50:AG50"/>
    <mergeCell ref="AQ50:BC50"/>
    <mergeCell ref="V48:W48"/>
    <mergeCell ref="X48:Y48"/>
    <mergeCell ref="Z48:AG48"/>
    <mergeCell ref="AH48:AP50"/>
    <mergeCell ref="AQ48:BC48"/>
    <mergeCell ref="D49:L50"/>
    <mergeCell ref="T49:U49"/>
    <mergeCell ref="V49:W49"/>
    <mergeCell ref="X49:Y49"/>
    <mergeCell ref="Z49:AG49"/>
    <mergeCell ref="B48:C50"/>
    <mergeCell ref="D48:L48"/>
    <mergeCell ref="M48:O50"/>
    <mergeCell ref="P48:Q50"/>
    <mergeCell ref="R48:S50"/>
    <mergeCell ref="T48:U48"/>
    <mergeCell ref="AQ46:BC46"/>
    <mergeCell ref="T47:U47"/>
    <mergeCell ref="V47:W47"/>
    <mergeCell ref="X47:Y47"/>
    <mergeCell ref="Z47:AG47"/>
    <mergeCell ref="AQ47:BC47"/>
    <mergeCell ref="V45:W45"/>
    <mergeCell ref="X45:Y45"/>
    <mergeCell ref="Z45:AG45"/>
    <mergeCell ref="AH45:AP47"/>
    <mergeCell ref="AQ45:BC45"/>
    <mergeCell ref="D46:L47"/>
    <mergeCell ref="T46:U46"/>
    <mergeCell ref="V46:W46"/>
    <mergeCell ref="X46:Y46"/>
    <mergeCell ref="Z46:AG46"/>
    <mergeCell ref="B45:C47"/>
    <mergeCell ref="D45:L45"/>
    <mergeCell ref="M45:O47"/>
    <mergeCell ref="P45:Q47"/>
    <mergeCell ref="R45:S47"/>
    <mergeCell ref="T45:U45"/>
    <mergeCell ref="AQ43:BC43"/>
    <mergeCell ref="T44:U44"/>
    <mergeCell ref="V44:W44"/>
    <mergeCell ref="X44:Y44"/>
    <mergeCell ref="Z44:AG44"/>
    <mergeCell ref="AQ44:BC44"/>
    <mergeCell ref="V42:W42"/>
    <mergeCell ref="X42:Y42"/>
    <mergeCell ref="Z42:AG42"/>
    <mergeCell ref="AH42:AP44"/>
    <mergeCell ref="AQ42:BC42"/>
    <mergeCell ref="D43:L44"/>
    <mergeCell ref="T43:U43"/>
    <mergeCell ref="V43:W43"/>
    <mergeCell ref="X43:Y43"/>
    <mergeCell ref="Z43:AG43"/>
    <mergeCell ref="B42:C44"/>
    <mergeCell ref="D42:L42"/>
    <mergeCell ref="M42:O44"/>
    <mergeCell ref="P42:Q44"/>
    <mergeCell ref="R42:S44"/>
    <mergeCell ref="T42:U42"/>
    <mergeCell ref="AQ40:BC40"/>
    <mergeCell ref="T41:U41"/>
    <mergeCell ref="V41:W41"/>
    <mergeCell ref="X41:Y41"/>
    <mergeCell ref="Z41:AG41"/>
    <mergeCell ref="AQ41:BC41"/>
    <mergeCell ref="V39:W39"/>
    <mergeCell ref="X39:Y39"/>
    <mergeCell ref="Z39:AG39"/>
    <mergeCell ref="AH39:AP41"/>
    <mergeCell ref="AQ39:BC39"/>
    <mergeCell ref="D40:L41"/>
    <mergeCell ref="T40:U40"/>
    <mergeCell ref="V40:W40"/>
    <mergeCell ref="X40:Y40"/>
    <mergeCell ref="Z40:AG40"/>
    <mergeCell ref="B39:C41"/>
    <mergeCell ref="D39:L39"/>
    <mergeCell ref="M39:O41"/>
    <mergeCell ref="P39:Q41"/>
    <mergeCell ref="R39:S41"/>
    <mergeCell ref="T39:U39"/>
    <mergeCell ref="AQ37:BC37"/>
    <mergeCell ref="T38:U38"/>
    <mergeCell ref="V38:W38"/>
    <mergeCell ref="X38:Y38"/>
    <mergeCell ref="Z38:AG38"/>
    <mergeCell ref="AQ38:BC38"/>
    <mergeCell ref="V36:W36"/>
    <mergeCell ref="X36:Y36"/>
    <mergeCell ref="Z36:AG36"/>
    <mergeCell ref="AH36:AP38"/>
    <mergeCell ref="AQ36:BC36"/>
    <mergeCell ref="D37:L38"/>
    <mergeCell ref="T37:U37"/>
    <mergeCell ref="V37:W37"/>
    <mergeCell ref="X37:Y37"/>
    <mergeCell ref="Z37:AG37"/>
    <mergeCell ref="B36:C38"/>
    <mergeCell ref="D36:L36"/>
    <mergeCell ref="M36:O38"/>
    <mergeCell ref="P36:Q38"/>
    <mergeCell ref="R36:S38"/>
    <mergeCell ref="T36:U36"/>
    <mergeCell ref="AQ34:BC34"/>
    <mergeCell ref="T35:U35"/>
    <mergeCell ref="V35:W35"/>
    <mergeCell ref="X35:Y35"/>
    <mergeCell ref="Z35:AG35"/>
    <mergeCell ref="AQ35:BC35"/>
    <mergeCell ref="V33:W33"/>
    <mergeCell ref="X33:Y33"/>
    <mergeCell ref="Z33:AG33"/>
    <mergeCell ref="AH33:AP35"/>
    <mergeCell ref="AQ33:BC33"/>
    <mergeCell ref="D34:L35"/>
    <mergeCell ref="T34:U34"/>
    <mergeCell ref="V34:W34"/>
    <mergeCell ref="X34:Y34"/>
    <mergeCell ref="Z34:AG34"/>
    <mergeCell ref="B33:C35"/>
    <mergeCell ref="D33:L33"/>
    <mergeCell ref="M33:O35"/>
    <mergeCell ref="P33:Q35"/>
    <mergeCell ref="R33:S35"/>
    <mergeCell ref="T33:U33"/>
    <mergeCell ref="AQ31:BC31"/>
    <mergeCell ref="T32:U32"/>
    <mergeCell ref="V32:W32"/>
    <mergeCell ref="X32:Y32"/>
    <mergeCell ref="Z32:AG32"/>
    <mergeCell ref="AQ32:BC32"/>
    <mergeCell ref="V30:W30"/>
    <mergeCell ref="X30:Y30"/>
    <mergeCell ref="Z30:AG30"/>
    <mergeCell ref="AH30:AP32"/>
    <mergeCell ref="AQ30:BC30"/>
    <mergeCell ref="D31:L32"/>
    <mergeCell ref="T31:U31"/>
    <mergeCell ref="V31:W31"/>
    <mergeCell ref="X31:Y31"/>
    <mergeCell ref="Z31:AG31"/>
    <mergeCell ref="B30:C32"/>
    <mergeCell ref="D30:L30"/>
    <mergeCell ref="M30:O32"/>
    <mergeCell ref="P30:Q32"/>
    <mergeCell ref="R30:S32"/>
    <mergeCell ref="T30:U30"/>
    <mergeCell ref="AQ28:BC28"/>
    <mergeCell ref="T29:U29"/>
    <mergeCell ref="V29:W29"/>
    <mergeCell ref="X29:Y29"/>
    <mergeCell ref="Z29:AG29"/>
    <mergeCell ref="AQ29:BC29"/>
    <mergeCell ref="V27:W27"/>
    <mergeCell ref="X27:Y27"/>
    <mergeCell ref="Z27:AG27"/>
    <mergeCell ref="AH27:AP29"/>
    <mergeCell ref="AQ27:BC27"/>
    <mergeCell ref="D28:L29"/>
    <mergeCell ref="T28:U28"/>
    <mergeCell ref="V28:W28"/>
    <mergeCell ref="X28:Y28"/>
    <mergeCell ref="Z28:AG28"/>
    <mergeCell ref="B27:C29"/>
    <mergeCell ref="D27:L27"/>
    <mergeCell ref="M27:O29"/>
    <mergeCell ref="P27:Q29"/>
    <mergeCell ref="R27:S29"/>
    <mergeCell ref="T27:U27"/>
    <mergeCell ref="AQ25:BC25"/>
    <mergeCell ref="T26:U26"/>
    <mergeCell ref="V26:W26"/>
    <mergeCell ref="X26:Y26"/>
    <mergeCell ref="Z26:AG26"/>
    <mergeCell ref="AQ26:BC26"/>
    <mergeCell ref="V24:W24"/>
    <mergeCell ref="X24:Y24"/>
    <mergeCell ref="Z24:AG24"/>
    <mergeCell ref="AH24:AP26"/>
    <mergeCell ref="AQ24:BC24"/>
    <mergeCell ref="D25:L26"/>
    <mergeCell ref="T25:U25"/>
    <mergeCell ref="V25:W25"/>
    <mergeCell ref="X25:Y25"/>
    <mergeCell ref="Z25:AG25"/>
    <mergeCell ref="B24:C26"/>
    <mergeCell ref="D24:L24"/>
    <mergeCell ref="M24:O26"/>
    <mergeCell ref="P24:Q26"/>
    <mergeCell ref="R24:S26"/>
    <mergeCell ref="T24:U24"/>
    <mergeCell ref="AQ22:BC22"/>
    <mergeCell ref="T23:U23"/>
    <mergeCell ref="V23:W23"/>
    <mergeCell ref="X23:Y23"/>
    <mergeCell ref="Z23:AG23"/>
    <mergeCell ref="AQ23:BC23"/>
    <mergeCell ref="V21:W21"/>
    <mergeCell ref="X21:Y21"/>
    <mergeCell ref="Z21:AG21"/>
    <mergeCell ref="AH21:AP23"/>
    <mergeCell ref="AQ21:BC21"/>
    <mergeCell ref="D22:L23"/>
    <mergeCell ref="T22:U22"/>
    <mergeCell ref="V22:W22"/>
    <mergeCell ref="X22:Y22"/>
    <mergeCell ref="Z22:AG22"/>
    <mergeCell ref="B21:C23"/>
    <mergeCell ref="D21:L21"/>
    <mergeCell ref="M21:O23"/>
    <mergeCell ref="P21:Q23"/>
    <mergeCell ref="R21:S23"/>
    <mergeCell ref="T21:U21"/>
    <mergeCell ref="AQ19:BC19"/>
    <mergeCell ref="T20:U20"/>
    <mergeCell ref="V20:W20"/>
    <mergeCell ref="X20:Y20"/>
    <mergeCell ref="Z20:AG20"/>
    <mergeCell ref="AQ20:BC20"/>
    <mergeCell ref="V18:W18"/>
    <mergeCell ref="X18:Y18"/>
    <mergeCell ref="Z18:AG18"/>
    <mergeCell ref="AH18:AP20"/>
    <mergeCell ref="AQ18:BC18"/>
    <mergeCell ref="D19:L20"/>
    <mergeCell ref="T19:U19"/>
    <mergeCell ref="V19:W19"/>
    <mergeCell ref="X19:Y19"/>
    <mergeCell ref="Z19:AG19"/>
    <mergeCell ref="B18:C20"/>
    <mergeCell ref="D18:L18"/>
    <mergeCell ref="M18:O20"/>
    <mergeCell ref="P18:Q20"/>
    <mergeCell ref="R18:S20"/>
    <mergeCell ref="T18:U18"/>
    <mergeCell ref="AQ16:BC16"/>
    <mergeCell ref="T17:U17"/>
    <mergeCell ref="V17:W17"/>
    <mergeCell ref="X17:Y17"/>
    <mergeCell ref="Z17:AG17"/>
    <mergeCell ref="AQ17:BC17"/>
    <mergeCell ref="V15:W15"/>
    <mergeCell ref="X15:Y15"/>
    <mergeCell ref="Z15:AG15"/>
    <mergeCell ref="AH15:AP17"/>
    <mergeCell ref="AQ15:BC15"/>
    <mergeCell ref="D16:L17"/>
    <mergeCell ref="T16:U16"/>
    <mergeCell ref="V16:W16"/>
    <mergeCell ref="X16:Y16"/>
    <mergeCell ref="Z16:AG16"/>
    <mergeCell ref="B15:C17"/>
    <mergeCell ref="D15:L15"/>
    <mergeCell ref="M15:O17"/>
    <mergeCell ref="P15:Q17"/>
    <mergeCell ref="R15:S17"/>
    <mergeCell ref="T15:U15"/>
    <mergeCell ref="AQ13:BC13"/>
    <mergeCell ref="T14:U14"/>
    <mergeCell ref="V14:W14"/>
    <mergeCell ref="X14:Y14"/>
    <mergeCell ref="Z14:AG14"/>
    <mergeCell ref="AQ14:BC14"/>
    <mergeCell ref="V12:W12"/>
    <mergeCell ref="X12:Y12"/>
    <mergeCell ref="Z12:AG12"/>
    <mergeCell ref="AH12:AP14"/>
    <mergeCell ref="AQ12:BC12"/>
    <mergeCell ref="D13:L14"/>
    <mergeCell ref="T13:U13"/>
    <mergeCell ref="V13:W13"/>
    <mergeCell ref="X13:Y13"/>
    <mergeCell ref="Z13:AG13"/>
    <mergeCell ref="B12:C14"/>
    <mergeCell ref="D12:L12"/>
    <mergeCell ref="M12:O14"/>
    <mergeCell ref="P12:Q14"/>
    <mergeCell ref="R12:S14"/>
    <mergeCell ref="T12:U12"/>
    <mergeCell ref="Z8:AG8"/>
    <mergeCell ref="AQ10:BC10"/>
    <mergeCell ref="T11:U11"/>
    <mergeCell ref="V11:W11"/>
    <mergeCell ref="X11:Y11"/>
    <mergeCell ref="Z11:AG11"/>
    <mergeCell ref="AQ11:BC11"/>
    <mergeCell ref="V9:W9"/>
    <mergeCell ref="X9:Y9"/>
    <mergeCell ref="Z9:AG9"/>
    <mergeCell ref="AH9:AP11"/>
    <mergeCell ref="AQ9:BC9"/>
    <mergeCell ref="B9:C11"/>
    <mergeCell ref="D9:L9"/>
    <mergeCell ref="M9:O11"/>
    <mergeCell ref="P9:Q11"/>
    <mergeCell ref="R9:S11"/>
    <mergeCell ref="T9:U9"/>
    <mergeCell ref="B3:BC4"/>
    <mergeCell ref="AL5:AY5"/>
    <mergeCell ref="AZ5:BC5"/>
    <mergeCell ref="B6:C8"/>
    <mergeCell ref="D6:L6"/>
    <mergeCell ref="M6:S8"/>
    <mergeCell ref="T6:Y7"/>
    <mergeCell ref="Z6:AG6"/>
    <mergeCell ref="AH6:AP8"/>
    <mergeCell ref="AQ6:BC8"/>
    <mergeCell ref="D10:L11"/>
    <mergeCell ref="T10:U10"/>
    <mergeCell ref="V10:W10"/>
    <mergeCell ref="X10:Y10"/>
    <mergeCell ref="Z10:AG10"/>
    <mergeCell ref="D7:L8"/>
    <mergeCell ref="Z7:AG7"/>
    <mergeCell ref="T8:Y8"/>
  </mergeCells>
  <phoneticPr fontId="1"/>
  <conditionalFormatting sqref="Z10:AG10">
    <cfRule type="expression" dxfId="61" priority="6">
      <formula>AND($Z$9="有",$Z$10="")</formula>
    </cfRule>
  </conditionalFormatting>
  <conditionalFormatting sqref="Z13:AG13">
    <cfRule type="expression" dxfId="60" priority="11">
      <formula>AND($Z$9="有",$Z$10="")</formula>
    </cfRule>
  </conditionalFormatting>
  <conditionalFormatting sqref="Z15:AG15">
    <cfRule type="expression" dxfId="59" priority="3">
      <formula>$D$10=""</formula>
    </cfRule>
    <cfRule type="expression" dxfId="58" priority="4">
      <formula>$Z$9=""</formula>
    </cfRule>
  </conditionalFormatting>
  <conditionalFormatting sqref="Z16:AG16">
    <cfRule type="expression" dxfId="57" priority="2">
      <formula>AND($Z$9="有",$Z$10="")</formula>
    </cfRule>
  </conditionalFormatting>
  <conditionalFormatting sqref="Z18:AG18">
    <cfRule type="expression" dxfId="56" priority="8">
      <formula>$D$10=""</formula>
    </cfRule>
    <cfRule type="expression" dxfId="55" priority="9">
      <formula>$Z$9=""</formula>
    </cfRule>
  </conditionalFormatting>
  <conditionalFormatting sqref="Z19:AG19">
    <cfRule type="expression" dxfId="54" priority="7">
      <formula>AND($Z$9="有",$Z$10="")</formula>
    </cfRule>
  </conditionalFormatting>
  <conditionalFormatting sqref="Z22:AG22 Z25:AG25 Z28:AG28 Z31:AG31 Z34:AG34 Z37:AG37 Z40:AG40 Z43:AG43 Z46:AG46 Z49:AG49 Z52:AG52">
    <cfRule type="expression" dxfId="53" priority="12">
      <formula>AND($Z$9="有",$Z$10="")</formula>
    </cfRule>
  </conditionalFormatting>
  <conditionalFormatting sqref="AH15:AP20">
    <cfRule type="expression" dxfId="52" priority="5">
      <formula>AND($Z$9="無",$AH$9="")</formula>
    </cfRule>
  </conditionalFormatting>
  <conditionalFormatting sqref="AL5:AY5">
    <cfRule type="cellIs" dxfId="51" priority="1" operator="equal">
      <formula>"令和　年　月　日"</formula>
    </cfRule>
  </conditionalFormatting>
  <dataValidations count="6">
    <dataValidation type="list" allowBlank="1" showInputMessage="1" showErrorMessage="1" sqref="Z20:AG20 Z17:AG17 Z11:AG11 Z14:AG14 Z23:AG23 Z26:AG26 Z29:AG29 Z32:AG32 Z35:AG35 Z38:AG38 Z41:AG41 Z44:AG44 Z47:AG47 Z50:AG50 Z53:AG53" xr:uid="{00000000-0002-0000-0B00-000000000000}">
      <formula1>$BK$9:$BK$18</formula1>
    </dataValidation>
    <dataValidation type="list" allowBlank="1" showInputMessage="1" showErrorMessage="1" sqref="Z19:AG19 Z16:AG16 Z10:AG10 Z13:AG13 Z22:AG22 Z25:AG25 Z28:AG28 Z31:AG31 Z34:AG34 Z37:AG37 Z40:AG40 Z43:AG43 Z46:AG46 Z49:AG49 Z52:AG52" xr:uid="{00000000-0002-0000-0B00-000001000000}">
      <formula1>$BH$9:$BH$11</formula1>
    </dataValidation>
    <dataValidation type="list" allowBlank="1" showInputMessage="1" showErrorMessage="1" sqref="Z18:AG18 Z15:AG15 Z9:AG9 Z12:AG12 Z21:AG21 Z24:AG24 Z27:AG27 Z30:AG30 Z33:AG33 Z36:AG36 Z39:AG39 Z42:AG42 Z45:AG45 Z48:AG48 Z51:AG51" xr:uid="{00000000-0002-0000-0B00-000002000000}">
      <formula1>$BF$8:$BF$10</formula1>
    </dataValidation>
    <dataValidation type="list" allowBlank="1" showInputMessage="1" showErrorMessage="1" sqref="M9:O53" xr:uid="{00000000-0002-0000-0B00-000003000000}">
      <formula1>$BG$8:$BG$11</formula1>
    </dataValidation>
    <dataValidation type="list" allowBlank="1" showInputMessage="1" showErrorMessage="1" sqref="AH9:AP53" xr:uid="{00000000-0002-0000-0B00-000004000000}">
      <formula1>$BH$12:$BH$15</formula1>
    </dataValidation>
    <dataValidation type="list" allowBlank="1" showInputMessage="1" showErrorMessage="1" sqref="T28:Y29 T16:Y17 T10:Y11 T19:Y20 T22:Y23 T25:Y26 T13:Y14" xr:uid="{00000000-0002-0000-0B00-000005000000}">
      <formula1>$BL$8:$BL$15</formula1>
    </dataValidation>
  </dataValidations>
  <pageMargins left="0.78740157480314965" right="0.39370078740157483" top="0.98425196850393704" bottom="0.19685039370078741" header="0" footer="0"/>
  <pageSetup paperSize="9" scale="99" orientation="portrait" r:id="rId1"/>
  <rowBreaks count="1" manualBreakCount="1">
    <brk id="53" max="16383" man="1"/>
  </rowBreaks>
  <colBreaks count="1" manualBreakCount="1">
    <brk id="57" max="54"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S68"/>
  <sheetViews>
    <sheetView showGridLines="0" view="pageBreakPreview" zoomScaleNormal="100" zoomScaleSheetLayoutView="100" workbookViewId="0">
      <selection activeCell="B15" sqref="B15:D16"/>
    </sheetView>
  </sheetViews>
  <sheetFormatPr defaultRowHeight="18.75"/>
  <cols>
    <col min="1" max="1" width="1.25" customWidth="1"/>
    <col min="2" max="2" width="2.75" customWidth="1"/>
    <col min="3" max="17" width="4.875" customWidth="1"/>
    <col min="18" max="18" width="1.25" customWidth="1"/>
    <col min="19" max="19" width="12.875" bestFit="1" customWidth="1"/>
  </cols>
  <sheetData>
    <row r="1" spans="2:19">
      <c r="B1" s="10"/>
      <c r="C1" s="10"/>
      <c r="D1" s="10"/>
      <c r="E1" s="10"/>
      <c r="F1" s="10"/>
      <c r="G1" s="10"/>
      <c r="H1" s="10"/>
      <c r="I1" s="10"/>
      <c r="J1" s="10"/>
      <c r="K1" s="10"/>
      <c r="L1" s="10"/>
      <c r="M1" s="10"/>
      <c r="N1" s="10"/>
      <c r="O1" s="10"/>
      <c r="P1" s="10"/>
      <c r="Q1" s="10"/>
      <c r="R1" s="35" t="s">
        <v>415</v>
      </c>
      <c r="S1" s="38"/>
    </row>
    <row r="2" spans="2:19" ht="9.75" customHeight="1">
      <c r="B2" s="10"/>
      <c r="C2" s="10"/>
      <c r="D2" s="10"/>
      <c r="E2" s="10"/>
      <c r="F2" s="10"/>
      <c r="G2" s="10"/>
      <c r="H2" s="10"/>
      <c r="I2" s="10"/>
      <c r="J2" s="10"/>
      <c r="K2" s="10"/>
      <c r="L2" s="10"/>
      <c r="M2" s="10"/>
      <c r="N2" s="10"/>
      <c r="O2" s="10"/>
      <c r="P2" s="69"/>
      <c r="Q2" s="69"/>
      <c r="R2" s="79"/>
      <c r="S2" s="37"/>
    </row>
    <row r="3" spans="2:19" ht="12.95" customHeight="1">
      <c r="B3" s="719" t="s">
        <v>416</v>
      </c>
      <c r="C3" s="719"/>
      <c r="D3" s="719"/>
      <c r="E3" s="719"/>
      <c r="F3" s="719"/>
      <c r="G3" s="719"/>
      <c r="H3" s="719"/>
      <c r="I3" s="719"/>
      <c r="J3" s="719"/>
      <c r="K3" s="719"/>
      <c r="L3" s="719"/>
      <c r="M3" s="719"/>
      <c r="N3" s="719"/>
      <c r="O3" s="719"/>
      <c r="P3" s="719"/>
      <c r="Q3" s="719"/>
      <c r="R3" s="37"/>
      <c r="S3" s="37"/>
    </row>
    <row r="4" spans="2:19" ht="12.95" customHeight="1">
      <c r="B4" s="719"/>
      <c r="C4" s="719"/>
      <c r="D4" s="719"/>
      <c r="E4" s="719"/>
      <c r="F4" s="719"/>
      <c r="G4" s="719"/>
      <c r="H4" s="719"/>
      <c r="I4" s="719"/>
      <c r="J4" s="719"/>
      <c r="K4" s="719"/>
      <c r="L4" s="719"/>
      <c r="M4" s="719"/>
      <c r="N4" s="719"/>
      <c r="O4" s="719"/>
      <c r="P4" s="719"/>
      <c r="Q4" s="719"/>
      <c r="R4" s="37"/>
      <c r="S4" s="37"/>
    </row>
    <row r="5" spans="2:19" ht="12.95" customHeight="1">
      <c r="B5" s="2"/>
      <c r="C5" s="2"/>
      <c r="D5" s="2"/>
      <c r="E5" s="2"/>
      <c r="F5" s="2"/>
      <c r="G5" s="2"/>
      <c r="H5" s="2"/>
      <c r="I5" s="2"/>
      <c r="J5" s="2"/>
      <c r="K5" s="2"/>
      <c r="L5" s="2"/>
      <c r="M5" s="2"/>
      <c r="N5" s="2"/>
      <c r="O5" s="2"/>
      <c r="P5" s="2"/>
      <c r="Q5" s="2"/>
      <c r="R5" s="37"/>
      <c r="S5" s="37"/>
    </row>
    <row r="6" spans="2:19">
      <c r="B6" s="1583" t="s">
        <v>417</v>
      </c>
      <c r="C6" s="1583"/>
      <c r="D6" s="1583"/>
      <c r="E6" s="1583"/>
      <c r="F6" s="1583"/>
      <c r="G6" s="1583"/>
      <c r="H6" s="1583"/>
      <c r="I6" s="2"/>
      <c r="J6" s="2"/>
      <c r="K6" s="2"/>
      <c r="L6" s="2"/>
      <c r="M6" s="2"/>
      <c r="N6" s="2"/>
      <c r="O6" s="2"/>
      <c r="P6" s="2"/>
      <c r="Q6" s="2"/>
      <c r="R6" s="37"/>
      <c r="S6" s="37"/>
    </row>
    <row r="7" spans="2:19">
      <c r="B7" s="1584" t="s">
        <v>418</v>
      </c>
      <c r="C7" s="1584"/>
      <c r="D7" s="1584"/>
      <c r="E7" s="1584"/>
      <c r="F7" s="1584"/>
      <c r="G7" s="1584"/>
      <c r="H7" s="1584"/>
      <c r="I7" s="2"/>
      <c r="J7" s="2"/>
      <c r="K7" s="2"/>
      <c r="L7" s="2"/>
      <c r="M7" s="2"/>
      <c r="N7" s="2"/>
      <c r="O7" s="2"/>
      <c r="P7" s="2"/>
      <c r="Q7" s="2"/>
      <c r="R7" s="37"/>
      <c r="S7" s="37"/>
    </row>
    <row r="8" spans="2:19" ht="12.95" customHeight="1">
      <c r="B8" s="68"/>
      <c r="C8" s="68"/>
      <c r="D8" s="68"/>
      <c r="E8" s="9"/>
      <c r="F8" s="9"/>
      <c r="G8" s="2"/>
      <c r="H8" s="2"/>
      <c r="I8" s="9"/>
      <c r="J8" s="9"/>
      <c r="K8" s="9"/>
      <c r="L8" s="9"/>
      <c r="M8" s="9"/>
      <c r="N8" s="9"/>
      <c r="O8" s="9"/>
      <c r="P8" s="9"/>
      <c r="Q8" s="9"/>
      <c r="R8" s="37"/>
      <c r="S8" s="37"/>
    </row>
    <row r="9" spans="2:19">
      <c r="B9" s="1585" t="s">
        <v>419</v>
      </c>
      <c r="C9" s="1586"/>
      <c r="D9" s="1586"/>
      <c r="E9" s="1586"/>
      <c r="F9" s="1587"/>
      <c r="G9" s="1585" t="s">
        <v>420</v>
      </c>
      <c r="H9" s="1586"/>
      <c r="I9" s="1586"/>
      <c r="J9" s="1586"/>
      <c r="K9" s="1586"/>
      <c r="L9" s="1586"/>
      <c r="M9" s="1586"/>
      <c r="N9" s="1587"/>
      <c r="O9" s="1585" t="s">
        <v>421</v>
      </c>
      <c r="P9" s="1586"/>
      <c r="Q9" s="1587"/>
      <c r="R9" s="37"/>
      <c r="S9" s="37"/>
    </row>
    <row r="10" spans="2:19" ht="6.75" customHeight="1">
      <c r="B10" s="1607"/>
      <c r="C10" s="1608"/>
      <c r="D10" s="1608"/>
      <c r="E10" s="1608"/>
      <c r="F10" s="1609"/>
      <c r="G10" s="1616" t="s">
        <v>422</v>
      </c>
      <c r="H10" s="1591"/>
      <c r="I10" s="1597"/>
      <c r="J10" s="1591" t="s">
        <v>1</v>
      </c>
      <c r="K10" s="1597"/>
      <c r="L10" s="1591" t="s">
        <v>265</v>
      </c>
      <c r="M10" s="1597"/>
      <c r="N10" s="1599" t="s">
        <v>3</v>
      </c>
      <c r="O10" s="1588" t="s">
        <v>423</v>
      </c>
      <c r="P10" s="1591" t="s">
        <v>424</v>
      </c>
      <c r="Q10" s="1602" t="s">
        <v>425</v>
      </c>
      <c r="R10" s="37"/>
      <c r="S10" s="37"/>
    </row>
    <row r="11" spans="2:19" ht="12.95" customHeight="1">
      <c r="B11" s="1610"/>
      <c r="C11" s="1611"/>
      <c r="D11" s="1611"/>
      <c r="E11" s="1611"/>
      <c r="F11" s="1612"/>
      <c r="G11" s="1617"/>
      <c r="H11" s="1592"/>
      <c r="I11" s="1598"/>
      <c r="J11" s="1592"/>
      <c r="K11" s="1598"/>
      <c r="L11" s="1592"/>
      <c r="M11" s="1598"/>
      <c r="N11" s="1600"/>
      <c r="O11" s="1589"/>
      <c r="P11" s="1592"/>
      <c r="Q11" s="1603"/>
      <c r="R11" s="37"/>
      <c r="S11" s="37"/>
    </row>
    <row r="12" spans="2:19" ht="6.75" customHeight="1">
      <c r="B12" s="1613"/>
      <c r="C12" s="1614"/>
      <c r="D12" s="1614"/>
      <c r="E12" s="1614"/>
      <c r="F12" s="1615"/>
      <c r="G12" s="1618"/>
      <c r="H12" s="1593"/>
      <c r="I12" s="1595"/>
      <c r="J12" s="1593"/>
      <c r="K12" s="1595"/>
      <c r="L12" s="1593"/>
      <c r="M12" s="1595"/>
      <c r="N12" s="1601"/>
      <c r="O12" s="1590"/>
      <c r="P12" s="1593"/>
      <c r="Q12" s="1604"/>
      <c r="R12" s="37"/>
      <c r="S12" s="37"/>
    </row>
    <row r="13" spans="2:19" ht="12.95" customHeight="1">
      <c r="B13" s="1521" t="s">
        <v>426</v>
      </c>
      <c r="C13" s="1522"/>
      <c r="D13" s="1622"/>
      <c r="E13" s="1594"/>
      <c r="F13" s="1594"/>
      <c r="G13" s="1594"/>
      <c r="H13" s="1594"/>
      <c r="I13" s="1594"/>
      <c r="J13" s="1594"/>
      <c r="K13" s="1594"/>
      <c r="L13" s="1605"/>
      <c r="M13" s="969" t="s">
        <v>380</v>
      </c>
      <c r="N13" s="1619"/>
      <c r="O13" s="1594"/>
      <c r="P13" s="1594"/>
      <c r="Q13" s="1596" t="s">
        <v>1</v>
      </c>
      <c r="R13" s="37"/>
      <c r="S13" s="37"/>
    </row>
    <row r="14" spans="2:19" ht="12.95" customHeight="1">
      <c r="B14" s="1524"/>
      <c r="C14" s="1525"/>
      <c r="D14" s="1623"/>
      <c r="E14" s="1595"/>
      <c r="F14" s="1595"/>
      <c r="G14" s="1595"/>
      <c r="H14" s="1595"/>
      <c r="I14" s="1595"/>
      <c r="J14" s="1595"/>
      <c r="K14" s="1595"/>
      <c r="L14" s="1606"/>
      <c r="M14" s="1620"/>
      <c r="N14" s="1621"/>
      <c r="O14" s="1595"/>
      <c r="P14" s="1595"/>
      <c r="Q14" s="960"/>
      <c r="R14" s="37"/>
      <c r="S14" s="37"/>
    </row>
    <row r="15" spans="2:19" ht="12.95" customHeight="1">
      <c r="B15" s="1520" t="s">
        <v>427</v>
      </c>
      <c r="C15" s="1520"/>
      <c r="D15" s="1521"/>
      <c r="E15" s="1643"/>
      <c r="F15" s="1644"/>
      <c r="G15" s="1644"/>
      <c r="H15" s="1644"/>
      <c r="I15" s="1644"/>
      <c r="J15" s="1644"/>
      <c r="K15" s="1644"/>
      <c r="L15" s="1644"/>
      <c r="M15" s="1644"/>
      <c r="N15" s="1646" t="s">
        <v>428</v>
      </c>
      <c r="O15" s="1647"/>
      <c r="P15" s="1647"/>
      <c r="Q15" s="1648"/>
      <c r="R15" s="37"/>
      <c r="S15" s="37"/>
    </row>
    <row r="16" spans="2:19" ht="12.95" customHeight="1">
      <c r="B16" s="1642"/>
      <c r="C16" s="1642"/>
      <c r="D16" s="1524"/>
      <c r="E16" s="1645"/>
      <c r="F16" s="1645"/>
      <c r="G16" s="1645"/>
      <c r="H16" s="1645"/>
      <c r="I16" s="1645"/>
      <c r="J16" s="1645"/>
      <c r="K16" s="1645"/>
      <c r="L16" s="1645"/>
      <c r="M16" s="1645"/>
      <c r="N16" s="1649"/>
      <c r="O16" s="1649"/>
      <c r="P16" s="1649"/>
      <c r="Q16" s="1650"/>
      <c r="R16" s="37"/>
      <c r="S16" s="37"/>
    </row>
    <row r="17" spans="2:19" ht="12.95" customHeight="1">
      <c r="B17" s="1651" t="s">
        <v>429</v>
      </c>
      <c r="C17" s="1520"/>
      <c r="D17" s="1521"/>
      <c r="E17" s="1644"/>
      <c r="F17" s="1644"/>
      <c r="G17" s="1644"/>
      <c r="H17" s="1644"/>
      <c r="I17" s="1644"/>
      <c r="J17" s="1644"/>
      <c r="K17" s="1643"/>
      <c r="L17" s="1644"/>
      <c r="M17" s="1644"/>
      <c r="N17" s="1644"/>
      <c r="O17" s="1644"/>
      <c r="P17" s="1644"/>
      <c r="Q17" s="1652"/>
      <c r="R17" s="37"/>
      <c r="S17" s="37"/>
    </row>
    <row r="18" spans="2:19" ht="12.95" customHeight="1">
      <c r="B18" s="1642"/>
      <c r="C18" s="1642"/>
      <c r="D18" s="1524"/>
      <c r="E18" s="1645"/>
      <c r="F18" s="1645"/>
      <c r="G18" s="1645"/>
      <c r="H18" s="1645"/>
      <c r="I18" s="1645"/>
      <c r="J18" s="1645"/>
      <c r="K18" s="1645"/>
      <c r="L18" s="1645"/>
      <c r="M18" s="1645"/>
      <c r="N18" s="1645"/>
      <c r="O18" s="1645"/>
      <c r="P18" s="1645"/>
      <c r="Q18" s="1653"/>
      <c r="R18" s="37"/>
      <c r="S18" s="37"/>
    </row>
    <row r="19" spans="2:19" ht="12.95" customHeight="1">
      <c r="B19" s="1654" t="s">
        <v>430</v>
      </c>
      <c r="C19" s="1654"/>
      <c r="D19" s="1654"/>
      <c r="E19" s="1654"/>
      <c r="F19" s="1654"/>
      <c r="G19" s="1654"/>
      <c r="H19" s="1654"/>
      <c r="I19" s="1654"/>
      <c r="J19" s="1654"/>
      <c r="K19" s="1654"/>
      <c r="L19" s="1654"/>
      <c r="M19" s="1654"/>
      <c r="N19" s="1654"/>
      <c r="O19" s="1654"/>
      <c r="P19" s="1654"/>
      <c r="Q19" s="1654"/>
      <c r="R19" s="10"/>
      <c r="S19" s="10"/>
    </row>
    <row r="20" spans="2:19" ht="12.95" customHeight="1">
      <c r="B20" s="1654"/>
      <c r="C20" s="1654"/>
      <c r="D20" s="1654"/>
      <c r="E20" s="1654"/>
      <c r="F20" s="1654"/>
      <c r="G20" s="1654"/>
      <c r="H20" s="1654"/>
      <c r="I20" s="1654"/>
      <c r="J20" s="1654"/>
      <c r="K20" s="1654"/>
      <c r="L20" s="1654"/>
      <c r="M20" s="1654"/>
      <c r="N20" s="1654"/>
      <c r="O20" s="1654"/>
      <c r="P20" s="1654"/>
      <c r="Q20" s="1654"/>
      <c r="R20" s="10"/>
      <c r="S20" s="10"/>
    </row>
    <row r="21" spans="2:19" ht="12.95" customHeight="1">
      <c r="B21" s="1654"/>
      <c r="C21" s="1654"/>
      <c r="D21" s="1654"/>
      <c r="E21" s="1654"/>
      <c r="F21" s="1654"/>
      <c r="G21" s="1654"/>
      <c r="H21" s="1654"/>
      <c r="I21" s="1654"/>
      <c r="J21" s="1654"/>
      <c r="K21" s="1654"/>
      <c r="L21" s="1654"/>
      <c r="M21" s="1654"/>
      <c r="N21" s="1654"/>
      <c r="O21" s="1654"/>
      <c r="P21" s="1654"/>
      <c r="Q21" s="1654"/>
      <c r="R21" s="37"/>
      <c r="S21" s="37"/>
    </row>
    <row r="22" spans="2:19" ht="3.75" customHeight="1">
      <c r="B22" s="70"/>
      <c r="C22" s="70"/>
      <c r="D22" s="70"/>
      <c r="E22" s="70"/>
      <c r="F22" s="70"/>
      <c r="G22" s="70"/>
      <c r="H22" s="70"/>
      <c r="I22" s="70"/>
      <c r="J22" s="70"/>
      <c r="K22" s="70"/>
      <c r="L22" s="70"/>
      <c r="M22" s="70"/>
      <c r="N22" s="70"/>
      <c r="O22" s="70"/>
      <c r="P22" s="70"/>
      <c r="Q22" s="70"/>
      <c r="R22" s="37"/>
      <c r="S22" s="37"/>
    </row>
    <row r="23" spans="2:19">
      <c r="B23" s="60"/>
      <c r="C23" s="2" t="s">
        <v>431</v>
      </c>
      <c r="D23" s="2"/>
      <c r="E23" s="2"/>
      <c r="F23" s="2"/>
      <c r="G23" s="2"/>
      <c r="H23" s="2"/>
      <c r="I23" s="2"/>
      <c r="J23" s="2"/>
      <c r="K23" s="2"/>
      <c r="L23" s="2"/>
      <c r="M23" s="2"/>
      <c r="N23" s="71"/>
      <c r="O23" s="72"/>
      <c r="P23" s="72"/>
      <c r="Q23" s="2"/>
      <c r="R23" s="37"/>
      <c r="S23" s="37"/>
    </row>
    <row r="24" spans="2:19" ht="3.75" customHeight="1">
      <c r="B24" s="7"/>
      <c r="C24" s="2"/>
      <c r="D24" s="2"/>
      <c r="E24" s="2"/>
      <c r="F24" s="2"/>
      <c r="G24" s="2"/>
      <c r="H24" s="2"/>
      <c r="I24" s="2"/>
      <c r="J24" s="2"/>
      <c r="K24" s="2"/>
      <c r="L24" s="2"/>
      <c r="M24" s="2"/>
      <c r="N24" s="71"/>
      <c r="O24" s="72"/>
      <c r="P24" s="72"/>
      <c r="Q24" s="2"/>
      <c r="R24" s="37"/>
      <c r="S24" s="37"/>
    </row>
    <row r="25" spans="2:19">
      <c r="B25" s="60"/>
      <c r="C25" s="2" t="s">
        <v>432</v>
      </c>
      <c r="D25" s="2"/>
      <c r="E25" s="2"/>
      <c r="F25" s="2"/>
      <c r="G25" s="2"/>
      <c r="H25" s="2"/>
      <c r="I25" s="2"/>
      <c r="J25" s="2"/>
      <c r="K25" s="2"/>
      <c r="L25" s="2"/>
      <c r="M25" s="2"/>
      <c r="N25" s="71"/>
      <c r="O25" s="72"/>
      <c r="P25" s="72"/>
      <c r="Q25" s="2"/>
      <c r="R25" s="37"/>
      <c r="S25" s="37"/>
    </row>
    <row r="26" spans="2:19" ht="3.75" customHeight="1">
      <c r="B26" s="7"/>
      <c r="C26" s="2"/>
      <c r="D26" s="2"/>
      <c r="E26" s="2"/>
      <c r="F26" s="2"/>
      <c r="G26" s="2"/>
      <c r="H26" s="2"/>
      <c r="I26" s="2"/>
      <c r="J26" s="2"/>
      <c r="K26" s="2"/>
      <c r="L26" s="2"/>
      <c r="M26" s="2"/>
      <c r="N26" s="71"/>
      <c r="O26" s="72"/>
      <c r="P26" s="72"/>
      <c r="Q26" s="2"/>
      <c r="R26" s="37"/>
      <c r="S26" s="37"/>
    </row>
    <row r="27" spans="2:19">
      <c r="B27" s="60"/>
      <c r="C27" s="2" t="s">
        <v>433</v>
      </c>
      <c r="D27" s="2"/>
      <c r="E27" s="2"/>
      <c r="F27" s="2"/>
      <c r="G27" s="2"/>
      <c r="H27" s="2"/>
      <c r="I27" s="2"/>
      <c r="J27" s="2"/>
      <c r="K27" s="2"/>
      <c r="L27" s="2"/>
      <c r="M27" s="2"/>
      <c r="N27" s="71"/>
      <c r="O27" s="72"/>
      <c r="P27" s="72"/>
      <c r="Q27" s="2"/>
      <c r="R27" s="37"/>
      <c r="S27" s="37"/>
    </row>
    <row r="28" spans="2:19" ht="3.75" customHeight="1">
      <c r="B28" s="7"/>
      <c r="C28" s="2"/>
      <c r="D28" s="2"/>
      <c r="E28" s="2"/>
      <c r="F28" s="2"/>
      <c r="G28" s="2"/>
      <c r="H28" s="2"/>
      <c r="I28" s="2"/>
      <c r="J28" s="2"/>
      <c r="K28" s="2"/>
      <c r="L28" s="2"/>
      <c r="M28" s="2"/>
      <c r="N28" s="71"/>
      <c r="O28" s="72"/>
      <c r="P28" s="72"/>
      <c r="Q28" s="2"/>
      <c r="R28" s="37"/>
      <c r="S28" s="37"/>
    </row>
    <row r="29" spans="2:19">
      <c r="B29" s="60"/>
      <c r="C29" s="2" t="s">
        <v>434</v>
      </c>
      <c r="D29" s="2"/>
      <c r="E29" s="2"/>
      <c r="F29" s="2"/>
      <c r="G29" s="2"/>
      <c r="H29" s="2"/>
      <c r="I29" s="2"/>
      <c r="J29" s="2"/>
      <c r="K29" s="2"/>
      <c r="L29" s="2"/>
      <c r="M29" s="2"/>
      <c r="N29" s="71"/>
      <c r="O29" s="72"/>
      <c r="P29" s="72"/>
      <c r="Q29" s="2"/>
      <c r="R29" s="37"/>
      <c r="S29" s="37"/>
    </row>
    <row r="30" spans="2:19" ht="3.75" customHeight="1">
      <c r="B30" s="7"/>
      <c r="C30" s="2"/>
      <c r="D30" s="2"/>
      <c r="E30" s="2"/>
      <c r="F30" s="2"/>
      <c r="G30" s="2"/>
      <c r="H30" s="2"/>
      <c r="I30" s="2"/>
      <c r="J30" s="2"/>
      <c r="K30" s="2"/>
      <c r="L30" s="2"/>
      <c r="M30" s="2"/>
      <c r="N30" s="71"/>
      <c r="O30" s="72"/>
      <c r="P30" s="72"/>
      <c r="Q30" s="2"/>
      <c r="R30" s="37"/>
      <c r="S30" s="37"/>
    </row>
    <row r="31" spans="2:19">
      <c r="B31" s="60"/>
      <c r="C31" s="2" t="s">
        <v>435</v>
      </c>
      <c r="D31" s="2"/>
      <c r="E31" s="2"/>
      <c r="F31" s="2"/>
      <c r="G31" s="2"/>
      <c r="H31" s="2"/>
      <c r="I31" s="2"/>
      <c r="J31" s="2"/>
      <c r="K31" s="2"/>
      <c r="L31" s="2"/>
      <c r="M31" s="2"/>
      <c r="N31" s="71"/>
      <c r="O31" s="72"/>
      <c r="P31" s="72"/>
      <c r="Q31" s="2"/>
      <c r="R31" s="37"/>
      <c r="S31" s="37"/>
    </row>
    <row r="32" spans="2:19" ht="3.75" customHeight="1">
      <c r="B32" s="7"/>
      <c r="C32" s="2"/>
      <c r="D32" s="2"/>
      <c r="E32" s="2"/>
      <c r="F32" s="2"/>
      <c r="G32" s="2"/>
      <c r="H32" s="2"/>
      <c r="I32" s="2"/>
      <c r="J32" s="2"/>
      <c r="K32" s="2"/>
      <c r="L32" s="2"/>
      <c r="M32" s="2"/>
      <c r="N32" s="71"/>
      <c r="O32" s="72"/>
      <c r="P32" s="72"/>
      <c r="Q32" s="2"/>
      <c r="R32" s="37"/>
      <c r="S32" s="37"/>
    </row>
    <row r="33" spans="1:18">
      <c r="B33" s="60"/>
      <c r="C33" s="2" t="s">
        <v>436</v>
      </c>
      <c r="D33" s="2"/>
      <c r="E33" s="2"/>
      <c r="F33" s="2"/>
      <c r="G33" s="2"/>
      <c r="H33" s="2"/>
      <c r="I33" s="2"/>
      <c r="J33" s="2"/>
      <c r="K33" s="2"/>
      <c r="L33" s="2"/>
      <c r="M33" s="2"/>
      <c r="N33" s="71"/>
      <c r="O33" s="72"/>
      <c r="P33" s="72"/>
      <c r="Q33" s="2"/>
    </row>
    <row r="34" spans="1:18" ht="3.75" customHeight="1">
      <c r="B34" s="7"/>
      <c r="C34" s="2"/>
      <c r="D34" s="2"/>
      <c r="E34" s="2"/>
      <c r="F34" s="2"/>
      <c r="G34" s="2"/>
      <c r="H34" s="2"/>
      <c r="I34" s="2"/>
      <c r="J34" s="2"/>
      <c r="K34" s="2"/>
      <c r="L34" s="2"/>
      <c r="M34" s="2"/>
      <c r="N34" s="71"/>
      <c r="O34" s="72"/>
      <c r="P34" s="72"/>
      <c r="Q34" s="2"/>
    </row>
    <row r="35" spans="1:18">
      <c r="B35" s="60"/>
      <c r="C35" s="2" t="s">
        <v>437</v>
      </c>
      <c r="D35" s="2"/>
      <c r="E35" s="2"/>
      <c r="F35" s="2"/>
      <c r="G35" s="2"/>
      <c r="H35" s="2"/>
      <c r="I35" s="2"/>
      <c r="J35" s="2"/>
      <c r="K35" s="2"/>
      <c r="L35" s="2"/>
      <c r="M35" s="2"/>
      <c r="N35" s="71"/>
      <c r="O35" s="72"/>
      <c r="P35" s="72"/>
      <c r="Q35" s="2"/>
    </row>
    <row r="36" spans="1:18" ht="3.75" customHeight="1">
      <c r="B36" s="375"/>
      <c r="C36" s="2"/>
      <c r="D36" s="2"/>
      <c r="E36" s="2"/>
      <c r="F36" s="2"/>
      <c r="G36" s="2"/>
      <c r="H36" s="2"/>
      <c r="I36" s="2"/>
      <c r="J36" s="2"/>
      <c r="K36" s="2"/>
      <c r="L36" s="2"/>
      <c r="M36" s="2"/>
      <c r="N36" s="71"/>
      <c r="O36" s="72"/>
      <c r="P36" s="72"/>
      <c r="Q36" s="2"/>
    </row>
    <row r="37" spans="1:18">
      <c r="B37" s="60"/>
      <c r="C37" s="2" t="s">
        <v>637</v>
      </c>
      <c r="D37" s="2"/>
      <c r="E37" s="2"/>
      <c r="F37" s="2"/>
      <c r="G37" s="2"/>
      <c r="H37" s="2"/>
      <c r="I37" s="2"/>
      <c r="J37" s="2"/>
      <c r="K37" s="2"/>
      <c r="L37" s="2"/>
      <c r="M37" s="2"/>
      <c r="N37" s="71"/>
      <c r="O37" s="72"/>
      <c r="P37" s="72"/>
      <c r="Q37" s="2"/>
    </row>
    <row r="38" spans="1:18" ht="3.75" customHeight="1">
      <c r="B38" s="7"/>
      <c r="C38" s="2"/>
      <c r="D38" s="2"/>
      <c r="E38" s="2"/>
      <c r="F38" s="2"/>
      <c r="G38" s="2"/>
      <c r="H38" s="2"/>
      <c r="I38" s="2"/>
      <c r="J38" s="2"/>
      <c r="K38" s="2"/>
      <c r="L38" s="2"/>
      <c r="M38" s="2"/>
      <c r="N38" s="71"/>
      <c r="O38" s="72"/>
      <c r="P38" s="72"/>
      <c r="Q38" s="2"/>
    </row>
    <row r="39" spans="1:18">
      <c r="B39" s="60"/>
      <c r="C39" s="59" t="s">
        <v>438</v>
      </c>
      <c r="D39" s="2"/>
      <c r="E39" s="2"/>
      <c r="F39" s="2"/>
      <c r="G39" s="2"/>
      <c r="H39" s="2"/>
      <c r="I39" s="2"/>
      <c r="J39" s="2"/>
      <c r="K39" s="3"/>
      <c r="L39" s="2"/>
      <c r="M39" s="73" t="s">
        <v>160</v>
      </c>
      <c r="N39" s="2"/>
      <c r="O39" s="71"/>
      <c r="P39" s="2"/>
      <c r="Q39" s="2"/>
    </row>
    <row r="40" spans="1:18" ht="3.75" customHeight="1">
      <c r="B40" s="1655"/>
      <c r="C40" s="1655"/>
      <c r="D40" s="1655"/>
      <c r="E40" s="1655"/>
      <c r="F40" s="1655"/>
      <c r="G40" s="1655"/>
      <c r="H40" s="1655"/>
      <c r="I40" s="1655"/>
      <c r="J40" s="1655"/>
      <c r="K40" s="1655"/>
      <c r="L40" s="1655"/>
      <c r="M40" s="1655"/>
      <c r="N40" s="1655"/>
      <c r="O40" s="1655"/>
      <c r="P40" s="1655"/>
      <c r="Q40" s="1655"/>
    </row>
    <row r="41" spans="1:18" ht="6" customHeight="1">
      <c r="B41" s="2"/>
      <c r="C41" s="2"/>
      <c r="D41" s="2"/>
      <c r="E41" s="2"/>
      <c r="F41" s="2"/>
      <c r="G41" s="2"/>
      <c r="H41" s="2"/>
      <c r="I41" s="2"/>
      <c r="J41" s="2"/>
      <c r="K41" s="2"/>
      <c r="L41" s="2"/>
      <c r="M41" s="2"/>
      <c r="N41" s="2"/>
      <c r="O41" s="2"/>
      <c r="P41" s="2"/>
      <c r="Q41" s="2"/>
    </row>
    <row r="42" spans="1:18">
      <c r="B42" s="1655" t="s">
        <v>439</v>
      </c>
      <c r="C42" s="1655"/>
      <c r="D42" s="1655"/>
      <c r="E42" s="1655"/>
      <c r="F42" s="1655"/>
      <c r="G42" s="1655"/>
      <c r="H42" s="1655"/>
      <c r="I42" s="1655"/>
      <c r="J42" s="1655"/>
      <c r="K42" s="1655"/>
      <c r="L42" s="1655"/>
      <c r="M42" s="1655"/>
      <c r="N42" s="1655"/>
      <c r="O42" s="1655"/>
      <c r="P42" s="1655"/>
      <c r="Q42" s="1655"/>
    </row>
    <row r="43" spans="1:18">
      <c r="B43" s="1583" t="s">
        <v>440</v>
      </c>
      <c r="C43" s="1583"/>
      <c r="D43" s="1583"/>
      <c r="E43" s="1583"/>
      <c r="F43" s="1583"/>
      <c r="G43" s="1583"/>
      <c r="H43" s="1583"/>
      <c r="I43" s="1583"/>
      <c r="J43" s="1583"/>
      <c r="K43" s="1583"/>
      <c r="L43" s="1583"/>
      <c r="M43" s="1583"/>
      <c r="N43" s="1583"/>
      <c r="O43" s="1583"/>
      <c r="P43" s="1583"/>
      <c r="Q43" s="1583"/>
    </row>
    <row r="44" spans="1:18" ht="10.5" customHeight="1">
      <c r="B44" s="3"/>
      <c r="C44" s="3"/>
      <c r="D44" s="3"/>
      <c r="E44" s="3"/>
      <c r="F44" s="3"/>
      <c r="G44" s="3"/>
      <c r="H44" s="3"/>
      <c r="I44" s="3"/>
      <c r="J44" s="3"/>
      <c r="K44" s="3"/>
      <c r="L44" s="3"/>
      <c r="M44" s="3"/>
      <c r="N44" s="3"/>
      <c r="O44" s="3"/>
      <c r="P44" s="3"/>
      <c r="Q44" s="3"/>
    </row>
    <row r="45" spans="1:18">
      <c r="B45" s="61" t="s">
        <v>441</v>
      </c>
      <c r="C45" s="61"/>
      <c r="D45" s="68"/>
      <c r="E45" s="68"/>
      <c r="F45" s="68"/>
      <c r="G45" s="68"/>
      <c r="H45" s="68"/>
      <c r="I45" s="68"/>
      <c r="J45" s="68"/>
      <c r="K45" s="68"/>
      <c r="L45" s="68"/>
      <c r="M45" s="68"/>
      <c r="N45" s="68"/>
      <c r="O45" s="68"/>
      <c r="P45" s="68"/>
      <c r="Q45" s="68"/>
    </row>
    <row r="46" spans="1:18" ht="8.1" customHeight="1">
      <c r="B46" s="1633"/>
      <c r="C46" s="1634"/>
      <c r="D46" s="1634"/>
      <c r="E46" s="1634"/>
      <c r="F46" s="1634"/>
      <c r="G46" s="1634"/>
      <c r="H46" s="1634"/>
      <c r="I46" s="1634"/>
      <c r="J46" s="1634"/>
      <c r="K46" s="1634"/>
      <c r="L46" s="1634"/>
      <c r="M46" s="1634"/>
      <c r="N46" s="1634"/>
      <c r="O46" s="1634"/>
      <c r="P46" s="1634"/>
      <c r="Q46" s="1635"/>
    </row>
    <row r="47" spans="1:18" ht="8.1" customHeight="1">
      <c r="B47" s="1636"/>
      <c r="C47" s="1637"/>
      <c r="D47" s="1637"/>
      <c r="E47" s="1637"/>
      <c r="F47" s="1637"/>
      <c r="G47" s="1637"/>
      <c r="H47" s="1637"/>
      <c r="I47" s="1637"/>
      <c r="J47" s="1637"/>
      <c r="K47" s="1637"/>
      <c r="L47" s="1637"/>
      <c r="M47" s="1637"/>
      <c r="N47" s="1637"/>
      <c r="O47" s="1637"/>
      <c r="P47" s="1637"/>
      <c r="Q47" s="1638"/>
    </row>
    <row r="48" spans="1:18" ht="8.1" customHeight="1">
      <c r="A48" s="37"/>
      <c r="B48" s="1636"/>
      <c r="C48" s="1637"/>
      <c r="D48" s="1637"/>
      <c r="E48" s="1637"/>
      <c r="F48" s="1637"/>
      <c r="G48" s="1637"/>
      <c r="H48" s="1637"/>
      <c r="I48" s="1637"/>
      <c r="J48" s="1637"/>
      <c r="K48" s="1637"/>
      <c r="L48" s="1637"/>
      <c r="M48" s="1637"/>
      <c r="N48" s="1637"/>
      <c r="O48" s="1637"/>
      <c r="P48" s="1637"/>
      <c r="Q48" s="1638"/>
      <c r="R48" s="37"/>
    </row>
    <row r="49" spans="1:18" ht="8.1" customHeight="1">
      <c r="A49" s="37"/>
      <c r="B49" s="1639"/>
      <c r="C49" s="1640"/>
      <c r="D49" s="1640"/>
      <c r="E49" s="1640"/>
      <c r="F49" s="1640"/>
      <c r="G49" s="1640"/>
      <c r="H49" s="1640"/>
      <c r="I49" s="1640"/>
      <c r="J49" s="1640"/>
      <c r="K49" s="1640"/>
      <c r="L49" s="1640"/>
      <c r="M49" s="1640"/>
      <c r="N49" s="1640"/>
      <c r="O49" s="1640"/>
      <c r="P49" s="1640"/>
      <c r="Q49" s="1641"/>
      <c r="R49" s="37"/>
    </row>
    <row r="50" spans="1:18" ht="12.95" customHeight="1" thickBot="1">
      <c r="A50" s="37"/>
      <c r="B50" s="10"/>
      <c r="C50" s="10"/>
      <c r="D50" s="10"/>
      <c r="E50" s="10"/>
      <c r="F50" s="10"/>
      <c r="G50" s="10"/>
      <c r="H50" s="10"/>
      <c r="I50" s="10"/>
      <c r="J50" s="10"/>
      <c r="K50" s="10"/>
      <c r="L50" s="10"/>
      <c r="M50" s="10"/>
      <c r="N50" s="10"/>
      <c r="O50" s="10"/>
      <c r="P50" s="10"/>
      <c r="Q50" s="10"/>
      <c r="R50" s="37"/>
    </row>
    <row r="51" spans="1:18" ht="12.95" customHeight="1">
      <c r="A51" s="37"/>
      <c r="B51" s="1624" t="s">
        <v>442</v>
      </c>
      <c r="C51" s="1625"/>
      <c r="D51" s="1625"/>
      <c r="E51" s="1625"/>
      <c r="F51" s="1625"/>
      <c r="G51" s="1625"/>
      <c r="H51" s="1625"/>
      <c r="I51" s="1625"/>
      <c r="J51" s="1625"/>
      <c r="K51" s="1625"/>
      <c r="L51" s="1625"/>
      <c r="M51" s="1625"/>
      <c r="N51" s="1625"/>
      <c r="O51" s="1625"/>
      <c r="P51" s="1625"/>
      <c r="Q51" s="1626"/>
      <c r="R51" s="37"/>
    </row>
    <row r="52" spans="1:18" ht="9" customHeight="1">
      <c r="A52" s="37"/>
      <c r="B52" s="1627"/>
      <c r="C52" s="1628"/>
      <c r="D52" s="1628"/>
      <c r="E52" s="1628"/>
      <c r="F52" s="1628"/>
      <c r="G52" s="1628"/>
      <c r="H52" s="1628"/>
      <c r="I52" s="1628"/>
      <c r="J52" s="1628"/>
      <c r="K52" s="1628"/>
      <c r="L52" s="1628"/>
      <c r="M52" s="1628"/>
      <c r="N52" s="1628"/>
      <c r="O52" s="1628"/>
      <c r="P52" s="1628"/>
      <c r="Q52" s="1629"/>
      <c r="R52" s="37"/>
    </row>
    <row r="53" spans="1:18" ht="12.95" customHeight="1">
      <c r="A53" s="37"/>
      <c r="B53" s="1630" t="s">
        <v>443</v>
      </c>
      <c r="C53" s="1631"/>
      <c r="D53" s="1631"/>
      <c r="E53" s="1631"/>
      <c r="F53" s="1631"/>
      <c r="G53" s="1631"/>
      <c r="H53" s="1631"/>
      <c r="I53" s="1631"/>
      <c r="J53" s="1631"/>
      <c r="K53" s="1631"/>
      <c r="L53" s="1631"/>
      <c r="M53" s="1631"/>
      <c r="N53" s="1631"/>
      <c r="O53" s="1631"/>
      <c r="P53" s="1631"/>
      <c r="Q53" s="1632"/>
      <c r="R53" s="37"/>
    </row>
    <row r="54" spans="1:18" ht="12.95" customHeight="1">
      <c r="A54" s="37"/>
      <c r="B54" s="1630"/>
      <c r="C54" s="1631"/>
      <c r="D54" s="1631"/>
      <c r="E54" s="1631"/>
      <c r="F54" s="1631"/>
      <c r="G54" s="1631"/>
      <c r="H54" s="1631"/>
      <c r="I54" s="1631"/>
      <c r="J54" s="1631"/>
      <c r="K54" s="1631"/>
      <c r="L54" s="1631"/>
      <c r="M54" s="1631"/>
      <c r="N54" s="1631"/>
      <c r="O54" s="1631"/>
      <c r="P54" s="1631"/>
      <c r="Q54" s="1632"/>
      <c r="R54" s="37"/>
    </row>
    <row r="55" spans="1:18" ht="12.95" customHeight="1">
      <c r="A55" s="37"/>
      <c r="B55" s="1630"/>
      <c r="C55" s="1631"/>
      <c r="D55" s="1631"/>
      <c r="E55" s="1631"/>
      <c r="F55" s="1631"/>
      <c r="G55" s="1631"/>
      <c r="H55" s="1631"/>
      <c r="I55" s="1631"/>
      <c r="J55" s="1631"/>
      <c r="K55" s="1631"/>
      <c r="L55" s="1631"/>
      <c r="M55" s="1631"/>
      <c r="N55" s="1631"/>
      <c r="O55" s="1631"/>
      <c r="P55" s="1631"/>
      <c r="Q55" s="1632"/>
      <c r="R55" s="37"/>
    </row>
    <row r="56" spans="1:18">
      <c r="A56" s="37"/>
      <c r="B56" s="62"/>
      <c r="C56" s="74"/>
      <c r="D56" s="74"/>
      <c r="E56" s="74"/>
      <c r="F56" s="74"/>
      <c r="G56" s="1660" t="s">
        <v>444</v>
      </c>
      <c r="H56" s="1660"/>
      <c r="I56" s="1661" t="s">
        <v>445</v>
      </c>
      <c r="J56" s="1661"/>
      <c r="K56" s="75"/>
      <c r="L56" s="76" t="s">
        <v>1</v>
      </c>
      <c r="M56" s="75"/>
      <c r="N56" s="76" t="s">
        <v>265</v>
      </c>
      <c r="O56" s="75"/>
      <c r="P56" s="76" t="s">
        <v>3</v>
      </c>
      <c r="Q56" s="63"/>
      <c r="R56" s="37"/>
    </row>
    <row r="57" spans="1:18" ht="9.75" customHeight="1">
      <c r="A57" s="37"/>
      <c r="B57" s="62"/>
      <c r="C57" s="74"/>
      <c r="D57" s="74"/>
      <c r="E57" s="74"/>
      <c r="F57" s="1662" t="s">
        <v>446</v>
      </c>
      <c r="G57" s="1662"/>
      <c r="H57" s="1662"/>
      <c r="I57" s="1658"/>
      <c r="J57" s="1659"/>
      <c r="K57" s="1659"/>
      <c r="L57" s="1659"/>
      <c r="M57" s="1659"/>
      <c r="N57" s="1659"/>
      <c r="O57" s="1659"/>
      <c r="P57" s="1659"/>
      <c r="Q57" s="63"/>
      <c r="R57" s="37"/>
    </row>
    <row r="58" spans="1:18" ht="9.75" customHeight="1" thickBot="1">
      <c r="A58" s="37"/>
      <c r="B58" s="64"/>
      <c r="C58" s="65"/>
      <c r="D58" s="65"/>
      <c r="E58" s="66"/>
      <c r="F58" s="1663"/>
      <c r="G58" s="1663"/>
      <c r="H58" s="1663"/>
      <c r="I58" s="1664"/>
      <c r="J58" s="1664"/>
      <c r="K58" s="1664"/>
      <c r="L58" s="1664"/>
      <c r="M58" s="1664"/>
      <c r="N58" s="1664"/>
      <c r="O58" s="1664"/>
      <c r="P58" s="1664"/>
      <c r="Q58" s="67"/>
      <c r="R58" s="37"/>
    </row>
    <row r="59" spans="1:18" ht="8.25" customHeight="1">
      <c r="A59" s="37"/>
      <c r="B59" s="10"/>
      <c r="C59" s="10"/>
      <c r="D59" s="10"/>
      <c r="E59" s="10"/>
      <c r="F59" s="10"/>
      <c r="G59" s="10"/>
      <c r="H59" s="10"/>
      <c r="I59" s="10"/>
      <c r="J59" s="10"/>
      <c r="K59" s="10"/>
      <c r="L59" s="10"/>
      <c r="M59" s="10"/>
      <c r="N59" s="10"/>
      <c r="O59" s="10"/>
      <c r="P59" s="10"/>
      <c r="Q59" s="10"/>
      <c r="R59" s="37"/>
    </row>
    <row r="60" spans="1:18" ht="14.25" customHeight="1">
      <c r="A60" s="37"/>
      <c r="B60" s="1665" t="s">
        <v>447</v>
      </c>
      <c r="C60" s="1665"/>
      <c r="D60" s="1665"/>
      <c r="E60" s="1665"/>
      <c r="F60" s="1665"/>
      <c r="G60" s="1665"/>
      <c r="H60" s="1665"/>
      <c r="I60" s="1665"/>
      <c r="J60" s="1665"/>
      <c r="K60" s="1665"/>
      <c r="L60" s="1665"/>
      <c r="M60" s="1665"/>
      <c r="N60" s="1665"/>
      <c r="O60" s="1665"/>
      <c r="P60" s="1665"/>
      <c r="Q60" s="1665"/>
      <c r="R60" s="37"/>
    </row>
    <row r="61" spans="1:18" ht="14.25" customHeight="1">
      <c r="A61" s="37"/>
      <c r="B61" s="1665"/>
      <c r="C61" s="1665"/>
      <c r="D61" s="1665"/>
      <c r="E61" s="1665"/>
      <c r="F61" s="1665"/>
      <c r="G61" s="1665"/>
      <c r="H61" s="1665"/>
      <c r="I61" s="1665"/>
      <c r="J61" s="1665"/>
      <c r="K61" s="1665"/>
      <c r="L61" s="1665"/>
      <c r="M61" s="1665"/>
      <c r="N61" s="1665"/>
      <c r="O61" s="1665"/>
      <c r="P61" s="1665"/>
      <c r="Q61" s="1665"/>
      <c r="R61" s="37"/>
    </row>
    <row r="62" spans="1:18">
      <c r="B62" s="2"/>
      <c r="C62" s="2"/>
      <c r="D62" s="2"/>
      <c r="E62" s="2"/>
      <c r="F62" s="2"/>
      <c r="G62" s="2"/>
      <c r="H62" s="1656" t="s">
        <v>444</v>
      </c>
      <c r="I62" s="1656"/>
      <c r="J62" s="1657" t="s">
        <v>445</v>
      </c>
      <c r="K62" s="1657"/>
      <c r="L62" s="77"/>
      <c r="M62" s="78" t="s">
        <v>1</v>
      </c>
      <c r="N62" s="77"/>
      <c r="O62" s="78" t="s">
        <v>265</v>
      </c>
      <c r="P62" s="77"/>
      <c r="Q62" s="78" t="s">
        <v>3</v>
      </c>
    </row>
    <row r="63" spans="1:18" ht="6.75" customHeight="1">
      <c r="B63" s="2"/>
      <c r="C63" s="2"/>
      <c r="D63" s="2"/>
      <c r="E63" s="2"/>
      <c r="F63" s="2"/>
      <c r="G63" s="1584" t="s">
        <v>446</v>
      </c>
      <c r="H63" s="1584"/>
      <c r="I63" s="1584"/>
      <c r="J63" s="1658"/>
      <c r="K63" s="1659"/>
      <c r="L63" s="1659"/>
      <c r="M63" s="1659"/>
      <c r="N63" s="1659"/>
      <c r="O63" s="1659"/>
      <c r="P63" s="1659"/>
      <c r="Q63" s="1659"/>
    </row>
    <row r="64" spans="1:18" ht="12.95" customHeight="1">
      <c r="B64" s="2"/>
      <c r="C64" s="2"/>
      <c r="D64" s="2"/>
      <c r="E64" s="2"/>
      <c r="F64" s="2"/>
      <c r="G64" s="1584"/>
      <c r="H64" s="1584"/>
      <c r="I64" s="1584"/>
      <c r="J64" s="1659"/>
      <c r="K64" s="1659"/>
      <c r="L64" s="1659"/>
      <c r="M64" s="1659"/>
      <c r="N64" s="1659"/>
      <c r="O64" s="1659"/>
      <c r="P64" s="1659"/>
      <c r="Q64" s="1659"/>
    </row>
    <row r="66" spans="2:17" hidden="1">
      <c r="B66" s="39"/>
      <c r="C66" s="37"/>
      <c r="D66" s="37"/>
      <c r="E66" s="37"/>
      <c r="F66" s="37"/>
      <c r="G66" s="37"/>
      <c r="H66" s="37"/>
      <c r="I66" s="37"/>
      <c r="J66" s="37"/>
      <c r="K66" s="37"/>
      <c r="L66" s="37"/>
      <c r="M66" s="37"/>
      <c r="N66" s="37"/>
      <c r="O66" s="37"/>
      <c r="P66" s="37"/>
      <c r="Q66" s="37"/>
    </row>
    <row r="67" spans="2:17" hidden="1">
      <c r="B67" s="40" t="s">
        <v>448</v>
      </c>
      <c r="C67" s="37"/>
      <c r="D67" s="37"/>
      <c r="E67" s="37"/>
      <c r="F67" s="37"/>
      <c r="G67" s="37"/>
      <c r="H67" s="37"/>
      <c r="I67" s="37"/>
      <c r="J67" s="37"/>
      <c r="K67" s="37"/>
      <c r="L67" s="37"/>
      <c r="M67" s="37"/>
      <c r="N67" s="37"/>
      <c r="O67" s="37"/>
      <c r="P67" s="37"/>
      <c r="Q67" s="37"/>
    </row>
    <row r="68" spans="2:17">
      <c r="B68" s="37"/>
      <c r="C68" s="37"/>
      <c r="D68" s="37"/>
      <c r="E68" s="37"/>
      <c r="F68" s="37"/>
      <c r="G68" s="37"/>
      <c r="H68" s="37"/>
      <c r="I68" s="37"/>
      <c r="J68" s="37"/>
      <c r="K68" s="37"/>
      <c r="L68" s="37"/>
      <c r="M68" s="37"/>
      <c r="N68" s="37"/>
      <c r="O68" s="37"/>
      <c r="P68" s="37"/>
      <c r="Q68" s="37"/>
    </row>
  </sheetData>
  <sheetProtection sheet="1" objects="1" scenarios="1"/>
  <mergeCells count="44">
    <mergeCell ref="H62:I62"/>
    <mergeCell ref="J62:K62"/>
    <mergeCell ref="G63:I64"/>
    <mergeCell ref="J63:Q64"/>
    <mergeCell ref="G56:H56"/>
    <mergeCell ref="I56:J56"/>
    <mergeCell ref="F57:H58"/>
    <mergeCell ref="I57:P58"/>
    <mergeCell ref="B60:Q61"/>
    <mergeCell ref="B51:Q52"/>
    <mergeCell ref="B53:Q55"/>
    <mergeCell ref="B46:Q49"/>
    <mergeCell ref="B15:D16"/>
    <mergeCell ref="E15:M16"/>
    <mergeCell ref="N15:Q16"/>
    <mergeCell ref="B17:D18"/>
    <mergeCell ref="E17:J18"/>
    <mergeCell ref="K17:Q18"/>
    <mergeCell ref="B19:Q21"/>
    <mergeCell ref="B40:Q40"/>
    <mergeCell ref="B42:Q42"/>
    <mergeCell ref="B43:Q43"/>
    <mergeCell ref="O10:O12"/>
    <mergeCell ref="P10:P12"/>
    <mergeCell ref="O13:P14"/>
    <mergeCell ref="Q13:Q14"/>
    <mergeCell ref="L10:L12"/>
    <mergeCell ref="M10:M12"/>
    <mergeCell ref="N10:N12"/>
    <mergeCell ref="Q10:Q12"/>
    <mergeCell ref="E13:L14"/>
    <mergeCell ref="B10:F12"/>
    <mergeCell ref="G10:H12"/>
    <mergeCell ref="I10:I12"/>
    <mergeCell ref="J10:J12"/>
    <mergeCell ref="K10:K12"/>
    <mergeCell ref="M13:N14"/>
    <mergeCell ref="B13:D14"/>
    <mergeCell ref="B3:Q4"/>
    <mergeCell ref="B6:H6"/>
    <mergeCell ref="B7:H7"/>
    <mergeCell ref="B9:F9"/>
    <mergeCell ref="G9:N9"/>
    <mergeCell ref="O9:Q9"/>
  </mergeCells>
  <phoneticPr fontId="1"/>
  <conditionalFormatting sqref="B24 B26 B28 B30 B32 B34 B38">
    <cfRule type="expression" dxfId="50" priority="3">
      <formula>O24="対応不可"</formula>
    </cfRule>
  </conditionalFormatting>
  <conditionalFormatting sqref="C23:E38">
    <cfRule type="expression" dxfId="49" priority="2">
      <formula>O23="対応不可"</formula>
    </cfRule>
  </conditionalFormatting>
  <conditionalFormatting sqref="H23:I34">
    <cfRule type="expression" dxfId="48" priority="1">
      <formula>#REF!="対応不可"</formula>
    </cfRule>
  </conditionalFormatting>
  <dataValidations count="2">
    <dataValidation type="list" allowBlank="1" showInputMessage="1" showErrorMessage="1" sqref="B23 B35:B37 B27 B29 B31 B33 B25 B39" xr:uid="{00000000-0002-0000-0C00-000000000000}">
      <formula1>$B$66:$B$67</formula1>
    </dataValidation>
    <dataValidation type="list" allowBlank="1" showInputMessage="1" showErrorMessage="1" sqref="B67" xr:uid="{00000000-0002-0000-0C00-000001000000}">
      <formula1>$B$121:$B$122</formula1>
    </dataValidation>
  </dataValidations>
  <pageMargins left="0.78740157480314965" right="0.59055118110236227" top="0.39370078740157483" bottom="0.39370078740157483" header="0" footer="0"/>
  <pageSetup paperSize="9" scale="97"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P763"/>
  <sheetViews>
    <sheetView showGridLines="0" view="pageBreakPreview" topLeftCell="A4" zoomScaleNormal="100" zoomScaleSheetLayoutView="100" workbookViewId="0">
      <selection activeCell="D16" sqref="D16:N16"/>
    </sheetView>
  </sheetViews>
  <sheetFormatPr defaultColWidth="9" defaultRowHeight="13.5"/>
  <cols>
    <col min="1" max="1" width="4" style="36" customWidth="1"/>
    <col min="2" max="38" width="1.875" style="36" customWidth="1"/>
    <col min="39" max="39" width="1.875" style="37" customWidth="1"/>
    <col min="40" max="45" width="1.875" style="36" customWidth="1"/>
    <col min="46" max="46" width="1.875" style="37" customWidth="1"/>
    <col min="47" max="64" width="1.875" style="36" customWidth="1"/>
    <col min="65" max="65" width="3.125" style="36" customWidth="1"/>
    <col min="66" max="66" width="2" style="36" customWidth="1"/>
    <col min="67" max="67" width="14.625" style="36" customWidth="1"/>
    <col min="68" max="68" width="9.875" style="36" customWidth="1"/>
    <col min="69" max="16384" width="9" style="36"/>
  </cols>
  <sheetData>
    <row r="1" spans="1:68" ht="8.25" customHeight="1">
      <c r="B1" s="42"/>
      <c r="C1" s="42"/>
      <c r="D1" s="42"/>
      <c r="E1" s="42"/>
      <c r="F1" s="42"/>
      <c r="G1" s="42"/>
      <c r="H1" s="42"/>
      <c r="I1" s="42"/>
      <c r="J1" s="42"/>
      <c r="K1" s="42"/>
      <c r="L1" s="42"/>
      <c r="M1" s="42"/>
      <c r="N1" s="42"/>
      <c r="O1" s="43"/>
      <c r="P1" s="43"/>
      <c r="Q1" s="42"/>
      <c r="R1" s="1755" t="s">
        <v>449</v>
      </c>
      <c r="S1" s="1755"/>
      <c r="T1" s="1755"/>
      <c r="U1" s="1755"/>
      <c r="V1" s="1755"/>
      <c r="W1" s="1755"/>
      <c r="X1" s="1755"/>
      <c r="Y1" s="1755"/>
      <c r="Z1" s="1755"/>
      <c r="AA1" s="1755"/>
      <c r="AB1" s="1755"/>
      <c r="AC1" s="1755"/>
      <c r="AD1" s="1755"/>
      <c r="AE1" s="1755"/>
      <c r="AF1" s="1755"/>
      <c r="AG1" s="1755"/>
      <c r="AH1" s="1755"/>
      <c r="AI1" s="1755"/>
      <c r="AJ1" s="1755"/>
      <c r="AK1" s="1755"/>
      <c r="AL1" s="1755"/>
      <c r="AM1" s="1755"/>
      <c r="AN1" s="1755"/>
      <c r="AO1" s="1755"/>
      <c r="AP1" s="1755"/>
      <c r="AQ1" s="1755"/>
      <c r="AR1" s="1755"/>
      <c r="AS1" s="1755"/>
      <c r="AT1" s="1755"/>
      <c r="AU1" s="1755"/>
      <c r="AV1" s="1755"/>
      <c r="AW1" s="43"/>
      <c r="AX1" s="43"/>
      <c r="AY1" s="43"/>
      <c r="AZ1" s="44"/>
      <c r="BA1" s="44"/>
      <c r="BB1" s="44"/>
      <c r="BC1" s="44"/>
      <c r="BD1" s="44"/>
      <c r="BE1" s="44"/>
      <c r="BF1" s="44"/>
      <c r="BG1" s="1746" t="s">
        <v>450</v>
      </c>
      <c r="BH1" s="1746"/>
      <c r="BI1" s="1746"/>
      <c r="BJ1" s="1746"/>
      <c r="BK1" s="1746"/>
      <c r="BL1" s="1746"/>
      <c r="BM1" s="1746"/>
    </row>
    <row r="2" spans="1:68" ht="11.25" customHeight="1">
      <c r="B2" s="42"/>
      <c r="C2" s="43"/>
      <c r="D2" s="43"/>
      <c r="E2" s="43"/>
      <c r="F2" s="43"/>
      <c r="G2" s="43"/>
      <c r="H2" s="43"/>
      <c r="I2" s="43"/>
      <c r="J2" s="43"/>
      <c r="K2" s="43"/>
      <c r="L2" s="43"/>
      <c r="M2" s="43"/>
      <c r="N2" s="43"/>
      <c r="O2" s="43"/>
      <c r="P2" s="43"/>
      <c r="Q2" s="43"/>
      <c r="R2" s="1755"/>
      <c r="S2" s="1755"/>
      <c r="T2" s="1755"/>
      <c r="U2" s="1755"/>
      <c r="V2" s="1755"/>
      <c r="W2" s="1755"/>
      <c r="X2" s="1755"/>
      <c r="Y2" s="1755"/>
      <c r="Z2" s="1755"/>
      <c r="AA2" s="1755"/>
      <c r="AB2" s="1755"/>
      <c r="AC2" s="1755"/>
      <c r="AD2" s="1755"/>
      <c r="AE2" s="1755"/>
      <c r="AF2" s="1755"/>
      <c r="AG2" s="1755"/>
      <c r="AH2" s="1755"/>
      <c r="AI2" s="1755"/>
      <c r="AJ2" s="1755"/>
      <c r="AK2" s="1755"/>
      <c r="AL2" s="1755"/>
      <c r="AM2" s="1755"/>
      <c r="AN2" s="1755"/>
      <c r="AO2" s="1755"/>
      <c r="AP2" s="1755"/>
      <c r="AQ2" s="1755"/>
      <c r="AR2" s="1755"/>
      <c r="AS2" s="1755"/>
      <c r="AT2" s="1755"/>
      <c r="AU2" s="1755"/>
      <c r="AV2" s="1755"/>
      <c r="AW2" s="43"/>
      <c r="AX2" s="43"/>
      <c r="AY2" s="43"/>
      <c r="AZ2" s="42"/>
      <c r="BA2" s="42"/>
      <c r="BB2" s="42"/>
      <c r="BC2" s="42"/>
      <c r="BD2" s="42"/>
      <c r="BE2" s="42"/>
      <c r="BF2" s="42"/>
      <c r="BG2" s="1746"/>
      <c r="BH2" s="1746"/>
      <c r="BI2" s="1746"/>
      <c r="BJ2" s="1746"/>
      <c r="BK2" s="1746"/>
      <c r="BL2" s="1746"/>
      <c r="BM2" s="1746"/>
    </row>
    <row r="3" spans="1:68" ht="15.95" customHeight="1">
      <c r="B3" s="42"/>
      <c r="C3" s="42"/>
      <c r="D3" s="42"/>
      <c r="E3" s="42"/>
      <c r="F3" s="42"/>
      <c r="G3" s="42"/>
      <c r="H3" s="42"/>
      <c r="I3" s="42"/>
      <c r="J3" s="42"/>
      <c r="K3" s="42"/>
      <c r="L3" s="42"/>
      <c r="M3" s="42"/>
      <c r="N3" s="42"/>
      <c r="O3" s="43"/>
      <c r="P3" s="43"/>
      <c r="Q3" s="43"/>
      <c r="R3" s="1755"/>
      <c r="S3" s="1755"/>
      <c r="T3" s="1755"/>
      <c r="U3" s="1755"/>
      <c r="V3" s="1755"/>
      <c r="W3" s="1755"/>
      <c r="X3" s="1755"/>
      <c r="Y3" s="1755"/>
      <c r="Z3" s="1755"/>
      <c r="AA3" s="1755"/>
      <c r="AB3" s="1755"/>
      <c r="AC3" s="1755"/>
      <c r="AD3" s="1755"/>
      <c r="AE3" s="1755"/>
      <c r="AF3" s="1755"/>
      <c r="AG3" s="1755"/>
      <c r="AH3" s="1755"/>
      <c r="AI3" s="1755"/>
      <c r="AJ3" s="1755"/>
      <c r="AK3" s="1755"/>
      <c r="AL3" s="1755"/>
      <c r="AM3" s="1755"/>
      <c r="AN3" s="1755"/>
      <c r="AO3" s="1755"/>
      <c r="AP3" s="1755"/>
      <c r="AQ3" s="1755"/>
      <c r="AR3" s="1755"/>
      <c r="AS3" s="1755"/>
      <c r="AT3" s="1755"/>
      <c r="AU3" s="1755"/>
      <c r="AV3" s="1755"/>
      <c r="AW3" s="43"/>
      <c r="AX3" s="42" t="s">
        <v>159</v>
      </c>
      <c r="AY3" s="1667">
        <f>IF('様式5-1号'!Q4="","",'様式5-1号'!Q4)</f>
        <v>45382</v>
      </c>
      <c r="AZ3" s="1667"/>
      <c r="BA3" s="1667"/>
      <c r="BB3" s="1667"/>
      <c r="BC3" s="1667"/>
      <c r="BD3" s="1667"/>
      <c r="BE3" s="1667"/>
      <c r="BF3" s="1667"/>
      <c r="BG3" s="1667"/>
      <c r="BH3" s="1667"/>
      <c r="BI3" s="1667"/>
      <c r="BJ3" s="1667"/>
      <c r="BK3" s="1747" t="s">
        <v>451</v>
      </c>
      <c r="BL3" s="1747"/>
      <c r="BM3" s="1747"/>
    </row>
    <row r="4" spans="1:68" ht="1.5" customHeight="1">
      <c r="B4" s="42"/>
      <c r="C4" s="42"/>
      <c r="D4" s="42"/>
      <c r="E4" s="42"/>
      <c r="F4" s="42"/>
      <c r="G4" s="42"/>
      <c r="H4" s="42"/>
      <c r="I4" s="42"/>
      <c r="J4" s="42"/>
      <c r="K4" s="42"/>
      <c r="L4" s="42"/>
      <c r="M4" s="42"/>
      <c r="N4" s="42"/>
      <c r="O4" s="43"/>
      <c r="P4" s="43"/>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2"/>
      <c r="BA4" s="46"/>
      <c r="BB4" s="46"/>
      <c r="BC4" s="46"/>
      <c r="BD4" s="46"/>
      <c r="BE4" s="46"/>
      <c r="BF4" s="46"/>
      <c r="BG4" s="46"/>
      <c r="BH4" s="46"/>
      <c r="BI4" s="46"/>
      <c r="BJ4" s="46"/>
      <c r="BK4" s="47"/>
      <c r="BL4" s="47"/>
      <c r="BM4" s="47"/>
    </row>
    <row r="5" spans="1:68" ht="20.25" customHeight="1">
      <c r="AN5" s="48"/>
      <c r="AO5" s="48"/>
      <c r="AP5" s="1784" t="s">
        <v>611</v>
      </c>
      <c r="AQ5" s="1784"/>
      <c r="AR5" s="1784"/>
      <c r="AS5" s="1784"/>
      <c r="AT5" s="1784"/>
      <c r="AU5" s="1784"/>
      <c r="AV5" s="1784"/>
      <c r="AW5" s="1784"/>
      <c r="AX5" s="48"/>
      <c r="AY5" s="1775" t="str">
        <f>IF('様式5-1号'!M13="","",'様式5-1号'!M13)</f>
        <v/>
      </c>
      <c r="AZ5" s="1775"/>
      <c r="BA5" s="1775"/>
      <c r="BB5" s="1775"/>
      <c r="BC5" s="1775"/>
      <c r="BD5" s="1775"/>
      <c r="BE5" s="1775"/>
      <c r="BF5" s="1775"/>
      <c r="BG5" s="1775"/>
      <c r="BH5" s="1775"/>
      <c r="BI5" s="1775"/>
      <c r="BJ5" s="1775"/>
      <c r="BK5" s="1775"/>
      <c r="BL5" s="1775"/>
      <c r="BM5" s="47"/>
    </row>
    <row r="6" spans="1:68" ht="20.25" customHeight="1" thickBot="1">
      <c r="B6" s="563"/>
      <c r="C6" s="564"/>
      <c r="D6" s="564"/>
      <c r="E6" s="564"/>
      <c r="F6" s="564"/>
      <c r="G6" s="564"/>
      <c r="H6" s="564"/>
      <c r="I6" s="564"/>
      <c r="J6" s="564"/>
      <c r="K6" s="564"/>
      <c r="L6" s="564"/>
      <c r="M6" s="564"/>
      <c r="N6" s="564"/>
      <c r="O6" s="564"/>
      <c r="P6" s="564"/>
      <c r="Q6" s="564"/>
      <c r="R6" s="564"/>
      <c r="S6" s="564"/>
      <c r="T6" s="565"/>
      <c r="U6" s="565"/>
      <c r="V6" s="565"/>
      <c r="W6" s="565"/>
      <c r="X6" s="565"/>
      <c r="Y6" s="565"/>
      <c r="Z6" s="565"/>
      <c r="AA6" s="565"/>
      <c r="AB6" s="565"/>
      <c r="AC6" s="565"/>
      <c r="AD6" s="565"/>
      <c r="AE6" s="565"/>
      <c r="AF6" s="565"/>
      <c r="AG6" s="565"/>
      <c r="AH6" s="565"/>
      <c r="AI6" s="565"/>
      <c r="AJ6" s="565"/>
      <c r="AK6" s="565"/>
      <c r="AL6" s="566"/>
      <c r="AM6" s="566"/>
      <c r="AN6" s="48"/>
      <c r="AO6" s="48"/>
      <c r="AP6" s="1783" t="s">
        <v>610</v>
      </c>
      <c r="AQ6" s="1783"/>
      <c r="AR6" s="1783"/>
      <c r="AS6" s="1783"/>
      <c r="AT6" s="1783"/>
      <c r="AU6" s="1783"/>
      <c r="AV6" s="1783"/>
      <c r="AW6" s="1783"/>
      <c r="AX6" s="1783"/>
      <c r="AY6" s="1776" t="str">
        <f>IF('様式5-1号'!O14="","",'様式5-1号'!O14)</f>
        <v/>
      </c>
      <c r="AZ6" s="1776"/>
      <c r="BA6" s="1776"/>
      <c r="BB6" s="1776"/>
      <c r="BC6" s="1776"/>
      <c r="BD6" s="1776"/>
      <c r="BE6" s="1776"/>
      <c r="BF6" s="1776"/>
      <c r="BG6" s="1776"/>
      <c r="BH6" s="1776"/>
      <c r="BI6" s="1776"/>
      <c r="BJ6" s="1776"/>
      <c r="BK6" s="1776"/>
      <c r="BL6" s="1776"/>
      <c r="BM6" s="47"/>
    </row>
    <row r="7" spans="1:68" ht="20.25" customHeight="1" thickBot="1">
      <c r="B7" s="1748" t="s">
        <v>452</v>
      </c>
      <c r="C7" s="1749"/>
      <c r="D7" s="1749"/>
      <c r="E7" s="1749"/>
      <c r="F7" s="1749"/>
      <c r="G7" s="1749"/>
      <c r="H7" s="1749"/>
      <c r="I7" s="1749"/>
      <c r="J7" s="1749"/>
      <c r="K7" s="1749"/>
      <c r="L7" s="1749"/>
      <c r="M7" s="1749"/>
      <c r="N7" s="1749"/>
      <c r="O7" s="1749"/>
      <c r="P7" s="1749"/>
      <c r="Q7" s="1749"/>
      <c r="R7" s="1749"/>
      <c r="S7" s="1750"/>
      <c r="T7" s="1751" cm="1">
        <f t="array" ref="T7">_xlfn.IFS(BP14="","",BP13&lt;=BP14,BP13,BP13&gt;BP14,ROUNDDOWN(BP14,-3))</f>
        <v>2009000</v>
      </c>
      <c r="U7" s="1752"/>
      <c r="V7" s="1752"/>
      <c r="W7" s="1752"/>
      <c r="X7" s="1752"/>
      <c r="Y7" s="1752"/>
      <c r="Z7" s="1752"/>
      <c r="AA7" s="1752"/>
      <c r="AB7" s="1752"/>
      <c r="AC7" s="1752"/>
      <c r="AD7" s="1752"/>
      <c r="AE7" s="1752"/>
      <c r="AF7" s="1752"/>
      <c r="AG7" s="1752"/>
      <c r="AH7" s="1752"/>
      <c r="AI7" s="1752"/>
      <c r="AJ7" s="1752"/>
      <c r="AK7" s="1752"/>
      <c r="AL7" s="1753" t="s">
        <v>18</v>
      </c>
      <c r="AM7" s="1754"/>
      <c r="AN7" s="48"/>
      <c r="AO7" s="48"/>
      <c r="AP7" s="373"/>
      <c r="AQ7" s="373"/>
      <c r="AR7" s="373"/>
      <c r="AS7" s="373"/>
      <c r="AT7" s="373"/>
      <c r="AU7" s="373"/>
      <c r="AV7" s="373"/>
      <c r="AW7" s="373"/>
      <c r="AX7" s="373"/>
      <c r="AY7" s="374"/>
      <c r="AZ7" s="374"/>
      <c r="BA7" s="374"/>
      <c r="BB7" s="374"/>
      <c r="BC7" s="374"/>
      <c r="BD7" s="374"/>
      <c r="BE7" s="374"/>
      <c r="BF7" s="374"/>
      <c r="BG7" s="374"/>
      <c r="BH7" s="374"/>
      <c r="BI7" s="374"/>
      <c r="BJ7" s="374"/>
      <c r="BK7" s="374"/>
      <c r="BL7" s="374"/>
      <c r="BM7" s="47"/>
    </row>
    <row r="8" spans="1:68" ht="4.5" customHeight="1" thickBot="1">
      <c r="B8" s="49"/>
      <c r="C8" s="49"/>
      <c r="D8" s="49"/>
      <c r="E8" s="49"/>
      <c r="F8" s="49"/>
      <c r="G8" s="49"/>
      <c r="H8" s="49"/>
      <c r="I8" s="49"/>
      <c r="J8" s="49"/>
      <c r="K8" s="49"/>
      <c r="L8" s="49"/>
      <c r="M8" s="49"/>
      <c r="N8" s="49"/>
      <c r="O8" s="49"/>
      <c r="P8" s="49"/>
      <c r="Q8" s="49"/>
      <c r="R8" s="49"/>
      <c r="S8" s="49"/>
      <c r="T8" s="49"/>
      <c r="U8" s="49"/>
      <c r="V8" s="49"/>
      <c r="W8" s="49"/>
      <c r="X8" s="49"/>
      <c r="Y8" s="49"/>
      <c r="Z8" s="45"/>
      <c r="AA8" s="45"/>
      <c r="AB8" s="45"/>
      <c r="AC8" s="45"/>
      <c r="AD8" s="45"/>
      <c r="AE8" s="45"/>
      <c r="AF8" s="45"/>
      <c r="AG8" s="45"/>
      <c r="AH8" s="45"/>
      <c r="AI8" s="45"/>
      <c r="AJ8" s="45"/>
      <c r="AK8" s="45"/>
      <c r="AL8" s="45"/>
      <c r="AM8" s="45"/>
      <c r="AN8" s="45"/>
      <c r="AO8" s="45"/>
      <c r="AP8" s="45"/>
      <c r="AQ8" s="45"/>
      <c r="AR8" s="45"/>
      <c r="AS8" s="45"/>
      <c r="AT8" s="45"/>
      <c r="AU8" s="45"/>
      <c r="AV8" s="45"/>
      <c r="AW8" s="45"/>
      <c r="AX8" s="45"/>
      <c r="AY8" s="45"/>
      <c r="AZ8" s="42"/>
      <c r="BA8" s="46"/>
      <c r="BB8" s="46"/>
      <c r="BC8" s="46"/>
      <c r="BD8" s="46"/>
      <c r="BE8" s="46"/>
      <c r="BF8" s="46"/>
      <c r="BG8" s="46"/>
      <c r="BH8" s="46"/>
      <c r="BI8" s="46"/>
      <c r="BJ8" s="46"/>
      <c r="BK8" s="47"/>
      <c r="BL8" s="47"/>
      <c r="BM8" s="47"/>
      <c r="BO8" s="1811"/>
      <c r="BP8" s="1812"/>
    </row>
    <row r="9" spans="1:68" ht="15.75" customHeight="1">
      <c r="A9" s="1785"/>
      <c r="B9" s="1786"/>
      <c r="C9" s="1786"/>
      <c r="D9" s="1769" t="s">
        <v>379</v>
      </c>
      <c r="E9" s="1770"/>
      <c r="F9" s="1770"/>
      <c r="G9" s="1770"/>
      <c r="H9" s="1770"/>
      <c r="I9" s="1770"/>
      <c r="J9" s="1770"/>
      <c r="K9" s="1770"/>
      <c r="L9" s="1770"/>
      <c r="M9" s="1770"/>
      <c r="N9" s="1771"/>
      <c r="O9" s="1729" t="s">
        <v>453</v>
      </c>
      <c r="P9" s="1730"/>
      <c r="Q9" s="1730"/>
      <c r="R9" s="1730"/>
      <c r="S9" s="1730"/>
      <c r="T9" s="1731"/>
      <c r="U9" s="1772" t="s">
        <v>454</v>
      </c>
      <c r="V9" s="1773"/>
      <c r="W9" s="1773"/>
      <c r="X9" s="1773"/>
      <c r="Y9" s="1774"/>
      <c r="Z9" s="1772" t="s">
        <v>455</v>
      </c>
      <c r="AA9" s="1773"/>
      <c r="AB9" s="1773"/>
      <c r="AC9" s="1774"/>
      <c r="AD9" s="1729" t="s">
        <v>456</v>
      </c>
      <c r="AE9" s="1730"/>
      <c r="AF9" s="1730"/>
      <c r="AG9" s="1730"/>
      <c r="AH9" s="1730"/>
      <c r="AI9" s="1731"/>
      <c r="AJ9" s="1735" t="s">
        <v>457</v>
      </c>
      <c r="AK9" s="1736"/>
      <c r="AL9" s="1736"/>
      <c r="AM9" s="1736"/>
      <c r="AN9" s="1736"/>
      <c r="AO9" s="1736"/>
      <c r="AP9" s="1736"/>
      <c r="AQ9" s="1736"/>
      <c r="AR9" s="1736"/>
      <c r="AS9" s="1736"/>
      <c r="AT9" s="1737">
        <v>4.1666666666666664E-2</v>
      </c>
      <c r="AU9" s="1737"/>
      <c r="AV9" s="1737"/>
      <c r="AW9" s="1738"/>
      <c r="AX9" s="1777" t="s">
        <v>639</v>
      </c>
      <c r="AY9" s="1778"/>
      <c r="AZ9" s="1778"/>
      <c r="BA9" s="1778"/>
      <c r="BB9" s="1778"/>
      <c r="BC9" s="1778"/>
      <c r="BD9" s="1779"/>
      <c r="BE9" s="1756" t="s">
        <v>458</v>
      </c>
      <c r="BF9" s="1757"/>
      <c r="BG9" s="1757"/>
      <c r="BH9" s="1757"/>
      <c r="BI9" s="1757"/>
      <c r="BJ9" s="1757"/>
      <c r="BK9" s="1757"/>
      <c r="BL9" s="1757"/>
      <c r="BM9" s="1758"/>
      <c r="BO9" s="1811"/>
      <c r="BP9" s="1812"/>
    </row>
    <row r="10" spans="1:68" ht="18.75" customHeight="1">
      <c r="A10" s="1787"/>
      <c r="B10" s="1788"/>
      <c r="C10" s="1788"/>
      <c r="D10" s="1762" t="s">
        <v>459</v>
      </c>
      <c r="E10" s="1763"/>
      <c r="F10" s="1763"/>
      <c r="G10" s="1763"/>
      <c r="H10" s="1763"/>
      <c r="I10" s="1763"/>
      <c r="J10" s="1763"/>
      <c r="K10" s="1763"/>
      <c r="L10" s="1763"/>
      <c r="M10" s="1763"/>
      <c r="N10" s="1764"/>
      <c r="O10" s="1732"/>
      <c r="P10" s="1733"/>
      <c r="Q10" s="1733"/>
      <c r="R10" s="1733"/>
      <c r="S10" s="1733"/>
      <c r="T10" s="1734"/>
      <c r="U10" s="1765" t="s">
        <v>177</v>
      </c>
      <c r="V10" s="1766"/>
      <c r="W10" s="1766"/>
      <c r="X10" s="1766"/>
      <c r="Y10" s="1767"/>
      <c r="Z10" s="1762"/>
      <c r="AA10" s="1763"/>
      <c r="AB10" s="1763"/>
      <c r="AC10" s="1764"/>
      <c r="AD10" s="1732"/>
      <c r="AE10" s="1733"/>
      <c r="AF10" s="1733"/>
      <c r="AG10" s="1733"/>
      <c r="AH10" s="1733"/>
      <c r="AI10" s="1734"/>
      <c r="AJ10" s="1765" t="s">
        <v>30</v>
      </c>
      <c r="AK10" s="1766"/>
      <c r="AL10" s="1766"/>
      <c r="AM10" s="1766"/>
      <c r="AN10" s="1766"/>
      <c r="AO10" s="1766"/>
      <c r="AP10" s="1768"/>
      <c r="AQ10" s="1766" t="s">
        <v>460</v>
      </c>
      <c r="AR10" s="1766"/>
      <c r="AS10" s="1766"/>
      <c r="AT10" s="1766"/>
      <c r="AU10" s="1766"/>
      <c r="AV10" s="1766"/>
      <c r="AW10" s="1767"/>
      <c r="AX10" s="1780"/>
      <c r="AY10" s="1781"/>
      <c r="AZ10" s="1781"/>
      <c r="BA10" s="1781"/>
      <c r="BB10" s="1781"/>
      <c r="BC10" s="1781"/>
      <c r="BD10" s="1782"/>
      <c r="BE10" s="1759"/>
      <c r="BF10" s="1760"/>
      <c r="BG10" s="1760"/>
      <c r="BH10" s="1760"/>
      <c r="BI10" s="1760"/>
      <c r="BJ10" s="1760"/>
      <c r="BK10" s="1760"/>
      <c r="BL10" s="1760"/>
      <c r="BM10" s="1761"/>
    </row>
    <row r="11" spans="1:68" ht="15" customHeight="1">
      <c r="A11" s="1792" t="s">
        <v>634</v>
      </c>
      <c r="B11" s="1704">
        <v>1</v>
      </c>
      <c r="C11" s="1705"/>
      <c r="D11" s="1698">
        <v>1</v>
      </c>
      <c r="E11" s="1724"/>
      <c r="F11" s="1724"/>
      <c r="G11" s="1724"/>
      <c r="H11" s="1724"/>
      <c r="I11" s="1724"/>
      <c r="J11" s="1724"/>
      <c r="K11" s="1724"/>
      <c r="L11" s="1724"/>
      <c r="M11" s="1724"/>
      <c r="N11" s="1701"/>
      <c r="O11" s="1740" t="s">
        <v>636</v>
      </c>
      <c r="P11" s="1741"/>
      <c r="Q11" s="1741"/>
      <c r="R11" s="1741"/>
      <c r="S11" s="1741"/>
      <c r="T11" s="1742"/>
      <c r="U11" s="1706"/>
      <c r="V11" s="1707"/>
      <c r="W11" s="1707"/>
      <c r="X11" s="1707"/>
      <c r="Y11" s="1708"/>
      <c r="Z11" s="1714" t="s">
        <v>389</v>
      </c>
      <c r="AA11" s="1707"/>
      <c r="AB11" s="1707"/>
      <c r="AC11" s="1709" t="s">
        <v>3</v>
      </c>
      <c r="AD11" s="1698"/>
      <c r="AE11" s="1699"/>
      <c r="AF11" s="1700"/>
      <c r="AG11" s="1699"/>
      <c r="AH11" s="1700"/>
      <c r="AI11" s="1701"/>
      <c r="AJ11" s="1702" t="str">
        <f>IF(AJ12=":","",IF(AJ12="","",ROUNDDOWN((AN12-AJ12)/$AT$9,2)))</f>
        <v/>
      </c>
      <c r="AK11" s="1703"/>
      <c r="AL11" s="1703"/>
      <c r="AM11" s="1703"/>
      <c r="AN11" s="1716" t="s">
        <v>461</v>
      </c>
      <c r="AO11" s="1716"/>
      <c r="AP11" s="1717"/>
      <c r="AQ11" s="1702" t="str">
        <f>IF(AQ12=":","",IF(AQ12="","",ROUNDDOWN((AU12-AQ12)/$AT$9,2)))</f>
        <v/>
      </c>
      <c r="AR11" s="1703"/>
      <c r="AS11" s="1703"/>
      <c r="AT11" s="1703"/>
      <c r="AU11" s="1716" t="s">
        <v>461</v>
      </c>
      <c r="AV11" s="1716"/>
      <c r="AW11" s="1717"/>
      <c r="AX11" s="1684" t="s">
        <v>462</v>
      </c>
      <c r="AY11" s="1685"/>
      <c r="AZ11" s="1686"/>
      <c r="BA11" s="1687"/>
      <c r="BB11" s="1688"/>
      <c r="BC11" s="1688"/>
      <c r="BD11" s="1689"/>
      <c r="BE11" s="1668">
        <v>2300000</v>
      </c>
      <c r="BF11" s="1669"/>
      <c r="BG11" s="1669"/>
      <c r="BH11" s="1669"/>
      <c r="BI11" s="1669"/>
      <c r="BJ11" s="1669"/>
      <c r="BK11" s="1669"/>
      <c r="BL11" s="1669"/>
      <c r="BM11" s="1672" t="s">
        <v>18</v>
      </c>
    </row>
    <row r="12" spans="1:68" ht="19.5" customHeight="1">
      <c r="A12" s="1793"/>
      <c r="B12" s="1704"/>
      <c r="C12" s="1705"/>
      <c r="D12" s="1690">
        <v>1</v>
      </c>
      <c r="E12" s="1691"/>
      <c r="F12" s="1691"/>
      <c r="G12" s="1691"/>
      <c r="H12" s="1691"/>
      <c r="I12" s="1691"/>
      <c r="J12" s="1691"/>
      <c r="K12" s="1691"/>
      <c r="L12" s="1691"/>
      <c r="M12" s="1691"/>
      <c r="N12" s="1692"/>
      <c r="O12" s="1743"/>
      <c r="P12" s="1744"/>
      <c r="Q12" s="1744"/>
      <c r="R12" s="1744"/>
      <c r="S12" s="1744"/>
      <c r="T12" s="1745"/>
      <c r="U12" s="1693"/>
      <c r="V12" s="1694"/>
      <c r="W12" s="1694"/>
      <c r="X12" s="1694"/>
      <c r="Y12" s="1695"/>
      <c r="Z12" s="1715"/>
      <c r="AA12" s="1691"/>
      <c r="AB12" s="1691"/>
      <c r="AC12" s="1710"/>
      <c r="AD12" s="1693"/>
      <c r="AE12" s="1696"/>
      <c r="AF12" s="1697"/>
      <c r="AG12" s="1696"/>
      <c r="AH12" s="1697"/>
      <c r="AI12" s="1695"/>
      <c r="AJ12" s="1676" t="s">
        <v>464</v>
      </c>
      <c r="AK12" s="1674"/>
      <c r="AL12" s="1674"/>
      <c r="AM12" s="376" t="s">
        <v>465</v>
      </c>
      <c r="AN12" s="1674" t="s">
        <v>464</v>
      </c>
      <c r="AO12" s="1674"/>
      <c r="AP12" s="1675"/>
      <c r="AQ12" s="1676" t="s">
        <v>464</v>
      </c>
      <c r="AR12" s="1674"/>
      <c r="AS12" s="1674"/>
      <c r="AT12" s="376" t="s">
        <v>465</v>
      </c>
      <c r="AU12" s="1674" t="s">
        <v>464</v>
      </c>
      <c r="AV12" s="1674"/>
      <c r="AW12" s="1675"/>
      <c r="AX12" s="1677" t="s">
        <v>466</v>
      </c>
      <c r="AY12" s="1678"/>
      <c r="AZ12" s="1679"/>
      <c r="BA12" s="1680"/>
      <c r="BB12" s="1681"/>
      <c r="BC12" s="1681"/>
      <c r="BD12" s="1682"/>
      <c r="BE12" s="1670"/>
      <c r="BF12" s="1671"/>
      <c r="BG12" s="1671"/>
      <c r="BH12" s="1671"/>
      <c r="BI12" s="1671"/>
      <c r="BJ12" s="1671"/>
      <c r="BK12" s="1671"/>
      <c r="BL12" s="1671"/>
      <c r="BM12" s="1673"/>
      <c r="BO12" s="378" t="s">
        <v>642</v>
      </c>
      <c r="BP12" s="379">
        <f>様式8号!AO16</f>
        <v>0</v>
      </c>
    </row>
    <row r="13" spans="1:68" ht="15" customHeight="1">
      <c r="A13" s="1793"/>
      <c r="B13" s="1704">
        <v>2</v>
      </c>
      <c r="C13" s="1705"/>
      <c r="D13" s="1698"/>
      <c r="E13" s="1724"/>
      <c r="F13" s="1724"/>
      <c r="G13" s="1724"/>
      <c r="H13" s="1724"/>
      <c r="I13" s="1724"/>
      <c r="J13" s="1724"/>
      <c r="K13" s="1724"/>
      <c r="L13" s="1724"/>
      <c r="M13" s="1724"/>
      <c r="N13" s="1701"/>
      <c r="O13" s="1740" t="s">
        <v>636</v>
      </c>
      <c r="P13" s="1741"/>
      <c r="Q13" s="1741"/>
      <c r="R13" s="1741"/>
      <c r="S13" s="1741"/>
      <c r="T13" s="1742"/>
      <c r="U13" s="1706"/>
      <c r="V13" s="1707"/>
      <c r="W13" s="1707"/>
      <c r="X13" s="1707"/>
      <c r="Y13" s="1708"/>
      <c r="Z13" s="1714" t="s">
        <v>389</v>
      </c>
      <c r="AA13" s="1707" t="str">
        <f>IF(D14="","",IF(AND(AD13="",AF13="",AH13="",AD14="",AF14="",AH14=""),"",COUNTA(AD13:AI14)))</f>
        <v/>
      </c>
      <c r="AB13" s="1707"/>
      <c r="AC13" s="1709" t="s">
        <v>3</v>
      </c>
      <c r="AD13" s="1698"/>
      <c r="AE13" s="1699"/>
      <c r="AF13" s="1700"/>
      <c r="AG13" s="1699"/>
      <c r="AH13" s="1700"/>
      <c r="AI13" s="1701"/>
      <c r="AJ13" s="1702" t="str">
        <f>IF(AJ14=":","",IF(AJ14="","",ROUNDDOWN((AN14-AJ14)/$AT$9,2)))</f>
        <v/>
      </c>
      <c r="AK13" s="1703"/>
      <c r="AL13" s="1703"/>
      <c r="AM13" s="1703"/>
      <c r="AN13" s="1716" t="s">
        <v>461</v>
      </c>
      <c r="AO13" s="1716"/>
      <c r="AP13" s="1717"/>
      <c r="AQ13" s="1702" t="str">
        <f>IF(AQ14=":","",IF(AQ14="","",ROUNDDOWN((AU14-AQ14)/$AT$9,2)))</f>
        <v/>
      </c>
      <c r="AR13" s="1703"/>
      <c r="AS13" s="1703"/>
      <c r="AT13" s="1703"/>
      <c r="AU13" s="1716" t="s">
        <v>461</v>
      </c>
      <c r="AV13" s="1716"/>
      <c r="AW13" s="1717"/>
      <c r="AX13" s="1684" t="s">
        <v>462</v>
      </c>
      <c r="AY13" s="1685"/>
      <c r="AZ13" s="1686"/>
      <c r="BA13" s="1687"/>
      <c r="BB13" s="1688"/>
      <c r="BC13" s="1688"/>
      <c r="BD13" s="1689"/>
      <c r="BE13" s="1668"/>
      <c r="BF13" s="1669"/>
      <c r="BG13" s="1669"/>
      <c r="BH13" s="1669"/>
      <c r="BI13" s="1669"/>
      <c r="BJ13" s="1669"/>
      <c r="BK13" s="1669"/>
      <c r="BL13" s="1669"/>
      <c r="BM13" s="1672" t="s">
        <v>18</v>
      </c>
      <c r="BO13" s="378" t="s">
        <v>643</v>
      </c>
      <c r="BP13" s="380" cm="1">
        <f t="array" ref="BP13">_xlfn.IFS($BP$12&lt;3,2009000,5&gt;=$BP$12,4009000,8&gt;=$BP$12,6009000,$BP$12&gt;=9,8009000)</f>
        <v>2009000</v>
      </c>
    </row>
    <row r="14" spans="1:68" ht="19.5" customHeight="1">
      <c r="A14" s="1793"/>
      <c r="B14" s="1704"/>
      <c r="C14" s="1705"/>
      <c r="D14" s="1690"/>
      <c r="E14" s="1691"/>
      <c r="F14" s="1691"/>
      <c r="G14" s="1691"/>
      <c r="H14" s="1691"/>
      <c r="I14" s="1691"/>
      <c r="J14" s="1691"/>
      <c r="K14" s="1691"/>
      <c r="L14" s="1691"/>
      <c r="M14" s="1691"/>
      <c r="N14" s="1692"/>
      <c r="O14" s="1743"/>
      <c r="P14" s="1744"/>
      <c r="Q14" s="1744"/>
      <c r="R14" s="1744"/>
      <c r="S14" s="1744"/>
      <c r="T14" s="1745"/>
      <c r="U14" s="1693"/>
      <c r="V14" s="1694"/>
      <c r="W14" s="1694"/>
      <c r="X14" s="1694"/>
      <c r="Y14" s="1695"/>
      <c r="Z14" s="1715"/>
      <c r="AA14" s="1691"/>
      <c r="AB14" s="1691"/>
      <c r="AC14" s="1710"/>
      <c r="AD14" s="1693"/>
      <c r="AE14" s="1696"/>
      <c r="AF14" s="1697"/>
      <c r="AG14" s="1696"/>
      <c r="AH14" s="1697"/>
      <c r="AI14" s="1695"/>
      <c r="AJ14" s="1676" t="s">
        <v>464</v>
      </c>
      <c r="AK14" s="1674"/>
      <c r="AL14" s="1674"/>
      <c r="AM14" s="376" t="s">
        <v>465</v>
      </c>
      <c r="AN14" s="1674" t="s">
        <v>464</v>
      </c>
      <c r="AO14" s="1674"/>
      <c r="AP14" s="1675"/>
      <c r="AQ14" s="1676" t="s">
        <v>464</v>
      </c>
      <c r="AR14" s="1674"/>
      <c r="AS14" s="1674"/>
      <c r="AT14" s="376" t="s">
        <v>465</v>
      </c>
      <c r="AU14" s="1674" t="s">
        <v>464</v>
      </c>
      <c r="AV14" s="1674"/>
      <c r="AW14" s="1675"/>
      <c r="AX14" s="1677" t="s">
        <v>466</v>
      </c>
      <c r="AY14" s="1678"/>
      <c r="AZ14" s="1679"/>
      <c r="BA14" s="1680"/>
      <c r="BB14" s="1681"/>
      <c r="BC14" s="1681"/>
      <c r="BD14" s="1682"/>
      <c r="BE14" s="1670"/>
      <c r="BF14" s="1671"/>
      <c r="BG14" s="1671"/>
      <c r="BH14" s="1671"/>
      <c r="BI14" s="1671"/>
      <c r="BJ14" s="1671"/>
      <c r="BK14" s="1671"/>
      <c r="BL14" s="1671"/>
      <c r="BM14" s="1673"/>
      <c r="BO14" s="378" t="s">
        <v>650</v>
      </c>
      <c r="BP14" s="380">
        <f>BE23</f>
        <v>2300000</v>
      </c>
    </row>
    <row r="15" spans="1:68" ht="15" customHeight="1">
      <c r="A15" s="1793"/>
      <c r="B15" s="1704">
        <v>3</v>
      </c>
      <c r="C15" s="1705"/>
      <c r="D15" s="1698"/>
      <c r="E15" s="1724"/>
      <c r="F15" s="1724"/>
      <c r="G15" s="1724"/>
      <c r="H15" s="1724"/>
      <c r="I15" s="1724"/>
      <c r="J15" s="1724"/>
      <c r="K15" s="1724"/>
      <c r="L15" s="1724"/>
      <c r="M15" s="1724"/>
      <c r="N15" s="1701"/>
      <c r="O15" s="1740" t="s">
        <v>636</v>
      </c>
      <c r="P15" s="1741"/>
      <c r="Q15" s="1741"/>
      <c r="R15" s="1741"/>
      <c r="S15" s="1741"/>
      <c r="T15" s="1742"/>
      <c r="U15" s="1706"/>
      <c r="V15" s="1707"/>
      <c r="W15" s="1707"/>
      <c r="X15" s="1707"/>
      <c r="Y15" s="1708"/>
      <c r="Z15" s="1714" t="s">
        <v>389</v>
      </c>
      <c r="AA15" s="1707" t="str">
        <f>IF(D16="","",IF(AND(AD15="",AF15="",AH15="",AD16="",AF16="",AH16=""),"",COUNTA(AD15:AI16)))</f>
        <v/>
      </c>
      <c r="AB15" s="1707"/>
      <c r="AC15" s="1709" t="s">
        <v>3</v>
      </c>
      <c r="AD15" s="1698"/>
      <c r="AE15" s="1699"/>
      <c r="AF15" s="1700"/>
      <c r="AG15" s="1699"/>
      <c r="AH15" s="1700"/>
      <c r="AI15" s="1701"/>
      <c r="AJ15" s="1702" t="str">
        <f>IF(AJ16=":","",IF(AJ16="","",ROUNDDOWN((AN16-AJ16)/$AT$9,2)))</f>
        <v/>
      </c>
      <c r="AK15" s="1703"/>
      <c r="AL15" s="1703"/>
      <c r="AM15" s="1703"/>
      <c r="AN15" s="1716" t="s">
        <v>461</v>
      </c>
      <c r="AO15" s="1716"/>
      <c r="AP15" s="1717"/>
      <c r="AQ15" s="1702" t="str">
        <f>IF(AQ16=":","",IF(AQ16="","",ROUNDDOWN((AU16-AQ16)/$AT$9,2)))</f>
        <v/>
      </c>
      <c r="AR15" s="1703"/>
      <c r="AS15" s="1703"/>
      <c r="AT15" s="1703"/>
      <c r="AU15" s="1716" t="s">
        <v>461</v>
      </c>
      <c r="AV15" s="1716"/>
      <c r="AW15" s="1717"/>
      <c r="AX15" s="1684" t="s">
        <v>462</v>
      </c>
      <c r="AY15" s="1685"/>
      <c r="AZ15" s="1686"/>
      <c r="BA15" s="1687"/>
      <c r="BB15" s="1688"/>
      <c r="BC15" s="1688"/>
      <c r="BD15" s="1689"/>
      <c r="BE15" s="1668"/>
      <c r="BF15" s="1669"/>
      <c r="BG15" s="1669"/>
      <c r="BH15" s="1669"/>
      <c r="BI15" s="1669"/>
      <c r="BJ15" s="1669"/>
      <c r="BK15" s="1669"/>
      <c r="BL15" s="1669"/>
      <c r="BM15" s="1672" t="s">
        <v>18</v>
      </c>
    </row>
    <row r="16" spans="1:68" ht="19.5" customHeight="1">
      <c r="A16" s="1793"/>
      <c r="B16" s="1704"/>
      <c r="C16" s="1705"/>
      <c r="D16" s="1690"/>
      <c r="E16" s="1691"/>
      <c r="F16" s="1691"/>
      <c r="G16" s="1691"/>
      <c r="H16" s="1691"/>
      <c r="I16" s="1691"/>
      <c r="J16" s="1691"/>
      <c r="K16" s="1691"/>
      <c r="L16" s="1691"/>
      <c r="M16" s="1691"/>
      <c r="N16" s="1692"/>
      <c r="O16" s="1743"/>
      <c r="P16" s="1744"/>
      <c r="Q16" s="1744"/>
      <c r="R16" s="1744"/>
      <c r="S16" s="1744"/>
      <c r="T16" s="1745"/>
      <c r="U16" s="1693"/>
      <c r="V16" s="1694"/>
      <c r="W16" s="1694"/>
      <c r="X16" s="1694"/>
      <c r="Y16" s="1695"/>
      <c r="Z16" s="1715"/>
      <c r="AA16" s="1691"/>
      <c r="AB16" s="1691"/>
      <c r="AC16" s="1710"/>
      <c r="AD16" s="1693"/>
      <c r="AE16" s="1696"/>
      <c r="AF16" s="1697"/>
      <c r="AG16" s="1696"/>
      <c r="AH16" s="1697"/>
      <c r="AI16" s="1695"/>
      <c r="AJ16" s="1676" t="s">
        <v>464</v>
      </c>
      <c r="AK16" s="1674"/>
      <c r="AL16" s="1674"/>
      <c r="AM16" s="376" t="s">
        <v>465</v>
      </c>
      <c r="AN16" s="1674" t="s">
        <v>464</v>
      </c>
      <c r="AO16" s="1674"/>
      <c r="AP16" s="1675"/>
      <c r="AQ16" s="1676" t="s">
        <v>464</v>
      </c>
      <c r="AR16" s="1674"/>
      <c r="AS16" s="1674"/>
      <c r="AT16" s="376" t="s">
        <v>465</v>
      </c>
      <c r="AU16" s="1674" t="s">
        <v>464</v>
      </c>
      <c r="AV16" s="1674"/>
      <c r="AW16" s="1675"/>
      <c r="AX16" s="1677" t="s">
        <v>466</v>
      </c>
      <c r="AY16" s="1678"/>
      <c r="AZ16" s="1679"/>
      <c r="BA16" s="1680"/>
      <c r="BB16" s="1681"/>
      <c r="BC16" s="1681"/>
      <c r="BD16" s="1682"/>
      <c r="BE16" s="1670"/>
      <c r="BF16" s="1671"/>
      <c r="BG16" s="1671"/>
      <c r="BH16" s="1671"/>
      <c r="BI16" s="1671"/>
      <c r="BJ16" s="1671"/>
      <c r="BK16" s="1671"/>
      <c r="BL16" s="1671"/>
      <c r="BM16" s="1673"/>
    </row>
    <row r="17" spans="1:68" ht="15" customHeight="1">
      <c r="A17" s="1793"/>
      <c r="B17" s="1704">
        <v>4</v>
      </c>
      <c r="C17" s="1705"/>
      <c r="D17" s="1698"/>
      <c r="E17" s="1724"/>
      <c r="F17" s="1724"/>
      <c r="G17" s="1724"/>
      <c r="H17" s="1724"/>
      <c r="I17" s="1724"/>
      <c r="J17" s="1724"/>
      <c r="K17" s="1724"/>
      <c r="L17" s="1724"/>
      <c r="M17" s="1724"/>
      <c r="N17" s="1701"/>
      <c r="O17" s="1740" t="s">
        <v>636</v>
      </c>
      <c r="P17" s="1741"/>
      <c r="Q17" s="1741"/>
      <c r="R17" s="1741"/>
      <c r="S17" s="1741"/>
      <c r="T17" s="1742"/>
      <c r="U17" s="1706"/>
      <c r="V17" s="1707"/>
      <c r="W17" s="1707"/>
      <c r="X17" s="1707"/>
      <c r="Y17" s="1708"/>
      <c r="Z17" s="1714" t="s">
        <v>389</v>
      </c>
      <c r="AA17" s="1707" t="str">
        <f>IF(D18="","",IF(AND(AD17="",AF17="",AH17="",AD18="",AF18="",AH18=""),"",COUNTA(AD17:AI18)))</f>
        <v/>
      </c>
      <c r="AB17" s="1707"/>
      <c r="AC17" s="1709" t="s">
        <v>3</v>
      </c>
      <c r="AD17" s="1698"/>
      <c r="AE17" s="1699"/>
      <c r="AF17" s="1700"/>
      <c r="AG17" s="1699"/>
      <c r="AH17" s="1700"/>
      <c r="AI17" s="1701"/>
      <c r="AJ17" s="1702" t="str">
        <f>IF(AJ18=":","",IF(AJ18="","",ROUNDDOWN((AN18-AJ18)/$AT$9,2)))</f>
        <v/>
      </c>
      <c r="AK17" s="1703"/>
      <c r="AL17" s="1703"/>
      <c r="AM17" s="1703"/>
      <c r="AN17" s="1716" t="s">
        <v>461</v>
      </c>
      <c r="AO17" s="1716"/>
      <c r="AP17" s="1717"/>
      <c r="AQ17" s="1702" t="str">
        <f>IF(AQ18=":","",IF(AQ18="","",ROUNDDOWN((AU18-AQ18)/$AT$9,2)))</f>
        <v/>
      </c>
      <c r="AR17" s="1703"/>
      <c r="AS17" s="1703"/>
      <c r="AT17" s="1703"/>
      <c r="AU17" s="1716" t="s">
        <v>461</v>
      </c>
      <c r="AV17" s="1716"/>
      <c r="AW17" s="1717"/>
      <c r="AX17" s="1684" t="s">
        <v>462</v>
      </c>
      <c r="AY17" s="1685"/>
      <c r="AZ17" s="1686"/>
      <c r="BA17" s="1687"/>
      <c r="BB17" s="1688"/>
      <c r="BC17" s="1688"/>
      <c r="BD17" s="1689"/>
      <c r="BE17" s="1668"/>
      <c r="BF17" s="1669"/>
      <c r="BG17" s="1669"/>
      <c r="BH17" s="1669"/>
      <c r="BI17" s="1669"/>
      <c r="BJ17" s="1669"/>
      <c r="BK17" s="1669"/>
      <c r="BL17" s="1669"/>
      <c r="BM17" s="1672" t="s">
        <v>18</v>
      </c>
    </row>
    <row r="18" spans="1:68" ht="19.5" customHeight="1">
      <c r="A18" s="1793"/>
      <c r="B18" s="1704"/>
      <c r="C18" s="1705"/>
      <c r="D18" s="1690"/>
      <c r="E18" s="1691"/>
      <c r="F18" s="1691"/>
      <c r="G18" s="1691"/>
      <c r="H18" s="1691"/>
      <c r="I18" s="1691"/>
      <c r="J18" s="1691"/>
      <c r="K18" s="1691"/>
      <c r="L18" s="1691"/>
      <c r="M18" s="1691"/>
      <c r="N18" s="1692"/>
      <c r="O18" s="1743"/>
      <c r="P18" s="1744"/>
      <c r="Q18" s="1744"/>
      <c r="R18" s="1744"/>
      <c r="S18" s="1744"/>
      <c r="T18" s="1745"/>
      <c r="U18" s="1693"/>
      <c r="V18" s="1694"/>
      <c r="W18" s="1694"/>
      <c r="X18" s="1694"/>
      <c r="Y18" s="1695"/>
      <c r="Z18" s="1715"/>
      <c r="AA18" s="1691"/>
      <c r="AB18" s="1691"/>
      <c r="AC18" s="1710"/>
      <c r="AD18" s="1693"/>
      <c r="AE18" s="1696"/>
      <c r="AF18" s="1697"/>
      <c r="AG18" s="1696"/>
      <c r="AH18" s="1697"/>
      <c r="AI18" s="1695"/>
      <c r="AJ18" s="1676" t="s">
        <v>464</v>
      </c>
      <c r="AK18" s="1674"/>
      <c r="AL18" s="1674"/>
      <c r="AM18" s="376" t="s">
        <v>465</v>
      </c>
      <c r="AN18" s="1674" t="s">
        <v>464</v>
      </c>
      <c r="AO18" s="1674"/>
      <c r="AP18" s="1675"/>
      <c r="AQ18" s="1676" t="s">
        <v>464</v>
      </c>
      <c r="AR18" s="1674"/>
      <c r="AS18" s="1674"/>
      <c r="AT18" s="376" t="s">
        <v>465</v>
      </c>
      <c r="AU18" s="1674" t="s">
        <v>464</v>
      </c>
      <c r="AV18" s="1674"/>
      <c r="AW18" s="1675"/>
      <c r="AX18" s="1677" t="s">
        <v>466</v>
      </c>
      <c r="AY18" s="1678"/>
      <c r="AZ18" s="1679"/>
      <c r="BA18" s="1680"/>
      <c r="BB18" s="1681"/>
      <c r="BC18" s="1681"/>
      <c r="BD18" s="1682"/>
      <c r="BE18" s="1670"/>
      <c r="BF18" s="1671"/>
      <c r="BG18" s="1671"/>
      <c r="BH18" s="1671"/>
      <c r="BI18" s="1671"/>
      <c r="BJ18" s="1671"/>
      <c r="BK18" s="1671"/>
      <c r="BL18" s="1671"/>
      <c r="BM18" s="1673"/>
    </row>
    <row r="19" spans="1:68" ht="15" customHeight="1">
      <c r="A19" s="1793"/>
      <c r="B19" s="1704">
        <v>5</v>
      </c>
      <c r="C19" s="1705"/>
      <c r="D19" s="1698"/>
      <c r="E19" s="1724"/>
      <c r="F19" s="1724"/>
      <c r="G19" s="1724"/>
      <c r="H19" s="1724"/>
      <c r="I19" s="1724"/>
      <c r="J19" s="1724"/>
      <c r="K19" s="1724"/>
      <c r="L19" s="1724"/>
      <c r="M19" s="1724"/>
      <c r="N19" s="1701"/>
      <c r="O19" s="1740" t="s">
        <v>636</v>
      </c>
      <c r="P19" s="1741"/>
      <c r="Q19" s="1741"/>
      <c r="R19" s="1741"/>
      <c r="S19" s="1741"/>
      <c r="T19" s="1742"/>
      <c r="U19" s="1706"/>
      <c r="V19" s="1707"/>
      <c r="W19" s="1707"/>
      <c r="X19" s="1707"/>
      <c r="Y19" s="1708"/>
      <c r="Z19" s="1714" t="s">
        <v>389</v>
      </c>
      <c r="AA19" s="1707" t="str">
        <f>IF(D20="","",IF(AND(AD19="",AF19="",AH19="",AD20="",AF20="",AH20=""),"",COUNTA(AD19:AI20)))</f>
        <v/>
      </c>
      <c r="AB19" s="1707"/>
      <c r="AC19" s="1709" t="s">
        <v>3</v>
      </c>
      <c r="AD19" s="1698"/>
      <c r="AE19" s="1699"/>
      <c r="AF19" s="1700"/>
      <c r="AG19" s="1699"/>
      <c r="AH19" s="1700"/>
      <c r="AI19" s="1701"/>
      <c r="AJ19" s="1702" t="str">
        <f>IF(AJ20=":","",IF(AJ20="","",ROUNDDOWN((AN20-AJ20)/$AT$9,2)))</f>
        <v/>
      </c>
      <c r="AK19" s="1703"/>
      <c r="AL19" s="1703"/>
      <c r="AM19" s="1703"/>
      <c r="AN19" s="1716" t="s">
        <v>461</v>
      </c>
      <c r="AO19" s="1716"/>
      <c r="AP19" s="1717"/>
      <c r="AQ19" s="1702" t="str">
        <f>IF(AQ20=":","",IF(AQ20="","",ROUNDDOWN((AU20-AQ20)/$AT$9,2)))</f>
        <v/>
      </c>
      <c r="AR19" s="1703"/>
      <c r="AS19" s="1703"/>
      <c r="AT19" s="1703"/>
      <c r="AU19" s="1716" t="s">
        <v>461</v>
      </c>
      <c r="AV19" s="1716"/>
      <c r="AW19" s="1717"/>
      <c r="AX19" s="1684" t="s">
        <v>462</v>
      </c>
      <c r="AY19" s="1685"/>
      <c r="AZ19" s="1686"/>
      <c r="BA19" s="1687"/>
      <c r="BB19" s="1688"/>
      <c r="BC19" s="1688"/>
      <c r="BD19" s="1689"/>
      <c r="BE19" s="1668"/>
      <c r="BF19" s="1669"/>
      <c r="BG19" s="1669"/>
      <c r="BH19" s="1669"/>
      <c r="BI19" s="1669"/>
      <c r="BJ19" s="1669"/>
      <c r="BK19" s="1669"/>
      <c r="BL19" s="1669"/>
      <c r="BM19" s="1672" t="s">
        <v>18</v>
      </c>
    </row>
    <row r="20" spans="1:68" ht="19.5" customHeight="1">
      <c r="A20" s="1793"/>
      <c r="B20" s="1704"/>
      <c r="C20" s="1705"/>
      <c r="D20" s="1690"/>
      <c r="E20" s="1691"/>
      <c r="F20" s="1691"/>
      <c r="G20" s="1691"/>
      <c r="H20" s="1691"/>
      <c r="I20" s="1691"/>
      <c r="J20" s="1691"/>
      <c r="K20" s="1691"/>
      <c r="L20" s="1691"/>
      <c r="M20" s="1691"/>
      <c r="N20" s="1692"/>
      <c r="O20" s="1743"/>
      <c r="P20" s="1744"/>
      <c r="Q20" s="1744"/>
      <c r="R20" s="1744"/>
      <c r="S20" s="1744"/>
      <c r="T20" s="1745"/>
      <c r="U20" s="1693"/>
      <c r="V20" s="1694"/>
      <c r="W20" s="1694"/>
      <c r="X20" s="1694"/>
      <c r="Y20" s="1695"/>
      <c r="Z20" s="1715"/>
      <c r="AA20" s="1691"/>
      <c r="AB20" s="1691"/>
      <c r="AC20" s="1710"/>
      <c r="AD20" s="1693"/>
      <c r="AE20" s="1696"/>
      <c r="AF20" s="1697"/>
      <c r="AG20" s="1696"/>
      <c r="AH20" s="1697"/>
      <c r="AI20" s="1695"/>
      <c r="AJ20" s="1676" t="s">
        <v>464</v>
      </c>
      <c r="AK20" s="1674"/>
      <c r="AL20" s="1674"/>
      <c r="AM20" s="376" t="s">
        <v>465</v>
      </c>
      <c r="AN20" s="1674" t="s">
        <v>464</v>
      </c>
      <c r="AO20" s="1674"/>
      <c r="AP20" s="1675"/>
      <c r="AQ20" s="1676" t="s">
        <v>464</v>
      </c>
      <c r="AR20" s="1674"/>
      <c r="AS20" s="1674"/>
      <c r="AT20" s="376" t="s">
        <v>465</v>
      </c>
      <c r="AU20" s="1674" t="s">
        <v>464</v>
      </c>
      <c r="AV20" s="1674"/>
      <c r="AW20" s="1675"/>
      <c r="AX20" s="1677" t="s">
        <v>466</v>
      </c>
      <c r="AY20" s="1678"/>
      <c r="AZ20" s="1679"/>
      <c r="BA20" s="1680"/>
      <c r="BB20" s="1681"/>
      <c r="BC20" s="1681"/>
      <c r="BD20" s="1682"/>
      <c r="BE20" s="1670"/>
      <c r="BF20" s="1671"/>
      <c r="BG20" s="1671"/>
      <c r="BH20" s="1671"/>
      <c r="BI20" s="1671"/>
      <c r="BJ20" s="1671"/>
      <c r="BK20" s="1671"/>
      <c r="BL20" s="1671"/>
      <c r="BM20" s="1673"/>
    </row>
    <row r="21" spans="1:68" ht="15" customHeight="1">
      <c r="A21" s="1793"/>
      <c r="B21" s="1704">
        <v>6</v>
      </c>
      <c r="C21" s="1705"/>
      <c r="D21" s="1698"/>
      <c r="E21" s="1724"/>
      <c r="F21" s="1724"/>
      <c r="G21" s="1724"/>
      <c r="H21" s="1724"/>
      <c r="I21" s="1724"/>
      <c r="J21" s="1724"/>
      <c r="K21" s="1724"/>
      <c r="L21" s="1724"/>
      <c r="M21" s="1724"/>
      <c r="N21" s="1701"/>
      <c r="O21" s="1740" t="s">
        <v>636</v>
      </c>
      <c r="P21" s="1741"/>
      <c r="Q21" s="1741"/>
      <c r="R21" s="1741"/>
      <c r="S21" s="1741"/>
      <c r="T21" s="1742"/>
      <c r="U21" s="1706"/>
      <c r="V21" s="1707"/>
      <c r="W21" s="1707"/>
      <c r="X21" s="1707"/>
      <c r="Y21" s="1708"/>
      <c r="Z21" s="1714" t="s">
        <v>389</v>
      </c>
      <c r="AA21" s="1707" t="str">
        <f>IF(D22="","",IF(AND(AD21="",AF21="",AH21="",AD22="",AF22="",AH22=""),"",COUNTA(AD21:AI22)))</f>
        <v/>
      </c>
      <c r="AB21" s="1707"/>
      <c r="AC21" s="1709" t="s">
        <v>3</v>
      </c>
      <c r="AD21" s="1698"/>
      <c r="AE21" s="1699"/>
      <c r="AF21" s="1700"/>
      <c r="AG21" s="1699"/>
      <c r="AH21" s="1700"/>
      <c r="AI21" s="1701"/>
      <c r="AJ21" s="1702" t="str">
        <f>IF(AJ22=":","",IF(AJ22="","",ROUNDDOWN((AN22-AJ22)/$AT$9,2)))</f>
        <v/>
      </c>
      <c r="AK21" s="1703"/>
      <c r="AL21" s="1703"/>
      <c r="AM21" s="1703"/>
      <c r="AN21" s="1716" t="s">
        <v>461</v>
      </c>
      <c r="AO21" s="1716"/>
      <c r="AP21" s="1717"/>
      <c r="AQ21" s="1702" t="str">
        <f>IF(AQ22=":","",IF(AQ22="","",ROUNDDOWN((AU22-AQ22)/$AT$9,2)))</f>
        <v/>
      </c>
      <c r="AR21" s="1703"/>
      <c r="AS21" s="1703"/>
      <c r="AT21" s="1703"/>
      <c r="AU21" s="1716" t="s">
        <v>461</v>
      </c>
      <c r="AV21" s="1716"/>
      <c r="AW21" s="1728"/>
      <c r="AX21" s="1684" t="s">
        <v>462</v>
      </c>
      <c r="AY21" s="1685"/>
      <c r="AZ21" s="1686"/>
      <c r="BA21" s="1687"/>
      <c r="BB21" s="1688"/>
      <c r="BC21" s="1688"/>
      <c r="BD21" s="1689"/>
      <c r="BE21" s="1668"/>
      <c r="BF21" s="1669"/>
      <c r="BG21" s="1669"/>
      <c r="BH21" s="1669"/>
      <c r="BI21" s="1669"/>
      <c r="BJ21" s="1669"/>
      <c r="BK21" s="1669"/>
      <c r="BL21" s="1669"/>
      <c r="BM21" s="1672" t="s">
        <v>18</v>
      </c>
    </row>
    <row r="22" spans="1:68" ht="19.5" customHeight="1">
      <c r="A22" s="1793"/>
      <c r="B22" s="1704"/>
      <c r="C22" s="1705"/>
      <c r="D22" s="1690"/>
      <c r="E22" s="1691"/>
      <c r="F22" s="1691"/>
      <c r="G22" s="1691"/>
      <c r="H22" s="1691"/>
      <c r="I22" s="1691"/>
      <c r="J22" s="1691"/>
      <c r="K22" s="1691"/>
      <c r="L22" s="1691"/>
      <c r="M22" s="1691"/>
      <c r="N22" s="1692"/>
      <c r="O22" s="1743"/>
      <c r="P22" s="1744"/>
      <c r="Q22" s="1744"/>
      <c r="R22" s="1744"/>
      <c r="S22" s="1744"/>
      <c r="T22" s="1745"/>
      <c r="U22" s="1693"/>
      <c r="V22" s="1694"/>
      <c r="W22" s="1694"/>
      <c r="X22" s="1694"/>
      <c r="Y22" s="1695"/>
      <c r="Z22" s="1715"/>
      <c r="AA22" s="1691"/>
      <c r="AB22" s="1691"/>
      <c r="AC22" s="1710"/>
      <c r="AD22" s="1693"/>
      <c r="AE22" s="1696"/>
      <c r="AF22" s="1697"/>
      <c r="AG22" s="1696"/>
      <c r="AH22" s="1697"/>
      <c r="AI22" s="1695"/>
      <c r="AJ22" s="1727" t="s">
        <v>464</v>
      </c>
      <c r="AK22" s="1725"/>
      <c r="AL22" s="1725"/>
      <c r="AM22" s="377" t="s">
        <v>465</v>
      </c>
      <c r="AN22" s="1725" t="s">
        <v>464</v>
      </c>
      <c r="AO22" s="1725"/>
      <c r="AP22" s="1726"/>
      <c r="AQ22" s="1727" t="s">
        <v>464</v>
      </c>
      <c r="AR22" s="1725"/>
      <c r="AS22" s="1725"/>
      <c r="AT22" s="377" t="s">
        <v>465</v>
      </c>
      <c r="AU22" s="1725" t="s">
        <v>464</v>
      </c>
      <c r="AV22" s="1725"/>
      <c r="AW22" s="1739"/>
      <c r="AX22" s="1677" t="s">
        <v>466</v>
      </c>
      <c r="AY22" s="1678"/>
      <c r="AZ22" s="1679"/>
      <c r="BA22" s="1680"/>
      <c r="BB22" s="1681"/>
      <c r="BC22" s="1681"/>
      <c r="BD22" s="1682"/>
      <c r="BE22" s="1670"/>
      <c r="BF22" s="1671"/>
      <c r="BG22" s="1671"/>
      <c r="BH22" s="1671"/>
      <c r="BI22" s="1671"/>
      <c r="BJ22" s="1671"/>
      <c r="BK22" s="1671"/>
      <c r="BL22" s="1671"/>
      <c r="BM22" s="1673"/>
    </row>
    <row r="23" spans="1:68" ht="19.5" customHeight="1" thickBot="1">
      <c r="A23" s="1794"/>
      <c r="B23" s="1795" t="s">
        <v>640</v>
      </c>
      <c r="C23" s="1796"/>
      <c r="D23" s="1796"/>
      <c r="E23" s="1796"/>
      <c r="F23" s="1796"/>
      <c r="G23" s="1796"/>
      <c r="H23" s="1796"/>
      <c r="I23" s="1796"/>
      <c r="J23" s="1796"/>
      <c r="K23" s="1796"/>
      <c r="L23" s="1796"/>
      <c r="M23" s="1796"/>
      <c r="N23" s="1796"/>
      <c r="O23" s="1796"/>
      <c r="P23" s="1796"/>
      <c r="Q23" s="1796"/>
      <c r="R23" s="1796"/>
      <c r="S23" s="1796"/>
      <c r="T23" s="1797"/>
      <c r="U23" s="1798"/>
      <c r="V23" s="1799"/>
      <c r="W23" s="1799"/>
      <c r="X23" s="1799"/>
      <c r="Y23" s="1799"/>
      <c r="Z23" s="1799"/>
      <c r="AA23" s="1799"/>
      <c r="AB23" s="1799"/>
      <c r="AC23" s="1799"/>
      <c r="AD23" s="1799"/>
      <c r="AE23" s="1799"/>
      <c r="AF23" s="1799"/>
      <c r="AG23" s="1799"/>
      <c r="AH23" s="1799"/>
      <c r="AI23" s="1799"/>
      <c r="AJ23" s="1799"/>
      <c r="AK23" s="1799"/>
      <c r="AL23" s="1799"/>
      <c r="AM23" s="1799"/>
      <c r="AN23" s="1799"/>
      <c r="AO23" s="1799"/>
      <c r="AP23" s="1799"/>
      <c r="AQ23" s="1799"/>
      <c r="AR23" s="1799"/>
      <c r="AS23" s="1799"/>
      <c r="AT23" s="1799"/>
      <c r="AU23" s="1799"/>
      <c r="AV23" s="1799"/>
      <c r="AW23" s="1799"/>
      <c r="AX23" s="1799"/>
      <c r="AY23" s="1799"/>
      <c r="AZ23" s="1799"/>
      <c r="BA23" s="1799"/>
      <c r="BB23" s="1799"/>
      <c r="BC23" s="1799"/>
      <c r="BD23" s="1800"/>
      <c r="BE23" s="1805">
        <f>IF(BE11="","",SUM(BE11:BL22))</f>
        <v>2300000</v>
      </c>
      <c r="BF23" s="1806"/>
      <c r="BG23" s="1806"/>
      <c r="BH23" s="1806"/>
      <c r="BI23" s="1806"/>
      <c r="BJ23" s="1806"/>
      <c r="BK23" s="1806"/>
      <c r="BL23" s="1806"/>
      <c r="BM23" s="562" t="s">
        <v>18</v>
      </c>
    </row>
    <row r="24" spans="1:68" ht="19.5" customHeight="1" thickBot="1">
      <c r="A24" s="569"/>
      <c r="B24" s="570"/>
      <c r="C24" s="570"/>
      <c r="D24" s="570"/>
      <c r="E24" s="570"/>
      <c r="F24" s="570"/>
      <c r="G24" s="570"/>
      <c r="H24" s="570"/>
      <c r="I24" s="570"/>
      <c r="J24" s="570"/>
      <c r="K24" s="570"/>
      <c r="L24" s="570"/>
      <c r="M24" s="570"/>
      <c r="N24" s="570"/>
      <c r="O24" s="570"/>
      <c r="P24" s="570"/>
      <c r="Q24" s="570"/>
      <c r="R24" s="570"/>
      <c r="S24" s="570"/>
      <c r="T24" s="570"/>
      <c r="U24" s="567"/>
      <c r="V24" s="567"/>
      <c r="W24" s="567"/>
      <c r="X24" s="567"/>
      <c r="Y24" s="567"/>
      <c r="Z24" s="567"/>
      <c r="AA24" s="567"/>
      <c r="AB24" s="567"/>
      <c r="AC24" s="567"/>
      <c r="AD24" s="567"/>
      <c r="AE24" s="567"/>
      <c r="AF24" s="567"/>
      <c r="AG24" s="567"/>
      <c r="AH24" s="567"/>
      <c r="AI24" s="567"/>
      <c r="AJ24" s="567"/>
      <c r="AK24" s="567"/>
      <c r="AL24" s="567"/>
      <c r="AM24" s="567"/>
      <c r="AN24" s="567"/>
      <c r="AO24" s="567"/>
      <c r="AP24" s="567"/>
      <c r="AQ24" s="567"/>
      <c r="AR24" s="567"/>
      <c r="AS24" s="567"/>
      <c r="AT24" s="567"/>
      <c r="AU24" s="567"/>
      <c r="AV24" s="567"/>
      <c r="AW24" s="567"/>
      <c r="AX24" s="567"/>
      <c r="AY24" s="567"/>
      <c r="AZ24" s="567"/>
      <c r="BA24" s="567"/>
      <c r="BB24" s="567"/>
      <c r="BC24" s="567"/>
      <c r="BD24" s="567"/>
      <c r="BE24" s="568"/>
      <c r="BF24" s="568"/>
      <c r="BG24" s="568"/>
      <c r="BH24" s="568"/>
      <c r="BI24" s="568"/>
      <c r="BJ24" s="568"/>
      <c r="BK24" s="568"/>
      <c r="BL24" s="568"/>
      <c r="BM24" s="571"/>
    </row>
    <row r="25" spans="1:68" ht="19.5" customHeight="1">
      <c r="A25" s="574"/>
      <c r="B25" s="1850" t="s">
        <v>648</v>
      </c>
      <c r="C25" s="1851"/>
      <c r="D25" s="1851"/>
      <c r="E25" s="1851"/>
      <c r="F25" s="1851"/>
      <c r="G25" s="1851"/>
      <c r="H25" s="1851"/>
      <c r="I25" s="1851"/>
      <c r="J25" s="1851"/>
      <c r="K25" s="1851"/>
      <c r="L25" s="1852"/>
      <c r="M25" s="1839" t="s">
        <v>647</v>
      </c>
      <c r="N25" s="1839"/>
      <c r="O25" s="1839"/>
      <c r="P25" s="1839"/>
      <c r="Q25" s="1839"/>
      <c r="R25" s="1839"/>
      <c r="S25" s="1840"/>
      <c r="T25" s="1847" t="str" cm="1">
        <f t="array" ref="T25">_xlfn.IFS(BP32="","",BP32&lt;BP31,ROUNDDOWN(BP32,-3),BP32&gt;=BP31,BP31)</f>
        <v/>
      </c>
      <c r="U25" s="1848"/>
      <c r="V25" s="1848"/>
      <c r="W25" s="1848"/>
      <c r="X25" s="1848"/>
      <c r="Y25" s="1848"/>
      <c r="Z25" s="1848"/>
      <c r="AA25" s="1848"/>
      <c r="AB25" s="1848"/>
      <c r="AC25" s="1848"/>
      <c r="AD25" s="1848"/>
      <c r="AE25" s="1848"/>
      <c r="AF25" s="1841" t="s">
        <v>18</v>
      </c>
      <c r="AG25" s="1842"/>
      <c r="AH25" s="1827" t="s">
        <v>147</v>
      </c>
      <c r="AI25" s="1828"/>
      <c r="AJ25" s="1828"/>
      <c r="AK25" s="1828"/>
      <c r="AL25" s="1828"/>
      <c r="AM25" s="1828"/>
      <c r="AN25" s="1829"/>
      <c r="AO25" s="1833" t="str">
        <f>IF(T25="","",SUM(T25:AE26))</f>
        <v/>
      </c>
      <c r="AP25" s="1833"/>
      <c r="AQ25" s="1833"/>
      <c r="AR25" s="1833"/>
      <c r="AS25" s="1833"/>
      <c r="AT25" s="1833"/>
      <c r="AU25" s="1833"/>
      <c r="AV25" s="1833"/>
      <c r="AW25" s="1833"/>
      <c r="AX25" s="1833"/>
      <c r="AY25" s="1833"/>
      <c r="AZ25" s="1833"/>
      <c r="BA25" s="1833"/>
      <c r="BB25" s="1833"/>
      <c r="BC25" s="1835" t="s">
        <v>18</v>
      </c>
      <c r="BD25" s="1836"/>
      <c r="BE25" s="565"/>
      <c r="BF25" s="565"/>
      <c r="BI25" s="568"/>
      <c r="BJ25" s="568"/>
      <c r="BK25" s="568"/>
      <c r="BL25" s="568"/>
      <c r="BM25" s="571"/>
    </row>
    <row r="26" spans="1:68" ht="19.5" customHeight="1" thickBot="1">
      <c r="A26" s="574"/>
      <c r="B26" s="1853"/>
      <c r="C26" s="1854"/>
      <c r="D26" s="1854"/>
      <c r="E26" s="1854"/>
      <c r="F26" s="1854"/>
      <c r="G26" s="1854"/>
      <c r="H26" s="1854"/>
      <c r="I26" s="1854"/>
      <c r="J26" s="1854"/>
      <c r="K26" s="1854"/>
      <c r="L26" s="1855"/>
      <c r="M26" s="1843" t="s">
        <v>649</v>
      </c>
      <c r="N26" s="1844"/>
      <c r="O26" s="1844"/>
      <c r="P26" s="1844"/>
      <c r="Q26" s="1844"/>
      <c r="R26" s="1844"/>
      <c r="S26" s="1845"/>
      <c r="T26" s="1849">
        <f>BE37</f>
        <v>0</v>
      </c>
      <c r="U26" s="1834"/>
      <c r="V26" s="1834"/>
      <c r="W26" s="1834"/>
      <c r="X26" s="1834"/>
      <c r="Y26" s="1834"/>
      <c r="Z26" s="1834"/>
      <c r="AA26" s="1834"/>
      <c r="AB26" s="1834"/>
      <c r="AC26" s="1834"/>
      <c r="AD26" s="1834"/>
      <c r="AE26" s="1834"/>
      <c r="AF26" s="1837" t="s">
        <v>18</v>
      </c>
      <c r="AG26" s="1846"/>
      <c r="AH26" s="1830"/>
      <c r="AI26" s="1831"/>
      <c r="AJ26" s="1831"/>
      <c r="AK26" s="1831"/>
      <c r="AL26" s="1831"/>
      <c r="AM26" s="1831"/>
      <c r="AN26" s="1832"/>
      <c r="AO26" s="1834"/>
      <c r="AP26" s="1834"/>
      <c r="AQ26" s="1834"/>
      <c r="AR26" s="1834"/>
      <c r="AS26" s="1834"/>
      <c r="AT26" s="1834"/>
      <c r="AU26" s="1834"/>
      <c r="AV26" s="1834"/>
      <c r="AW26" s="1834"/>
      <c r="AX26" s="1834"/>
      <c r="AY26" s="1834"/>
      <c r="AZ26" s="1834"/>
      <c r="BA26" s="1834"/>
      <c r="BB26" s="1834"/>
      <c r="BC26" s="1837"/>
      <c r="BD26" s="1838"/>
      <c r="BE26" s="568"/>
      <c r="BF26" s="568"/>
      <c r="BG26" s="568"/>
      <c r="BH26" s="568"/>
      <c r="BI26" s="568"/>
      <c r="BJ26" s="568"/>
      <c r="BK26" s="568"/>
      <c r="BL26" s="568"/>
      <c r="BM26" s="571"/>
    </row>
    <row r="27" spans="1:68" ht="6.75" customHeight="1" thickBot="1">
      <c r="A27" s="569"/>
      <c r="B27" s="564"/>
      <c r="C27" s="564"/>
      <c r="D27" s="564"/>
      <c r="E27" s="564"/>
      <c r="F27" s="564"/>
      <c r="G27" s="564"/>
      <c r="H27" s="564"/>
      <c r="I27" s="564"/>
      <c r="J27" s="564"/>
      <c r="K27" s="564"/>
      <c r="L27" s="564"/>
      <c r="AM27" s="36"/>
      <c r="AN27" s="567"/>
      <c r="AO27" s="567"/>
      <c r="AP27" s="567"/>
      <c r="AQ27" s="567"/>
      <c r="AR27" s="567"/>
      <c r="AS27" s="567"/>
      <c r="AT27" s="567"/>
      <c r="AU27" s="567"/>
      <c r="AV27" s="567"/>
      <c r="AW27" s="567"/>
      <c r="AX27" s="567"/>
      <c r="AY27" s="567"/>
      <c r="AZ27" s="567"/>
      <c r="BA27" s="567"/>
      <c r="BB27" s="567"/>
      <c r="BC27" s="567"/>
      <c r="BD27" s="567"/>
      <c r="BE27" s="568"/>
      <c r="BF27" s="568"/>
      <c r="BG27" s="568"/>
      <c r="BH27" s="568"/>
      <c r="BI27" s="568"/>
      <c r="BJ27" s="568"/>
      <c r="BK27" s="568"/>
      <c r="BL27" s="568"/>
      <c r="BM27" s="571"/>
    </row>
    <row r="28" spans="1:68" ht="19.5" customHeight="1">
      <c r="A28" s="1785"/>
      <c r="B28" s="1786"/>
      <c r="C28" s="1786"/>
      <c r="D28" s="1769" t="s">
        <v>379</v>
      </c>
      <c r="E28" s="1770"/>
      <c r="F28" s="1770"/>
      <c r="G28" s="1770"/>
      <c r="H28" s="1770"/>
      <c r="I28" s="1770"/>
      <c r="J28" s="1770"/>
      <c r="K28" s="1770"/>
      <c r="L28" s="1770"/>
      <c r="M28" s="1770"/>
      <c r="N28" s="1771"/>
      <c r="O28" s="1789" t="s">
        <v>453</v>
      </c>
      <c r="P28" s="1790"/>
      <c r="Q28" s="1790"/>
      <c r="R28" s="1790"/>
      <c r="S28" s="1790"/>
      <c r="T28" s="1791"/>
      <c r="U28" s="1772" t="s">
        <v>454</v>
      </c>
      <c r="V28" s="1773"/>
      <c r="W28" s="1773"/>
      <c r="X28" s="1773"/>
      <c r="Y28" s="1774"/>
      <c r="Z28" s="1772" t="s">
        <v>455</v>
      </c>
      <c r="AA28" s="1773"/>
      <c r="AB28" s="1773"/>
      <c r="AC28" s="1774"/>
      <c r="AD28" s="1729" t="s">
        <v>456</v>
      </c>
      <c r="AE28" s="1730"/>
      <c r="AF28" s="1730"/>
      <c r="AG28" s="1730"/>
      <c r="AH28" s="1730"/>
      <c r="AI28" s="1731"/>
      <c r="AJ28" s="1735" t="s">
        <v>457</v>
      </c>
      <c r="AK28" s="1736"/>
      <c r="AL28" s="1736"/>
      <c r="AM28" s="1736"/>
      <c r="AN28" s="1736"/>
      <c r="AO28" s="1736"/>
      <c r="AP28" s="1736"/>
      <c r="AQ28" s="1736"/>
      <c r="AR28" s="1736"/>
      <c r="AS28" s="1736"/>
      <c r="AT28" s="1737">
        <v>4.1666666666666664E-2</v>
      </c>
      <c r="AU28" s="1737"/>
      <c r="AV28" s="1737"/>
      <c r="AW28" s="1738"/>
      <c r="AX28" s="1777" t="s">
        <v>639</v>
      </c>
      <c r="AY28" s="1778"/>
      <c r="AZ28" s="1778"/>
      <c r="BA28" s="1778"/>
      <c r="BB28" s="1778"/>
      <c r="BC28" s="1778"/>
      <c r="BD28" s="1779"/>
      <c r="BE28" s="1756" t="s">
        <v>458</v>
      </c>
      <c r="BF28" s="1757"/>
      <c r="BG28" s="1757"/>
      <c r="BH28" s="1757"/>
      <c r="BI28" s="1757"/>
      <c r="BJ28" s="1757"/>
      <c r="BK28" s="1757"/>
      <c r="BL28" s="1757"/>
      <c r="BM28" s="1758"/>
    </row>
    <row r="29" spans="1:68" ht="19.5" customHeight="1">
      <c r="A29" s="1787"/>
      <c r="B29" s="1788"/>
      <c r="C29" s="1788"/>
      <c r="D29" s="1762" t="s">
        <v>459</v>
      </c>
      <c r="E29" s="1763"/>
      <c r="F29" s="1763"/>
      <c r="G29" s="1763"/>
      <c r="H29" s="1763"/>
      <c r="I29" s="1763"/>
      <c r="J29" s="1763"/>
      <c r="K29" s="1763"/>
      <c r="L29" s="1763"/>
      <c r="M29" s="1763"/>
      <c r="N29" s="1764"/>
      <c r="O29" s="1824" t="s">
        <v>641</v>
      </c>
      <c r="P29" s="1825"/>
      <c r="Q29" s="1825"/>
      <c r="R29" s="1825"/>
      <c r="S29" s="1825"/>
      <c r="T29" s="1826"/>
      <c r="U29" s="1765" t="s">
        <v>177</v>
      </c>
      <c r="V29" s="1766"/>
      <c r="W29" s="1766"/>
      <c r="X29" s="1766"/>
      <c r="Y29" s="1767"/>
      <c r="Z29" s="1762"/>
      <c r="AA29" s="1763"/>
      <c r="AB29" s="1763"/>
      <c r="AC29" s="1764"/>
      <c r="AD29" s="1732"/>
      <c r="AE29" s="1733"/>
      <c r="AF29" s="1733"/>
      <c r="AG29" s="1733"/>
      <c r="AH29" s="1733"/>
      <c r="AI29" s="1734"/>
      <c r="AJ29" s="1765" t="s">
        <v>30</v>
      </c>
      <c r="AK29" s="1766"/>
      <c r="AL29" s="1766"/>
      <c r="AM29" s="1766"/>
      <c r="AN29" s="1766"/>
      <c r="AO29" s="1766"/>
      <c r="AP29" s="1768"/>
      <c r="AQ29" s="1766" t="s">
        <v>460</v>
      </c>
      <c r="AR29" s="1766"/>
      <c r="AS29" s="1766"/>
      <c r="AT29" s="1766"/>
      <c r="AU29" s="1766"/>
      <c r="AV29" s="1766"/>
      <c r="AW29" s="1767"/>
      <c r="AX29" s="1780"/>
      <c r="AY29" s="1781"/>
      <c r="AZ29" s="1781"/>
      <c r="BA29" s="1781"/>
      <c r="BB29" s="1781"/>
      <c r="BC29" s="1781"/>
      <c r="BD29" s="1782"/>
      <c r="BE29" s="1759"/>
      <c r="BF29" s="1760"/>
      <c r="BG29" s="1760"/>
      <c r="BH29" s="1760"/>
      <c r="BI29" s="1760"/>
      <c r="BJ29" s="1760"/>
      <c r="BK29" s="1760"/>
      <c r="BL29" s="1760"/>
      <c r="BM29" s="1761"/>
    </row>
    <row r="30" spans="1:68" ht="15" customHeight="1">
      <c r="A30" s="1809" t="s">
        <v>635</v>
      </c>
      <c r="B30" s="1704">
        <v>1</v>
      </c>
      <c r="C30" s="1705"/>
      <c r="D30" s="1698"/>
      <c r="E30" s="1724"/>
      <c r="F30" s="1724"/>
      <c r="G30" s="1724"/>
      <c r="H30" s="1724"/>
      <c r="I30" s="1724"/>
      <c r="J30" s="1724"/>
      <c r="K30" s="1724"/>
      <c r="L30" s="1724"/>
      <c r="M30" s="1724"/>
      <c r="N30" s="1701"/>
      <c r="O30" s="1706"/>
      <c r="P30" s="1707"/>
      <c r="Q30" s="1707"/>
      <c r="R30" s="1707"/>
      <c r="S30" s="1707"/>
      <c r="T30" s="1708"/>
      <c r="U30" s="1706"/>
      <c r="V30" s="1707"/>
      <c r="W30" s="1707"/>
      <c r="X30" s="1707"/>
      <c r="Y30" s="1708"/>
      <c r="Z30" s="1714" t="s">
        <v>389</v>
      </c>
      <c r="AA30" s="1707" t="str">
        <f>IF(D31="","",IF(AND(AD30="",AF30="",AH30="",AD31="",AF31="",AH31=""),"",COUNTA(AD30:AI31)))</f>
        <v/>
      </c>
      <c r="AB30" s="1707"/>
      <c r="AC30" s="1709" t="s">
        <v>3</v>
      </c>
      <c r="AD30" s="1698"/>
      <c r="AE30" s="1699"/>
      <c r="AF30" s="1700"/>
      <c r="AG30" s="1699"/>
      <c r="AH30" s="1700"/>
      <c r="AI30" s="1701"/>
      <c r="AJ30" s="1702" t="str">
        <f>IF(AJ31=":","",IF(AJ31="","",ROUNDDOWN((AN31-AJ31)/$AT$9,2)))</f>
        <v/>
      </c>
      <c r="AK30" s="1703"/>
      <c r="AL30" s="1703"/>
      <c r="AM30" s="1703"/>
      <c r="AN30" s="1716" t="s">
        <v>461</v>
      </c>
      <c r="AO30" s="1716"/>
      <c r="AP30" s="1717"/>
      <c r="AQ30" s="1702" t="str">
        <f>IF(AQ31=":","",IF(AQ31="","",ROUNDDOWN((AU31-AQ31)/$AT$9,2)))</f>
        <v/>
      </c>
      <c r="AR30" s="1703"/>
      <c r="AS30" s="1703"/>
      <c r="AT30" s="1703"/>
      <c r="AU30" s="1716" t="s">
        <v>461</v>
      </c>
      <c r="AV30" s="1716"/>
      <c r="AW30" s="1717"/>
      <c r="AX30" s="1684" t="s">
        <v>462</v>
      </c>
      <c r="AY30" s="1685"/>
      <c r="AZ30" s="1686"/>
      <c r="BA30" s="1687"/>
      <c r="BB30" s="1688"/>
      <c r="BC30" s="1688"/>
      <c r="BD30" s="1689"/>
      <c r="BE30" s="1668"/>
      <c r="BF30" s="1669"/>
      <c r="BG30" s="1669"/>
      <c r="BH30" s="1669"/>
      <c r="BI30" s="1669"/>
      <c r="BJ30" s="1669"/>
      <c r="BK30" s="1669"/>
      <c r="BL30" s="1669"/>
      <c r="BM30" s="1672" t="s">
        <v>18</v>
      </c>
      <c r="BO30" s="378" t="s">
        <v>644</v>
      </c>
      <c r="BP30" s="379">
        <f>様式8号!AO17</f>
        <v>0</v>
      </c>
    </row>
    <row r="31" spans="1:68" ht="19.5" customHeight="1">
      <c r="A31" s="1809"/>
      <c r="B31" s="1704"/>
      <c r="C31" s="1705"/>
      <c r="D31" s="1690"/>
      <c r="E31" s="1691"/>
      <c r="F31" s="1691"/>
      <c r="G31" s="1691"/>
      <c r="H31" s="1691"/>
      <c r="I31" s="1691"/>
      <c r="J31" s="1691"/>
      <c r="K31" s="1691"/>
      <c r="L31" s="1691"/>
      <c r="M31" s="1691"/>
      <c r="N31" s="1692"/>
      <c r="O31" s="1690"/>
      <c r="P31" s="1691"/>
      <c r="Q31" s="1691"/>
      <c r="R31" s="1691"/>
      <c r="S31" s="1691"/>
      <c r="T31" s="1692"/>
      <c r="U31" s="1693"/>
      <c r="V31" s="1694"/>
      <c r="W31" s="1694"/>
      <c r="X31" s="1694"/>
      <c r="Y31" s="1695"/>
      <c r="Z31" s="1715"/>
      <c r="AA31" s="1691"/>
      <c r="AB31" s="1691"/>
      <c r="AC31" s="1710"/>
      <c r="AD31" s="1693"/>
      <c r="AE31" s="1696"/>
      <c r="AF31" s="1697"/>
      <c r="AG31" s="1696"/>
      <c r="AH31" s="1697"/>
      <c r="AI31" s="1695"/>
      <c r="AJ31" s="1727" t="s">
        <v>464</v>
      </c>
      <c r="AK31" s="1725"/>
      <c r="AL31" s="1725"/>
      <c r="AM31" s="377" t="s">
        <v>465</v>
      </c>
      <c r="AN31" s="1725" t="s">
        <v>464</v>
      </c>
      <c r="AO31" s="1725"/>
      <c r="AP31" s="1726"/>
      <c r="AQ31" s="1727" t="s">
        <v>464</v>
      </c>
      <c r="AR31" s="1725"/>
      <c r="AS31" s="1725"/>
      <c r="AT31" s="377" t="s">
        <v>465</v>
      </c>
      <c r="AU31" s="1725" t="s">
        <v>464</v>
      </c>
      <c r="AV31" s="1725"/>
      <c r="AW31" s="1726"/>
      <c r="AX31" s="1677" t="s">
        <v>466</v>
      </c>
      <c r="AY31" s="1678"/>
      <c r="AZ31" s="1679"/>
      <c r="BA31" s="1680"/>
      <c r="BB31" s="1681"/>
      <c r="BC31" s="1681"/>
      <c r="BD31" s="1682"/>
      <c r="BE31" s="1670"/>
      <c r="BF31" s="1671"/>
      <c r="BG31" s="1671"/>
      <c r="BH31" s="1671"/>
      <c r="BI31" s="1671"/>
      <c r="BJ31" s="1671"/>
      <c r="BK31" s="1671"/>
      <c r="BL31" s="1671"/>
      <c r="BM31" s="1673"/>
      <c r="BO31" s="378" t="s">
        <v>645</v>
      </c>
      <c r="BP31" s="380">
        <v>4061000</v>
      </c>
    </row>
    <row r="32" spans="1:68" ht="15" customHeight="1">
      <c r="A32" s="1809"/>
      <c r="B32" s="1704">
        <v>2</v>
      </c>
      <c r="C32" s="1705"/>
      <c r="D32" s="1698"/>
      <c r="E32" s="1724"/>
      <c r="F32" s="1724"/>
      <c r="G32" s="1724"/>
      <c r="H32" s="1724"/>
      <c r="I32" s="1724"/>
      <c r="J32" s="1724"/>
      <c r="K32" s="1724"/>
      <c r="L32" s="1724"/>
      <c r="M32" s="1724"/>
      <c r="N32" s="1701"/>
      <c r="O32" s="1706"/>
      <c r="P32" s="1707"/>
      <c r="Q32" s="1707"/>
      <c r="R32" s="1707"/>
      <c r="S32" s="1707"/>
      <c r="T32" s="1708"/>
      <c r="U32" s="1706"/>
      <c r="V32" s="1707"/>
      <c r="W32" s="1707"/>
      <c r="X32" s="1707"/>
      <c r="Y32" s="1708"/>
      <c r="Z32" s="1714" t="s">
        <v>389</v>
      </c>
      <c r="AA32" s="1707" t="str">
        <f>IF(D33="","",IF(AND(AD32="",AF32="",AH32="",AD33="",AF33="",AH33=""),"",COUNTA(AD32:AI33)))</f>
        <v/>
      </c>
      <c r="AB32" s="1707"/>
      <c r="AC32" s="1709" t="s">
        <v>3</v>
      </c>
      <c r="AD32" s="1698"/>
      <c r="AE32" s="1699"/>
      <c r="AF32" s="1700"/>
      <c r="AG32" s="1699"/>
      <c r="AH32" s="1700"/>
      <c r="AI32" s="1701"/>
      <c r="AJ32" s="1702" t="str">
        <f>IF(AJ33=":","",IF(AJ33="","",ROUNDDOWN((AN33-AJ33)/$AT$9,2)))</f>
        <v/>
      </c>
      <c r="AK32" s="1703"/>
      <c r="AL32" s="1703"/>
      <c r="AM32" s="1703"/>
      <c r="AN32" s="1716" t="s">
        <v>461</v>
      </c>
      <c r="AO32" s="1716"/>
      <c r="AP32" s="1717"/>
      <c r="AQ32" s="1702" t="str">
        <f>IF(AQ33=":","",IF(AQ33="","",ROUNDDOWN((AU33-AQ33)/$AT$9,2)))</f>
        <v/>
      </c>
      <c r="AR32" s="1703"/>
      <c r="AS32" s="1703"/>
      <c r="AT32" s="1703"/>
      <c r="AU32" s="1716" t="s">
        <v>461</v>
      </c>
      <c r="AV32" s="1716"/>
      <c r="AW32" s="1717"/>
      <c r="AX32" s="1684" t="s">
        <v>462</v>
      </c>
      <c r="AY32" s="1685"/>
      <c r="AZ32" s="1686"/>
      <c r="BA32" s="1687"/>
      <c r="BB32" s="1688"/>
      <c r="BC32" s="1688"/>
      <c r="BD32" s="1689"/>
      <c r="BE32" s="1668"/>
      <c r="BF32" s="1669"/>
      <c r="BG32" s="1669"/>
      <c r="BH32" s="1669"/>
      <c r="BI32" s="1669"/>
      <c r="BJ32" s="1669"/>
      <c r="BK32" s="1669"/>
      <c r="BL32" s="1669"/>
      <c r="BM32" s="1672" t="s">
        <v>18</v>
      </c>
      <c r="BO32" s="378" t="s">
        <v>646</v>
      </c>
      <c r="BP32" s="573" t="str">
        <f>BE36</f>
        <v/>
      </c>
    </row>
    <row r="33" spans="1:65" ht="19.5" customHeight="1">
      <c r="A33" s="1809"/>
      <c r="B33" s="1704"/>
      <c r="C33" s="1705"/>
      <c r="D33" s="1690"/>
      <c r="E33" s="1691"/>
      <c r="F33" s="1691"/>
      <c r="G33" s="1691"/>
      <c r="H33" s="1691"/>
      <c r="I33" s="1691"/>
      <c r="J33" s="1691"/>
      <c r="K33" s="1691"/>
      <c r="L33" s="1691"/>
      <c r="M33" s="1691"/>
      <c r="N33" s="1692"/>
      <c r="O33" s="1690"/>
      <c r="P33" s="1691"/>
      <c r="Q33" s="1691"/>
      <c r="R33" s="1691"/>
      <c r="S33" s="1691"/>
      <c r="T33" s="1692"/>
      <c r="U33" s="1693"/>
      <c r="V33" s="1694"/>
      <c r="W33" s="1694"/>
      <c r="X33" s="1694"/>
      <c r="Y33" s="1695"/>
      <c r="Z33" s="1715"/>
      <c r="AA33" s="1691"/>
      <c r="AB33" s="1691"/>
      <c r="AC33" s="1710"/>
      <c r="AD33" s="1693"/>
      <c r="AE33" s="1696"/>
      <c r="AF33" s="1697"/>
      <c r="AG33" s="1696"/>
      <c r="AH33" s="1697"/>
      <c r="AI33" s="1695"/>
      <c r="AJ33" s="1676" t="s">
        <v>464</v>
      </c>
      <c r="AK33" s="1674"/>
      <c r="AL33" s="1674"/>
      <c r="AM33" s="376" t="s">
        <v>465</v>
      </c>
      <c r="AN33" s="1674" t="s">
        <v>464</v>
      </c>
      <c r="AO33" s="1674"/>
      <c r="AP33" s="1675"/>
      <c r="AQ33" s="1676" t="s">
        <v>464</v>
      </c>
      <c r="AR33" s="1674"/>
      <c r="AS33" s="1674"/>
      <c r="AT33" s="376" t="s">
        <v>465</v>
      </c>
      <c r="AU33" s="1674" t="s">
        <v>464</v>
      </c>
      <c r="AV33" s="1674"/>
      <c r="AW33" s="1675"/>
      <c r="AX33" s="1677" t="s">
        <v>466</v>
      </c>
      <c r="AY33" s="1678"/>
      <c r="AZ33" s="1679"/>
      <c r="BA33" s="1680"/>
      <c r="BB33" s="1681"/>
      <c r="BC33" s="1681"/>
      <c r="BD33" s="1682"/>
      <c r="BE33" s="1670"/>
      <c r="BF33" s="1671"/>
      <c r="BG33" s="1671"/>
      <c r="BH33" s="1671"/>
      <c r="BI33" s="1671"/>
      <c r="BJ33" s="1671"/>
      <c r="BK33" s="1671"/>
      <c r="BL33" s="1671"/>
      <c r="BM33" s="1673"/>
    </row>
    <row r="34" spans="1:65" ht="15" customHeight="1">
      <c r="A34" s="1809"/>
      <c r="B34" s="1704">
        <v>3</v>
      </c>
      <c r="C34" s="1705"/>
      <c r="D34" s="1698"/>
      <c r="E34" s="1724"/>
      <c r="F34" s="1724"/>
      <c r="G34" s="1724"/>
      <c r="H34" s="1724"/>
      <c r="I34" s="1724"/>
      <c r="J34" s="1724"/>
      <c r="K34" s="1724"/>
      <c r="L34" s="1724"/>
      <c r="M34" s="1724"/>
      <c r="N34" s="1701"/>
      <c r="O34" s="1706"/>
      <c r="P34" s="1707"/>
      <c r="Q34" s="1707"/>
      <c r="R34" s="1707"/>
      <c r="S34" s="1707"/>
      <c r="T34" s="1708"/>
      <c r="U34" s="1706"/>
      <c r="V34" s="1707"/>
      <c r="W34" s="1707"/>
      <c r="X34" s="1707"/>
      <c r="Y34" s="1708"/>
      <c r="Z34" s="1714" t="s">
        <v>389</v>
      </c>
      <c r="AA34" s="1707" t="str">
        <f>IF(D35="","",IF(AND(AD34="",AF34="",AH34="",AD35="",AF35="",AH35=""),"",COUNTA(AD34:AI35)))</f>
        <v/>
      </c>
      <c r="AB34" s="1707"/>
      <c r="AC34" s="1709" t="s">
        <v>3</v>
      </c>
      <c r="AD34" s="1698"/>
      <c r="AE34" s="1699"/>
      <c r="AF34" s="1700"/>
      <c r="AG34" s="1699"/>
      <c r="AH34" s="1700"/>
      <c r="AI34" s="1701"/>
      <c r="AJ34" s="1702" t="str">
        <f>IF(AJ35=":","",IF(AJ35="","",ROUNDDOWN((AN35-AJ35)/$AT$9,2)))</f>
        <v/>
      </c>
      <c r="AK34" s="1703"/>
      <c r="AL34" s="1703"/>
      <c r="AM34" s="1703"/>
      <c r="AN34" s="1716" t="s">
        <v>461</v>
      </c>
      <c r="AO34" s="1716"/>
      <c r="AP34" s="1717"/>
      <c r="AQ34" s="1702" t="str">
        <f>IF(AQ35=":","",IF(AQ35="","",ROUNDDOWN((AU35-AQ35)/$AT$9,2)))</f>
        <v/>
      </c>
      <c r="AR34" s="1703"/>
      <c r="AS34" s="1703"/>
      <c r="AT34" s="1703"/>
      <c r="AU34" s="1716" t="s">
        <v>461</v>
      </c>
      <c r="AV34" s="1716"/>
      <c r="AW34" s="1717"/>
      <c r="AX34" s="1684" t="s">
        <v>462</v>
      </c>
      <c r="AY34" s="1685"/>
      <c r="AZ34" s="1686"/>
      <c r="BA34" s="1687"/>
      <c r="BB34" s="1688"/>
      <c r="BC34" s="1688"/>
      <c r="BD34" s="1689"/>
      <c r="BE34" s="1668"/>
      <c r="BF34" s="1669"/>
      <c r="BG34" s="1669"/>
      <c r="BH34" s="1669"/>
      <c r="BI34" s="1669"/>
      <c r="BJ34" s="1669"/>
      <c r="BK34" s="1669"/>
      <c r="BL34" s="1669"/>
      <c r="BM34" s="1672" t="s">
        <v>18</v>
      </c>
    </row>
    <row r="35" spans="1:65" ht="19.5" customHeight="1">
      <c r="A35" s="1809"/>
      <c r="B35" s="1704"/>
      <c r="C35" s="1705"/>
      <c r="D35" s="1690"/>
      <c r="E35" s="1691"/>
      <c r="F35" s="1691"/>
      <c r="G35" s="1691"/>
      <c r="H35" s="1691"/>
      <c r="I35" s="1691"/>
      <c r="J35" s="1691"/>
      <c r="K35" s="1691"/>
      <c r="L35" s="1691"/>
      <c r="M35" s="1691"/>
      <c r="N35" s="1692"/>
      <c r="O35" s="1690"/>
      <c r="P35" s="1691"/>
      <c r="Q35" s="1691"/>
      <c r="R35" s="1691"/>
      <c r="S35" s="1691"/>
      <c r="T35" s="1692"/>
      <c r="U35" s="1693"/>
      <c r="V35" s="1694"/>
      <c r="W35" s="1694"/>
      <c r="X35" s="1694"/>
      <c r="Y35" s="1695"/>
      <c r="Z35" s="1715"/>
      <c r="AA35" s="1691"/>
      <c r="AB35" s="1691"/>
      <c r="AC35" s="1710"/>
      <c r="AD35" s="1693"/>
      <c r="AE35" s="1696"/>
      <c r="AF35" s="1697"/>
      <c r="AG35" s="1696"/>
      <c r="AH35" s="1697"/>
      <c r="AI35" s="1695"/>
      <c r="AJ35" s="1676" t="s">
        <v>464</v>
      </c>
      <c r="AK35" s="1674"/>
      <c r="AL35" s="1674"/>
      <c r="AM35" s="376" t="s">
        <v>465</v>
      </c>
      <c r="AN35" s="1674" t="s">
        <v>464</v>
      </c>
      <c r="AO35" s="1674"/>
      <c r="AP35" s="1675"/>
      <c r="AQ35" s="1676" t="s">
        <v>464</v>
      </c>
      <c r="AR35" s="1674"/>
      <c r="AS35" s="1674"/>
      <c r="AT35" s="376" t="s">
        <v>465</v>
      </c>
      <c r="AU35" s="1674" t="s">
        <v>464</v>
      </c>
      <c r="AV35" s="1674"/>
      <c r="AW35" s="1675"/>
      <c r="AX35" s="1677" t="s">
        <v>466</v>
      </c>
      <c r="AY35" s="1678"/>
      <c r="AZ35" s="1679"/>
      <c r="BA35" s="1680"/>
      <c r="BB35" s="1681"/>
      <c r="BC35" s="1681"/>
      <c r="BD35" s="1682"/>
      <c r="BE35" s="1670"/>
      <c r="BF35" s="1671"/>
      <c r="BG35" s="1671"/>
      <c r="BH35" s="1671"/>
      <c r="BI35" s="1671"/>
      <c r="BJ35" s="1671"/>
      <c r="BK35" s="1671"/>
      <c r="BL35" s="1671"/>
      <c r="BM35" s="1673"/>
    </row>
    <row r="36" spans="1:65" ht="19.5" customHeight="1">
      <c r="A36" s="1809"/>
      <c r="B36" s="1704" t="s">
        <v>640</v>
      </c>
      <c r="C36" s="1801"/>
      <c r="D36" s="1801"/>
      <c r="E36" s="1801"/>
      <c r="F36" s="1801"/>
      <c r="G36" s="1801"/>
      <c r="H36" s="1801"/>
      <c r="I36" s="1801"/>
      <c r="J36" s="1801"/>
      <c r="K36" s="1801"/>
      <c r="L36" s="1801"/>
      <c r="M36" s="1801"/>
      <c r="N36" s="1801"/>
      <c r="O36" s="1801"/>
      <c r="P36" s="1801"/>
      <c r="Q36" s="1801"/>
      <c r="R36" s="1801"/>
      <c r="S36" s="1801"/>
      <c r="T36" s="1705"/>
      <c r="U36" s="1802"/>
      <c r="V36" s="1803"/>
      <c r="W36" s="1803"/>
      <c r="X36" s="1803"/>
      <c r="Y36" s="1803"/>
      <c r="Z36" s="1803"/>
      <c r="AA36" s="1803"/>
      <c r="AB36" s="1803"/>
      <c r="AC36" s="1803"/>
      <c r="AD36" s="1803"/>
      <c r="AE36" s="1803"/>
      <c r="AF36" s="1803"/>
      <c r="AG36" s="1803"/>
      <c r="AH36" s="1803"/>
      <c r="AI36" s="1803"/>
      <c r="AJ36" s="1803"/>
      <c r="AK36" s="1803"/>
      <c r="AL36" s="1803"/>
      <c r="AM36" s="1803"/>
      <c r="AN36" s="1803"/>
      <c r="AO36" s="1803"/>
      <c r="AP36" s="1803"/>
      <c r="AQ36" s="1803"/>
      <c r="AR36" s="1803"/>
      <c r="AS36" s="1803"/>
      <c r="AT36" s="1803"/>
      <c r="AU36" s="1803"/>
      <c r="AV36" s="1803"/>
      <c r="AW36" s="1803"/>
      <c r="AX36" s="1803"/>
      <c r="AY36" s="1803"/>
      <c r="AZ36" s="1803"/>
      <c r="BA36" s="1803"/>
      <c r="BB36" s="1803"/>
      <c r="BC36" s="1803"/>
      <c r="BD36" s="1804"/>
      <c r="BE36" s="1807" t="str">
        <f>IF(BE30="","",SUM(BE30:BL35))</f>
        <v/>
      </c>
      <c r="BF36" s="1808"/>
      <c r="BG36" s="1808"/>
      <c r="BH36" s="1808"/>
      <c r="BI36" s="1808"/>
      <c r="BJ36" s="1808"/>
      <c r="BK36" s="1808"/>
      <c r="BL36" s="1808"/>
      <c r="BM36" s="572" t="s">
        <v>18</v>
      </c>
    </row>
    <row r="37" spans="1:65" ht="15.75" customHeight="1">
      <c r="A37" s="1809"/>
      <c r="B37" s="1718" t="s">
        <v>638</v>
      </c>
      <c r="C37" s="1719"/>
      <c r="D37" s="1719"/>
      <c r="E37" s="1719"/>
      <c r="F37" s="1719"/>
      <c r="G37" s="1719"/>
      <c r="H37" s="1719"/>
      <c r="I37" s="1719"/>
      <c r="J37" s="1719"/>
      <c r="K37" s="1719"/>
      <c r="L37" s="1719"/>
      <c r="M37" s="1719"/>
      <c r="N37" s="1720"/>
      <c r="O37" s="1706" t="s">
        <v>691</v>
      </c>
      <c r="P37" s="1707"/>
      <c r="Q37" s="1707"/>
      <c r="R37" s="1707"/>
      <c r="S37" s="1707"/>
      <c r="T37" s="1708"/>
      <c r="U37" s="1818"/>
      <c r="V37" s="1819"/>
      <c r="W37" s="1819"/>
      <c r="X37" s="1819"/>
      <c r="Y37" s="1819"/>
      <c r="Z37" s="1819"/>
      <c r="AA37" s="1819"/>
      <c r="AB37" s="1819"/>
      <c r="AC37" s="1819"/>
      <c r="AD37" s="1819"/>
      <c r="AE37" s="1819"/>
      <c r="AF37" s="1819"/>
      <c r="AG37" s="1819"/>
      <c r="AH37" s="1819"/>
      <c r="AI37" s="1819"/>
      <c r="AJ37" s="1819"/>
      <c r="AK37" s="1819"/>
      <c r="AL37" s="1819"/>
      <c r="AM37" s="1819"/>
      <c r="AN37" s="1819"/>
      <c r="AO37" s="1819"/>
      <c r="AP37" s="1819"/>
      <c r="AQ37" s="1819"/>
      <c r="AR37" s="1819"/>
      <c r="AS37" s="1819"/>
      <c r="AT37" s="1819"/>
      <c r="AU37" s="1819"/>
      <c r="AV37" s="1819"/>
      <c r="AW37" s="1819"/>
      <c r="AX37" s="1819"/>
      <c r="AY37" s="1819"/>
      <c r="AZ37" s="1819"/>
      <c r="BA37" s="1819"/>
      <c r="BB37" s="1819"/>
      <c r="BC37" s="1819"/>
      <c r="BD37" s="1820"/>
      <c r="BE37" s="1813"/>
      <c r="BF37" s="1814"/>
      <c r="BG37" s="1814"/>
      <c r="BH37" s="1814"/>
      <c r="BI37" s="1814"/>
      <c r="BJ37" s="1814"/>
      <c r="BK37" s="1814"/>
      <c r="BL37" s="1814"/>
      <c r="BM37" s="1672" t="s">
        <v>18</v>
      </c>
    </row>
    <row r="38" spans="1:65" ht="19.5" customHeight="1" thickBot="1">
      <c r="A38" s="1810"/>
      <c r="B38" s="1721"/>
      <c r="C38" s="1722"/>
      <c r="D38" s="1722"/>
      <c r="E38" s="1722"/>
      <c r="F38" s="1722"/>
      <c r="G38" s="1722"/>
      <c r="H38" s="1722"/>
      <c r="I38" s="1722"/>
      <c r="J38" s="1722"/>
      <c r="K38" s="1722"/>
      <c r="L38" s="1722"/>
      <c r="M38" s="1722"/>
      <c r="N38" s="1723"/>
      <c r="O38" s="1711"/>
      <c r="P38" s="1712"/>
      <c r="Q38" s="1712"/>
      <c r="R38" s="1712"/>
      <c r="S38" s="1712"/>
      <c r="T38" s="1713"/>
      <c r="U38" s="1821"/>
      <c r="V38" s="1822"/>
      <c r="W38" s="1822"/>
      <c r="X38" s="1822"/>
      <c r="Y38" s="1822"/>
      <c r="Z38" s="1822"/>
      <c r="AA38" s="1822"/>
      <c r="AB38" s="1822"/>
      <c r="AC38" s="1822"/>
      <c r="AD38" s="1822"/>
      <c r="AE38" s="1822"/>
      <c r="AF38" s="1822"/>
      <c r="AG38" s="1822"/>
      <c r="AH38" s="1822"/>
      <c r="AI38" s="1822"/>
      <c r="AJ38" s="1822"/>
      <c r="AK38" s="1822"/>
      <c r="AL38" s="1822"/>
      <c r="AM38" s="1822"/>
      <c r="AN38" s="1822"/>
      <c r="AO38" s="1822"/>
      <c r="AP38" s="1822"/>
      <c r="AQ38" s="1822"/>
      <c r="AR38" s="1822"/>
      <c r="AS38" s="1822"/>
      <c r="AT38" s="1822"/>
      <c r="AU38" s="1822"/>
      <c r="AV38" s="1822"/>
      <c r="AW38" s="1822"/>
      <c r="AX38" s="1822"/>
      <c r="AY38" s="1822"/>
      <c r="AZ38" s="1822"/>
      <c r="BA38" s="1822"/>
      <c r="BB38" s="1822"/>
      <c r="BC38" s="1822"/>
      <c r="BD38" s="1823"/>
      <c r="BE38" s="1815"/>
      <c r="BF38" s="1816"/>
      <c r="BG38" s="1816"/>
      <c r="BH38" s="1816"/>
      <c r="BI38" s="1816"/>
      <c r="BJ38" s="1816"/>
      <c r="BK38" s="1816"/>
      <c r="BL38" s="1816"/>
      <c r="BM38" s="1817"/>
    </row>
    <row r="39" spans="1:65" ht="2.25" customHeight="1">
      <c r="B39" s="1683"/>
      <c r="C39" s="1683"/>
      <c r="D39" s="1683"/>
      <c r="E39" s="1683"/>
      <c r="F39" s="1683"/>
      <c r="G39" s="1683"/>
      <c r="H39" s="1683"/>
      <c r="I39" s="1683"/>
      <c r="J39" s="1683"/>
      <c r="K39" s="1683"/>
      <c r="L39" s="1683"/>
      <c r="M39" s="1683"/>
      <c r="N39" s="1683"/>
      <c r="O39" s="1683"/>
      <c r="P39" s="1683"/>
      <c r="Q39" s="1683"/>
      <c r="R39" s="1683"/>
      <c r="S39" s="1683"/>
      <c r="T39" s="1683"/>
      <c r="U39" s="1683"/>
      <c r="V39" s="1683"/>
      <c r="W39" s="1683"/>
      <c r="X39" s="1683"/>
      <c r="Y39" s="1683"/>
      <c r="Z39" s="1683"/>
      <c r="AA39" s="1683"/>
      <c r="AB39" s="1683"/>
      <c r="AC39" s="1683"/>
      <c r="AD39" s="1683"/>
      <c r="AE39" s="1683"/>
      <c r="AF39" s="1683"/>
      <c r="AG39" s="1683"/>
      <c r="AH39" s="1683"/>
      <c r="AI39" s="1683"/>
      <c r="AJ39" s="1683"/>
      <c r="AK39" s="1683"/>
      <c r="AL39" s="1683"/>
      <c r="AM39" s="1683"/>
      <c r="AN39" s="1683"/>
      <c r="AO39" s="1683"/>
      <c r="AP39" s="1683"/>
      <c r="AQ39" s="1683"/>
      <c r="AR39" s="1683"/>
      <c r="AS39" s="1683"/>
      <c r="AT39" s="1683"/>
      <c r="AU39" s="1683"/>
      <c r="AV39" s="1683"/>
      <c r="AW39" s="1683"/>
      <c r="AX39" s="1683"/>
      <c r="AY39" s="1683"/>
      <c r="AZ39" s="1683"/>
      <c r="BA39" s="1683"/>
      <c r="BB39" s="1683"/>
      <c r="BC39" s="1683"/>
      <c r="BD39" s="1683"/>
      <c r="BE39" s="1683"/>
      <c r="BF39" s="1683"/>
      <c r="BG39" s="1683"/>
      <c r="BH39" s="1683"/>
      <c r="BI39" s="1683"/>
      <c r="BJ39" s="1683"/>
      <c r="BK39" s="1683"/>
      <c r="BL39" s="1683"/>
      <c r="BM39" s="1683"/>
    </row>
    <row r="40" spans="1:65" ht="13.5" customHeight="1">
      <c r="B40" s="1683" t="s">
        <v>609</v>
      </c>
      <c r="C40" s="1683"/>
      <c r="D40" s="1683"/>
      <c r="E40" s="1683"/>
      <c r="F40" s="1683"/>
      <c r="G40" s="1683"/>
      <c r="H40" s="1683"/>
      <c r="I40" s="1683"/>
      <c r="J40" s="1683"/>
      <c r="K40" s="1683"/>
      <c r="L40" s="1683"/>
      <c r="M40" s="1683"/>
      <c r="N40" s="1683"/>
      <c r="O40" s="1683"/>
      <c r="P40" s="1683"/>
      <c r="Q40" s="1683"/>
      <c r="R40" s="1683"/>
      <c r="S40" s="1683"/>
      <c r="T40" s="1683"/>
      <c r="U40" s="1683"/>
      <c r="V40" s="1683"/>
      <c r="W40" s="1683"/>
      <c r="X40" s="1683"/>
      <c r="Y40" s="1683"/>
      <c r="Z40" s="1683"/>
      <c r="AA40" s="1683"/>
      <c r="AB40" s="1683"/>
      <c r="AC40" s="1683"/>
      <c r="AD40" s="1683"/>
      <c r="AE40" s="1683"/>
      <c r="AF40" s="1683"/>
      <c r="AG40" s="1683"/>
      <c r="AH40" s="1683"/>
      <c r="AI40" s="1683"/>
      <c r="AJ40" s="1683"/>
      <c r="AK40" s="1683"/>
      <c r="AL40" s="1683"/>
      <c r="AM40" s="1683"/>
      <c r="AN40" s="1683"/>
      <c r="AO40" s="1683"/>
      <c r="AP40" s="1683"/>
      <c r="AQ40" s="1683"/>
      <c r="AR40" s="1683"/>
      <c r="AS40" s="1683"/>
      <c r="AT40" s="1683"/>
      <c r="AU40" s="1683"/>
      <c r="AV40" s="1683"/>
      <c r="AW40" s="1683"/>
      <c r="AX40" s="1683"/>
      <c r="AY40" s="1683"/>
      <c r="AZ40" s="1683"/>
      <c r="BA40" s="1683"/>
      <c r="BB40" s="1683"/>
      <c r="BC40" s="1683"/>
      <c r="BD40" s="1683"/>
      <c r="BE40" s="1683"/>
      <c r="BF40" s="1683"/>
      <c r="BG40" s="1683"/>
      <c r="BH40" s="1683"/>
      <c r="BI40" s="1683"/>
      <c r="BJ40" s="1683"/>
      <c r="BK40" s="1683"/>
      <c r="BL40" s="1683"/>
      <c r="BM40" s="1683"/>
    </row>
    <row r="41" spans="1:65" ht="13.5" customHeight="1">
      <c r="B41" s="1683" t="s">
        <v>608</v>
      </c>
      <c r="C41" s="1683"/>
      <c r="D41" s="1683"/>
      <c r="E41" s="1683"/>
      <c r="F41" s="1683"/>
      <c r="G41" s="1683"/>
      <c r="H41" s="1683"/>
      <c r="I41" s="1683"/>
      <c r="J41" s="1683"/>
      <c r="K41" s="1683"/>
      <c r="L41" s="1683"/>
      <c r="M41" s="1683"/>
      <c r="N41" s="1683"/>
      <c r="O41" s="1683"/>
      <c r="P41" s="1683"/>
      <c r="Q41" s="1683"/>
      <c r="R41" s="1683"/>
      <c r="S41" s="1683"/>
      <c r="T41" s="1683"/>
      <c r="U41" s="1683"/>
      <c r="V41" s="1683"/>
      <c r="W41" s="1683"/>
      <c r="X41" s="1683"/>
      <c r="Y41" s="1683"/>
      <c r="Z41" s="1683"/>
      <c r="AA41" s="1683"/>
      <c r="AB41" s="1683"/>
      <c r="AC41" s="1683"/>
      <c r="AD41" s="1683"/>
      <c r="AE41" s="1683"/>
      <c r="AF41" s="1683"/>
      <c r="AG41" s="1683"/>
      <c r="AH41" s="1683"/>
      <c r="AI41" s="1683"/>
      <c r="AJ41" s="1683"/>
      <c r="AK41" s="1683"/>
      <c r="AL41" s="1683"/>
      <c r="AM41" s="1683"/>
      <c r="AN41" s="1683"/>
      <c r="AO41" s="1683"/>
      <c r="AP41" s="1683"/>
      <c r="AQ41" s="1683"/>
      <c r="AR41" s="1683"/>
      <c r="AS41" s="1683"/>
      <c r="AT41" s="1683"/>
      <c r="AU41" s="1683"/>
      <c r="AV41" s="1683"/>
      <c r="AW41" s="1683"/>
      <c r="AX41" s="1683"/>
      <c r="AY41" s="1683"/>
      <c r="AZ41" s="1683"/>
      <c r="BA41" s="1683"/>
      <c r="BB41" s="1683"/>
      <c r="BC41" s="1683"/>
      <c r="BD41" s="1683"/>
      <c r="BE41" s="1683"/>
      <c r="BF41" s="1683"/>
      <c r="BG41" s="1683"/>
      <c r="BH41" s="1683"/>
      <c r="BI41" s="1683"/>
      <c r="BJ41" s="1683"/>
      <c r="BK41" s="1683"/>
      <c r="BL41" s="1683"/>
      <c r="BM41" s="1683"/>
    </row>
    <row r="42" spans="1:65" ht="13.5" customHeight="1">
      <c r="B42" s="1666" t="s">
        <v>467</v>
      </c>
      <c r="C42" s="1666"/>
      <c r="D42" s="1666"/>
      <c r="E42" s="1666"/>
      <c r="F42" s="1666"/>
      <c r="G42" s="1666"/>
      <c r="H42" s="1666"/>
      <c r="I42" s="1666"/>
      <c r="J42" s="1666"/>
      <c r="K42" s="1666"/>
      <c r="L42" s="1666"/>
      <c r="M42" s="1666"/>
      <c r="N42" s="1666"/>
      <c r="O42" s="1666"/>
      <c r="P42" s="1666"/>
      <c r="Q42" s="1666"/>
      <c r="R42" s="1666"/>
      <c r="S42" s="1666"/>
      <c r="T42" s="1666"/>
      <c r="U42" s="1666"/>
      <c r="V42" s="1666"/>
      <c r="W42" s="1666"/>
      <c r="X42" s="1666"/>
      <c r="Y42" s="1666"/>
      <c r="Z42" s="1666"/>
      <c r="AA42" s="1666"/>
      <c r="AB42" s="1666"/>
      <c r="AC42" s="1666"/>
      <c r="AD42" s="1666"/>
      <c r="AE42" s="1666"/>
      <c r="AF42" s="1666"/>
      <c r="AG42" s="1666"/>
      <c r="AH42" s="1666"/>
      <c r="AI42" s="1666"/>
      <c r="AJ42" s="1666"/>
      <c r="AK42" s="1666"/>
      <c r="AL42" s="1666"/>
      <c r="AM42" s="1666"/>
      <c r="AN42" s="1666"/>
      <c r="AO42" s="1666"/>
      <c r="AP42" s="1666"/>
      <c r="AQ42" s="1666"/>
      <c r="AR42" s="1666"/>
      <c r="AS42" s="1666"/>
      <c r="AT42" s="1666"/>
      <c r="AU42" s="1666"/>
      <c r="AV42" s="1666"/>
      <c r="AW42" s="1666"/>
      <c r="AX42" s="1666"/>
      <c r="AY42" s="1666"/>
      <c r="AZ42" s="1666"/>
      <c r="BA42" s="1666"/>
      <c r="BB42" s="1666"/>
      <c r="BC42" s="1666"/>
      <c r="BD42" s="1666"/>
      <c r="BE42" s="1666"/>
      <c r="BF42" s="1666"/>
      <c r="BG42" s="1666"/>
      <c r="BH42" s="1666"/>
      <c r="BI42" s="1666"/>
      <c r="BJ42" s="1666"/>
      <c r="BK42" s="1666"/>
      <c r="BL42" s="1666"/>
      <c r="BM42" s="1666"/>
    </row>
    <row r="43" spans="1:65" ht="13.5" customHeight="1">
      <c r="B43" s="1666"/>
      <c r="C43" s="1666"/>
      <c r="D43" s="1666"/>
      <c r="E43" s="1666"/>
      <c r="F43" s="1666"/>
      <c r="G43" s="1666"/>
      <c r="H43" s="1666"/>
      <c r="I43" s="1666"/>
      <c r="J43" s="1666"/>
      <c r="K43" s="1666"/>
      <c r="L43" s="1666"/>
      <c r="M43" s="1666"/>
      <c r="N43" s="1666"/>
      <c r="O43" s="1666"/>
      <c r="P43" s="1666"/>
      <c r="Q43" s="1666"/>
      <c r="R43" s="1666"/>
      <c r="S43" s="1666"/>
      <c r="T43" s="1666"/>
      <c r="U43" s="1666"/>
      <c r="V43" s="1666"/>
      <c r="W43" s="1666"/>
      <c r="X43" s="1666"/>
      <c r="Y43" s="1666"/>
      <c r="Z43" s="1666"/>
      <c r="AA43" s="1666"/>
      <c r="AB43" s="1666"/>
      <c r="AC43" s="1666"/>
      <c r="AD43" s="1666"/>
      <c r="AE43" s="1666"/>
      <c r="AF43" s="1666"/>
      <c r="AG43" s="1666"/>
      <c r="AH43" s="1666"/>
      <c r="AI43" s="1666"/>
      <c r="AJ43" s="1666"/>
      <c r="AK43" s="1666"/>
      <c r="AL43" s="1666"/>
      <c r="AM43" s="1666"/>
      <c r="AN43" s="1666"/>
      <c r="AO43" s="1666"/>
      <c r="AP43" s="1666"/>
      <c r="AQ43" s="1666"/>
      <c r="AR43" s="1666"/>
      <c r="AS43" s="1666"/>
      <c r="AT43" s="1666"/>
      <c r="AU43" s="1666"/>
      <c r="AV43" s="1666"/>
      <c r="AW43" s="1666"/>
      <c r="AX43" s="1666"/>
      <c r="AY43" s="1666"/>
      <c r="AZ43" s="1666"/>
      <c r="BA43" s="1666"/>
      <c r="BB43" s="1666"/>
      <c r="BC43" s="1666"/>
      <c r="BD43" s="1666"/>
      <c r="BE43" s="1666"/>
      <c r="BF43" s="1666"/>
      <c r="BG43" s="1666"/>
      <c r="BH43" s="1666"/>
      <c r="BI43" s="1666"/>
      <c r="BJ43" s="1666"/>
      <c r="BK43" s="1666"/>
      <c r="BL43" s="1666"/>
      <c r="BM43" s="1666"/>
    </row>
    <row r="44" spans="1:65" ht="15.95" hidden="1" customHeight="1">
      <c r="B44" s="42"/>
      <c r="C44" s="42"/>
      <c r="D44" s="42"/>
      <c r="E44" s="42"/>
      <c r="F44" s="42"/>
      <c r="G44" s="42"/>
      <c r="H44" s="42"/>
      <c r="I44" s="42"/>
      <c r="J44" s="42"/>
      <c r="K44" s="42"/>
      <c r="L44" s="42"/>
      <c r="M44" s="42"/>
      <c r="N44" s="42"/>
      <c r="O44" s="42" t="s">
        <v>283</v>
      </c>
      <c r="P44" s="42"/>
      <c r="Q44" s="42"/>
      <c r="R44" s="42"/>
      <c r="S44" s="42"/>
      <c r="T44" s="42"/>
      <c r="U44" s="42"/>
      <c r="V44" s="42"/>
      <c r="W44" s="42"/>
      <c r="X44" s="42"/>
      <c r="Y44" s="42"/>
      <c r="Z44" s="42"/>
      <c r="AA44" s="42"/>
      <c r="AB44" s="42"/>
      <c r="AC44" s="42"/>
      <c r="AD44" s="42"/>
      <c r="AE44" s="42"/>
      <c r="AF44" s="42"/>
      <c r="AG44" s="42"/>
      <c r="AH44" s="42"/>
      <c r="AI44" s="42"/>
      <c r="AJ44" s="42"/>
      <c r="AK44" s="42"/>
      <c r="AL44" s="42"/>
      <c r="AM44" s="50"/>
      <c r="AN44" s="42"/>
      <c r="AO44" s="42"/>
      <c r="AP44" s="42"/>
      <c r="AQ44" s="42"/>
      <c r="AR44" s="42"/>
      <c r="AS44" s="42"/>
      <c r="AT44" s="50"/>
      <c r="AU44" s="42"/>
      <c r="AV44" s="42"/>
      <c r="AW44" s="42"/>
      <c r="AX44" s="42"/>
      <c r="AY44" s="42"/>
      <c r="AZ44" s="42"/>
      <c r="BA44" s="42"/>
      <c r="BB44" s="42"/>
      <c r="BC44" s="42"/>
      <c r="BD44" s="42"/>
      <c r="BE44" s="42"/>
      <c r="BF44" s="42"/>
      <c r="BG44" s="42"/>
      <c r="BH44" s="42"/>
      <c r="BI44" s="42"/>
      <c r="BJ44" s="42"/>
      <c r="BK44" s="42"/>
      <c r="BL44" s="42"/>
      <c r="BM44" s="42"/>
    </row>
    <row r="45" spans="1:65" ht="15.95" hidden="1" customHeight="1">
      <c r="B45" s="42"/>
      <c r="C45" s="42"/>
      <c r="D45" s="42"/>
      <c r="E45" s="42"/>
      <c r="F45" s="42"/>
      <c r="G45" s="42"/>
      <c r="H45" s="42"/>
      <c r="I45" s="42"/>
      <c r="J45" s="42"/>
      <c r="K45" s="42"/>
      <c r="L45" s="42"/>
      <c r="M45" s="42"/>
      <c r="N45" s="42"/>
      <c r="O45" s="51" t="s">
        <v>468</v>
      </c>
      <c r="P45" s="51"/>
      <c r="Q45" s="51"/>
      <c r="R45" s="51"/>
      <c r="S45" s="51"/>
      <c r="T45" s="51"/>
      <c r="U45" s="51" t="s">
        <v>187</v>
      </c>
      <c r="V45" s="51"/>
      <c r="W45" s="51"/>
      <c r="X45" s="51"/>
      <c r="Y45" s="51"/>
      <c r="Z45" s="51" t="s">
        <v>188</v>
      </c>
      <c r="AA45" s="51"/>
      <c r="AB45" s="51"/>
      <c r="AC45" s="51"/>
      <c r="AD45" s="51" t="s">
        <v>394</v>
      </c>
      <c r="AE45" s="51"/>
      <c r="AF45" s="51" t="s">
        <v>389</v>
      </c>
      <c r="AG45" s="51"/>
      <c r="AH45" s="51"/>
      <c r="AI45" s="51"/>
      <c r="AJ45" s="51"/>
      <c r="AK45" s="51"/>
      <c r="AL45" s="51"/>
      <c r="AM45" s="52"/>
      <c r="AN45" s="53"/>
      <c r="AO45" s="53"/>
      <c r="AP45" s="54"/>
      <c r="AQ45" s="42"/>
      <c r="AR45" s="42"/>
      <c r="AS45" s="42"/>
      <c r="AT45" s="42"/>
      <c r="AU45" s="42"/>
      <c r="AV45" s="42"/>
      <c r="AW45" s="42"/>
      <c r="AX45" s="42"/>
      <c r="AY45" s="42"/>
      <c r="AZ45" s="42"/>
      <c r="BA45" s="42"/>
      <c r="BB45" s="42"/>
      <c r="BC45" s="42"/>
      <c r="BD45" s="42"/>
      <c r="BE45" s="42"/>
      <c r="BF45" s="42"/>
      <c r="BG45" s="42"/>
      <c r="BH45" s="42"/>
      <c r="BI45" s="42"/>
      <c r="BJ45" s="42"/>
      <c r="BK45" s="42"/>
      <c r="BL45" s="42"/>
      <c r="BM45" s="42"/>
    </row>
    <row r="46" spans="1:65" ht="15.95" hidden="1" customHeight="1">
      <c r="B46" s="42"/>
      <c r="C46" s="42"/>
      <c r="D46" s="42"/>
      <c r="E46" s="42"/>
      <c r="F46" s="42"/>
      <c r="G46" s="42"/>
      <c r="H46" s="42"/>
      <c r="I46" s="42"/>
      <c r="J46" s="42"/>
      <c r="K46" s="42"/>
      <c r="L46" s="42"/>
      <c r="M46" s="42"/>
      <c r="N46" s="42"/>
      <c r="O46" s="51" t="s">
        <v>469</v>
      </c>
      <c r="P46" s="51"/>
      <c r="Q46" s="51"/>
      <c r="R46" s="51"/>
      <c r="S46" s="51"/>
      <c r="T46" s="51"/>
      <c r="U46" s="51" t="s">
        <v>193</v>
      </c>
      <c r="V46" s="51"/>
      <c r="W46" s="51"/>
      <c r="X46" s="51"/>
      <c r="Y46" s="51"/>
      <c r="Z46" s="51" t="s">
        <v>194</v>
      </c>
      <c r="AA46" s="51"/>
      <c r="AB46" s="51"/>
      <c r="AC46" s="51"/>
      <c r="AD46" s="51" t="s">
        <v>398</v>
      </c>
      <c r="AE46" s="51"/>
      <c r="AF46" s="51" t="s">
        <v>265</v>
      </c>
      <c r="AG46" s="51"/>
      <c r="AH46" s="51"/>
      <c r="AI46" s="51"/>
      <c r="AJ46" s="51"/>
      <c r="AK46" s="51"/>
      <c r="AL46" s="51">
        <v>1</v>
      </c>
      <c r="AM46" s="52"/>
      <c r="AN46" s="55"/>
      <c r="AO46" s="55"/>
      <c r="AP46" s="54"/>
      <c r="AQ46" s="42"/>
      <c r="AR46" s="42"/>
      <c r="AS46" s="42"/>
      <c r="AT46" s="42"/>
      <c r="AU46" s="42"/>
      <c r="AV46" s="42"/>
      <c r="AW46" s="42"/>
      <c r="AX46" s="42"/>
      <c r="AY46" s="42"/>
      <c r="AZ46" s="42"/>
      <c r="BA46" s="42"/>
      <c r="BB46" s="42"/>
      <c r="BC46" s="42"/>
      <c r="BD46" s="42"/>
      <c r="BE46" s="42"/>
      <c r="BF46" s="42"/>
      <c r="BG46" s="42"/>
      <c r="BH46" s="42"/>
      <c r="BI46" s="42"/>
      <c r="BJ46" s="42"/>
      <c r="BK46" s="42"/>
      <c r="BL46" s="42"/>
      <c r="BM46" s="42"/>
    </row>
    <row r="47" spans="1:65" ht="15.95" hidden="1" customHeight="1">
      <c r="B47" s="42"/>
      <c r="C47" s="42"/>
      <c r="D47" s="42"/>
      <c r="E47" s="42"/>
      <c r="F47" s="42"/>
      <c r="G47" s="42"/>
      <c r="H47" s="42"/>
      <c r="I47" s="42"/>
      <c r="J47" s="42"/>
      <c r="K47" s="42"/>
      <c r="L47" s="42"/>
      <c r="M47" s="42"/>
      <c r="N47" s="42"/>
      <c r="O47" s="51" t="s">
        <v>470</v>
      </c>
      <c r="P47" s="51"/>
      <c r="Q47" s="51"/>
      <c r="R47" s="51"/>
      <c r="S47" s="51"/>
      <c r="T47" s="51"/>
      <c r="U47" s="51"/>
      <c r="V47" s="51"/>
      <c r="W47" s="51"/>
      <c r="X47" s="51"/>
      <c r="Y47" s="51"/>
      <c r="Z47" s="51" t="s">
        <v>198</v>
      </c>
      <c r="AA47" s="51"/>
      <c r="AB47" s="51"/>
      <c r="AC47" s="51"/>
      <c r="AD47" s="51" t="s">
        <v>211</v>
      </c>
      <c r="AE47" s="51"/>
      <c r="AF47" s="51"/>
      <c r="AG47" s="51"/>
      <c r="AH47" s="51"/>
      <c r="AI47" s="51"/>
      <c r="AJ47" s="51"/>
      <c r="AK47" s="51"/>
      <c r="AL47" s="51">
        <v>2</v>
      </c>
      <c r="AM47" s="52"/>
      <c r="AN47" s="53"/>
      <c r="AO47" s="53"/>
      <c r="AP47" s="54"/>
      <c r="AQ47" s="42"/>
      <c r="AR47" s="42"/>
      <c r="AS47" s="42"/>
      <c r="AT47" s="42"/>
      <c r="AU47" s="42"/>
      <c r="AV47" s="42"/>
      <c r="AW47" s="42"/>
      <c r="AX47" s="42"/>
      <c r="AY47" s="42"/>
      <c r="AZ47" s="42"/>
      <c r="BA47" s="42"/>
      <c r="BB47" s="42"/>
      <c r="BC47" s="42"/>
      <c r="BD47" s="42"/>
      <c r="BE47" s="42"/>
      <c r="BF47" s="42"/>
      <c r="BG47" s="42"/>
      <c r="BH47" s="42"/>
      <c r="BI47" s="42"/>
      <c r="BJ47" s="42"/>
      <c r="BK47" s="42"/>
      <c r="BL47" s="42"/>
      <c r="BM47" s="42"/>
    </row>
    <row r="48" spans="1:65" ht="15.95" hidden="1" customHeight="1">
      <c r="B48" s="42"/>
      <c r="C48" s="42"/>
      <c r="D48" s="42"/>
      <c r="E48" s="42"/>
      <c r="F48" s="42"/>
      <c r="G48" s="42"/>
      <c r="H48" s="42"/>
      <c r="I48" s="42"/>
      <c r="J48" s="42"/>
      <c r="K48" s="42"/>
      <c r="L48" s="42"/>
      <c r="M48" s="42"/>
      <c r="N48" s="42"/>
      <c r="O48" s="51" t="s">
        <v>471</v>
      </c>
      <c r="P48" s="51"/>
      <c r="Q48" s="51"/>
      <c r="R48" s="51"/>
      <c r="S48" s="51"/>
      <c r="T48" s="51"/>
      <c r="U48" s="51"/>
      <c r="V48" s="51"/>
      <c r="W48" s="51"/>
      <c r="X48" s="51"/>
      <c r="Y48" s="51"/>
      <c r="Z48" s="51" t="s">
        <v>201</v>
      </c>
      <c r="AA48" s="51"/>
      <c r="AB48" s="51"/>
      <c r="AC48" s="51"/>
      <c r="AD48" s="51" t="s">
        <v>212</v>
      </c>
      <c r="AE48" s="51"/>
      <c r="AF48" s="51"/>
      <c r="AG48" s="51"/>
      <c r="AH48" s="51"/>
      <c r="AI48" s="51"/>
      <c r="AJ48" s="51"/>
      <c r="AK48" s="51"/>
      <c r="AL48" s="51">
        <v>3</v>
      </c>
      <c r="AM48" s="52"/>
      <c r="AN48" s="53"/>
      <c r="AO48" s="53"/>
      <c r="AP48" s="54"/>
      <c r="AQ48" s="42"/>
      <c r="AR48" s="42"/>
      <c r="AS48" s="42"/>
      <c r="AT48" s="42"/>
      <c r="AU48" s="42"/>
      <c r="AV48" s="42"/>
      <c r="AW48" s="42"/>
      <c r="AX48" s="42"/>
      <c r="AY48" s="42"/>
      <c r="AZ48" s="42"/>
      <c r="BA48" s="42"/>
      <c r="BB48" s="42"/>
      <c r="BC48" s="42"/>
      <c r="BD48" s="42"/>
      <c r="BE48" s="42"/>
      <c r="BF48" s="42"/>
      <c r="BG48" s="42"/>
      <c r="BH48" s="42"/>
      <c r="BI48" s="42"/>
      <c r="BJ48" s="42"/>
      <c r="BK48" s="42"/>
      <c r="BL48" s="42"/>
      <c r="BM48" s="42"/>
    </row>
    <row r="49" spans="2:65" ht="15.95" hidden="1" customHeight="1">
      <c r="B49" s="42"/>
      <c r="C49" s="42"/>
      <c r="D49" s="42"/>
      <c r="E49" s="42"/>
      <c r="F49" s="42"/>
      <c r="G49" s="42"/>
      <c r="H49" s="42"/>
      <c r="I49" s="42"/>
      <c r="J49" s="42"/>
      <c r="K49" s="42"/>
      <c r="L49" s="42"/>
      <c r="M49" s="42"/>
      <c r="N49" s="42"/>
      <c r="O49" s="51"/>
      <c r="P49" s="51"/>
      <c r="Q49" s="51"/>
      <c r="R49" s="51"/>
      <c r="S49" s="51"/>
      <c r="T49" s="51"/>
      <c r="U49" s="51"/>
      <c r="V49" s="51"/>
      <c r="W49" s="51"/>
      <c r="X49" s="51"/>
      <c r="Y49" s="51"/>
      <c r="Z49" s="51"/>
      <c r="AA49" s="51"/>
      <c r="AB49" s="51"/>
      <c r="AC49" s="51"/>
      <c r="AD49" s="51" t="s">
        <v>213</v>
      </c>
      <c r="AE49" s="51"/>
      <c r="AF49" s="51"/>
      <c r="AG49" s="51"/>
      <c r="AH49" s="51"/>
      <c r="AI49" s="51"/>
      <c r="AJ49" s="51"/>
      <c r="AK49" s="51"/>
      <c r="AL49" s="51">
        <v>4</v>
      </c>
      <c r="AM49" s="52"/>
      <c r="AN49" s="52"/>
      <c r="AO49" s="52"/>
      <c r="AP49" s="54"/>
      <c r="AQ49" s="42"/>
      <c r="AR49" s="42"/>
      <c r="AS49" s="42"/>
      <c r="AT49" s="42"/>
      <c r="AU49" s="42"/>
      <c r="AV49" s="42"/>
      <c r="AW49" s="42"/>
      <c r="AX49" s="42"/>
      <c r="AY49" s="42"/>
      <c r="AZ49" s="42"/>
      <c r="BA49" s="42"/>
      <c r="BB49" s="42"/>
      <c r="BC49" s="42"/>
      <c r="BD49" s="42"/>
      <c r="BE49" s="42"/>
      <c r="BF49" s="42"/>
      <c r="BG49" s="42"/>
      <c r="BH49" s="42"/>
      <c r="BI49" s="42"/>
      <c r="BJ49" s="42"/>
      <c r="BK49" s="42"/>
      <c r="BL49" s="42"/>
      <c r="BM49" s="42"/>
    </row>
    <row r="50" spans="2:65" ht="15.95" hidden="1" customHeight="1">
      <c r="B50" s="42"/>
      <c r="C50" s="42"/>
      <c r="D50" s="42"/>
      <c r="E50" s="42"/>
      <c r="F50" s="42"/>
      <c r="G50" s="42"/>
      <c r="H50" s="42"/>
      <c r="I50" s="42"/>
      <c r="J50" s="42"/>
      <c r="K50" s="42"/>
      <c r="L50" s="42"/>
      <c r="M50" s="42"/>
      <c r="N50" s="42"/>
      <c r="O50" s="51"/>
      <c r="P50" s="51"/>
      <c r="Q50" s="51"/>
      <c r="R50" s="51"/>
      <c r="S50" s="51"/>
      <c r="T50" s="51"/>
      <c r="U50" s="51"/>
      <c r="V50" s="51"/>
      <c r="W50" s="51"/>
      <c r="X50" s="51"/>
      <c r="Y50" s="51"/>
      <c r="Z50" s="51"/>
      <c r="AA50" s="51"/>
      <c r="AB50" s="51"/>
      <c r="AC50" s="51"/>
      <c r="AD50" s="51" t="s">
        <v>214</v>
      </c>
      <c r="AE50" s="51"/>
      <c r="AF50" s="51"/>
      <c r="AG50" s="51"/>
      <c r="AH50" s="51"/>
      <c r="AI50" s="51"/>
      <c r="AJ50" s="51"/>
      <c r="AK50" s="51"/>
      <c r="AL50" s="51">
        <v>5</v>
      </c>
      <c r="AM50" s="52"/>
      <c r="AN50" s="52"/>
      <c r="AO50" s="52"/>
      <c r="AP50" s="54"/>
      <c r="AQ50" s="42"/>
      <c r="AR50" s="42"/>
      <c r="AS50" s="42"/>
      <c r="AT50" s="42"/>
      <c r="AU50" s="42"/>
      <c r="AV50" s="42"/>
      <c r="AW50" s="42"/>
      <c r="AX50" s="42"/>
      <c r="AY50" s="42"/>
      <c r="AZ50" s="42"/>
      <c r="BA50" s="42"/>
      <c r="BB50" s="42"/>
      <c r="BC50" s="42"/>
      <c r="BD50" s="42"/>
      <c r="BE50" s="42"/>
      <c r="BF50" s="42"/>
      <c r="BG50" s="42"/>
      <c r="BH50" s="42"/>
      <c r="BI50" s="42"/>
      <c r="BJ50" s="42"/>
      <c r="BK50" s="42"/>
      <c r="BL50" s="42"/>
      <c r="BM50" s="42"/>
    </row>
    <row r="51" spans="2:65" ht="15.95" hidden="1" customHeight="1">
      <c r="B51" s="42"/>
      <c r="C51" s="42"/>
      <c r="D51" s="42"/>
      <c r="E51" s="42"/>
      <c r="F51" s="42"/>
      <c r="G51" s="42"/>
      <c r="H51" s="42"/>
      <c r="I51" s="42"/>
      <c r="J51" s="42"/>
      <c r="K51" s="42"/>
      <c r="L51" s="42"/>
      <c r="M51" s="42"/>
      <c r="N51" s="42"/>
      <c r="O51" s="51"/>
      <c r="P51" s="51"/>
      <c r="Q51" s="51"/>
      <c r="R51" s="51"/>
      <c r="S51" s="51"/>
      <c r="T51" s="51"/>
      <c r="U51" s="51"/>
      <c r="V51" s="51"/>
      <c r="W51" s="51"/>
      <c r="X51" s="51"/>
      <c r="Y51" s="51"/>
      <c r="Z51" s="51"/>
      <c r="AA51" s="51"/>
      <c r="AB51" s="51"/>
      <c r="AC51" s="51"/>
      <c r="AD51" s="51" t="s">
        <v>472</v>
      </c>
      <c r="AE51" s="51"/>
      <c r="AF51" s="51"/>
      <c r="AG51" s="51"/>
      <c r="AH51" s="51"/>
      <c r="AI51" s="51"/>
      <c r="AJ51" s="51"/>
      <c r="AK51" s="51"/>
      <c r="AL51" s="51">
        <v>6</v>
      </c>
      <c r="AM51" s="52"/>
      <c r="AN51" s="52"/>
      <c r="AO51" s="52"/>
      <c r="AP51" s="54"/>
      <c r="AQ51" s="42"/>
      <c r="AR51" s="42"/>
      <c r="AS51" s="42"/>
      <c r="AT51" s="42"/>
      <c r="AU51" s="42"/>
      <c r="AV51" s="42"/>
      <c r="AW51" s="42"/>
      <c r="AX51" s="42"/>
      <c r="AY51" s="42"/>
      <c r="AZ51" s="42"/>
      <c r="BA51" s="42"/>
      <c r="BB51" s="42"/>
      <c r="BC51" s="42"/>
      <c r="BD51" s="42"/>
      <c r="BE51" s="42"/>
      <c r="BF51" s="42"/>
      <c r="BG51" s="42"/>
      <c r="BH51" s="42"/>
      <c r="BI51" s="42"/>
      <c r="BJ51" s="42"/>
      <c r="BK51" s="42"/>
      <c r="BL51" s="42"/>
      <c r="BM51" s="42"/>
    </row>
    <row r="52" spans="2:65" ht="15.95" hidden="1" customHeight="1">
      <c r="B52" s="42"/>
      <c r="C52" s="42"/>
      <c r="D52" s="42"/>
      <c r="E52" s="42"/>
      <c r="F52" s="42"/>
      <c r="G52" s="42"/>
      <c r="H52" s="42"/>
      <c r="I52" s="42"/>
      <c r="J52" s="42"/>
      <c r="K52" s="42"/>
      <c r="L52" s="42"/>
      <c r="M52" s="42"/>
      <c r="N52" s="42"/>
      <c r="O52" s="51"/>
      <c r="P52" s="51"/>
      <c r="Q52" s="51"/>
      <c r="R52" s="51"/>
      <c r="S52" s="51"/>
      <c r="T52" s="51"/>
      <c r="U52" s="51"/>
      <c r="V52" s="51"/>
      <c r="W52" s="51"/>
      <c r="X52" s="51"/>
      <c r="Y52" s="51"/>
      <c r="Z52" s="51"/>
      <c r="AA52" s="51"/>
      <c r="AB52" s="51"/>
      <c r="AC52" s="51"/>
      <c r="AD52" s="51"/>
      <c r="AE52" s="51"/>
      <c r="AF52" s="51"/>
      <c r="AG52" s="51"/>
      <c r="AH52" s="51"/>
      <c r="AI52" s="51"/>
      <c r="AJ52" s="51"/>
      <c r="AK52" s="51"/>
      <c r="AL52" s="51"/>
      <c r="AM52" s="52"/>
      <c r="AN52" s="52"/>
      <c r="AO52" s="52"/>
      <c r="AP52" s="54"/>
      <c r="AQ52" s="42"/>
      <c r="AR52" s="42"/>
      <c r="AS52" s="42"/>
      <c r="AT52" s="42"/>
      <c r="AU52" s="42"/>
      <c r="AV52" s="42"/>
      <c r="AW52" s="42"/>
      <c r="AX52" s="42"/>
      <c r="AY52" s="42"/>
      <c r="AZ52" s="42"/>
      <c r="BA52" s="42"/>
      <c r="BB52" s="42"/>
      <c r="BC52" s="42"/>
      <c r="BD52" s="42"/>
      <c r="BE52" s="42"/>
      <c r="BF52" s="42"/>
      <c r="BG52" s="42"/>
      <c r="BH52" s="42"/>
      <c r="BI52" s="42"/>
      <c r="BJ52" s="42"/>
      <c r="BK52" s="42"/>
      <c r="BL52" s="42"/>
      <c r="BM52" s="42"/>
    </row>
    <row r="53" spans="2:65" ht="15.95" customHeight="1">
      <c r="B53" s="42"/>
      <c r="C53" s="42"/>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54"/>
      <c r="AN53" s="54"/>
      <c r="AO53" s="54"/>
      <c r="AP53" s="54"/>
      <c r="AQ53" s="42"/>
      <c r="AR53" s="42"/>
      <c r="AS53" s="42"/>
      <c r="AT53" s="42"/>
      <c r="AU53" s="42"/>
      <c r="AV53" s="42"/>
      <c r="AW53" s="42"/>
      <c r="AX53" s="42"/>
      <c r="AY53" s="42"/>
      <c r="AZ53" s="42"/>
      <c r="BA53" s="42"/>
      <c r="BB53" s="42"/>
      <c r="BC53" s="42"/>
      <c r="BD53" s="42"/>
      <c r="BE53" s="42"/>
      <c r="BF53" s="42"/>
      <c r="BG53" s="42"/>
      <c r="BH53" s="42"/>
      <c r="BI53" s="42"/>
      <c r="BJ53" s="42"/>
      <c r="BK53" s="42"/>
      <c r="BL53" s="42"/>
      <c r="BM53" s="42"/>
    </row>
    <row r="54" spans="2:65" ht="15.95" customHeight="1">
      <c r="B54" s="42"/>
      <c r="C54" s="42"/>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54"/>
      <c r="AN54" s="54"/>
      <c r="AO54" s="54"/>
      <c r="AP54" s="54"/>
      <c r="AQ54" s="42"/>
      <c r="AR54" s="42"/>
      <c r="AS54" s="42"/>
      <c r="AT54" s="42"/>
      <c r="AU54" s="42"/>
      <c r="AV54" s="42"/>
      <c r="AW54" s="42"/>
      <c r="AX54" s="42"/>
      <c r="AY54" s="42"/>
      <c r="AZ54" s="42"/>
      <c r="BA54" s="42"/>
      <c r="BB54" s="42"/>
      <c r="BC54" s="42"/>
      <c r="BD54" s="42"/>
      <c r="BE54" s="42"/>
      <c r="BF54" s="42"/>
      <c r="BG54" s="42"/>
      <c r="BH54" s="42"/>
      <c r="BI54" s="42"/>
      <c r="BJ54" s="42"/>
      <c r="BK54" s="42"/>
      <c r="BL54" s="42"/>
      <c r="BM54" s="42"/>
    </row>
    <row r="55" spans="2:65" ht="15.95" customHeight="1">
      <c r="B55" s="42"/>
      <c r="C55" s="42"/>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54"/>
      <c r="AN55" s="54"/>
      <c r="AO55" s="54"/>
      <c r="AP55" s="54"/>
      <c r="AQ55" s="42"/>
      <c r="AR55" s="42"/>
      <c r="AS55" s="42"/>
      <c r="AT55" s="42"/>
      <c r="AU55" s="42"/>
      <c r="AV55" s="42"/>
      <c r="AW55" s="42"/>
      <c r="AX55" s="42"/>
      <c r="AY55" s="42"/>
      <c r="AZ55" s="42"/>
      <c r="BA55" s="42"/>
      <c r="BB55" s="42"/>
      <c r="BC55" s="42"/>
      <c r="BD55" s="42"/>
      <c r="BE55" s="42"/>
      <c r="BF55" s="42"/>
      <c r="BG55" s="42"/>
      <c r="BH55" s="42"/>
      <c r="BI55" s="42"/>
      <c r="BJ55" s="42"/>
      <c r="BK55" s="42"/>
      <c r="BL55" s="42"/>
      <c r="BM55" s="42"/>
    </row>
    <row r="56" spans="2:65" ht="15.95" customHeight="1">
      <c r="B56" s="42"/>
      <c r="C56" s="42"/>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54"/>
      <c r="AN56" s="54"/>
      <c r="AO56" s="54"/>
      <c r="AP56" s="54"/>
      <c r="AQ56" s="42"/>
      <c r="AR56" s="42"/>
      <c r="AS56" s="42"/>
      <c r="AT56" s="50"/>
      <c r="AU56" s="42"/>
      <c r="AV56" s="42"/>
      <c r="AW56" s="42"/>
      <c r="AX56" s="42"/>
      <c r="AY56" s="42"/>
      <c r="AZ56" s="42"/>
      <c r="BA56" s="42"/>
      <c r="BB56" s="42"/>
      <c r="BC56" s="42"/>
      <c r="BD56" s="42"/>
      <c r="BE56" s="42"/>
      <c r="BF56" s="42"/>
      <c r="BG56" s="42"/>
      <c r="BH56" s="42"/>
      <c r="BI56" s="42"/>
      <c r="BJ56" s="42"/>
      <c r="BK56" s="42"/>
      <c r="BL56" s="42"/>
      <c r="BM56" s="42"/>
    </row>
    <row r="57" spans="2:65" ht="15.95" customHeight="1">
      <c r="B57" s="42"/>
      <c r="C57" s="42"/>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54"/>
      <c r="AN57" s="54"/>
      <c r="AO57" s="54"/>
      <c r="AP57" s="54"/>
      <c r="AQ57" s="42"/>
      <c r="AR57" s="42"/>
      <c r="AS57" s="42"/>
      <c r="AT57" s="50"/>
      <c r="AU57" s="42"/>
      <c r="AV57" s="42"/>
      <c r="AW57" s="42"/>
      <c r="AX57" s="42"/>
      <c r="AY57" s="42"/>
      <c r="AZ57" s="42"/>
      <c r="BA57" s="42"/>
      <c r="BB57" s="42"/>
      <c r="BC57" s="42"/>
      <c r="BD57" s="42"/>
      <c r="BE57" s="42"/>
      <c r="BF57" s="42"/>
      <c r="BG57" s="42"/>
      <c r="BH57" s="42"/>
      <c r="BI57" s="42"/>
      <c r="BJ57" s="42"/>
      <c r="BK57" s="42"/>
      <c r="BL57" s="42"/>
      <c r="BM57" s="42"/>
    </row>
    <row r="58" spans="2:65" ht="15.95" customHeight="1">
      <c r="B58" s="42"/>
      <c r="C58" s="42"/>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54"/>
      <c r="AN58" s="42"/>
      <c r="AO58" s="42"/>
      <c r="AP58" s="42"/>
      <c r="AQ58" s="42"/>
      <c r="AR58" s="42"/>
      <c r="AS58" s="42"/>
      <c r="AT58" s="50"/>
      <c r="AU58" s="42"/>
      <c r="AV58" s="42"/>
      <c r="AW58" s="42"/>
      <c r="AX58" s="42"/>
      <c r="AY58" s="42"/>
      <c r="AZ58" s="42"/>
      <c r="BA58" s="42"/>
      <c r="BB58" s="42"/>
      <c r="BC58" s="42"/>
      <c r="BD58" s="42"/>
      <c r="BE58" s="42"/>
      <c r="BF58" s="42"/>
      <c r="BG58" s="42"/>
      <c r="BH58" s="42"/>
      <c r="BI58" s="42"/>
      <c r="BJ58" s="42"/>
      <c r="BK58" s="42"/>
      <c r="BL58" s="42"/>
      <c r="BM58" s="42"/>
    </row>
    <row r="59" spans="2:65" ht="15.95" customHeight="1">
      <c r="B59" s="42"/>
      <c r="C59" s="42"/>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54"/>
      <c r="AN59" s="42"/>
      <c r="AO59" s="42"/>
      <c r="AP59" s="42"/>
      <c r="AQ59" s="42"/>
      <c r="AR59" s="42"/>
      <c r="AS59" s="42"/>
      <c r="AT59" s="50"/>
      <c r="AU59" s="42"/>
      <c r="AV59" s="42"/>
      <c r="AW59" s="42"/>
      <c r="AX59" s="42"/>
      <c r="AY59" s="42"/>
      <c r="AZ59" s="42"/>
      <c r="BA59" s="42"/>
      <c r="BB59" s="42"/>
      <c r="BC59" s="42"/>
      <c r="BD59" s="42"/>
      <c r="BE59" s="42"/>
      <c r="BF59" s="42"/>
      <c r="BG59" s="42"/>
      <c r="BH59" s="42"/>
      <c r="BI59" s="42"/>
      <c r="BJ59" s="42"/>
      <c r="BK59" s="42"/>
      <c r="BL59" s="42"/>
      <c r="BM59" s="42"/>
    </row>
    <row r="60" spans="2:65" ht="15.95" customHeight="1">
      <c r="B60" s="42"/>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54"/>
      <c r="AN60" s="42"/>
      <c r="AO60" s="42"/>
      <c r="AP60" s="42"/>
      <c r="AQ60" s="42"/>
      <c r="AR60" s="42"/>
      <c r="AS60" s="42"/>
      <c r="AT60" s="50"/>
      <c r="AU60" s="42"/>
      <c r="AV60" s="42"/>
      <c r="AW60" s="42"/>
      <c r="AX60" s="42"/>
      <c r="AY60" s="42"/>
      <c r="AZ60" s="42"/>
      <c r="BA60" s="42"/>
      <c r="BB60" s="42"/>
      <c r="BC60" s="42"/>
      <c r="BD60" s="42"/>
      <c r="BE60" s="42"/>
      <c r="BF60" s="42"/>
      <c r="BG60" s="42"/>
      <c r="BH60" s="42"/>
      <c r="BI60" s="42"/>
      <c r="BJ60" s="42"/>
      <c r="BK60" s="42"/>
      <c r="BL60" s="42"/>
      <c r="BM60" s="42"/>
    </row>
    <row r="61" spans="2:65" ht="15.95" customHeight="1">
      <c r="B61" s="42"/>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54"/>
      <c r="AN61" s="42"/>
      <c r="AO61" s="42"/>
      <c r="AP61" s="42"/>
      <c r="AQ61" s="42"/>
      <c r="AR61" s="42"/>
      <c r="AS61" s="42"/>
      <c r="AT61" s="50"/>
      <c r="AU61" s="42"/>
      <c r="AV61" s="42"/>
      <c r="AW61" s="42"/>
      <c r="AX61" s="42"/>
      <c r="AY61" s="42"/>
      <c r="AZ61" s="42"/>
      <c r="BA61" s="42"/>
      <c r="BB61" s="42"/>
      <c r="BC61" s="42"/>
      <c r="BD61" s="42"/>
      <c r="BE61" s="42"/>
      <c r="BF61" s="42"/>
      <c r="BG61" s="42"/>
      <c r="BH61" s="42"/>
      <c r="BI61" s="42"/>
      <c r="BJ61" s="42"/>
      <c r="BK61" s="42"/>
      <c r="BL61" s="42"/>
      <c r="BM61" s="42"/>
    </row>
    <row r="62" spans="2:65" ht="15.95" customHeight="1">
      <c r="B62" s="42"/>
      <c r="C62" s="42"/>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54"/>
      <c r="AN62" s="42"/>
      <c r="AO62" s="42"/>
      <c r="AP62" s="42"/>
      <c r="AQ62" s="42"/>
      <c r="AR62" s="42"/>
      <c r="AS62" s="42"/>
      <c r="AT62" s="50"/>
      <c r="AU62" s="42"/>
      <c r="AV62" s="42"/>
      <c r="AW62" s="42"/>
      <c r="AX62" s="42"/>
      <c r="AY62" s="42"/>
      <c r="AZ62" s="42"/>
      <c r="BA62" s="42"/>
      <c r="BB62" s="42"/>
      <c r="BC62" s="42"/>
      <c r="BD62" s="42"/>
      <c r="BE62" s="42"/>
      <c r="BF62" s="42"/>
      <c r="BG62" s="42"/>
      <c r="BH62" s="42"/>
      <c r="BI62" s="42"/>
      <c r="BJ62" s="42"/>
      <c r="BK62" s="42"/>
      <c r="BL62" s="42"/>
      <c r="BM62" s="42"/>
    </row>
    <row r="63" spans="2:65" ht="15.95" customHeight="1">
      <c r="B63" s="42"/>
      <c r="C63" s="42"/>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54"/>
      <c r="AN63" s="42"/>
      <c r="AO63" s="42"/>
      <c r="AP63" s="42"/>
      <c r="AQ63" s="42"/>
      <c r="AR63" s="42"/>
      <c r="AS63" s="42"/>
      <c r="AT63" s="50"/>
      <c r="AU63" s="42"/>
      <c r="AV63" s="42"/>
      <c r="AW63" s="42"/>
      <c r="AX63" s="42"/>
      <c r="AY63" s="42"/>
      <c r="AZ63" s="42"/>
      <c r="BA63" s="42"/>
      <c r="BB63" s="42"/>
      <c r="BC63" s="42"/>
      <c r="BD63" s="42"/>
      <c r="BE63" s="42"/>
      <c r="BF63" s="42"/>
      <c r="BG63" s="42"/>
      <c r="BH63" s="42"/>
      <c r="BI63" s="42"/>
      <c r="BJ63" s="42"/>
      <c r="BK63" s="42"/>
      <c r="BL63" s="42"/>
      <c r="BM63" s="42"/>
    </row>
    <row r="64" spans="2:65" ht="15.95" customHeight="1">
      <c r="B64" s="42"/>
      <c r="C64" s="42"/>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50"/>
      <c r="AN64" s="42"/>
      <c r="AO64" s="42"/>
      <c r="AP64" s="42"/>
      <c r="AQ64" s="42"/>
      <c r="AR64" s="42"/>
      <c r="AS64" s="42"/>
      <c r="AT64" s="50"/>
      <c r="AU64" s="42"/>
      <c r="AV64" s="42"/>
      <c r="AW64" s="42"/>
      <c r="AX64" s="42"/>
      <c r="AY64" s="42"/>
      <c r="AZ64" s="42"/>
      <c r="BA64" s="42"/>
      <c r="BB64" s="42"/>
      <c r="BC64" s="42"/>
      <c r="BD64" s="42"/>
      <c r="BE64" s="42"/>
      <c r="BF64" s="42"/>
      <c r="BG64" s="42"/>
      <c r="BH64" s="42"/>
      <c r="BI64" s="42"/>
      <c r="BJ64" s="42"/>
      <c r="BK64" s="42"/>
      <c r="BL64" s="42"/>
      <c r="BM64" s="42"/>
    </row>
    <row r="65" spans="2:65" ht="15.95" customHeight="1">
      <c r="B65" s="42"/>
      <c r="C65" s="42"/>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50"/>
      <c r="AN65" s="42"/>
      <c r="AO65" s="42"/>
      <c r="AP65" s="42"/>
      <c r="AQ65" s="42"/>
      <c r="AR65" s="42"/>
      <c r="AS65" s="42"/>
      <c r="AT65" s="50"/>
      <c r="AU65" s="42"/>
      <c r="AV65" s="42"/>
      <c r="AW65" s="42"/>
      <c r="AX65" s="42"/>
      <c r="AY65" s="42"/>
      <c r="AZ65" s="42"/>
      <c r="BA65" s="42"/>
      <c r="BB65" s="42"/>
      <c r="BC65" s="42"/>
      <c r="BD65" s="42"/>
      <c r="BE65" s="42"/>
      <c r="BF65" s="42"/>
      <c r="BG65" s="42"/>
      <c r="BH65" s="42"/>
      <c r="BI65" s="42"/>
      <c r="BJ65" s="42"/>
      <c r="BK65" s="42"/>
      <c r="BL65" s="42"/>
      <c r="BM65" s="42"/>
    </row>
    <row r="66" spans="2:65" ht="15.95" customHeight="1">
      <c r="B66" s="42"/>
      <c r="C66" s="42"/>
      <c r="D66" s="42"/>
      <c r="E66" s="42"/>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50"/>
      <c r="AN66" s="42"/>
      <c r="AO66" s="42"/>
      <c r="AP66" s="42"/>
      <c r="AQ66" s="42"/>
      <c r="AR66" s="42"/>
      <c r="AS66" s="42"/>
      <c r="AT66" s="50"/>
      <c r="AU66" s="42"/>
      <c r="AV66" s="42"/>
      <c r="AW66" s="42"/>
      <c r="AX66" s="42"/>
      <c r="AY66" s="42"/>
      <c r="AZ66" s="42"/>
      <c r="BA66" s="42"/>
      <c r="BB66" s="42"/>
      <c r="BC66" s="42"/>
      <c r="BD66" s="42"/>
      <c r="BE66" s="42"/>
      <c r="BF66" s="42"/>
      <c r="BG66" s="42"/>
      <c r="BH66" s="42"/>
      <c r="BI66" s="42"/>
      <c r="BJ66" s="42"/>
      <c r="BK66" s="42"/>
      <c r="BL66" s="42"/>
      <c r="BM66" s="42"/>
    </row>
    <row r="67" spans="2:65" ht="15.95" customHeight="1">
      <c r="B67" s="42"/>
      <c r="C67" s="42"/>
      <c r="D67" s="42"/>
      <c r="E67" s="42"/>
      <c r="F67" s="42"/>
      <c r="G67" s="42"/>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c r="AM67" s="50"/>
      <c r="AN67" s="42"/>
      <c r="AO67" s="42"/>
      <c r="AP67" s="42"/>
      <c r="AQ67" s="42"/>
      <c r="AR67" s="42"/>
      <c r="AS67" s="42"/>
      <c r="AT67" s="50"/>
      <c r="AU67" s="42"/>
      <c r="AV67" s="42"/>
      <c r="AW67" s="42"/>
      <c r="AX67" s="42"/>
      <c r="AY67" s="42"/>
      <c r="AZ67" s="42"/>
      <c r="BA67" s="42"/>
      <c r="BB67" s="42"/>
      <c r="BC67" s="42"/>
      <c r="BD67" s="42"/>
      <c r="BE67" s="42"/>
      <c r="BF67" s="42"/>
      <c r="BG67" s="42"/>
      <c r="BH67" s="42"/>
      <c r="BI67" s="42"/>
      <c r="BJ67" s="42"/>
      <c r="BK67" s="42"/>
      <c r="BL67" s="42"/>
      <c r="BM67" s="42"/>
    </row>
    <row r="68" spans="2:65" ht="15.95" customHeight="1">
      <c r="B68" s="42"/>
      <c r="C68" s="42"/>
      <c r="D68" s="42"/>
      <c r="E68" s="42"/>
      <c r="F68" s="42"/>
      <c r="G68" s="42"/>
      <c r="H68" s="42"/>
      <c r="I68" s="42"/>
      <c r="J68" s="42"/>
      <c r="K68" s="42"/>
      <c r="L68" s="42"/>
      <c r="M68" s="42"/>
      <c r="N68" s="42"/>
      <c r="O68" s="42"/>
      <c r="P68" s="42"/>
      <c r="Q68" s="42"/>
      <c r="R68" s="42"/>
      <c r="S68" s="42"/>
      <c r="T68" s="42"/>
      <c r="U68" s="42"/>
      <c r="V68" s="42"/>
      <c r="W68" s="42"/>
      <c r="X68" s="42"/>
      <c r="Y68" s="42"/>
      <c r="Z68" s="42"/>
      <c r="AA68" s="42"/>
      <c r="AB68" s="42"/>
      <c r="AC68" s="42"/>
      <c r="AD68" s="42"/>
      <c r="AE68" s="42"/>
      <c r="AF68" s="42"/>
      <c r="AG68" s="42"/>
      <c r="AH68" s="42"/>
      <c r="AI68" s="42"/>
      <c r="AJ68" s="42"/>
      <c r="AK68" s="42"/>
      <c r="AL68" s="42"/>
      <c r="AM68" s="50"/>
      <c r="AN68" s="42"/>
      <c r="AO68" s="42"/>
      <c r="AP68" s="42"/>
      <c r="AQ68" s="42"/>
      <c r="AR68" s="42"/>
      <c r="AS68" s="42"/>
      <c r="AT68" s="50"/>
      <c r="AU68" s="42"/>
      <c r="AV68" s="42"/>
      <c r="AW68" s="42"/>
      <c r="AX68" s="42"/>
      <c r="AY68" s="42"/>
      <c r="AZ68" s="42"/>
      <c r="BA68" s="42"/>
      <c r="BB68" s="42"/>
      <c r="BC68" s="42"/>
      <c r="BD68" s="42"/>
      <c r="BE68" s="42"/>
      <c r="BF68" s="42"/>
      <c r="BG68" s="42"/>
      <c r="BH68" s="42"/>
      <c r="BI68" s="42"/>
      <c r="BJ68" s="42"/>
      <c r="BK68" s="42"/>
      <c r="BL68" s="42"/>
      <c r="BM68" s="42"/>
    </row>
    <row r="69" spans="2:65" ht="15.95" customHeight="1">
      <c r="B69" s="42"/>
      <c r="C69" s="42"/>
      <c r="D69" s="42"/>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50"/>
      <c r="AN69" s="42"/>
      <c r="AO69" s="42"/>
      <c r="AP69" s="42"/>
      <c r="AQ69" s="42"/>
      <c r="AR69" s="42"/>
      <c r="AS69" s="42"/>
      <c r="AT69" s="50"/>
      <c r="AU69" s="42"/>
      <c r="AV69" s="42"/>
      <c r="AW69" s="42"/>
      <c r="AX69" s="42"/>
      <c r="AY69" s="42"/>
      <c r="AZ69" s="42"/>
      <c r="BA69" s="42"/>
      <c r="BB69" s="42"/>
      <c r="BC69" s="42"/>
      <c r="BD69" s="42"/>
      <c r="BE69" s="42"/>
      <c r="BF69" s="42"/>
      <c r="BG69" s="42"/>
      <c r="BH69" s="42"/>
      <c r="BI69" s="42"/>
      <c r="BJ69" s="42"/>
      <c r="BK69" s="42"/>
      <c r="BL69" s="42"/>
      <c r="BM69" s="42"/>
    </row>
    <row r="70" spans="2:65" ht="15.95" customHeight="1">
      <c r="B70" s="42"/>
      <c r="C70" s="42"/>
      <c r="D70" s="42"/>
      <c r="E70" s="42"/>
      <c r="F70" s="42"/>
      <c r="G70" s="42"/>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50"/>
      <c r="AN70" s="42"/>
      <c r="AO70" s="42"/>
      <c r="AP70" s="42"/>
      <c r="AQ70" s="42"/>
      <c r="AR70" s="42"/>
      <c r="AS70" s="42"/>
      <c r="AT70" s="50"/>
      <c r="AU70" s="42"/>
      <c r="AV70" s="42"/>
      <c r="AW70" s="42"/>
      <c r="AX70" s="42"/>
      <c r="AY70" s="42"/>
      <c r="AZ70" s="42"/>
      <c r="BA70" s="42"/>
      <c r="BB70" s="42"/>
      <c r="BC70" s="42"/>
      <c r="BD70" s="42"/>
      <c r="BE70" s="42"/>
      <c r="BF70" s="42"/>
      <c r="BG70" s="42"/>
      <c r="BH70" s="42"/>
      <c r="BI70" s="42"/>
      <c r="BJ70" s="42"/>
      <c r="BK70" s="42"/>
      <c r="BL70" s="42"/>
      <c r="BM70" s="42"/>
    </row>
    <row r="71" spans="2:65" ht="15.95" customHeight="1">
      <c r="B71" s="42"/>
      <c r="C71" s="42"/>
      <c r="D71" s="42"/>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50"/>
      <c r="AN71" s="42"/>
      <c r="AO71" s="42"/>
      <c r="AP71" s="42"/>
      <c r="AQ71" s="42"/>
      <c r="AR71" s="42"/>
      <c r="AS71" s="42"/>
      <c r="AT71" s="50"/>
      <c r="AU71" s="42"/>
      <c r="AV71" s="42"/>
      <c r="AW71" s="42"/>
      <c r="AX71" s="42"/>
      <c r="AY71" s="42"/>
      <c r="AZ71" s="42"/>
      <c r="BA71" s="42"/>
      <c r="BB71" s="42"/>
      <c r="BC71" s="42"/>
      <c r="BD71" s="42"/>
      <c r="BE71" s="42"/>
      <c r="BF71" s="42"/>
      <c r="BG71" s="42"/>
      <c r="BH71" s="42"/>
      <c r="BI71" s="42"/>
      <c r="BJ71" s="42"/>
      <c r="BK71" s="42"/>
      <c r="BL71" s="42"/>
      <c r="BM71" s="42"/>
    </row>
    <row r="72" spans="2:65" ht="15.95" customHeight="1">
      <c r="B72" s="42"/>
      <c r="C72" s="42"/>
      <c r="D72" s="42"/>
      <c r="E72" s="42"/>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2"/>
      <c r="AL72" s="42"/>
      <c r="AM72" s="50"/>
      <c r="AN72" s="42"/>
      <c r="AO72" s="42"/>
      <c r="AP72" s="42"/>
      <c r="AQ72" s="42"/>
      <c r="AR72" s="42"/>
      <c r="AS72" s="42"/>
      <c r="AT72" s="50"/>
      <c r="AU72" s="42"/>
      <c r="AV72" s="42"/>
      <c r="AW72" s="42"/>
      <c r="AX72" s="42"/>
      <c r="AY72" s="42"/>
      <c r="AZ72" s="42"/>
      <c r="BA72" s="42"/>
      <c r="BB72" s="42"/>
      <c r="BC72" s="42"/>
      <c r="BD72" s="42"/>
      <c r="BE72" s="42"/>
      <c r="BF72" s="42"/>
      <c r="BG72" s="42"/>
      <c r="BH72" s="42"/>
      <c r="BI72" s="42"/>
      <c r="BJ72" s="42"/>
      <c r="BK72" s="42"/>
      <c r="BL72" s="42"/>
      <c r="BM72" s="42"/>
    </row>
    <row r="73" spans="2:65" ht="15.95" customHeight="1">
      <c r="B73" s="42"/>
      <c r="C73" s="42"/>
      <c r="D73" s="42"/>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50"/>
      <c r="AN73" s="42"/>
      <c r="AO73" s="42"/>
      <c r="AP73" s="42"/>
      <c r="AQ73" s="42"/>
      <c r="AR73" s="42"/>
      <c r="AS73" s="42"/>
      <c r="AT73" s="50"/>
      <c r="AU73" s="42"/>
      <c r="AV73" s="42"/>
      <c r="AW73" s="42"/>
      <c r="AX73" s="42"/>
      <c r="AY73" s="42"/>
      <c r="AZ73" s="42"/>
      <c r="BA73" s="42"/>
      <c r="BB73" s="42"/>
      <c r="BC73" s="42"/>
      <c r="BD73" s="42"/>
      <c r="BE73" s="42"/>
      <c r="BF73" s="42"/>
      <c r="BG73" s="42"/>
      <c r="BH73" s="42"/>
      <c r="BI73" s="42"/>
      <c r="BJ73" s="42"/>
      <c r="BK73" s="42"/>
      <c r="BL73" s="42"/>
      <c r="BM73" s="42"/>
    </row>
    <row r="74" spans="2:65" ht="15.95" customHeight="1">
      <c r="B74" s="42"/>
      <c r="C74" s="42"/>
      <c r="D74" s="42"/>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50"/>
      <c r="AN74" s="42"/>
      <c r="AO74" s="42"/>
      <c r="AP74" s="42"/>
      <c r="AQ74" s="42"/>
      <c r="AR74" s="42"/>
      <c r="AS74" s="42"/>
      <c r="AT74" s="50"/>
      <c r="AU74" s="42"/>
      <c r="AV74" s="42"/>
      <c r="AW74" s="42"/>
      <c r="AX74" s="42"/>
      <c r="AY74" s="42"/>
      <c r="AZ74" s="42"/>
      <c r="BA74" s="42"/>
      <c r="BB74" s="42"/>
      <c r="BC74" s="42"/>
      <c r="BD74" s="42"/>
      <c r="BE74" s="42"/>
      <c r="BF74" s="42"/>
      <c r="BG74" s="42"/>
      <c r="BH74" s="42"/>
      <c r="BI74" s="42"/>
      <c r="BJ74" s="42"/>
      <c r="BK74" s="42"/>
      <c r="BL74" s="42"/>
      <c r="BM74" s="42"/>
    </row>
    <row r="75" spans="2:65" ht="15.95" customHeight="1">
      <c r="B75" s="42"/>
      <c r="C75" s="42"/>
      <c r="D75" s="42"/>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c r="AL75" s="42"/>
      <c r="AM75" s="50"/>
      <c r="AN75" s="42"/>
      <c r="AO75" s="42"/>
      <c r="AP75" s="42"/>
      <c r="AQ75" s="42"/>
      <c r="AR75" s="42"/>
      <c r="AS75" s="42"/>
      <c r="AT75" s="50"/>
      <c r="AU75" s="42"/>
      <c r="AV75" s="42"/>
      <c r="AW75" s="42"/>
      <c r="AX75" s="42"/>
      <c r="AY75" s="42"/>
      <c r="AZ75" s="42"/>
      <c r="BA75" s="42"/>
      <c r="BB75" s="42"/>
      <c r="BC75" s="42"/>
      <c r="BD75" s="42"/>
      <c r="BE75" s="42"/>
      <c r="BF75" s="42"/>
      <c r="BG75" s="42"/>
      <c r="BH75" s="42"/>
      <c r="BI75" s="42"/>
      <c r="BJ75" s="42"/>
      <c r="BK75" s="42"/>
      <c r="BL75" s="42"/>
      <c r="BM75" s="42"/>
    </row>
    <row r="76" spans="2:65" ht="15.95" customHeight="1">
      <c r="B76" s="42"/>
      <c r="C76" s="42"/>
      <c r="D76" s="42"/>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50"/>
      <c r="AN76" s="42"/>
      <c r="AO76" s="42"/>
      <c r="AP76" s="42"/>
      <c r="AQ76" s="42"/>
      <c r="AR76" s="42"/>
      <c r="AS76" s="42"/>
      <c r="AT76" s="50"/>
      <c r="AU76" s="42"/>
      <c r="AV76" s="42"/>
      <c r="AW76" s="42"/>
      <c r="AX76" s="42"/>
      <c r="AY76" s="42"/>
      <c r="AZ76" s="42"/>
      <c r="BA76" s="42"/>
      <c r="BB76" s="42"/>
      <c r="BC76" s="42"/>
      <c r="BD76" s="42"/>
      <c r="BE76" s="42"/>
      <c r="BF76" s="42"/>
      <c r="BG76" s="42"/>
      <c r="BH76" s="42"/>
      <c r="BI76" s="42"/>
      <c r="BJ76" s="42"/>
      <c r="BK76" s="42"/>
      <c r="BL76" s="42"/>
      <c r="BM76" s="42"/>
    </row>
    <row r="77" spans="2:65" ht="15.95" customHeight="1">
      <c r="B77" s="42"/>
      <c r="C77" s="42"/>
      <c r="D77" s="42"/>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50"/>
      <c r="AN77" s="42"/>
      <c r="AO77" s="42"/>
      <c r="AP77" s="42"/>
      <c r="AQ77" s="42"/>
      <c r="AR77" s="42"/>
      <c r="AS77" s="42"/>
      <c r="AT77" s="50"/>
      <c r="AU77" s="42"/>
      <c r="AV77" s="42"/>
      <c r="AW77" s="42"/>
      <c r="AX77" s="42"/>
      <c r="AY77" s="42"/>
      <c r="AZ77" s="42"/>
      <c r="BA77" s="42"/>
      <c r="BB77" s="42"/>
      <c r="BC77" s="42"/>
      <c r="BD77" s="42"/>
      <c r="BE77" s="42"/>
      <c r="BF77" s="42"/>
      <c r="BG77" s="42"/>
      <c r="BH77" s="42"/>
      <c r="BI77" s="42"/>
      <c r="BJ77" s="42"/>
      <c r="BK77" s="42"/>
      <c r="BL77" s="42"/>
      <c r="BM77" s="42"/>
    </row>
    <row r="78" spans="2:65" ht="15.95" customHeight="1">
      <c r="B78" s="42"/>
      <c r="C78" s="42"/>
      <c r="D78" s="42"/>
      <c r="E78" s="42"/>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50"/>
      <c r="AN78" s="42"/>
      <c r="AO78" s="42"/>
      <c r="AP78" s="42"/>
      <c r="AQ78" s="42"/>
      <c r="AR78" s="42"/>
      <c r="AS78" s="42"/>
      <c r="AT78" s="50"/>
      <c r="AU78" s="42"/>
      <c r="AV78" s="42"/>
      <c r="AW78" s="42"/>
      <c r="AX78" s="42"/>
      <c r="AY78" s="42"/>
      <c r="AZ78" s="42"/>
      <c r="BA78" s="42"/>
      <c r="BB78" s="42"/>
      <c r="BC78" s="42"/>
      <c r="BD78" s="42"/>
      <c r="BE78" s="42"/>
      <c r="BF78" s="42"/>
      <c r="BG78" s="42"/>
      <c r="BH78" s="42"/>
      <c r="BI78" s="42"/>
      <c r="BJ78" s="42"/>
      <c r="BK78" s="42"/>
      <c r="BL78" s="42"/>
      <c r="BM78" s="42"/>
    </row>
    <row r="79" spans="2:65" ht="15.95" customHeight="1">
      <c r="B79" s="42"/>
      <c r="C79" s="42"/>
      <c r="D79" s="42"/>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50"/>
      <c r="AN79" s="42"/>
      <c r="AO79" s="42"/>
      <c r="AP79" s="42"/>
      <c r="AQ79" s="42"/>
      <c r="AR79" s="42"/>
      <c r="AS79" s="42"/>
      <c r="AT79" s="50"/>
      <c r="AU79" s="42"/>
      <c r="AV79" s="42"/>
      <c r="AW79" s="42"/>
      <c r="AX79" s="42"/>
      <c r="AY79" s="42"/>
      <c r="AZ79" s="42"/>
      <c r="BA79" s="42"/>
      <c r="BB79" s="42"/>
      <c r="BC79" s="42"/>
      <c r="BD79" s="42"/>
      <c r="BE79" s="42"/>
      <c r="BF79" s="42"/>
      <c r="BG79" s="42"/>
      <c r="BH79" s="42"/>
      <c r="BI79" s="42"/>
      <c r="BJ79" s="42"/>
      <c r="BK79" s="42"/>
      <c r="BL79" s="42"/>
      <c r="BM79" s="42"/>
    </row>
    <row r="80" spans="2:65" ht="15.95" customHeight="1">
      <c r="B80" s="42"/>
      <c r="C80" s="42"/>
      <c r="D80" s="42"/>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50"/>
      <c r="AN80" s="42"/>
      <c r="AO80" s="42"/>
      <c r="AP80" s="42"/>
      <c r="AQ80" s="42"/>
      <c r="AR80" s="42"/>
      <c r="AS80" s="42"/>
      <c r="AT80" s="50"/>
      <c r="AU80" s="42"/>
      <c r="AV80" s="42"/>
      <c r="AW80" s="42"/>
      <c r="AX80" s="42"/>
      <c r="AY80" s="42"/>
      <c r="AZ80" s="42"/>
      <c r="BA80" s="42"/>
      <c r="BB80" s="42"/>
      <c r="BC80" s="42"/>
      <c r="BD80" s="42"/>
      <c r="BE80" s="42"/>
      <c r="BF80" s="42"/>
      <c r="BG80" s="42"/>
      <c r="BH80" s="42"/>
      <c r="BI80" s="42"/>
      <c r="BJ80" s="42"/>
      <c r="BK80" s="42"/>
      <c r="BL80" s="42"/>
      <c r="BM80" s="42"/>
    </row>
    <row r="81" spans="2:65" ht="15.95" customHeight="1">
      <c r="B81" s="42"/>
      <c r="C81" s="42"/>
      <c r="D81" s="42"/>
      <c r="E81" s="42"/>
      <c r="F81" s="42"/>
      <c r="G81" s="42"/>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50"/>
      <c r="AN81" s="42"/>
      <c r="AO81" s="42"/>
      <c r="AP81" s="42"/>
      <c r="AQ81" s="42"/>
      <c r="AR81" s="42"/>
      <c r="AS81" s="42"/>
      <c r="AT81" s="50"/>
      <c r="AU81" s="42"/>
      <c r="AV81" s="42"/>
      <c r="AW81" s="42"/>
      <c r="AX81" s="42"/>
      <c r="AY81" s="42"/>
      <c r="AZ81" s="42"/>
      <c r="BA81" s="42"/>
      <c r="BB81" s="42"/>
      <c r="BC81" s="42"/>
      <c r="BD81" s="42"/>
      <c r="BE81" s="42"/>
      <c r="BF81" s="42"/>
      <c r="BG81" s="42"/>
      <c r="BH81" s="42"/>
      <c r="BI81" s="42"/>
      <c r="BJ81" s="42"/>
      <c r="BK81" s="42"/>
      <c r="BL81" s="42"/>
      <c r="BM81" s="42"/>
    </row>
    <row r="82" spans="2:65" ht="15.95" customHeight="1">
      <c r="B82" s="42"/>
      <c r="C82" s="42"/>
      <c r="D82" s="42"/>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50"/>
      <c r="AN82" s="42"/>
      <c r="AO82" s="42"/>
      <c r="AP82" s="42"/>
      <c r="AQ82" s="42"/>
      <c r="AR82" s="42"/>
      <c r="AS82" s="42"/>
      <c r="AT82" s="50"/>
      <c r="AU82" s="42"/>
      <c r="AV82" s="42"/>
      <c r="AW82" s="42"/>
      <c r="AX82" s="42"/>
      <c r="AY82" s="42"/>
      <c r="AZ82" s="42"/>
      <c r="BA82" s="42"/>
      <c r="BB82" s="42"/>
      <c r="BC82" s="42"/>
      <c r="BD82" s="42"/>
      <c r="BE82" s="42"/>
      <c r="BF82" s="42"/>
      <c r="BG82" s="42"/>
      <c r="BH82" s="42"/>
      <c r="BI82" s="42"/>
      <c r="BJ82" s="42"/>
      <c r="BK82" s="42"/>
      <c r="BL82" s="42"/>
      <c r="BM82" s="42"/>
    </row>
    <row r="83" spans="2:65" ht="15.95" customHeight="1">
      <c r="B83" s="42"/>
      <c r="C83" s="42"/>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50"/>
      <c r="AN83" s="42"/>
      <c r="AO83" s="42"/>
      <c r="AP83" s="42"/>
      <c r="AQ83" s="42"/>
      <c r="AR83" s="42"/>
      <c r="AS83" s="42"/>
      <c r="AT83" s="50"/>
      <c r="AU83" s="42"/>
      <c r="AV83" s="42"/>
      <c r="AW83" s="42"/>
      <c r="AX83" s="42"/>
      <c r="AY83" s="42"/>
      <c r="AZ83" s="42"/>
      <c r="BA83" s="42"/>
      <c r="BB83" s="42"/>
      <c r="BC83" s="42"/>
      <c r="BD83" s="42"/>
      <c r="BE83" s="42"/>
      <c r="BF83" s="42"/>
      <c r="BG83" s="42"/>
      <c r="BH83" s="42"/>
      <c r="BI83" s="42"/>
      <c r="BJ83" s="42"/>
      <c r="BK83" s="42"/>
      <c r="BL83" s="42"/>
      <c r="BM83" s="42"/>
    </row>
    <row r="84" spans="2:65" ht="15.95" customHeight="1">
      <c r="B84" s="42"/>
      <c r="C84" s="42"/>
      <c r="D84" s="42"/>
      <c r="E84" s="42"/>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50"/>
      <c r="AN84" s="42"/>
      <c r="AO84" s="42"/>
      <c r="AP84" s="42"/>
      <c r="AQ84" s="42"/>
      <c r="AR84" s="42"/>
      <c r="AS84" s="42"/>
      <c r="AT84" s="50"/>
      <c r="AU84" s="42"/>
      <c r="AV84" s="42"/>
      <c r="AW84" s="42"/>
      <c r="AX84" s="42"/>
      <c r="AY84" s="42"/>
      <c r="AZ84" s="42"/>
      <c r="BA84" s="42"/>
      <c r="BB84" s="42"/>
      <c r="BC84" s="42"/>
      <c r="BD84" s="42"/>
      <c r="BE84" s="42"/>
      <c r="BF84" s="42"/>
      <c r="BG84" s="42"/>
      <c r="BH84" s="42"/>
      <c r="BI84" s="42"/>
      <c r="BJ84" s="42"/>
      <c r="BK84" s="42"/>
      <c r="BL84" s="42"/>
      <c r="BM84" s="42"/>
    </row>
    <row r="85" spans="2:65" ht="15.95" customHeight="1">
      <c r="B85" s="42"/>
      <c r="C85" s="42"/>
      <c r="D85" s="42"/>
      <c r="E85" s="42"/>
      <c r="F85" s="42"/>
      <c r="G85" s="42"/>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2"/>
      <c r="AM85" s="50"/>
      <c r="AN85" s="42"/>
      <c r="AO85" s="42"/>
      <c r="AP85" s="42"/>
      <c r="AQ85" s="42"/>
      <c r="AR85" s="42"/>
      <c r="AS85" s="42"/>
      <c r="AT85" s="50"/>
      <c r="AU85" s="42"/>
      <c r="AV85" s="42"/>
      <c r="AW85" s="42"/>
      <c r="AX85" s="42"/>
      <c r="AY85" s="42"/>
      <c r="AZ85" s="42"/>
      <c r="BA85" s="42"/>
      <c r="BB85" s="42"/>
      <c r="BC85" s="42"/>
      <c r="BD85" s="42"/>
      <c r="BE85" s="42"/>
      <c r="BF85" s="42"/>
      <c r="BG85" s="42"/>
      <c r="BH85" s="42"/>
      <c r="BI85" s="42"/>
      <c r="BJ85" s="42"/>
      <c r="BK85" s="42"/>
      <c r="BL85" s="42"/>
      <c r="BM85" s="42"/>
    </row>
    <row r="86" spans="2:65" ht="15.95" customHeight="1"/>
    <row r="87" spans="2:65" ht="15.95" customHeight="1"/>
    <row r="88" spans="2:65" ht="15.95" customHeight="1"/>
    <row r="89" spans="2:65" ht="15.95" customHeight="1"/>
    <row r="90" spans="2:65" ht="15.95" customHeight="1"/>
    <row r="91" spans="2:65" ht="15.95" customHeight="1"/>
    <row r="92" spans="2:65" ht="15.95" customHeight="1"/>
    <row r="93" spans="2:65" ht="15.95" customHeight="1"/>
    <row r="94" spans="2:65" ht="15.95" customHeight="1"/>
    <row r="95" spans="2:65" ht="15.95" customHeight="1"/>
    <row r="96" spans="2:65" ht="15.95" customHeight="1"/>
    <row r="97" ht="15.95" customHeight="1"/>
    <row r="98" ht="15.95" customHeight="1"/>
    <row r="99" ht="15.95" customHeight="1"/>
    <row r="100" ht="15.95" customHeight="1"/>
    <row r="101" ht="15.95" customHeight="1"/>
    <row r="102" ht="15.95" customHeight="1"/>
    <row r="103" ht="15.95" customHeight="1"/>
    <row r="104" ht="15.95" customHeight="1"/>
    <row r="105" ht="15.95" customHeight="1"/>
    <row r="106" ht="15.95" customHeight="1"/>
    <row r="107" ht="15.95" customHeight="1"/>
    <row r="108" ht="15.95" customHeight="1"/>
    <row r="109" ht="15.95" customHeight="1"/>
    <row r="110" ht="15.95" customHeight="1"/>
    <row r="111" ht="15.95" customHeight="1"/>
    <row r="112" ht="15.95" customHeight="1"/>
    <row r="113" ht="15.95" customHeight="1"/>
    <row r="114" ht="15.95" customHeight="1"/>
    <row r="115" ht="15.95" customHeight="1"/>
    <row r="116" ht="15.95" customHeight="1"/>
    <row r="117" ht="15.95" customHeight="1"/>
    <row r="118" ht="15.95" customHeight="1"/>
    <row r="119" ht="15.95" customHeight="1"/>
    <row r="120" ht="15.95" customHeight="1"/>
    <row r="121" ht="15.95" customHeight="1"/>
    <row r="122" ht="15.95" customHeight="1"/>
    <row r="123" ht="15.95" customHeight="1"/>
    <row r="124" ht="15.95" customHeight="1"/>
    <row r="125" ht="15.95" customHeight="1"/>
    <row r="126" ht="15.95" customHeight="1"/>
    <row r="127" ht="15.95" customHeight="1"/>
    <row r="128" ht="15.95" customHeight="1"/>
    <row r="129" ht="15.95" customHeight="1"/>
    <row r="130" ht="15.95" customHeight="1"/>
    <row r="131" ht="15.95" customHeight="1"/>
    <row r="132" ht="15.95" customHeight="1"/>
    <row r="133" ht="15.95" customHeight="1"/>
    <row r="134" ht="15.95" customHeight="1"/>
    <row r="135" ht="15.95" customHeight="1"/>
    <row r="136" ht="15.95" customHeight="1"/>
    <row r="137" ht="15.95" customHeight="1"/>
    <row r="138" ht="15.95" customHeight="1"/>
    <row r="139" ht="15.95" customHeight="1"/>
    <row r="140" ht="15.95" customHeight="1"/>
    <row r="141" ht="15.95" customHeight="1"/>
    <row r="142" ht="15.95" customHeight="1"/>
    <row r="143" ht="15.95" customHeight="1"/>
    <row r="144" ht="15.95" customHeight="1"/>
    <row r="145" ht="15.95" customHeight="1"/>
    <row r="146" ht="15.95" customHeight="1"/>
    <row r="147" ht="15.95" customHeight="1"/>
    <row r="148" ht="15.95" customHeight="1"/>
    <row r="149" ht="15.95" customHeight="1"/>
    <row r="150" ht="15.95" customHeight="1"/>
    <row r="151" ht="15.95" customHeight="1"/>
    <row r="152" ht="15.95" customHeight="1"/>
    <row r="153" ht="15.95" customHeight="1"/>
    <row r="154" ht="15.95" customHeight="1"/>
    <row r="155" ht="15.95" customHeight="1"/>
    <row r="156" ht="15.95" customHeight="1"/>
    <row r="157" ht="15.95" customHeight="1"/>
    <row r="158" ht="15.95" customHeight="1"/>
    <row r="159" ht="15.95" customHeight="1"/>
    <row r="160" ht="15.95" customHeight="1"/>
    <row r="161" ht="15.95" customHeight="1"/>
    <row r="162" ht="15.95" customHeight="1"/>
    <row r="163" ht="15.95" customHeight="1"/>
    <row r="164" ht="15.95" customHeight="1"/>
    <row r="165" ht="15.95" customHeight="1"/>
    <row r="166" ht="15.95" customHeight="1"/>
    <row r="167" ht="15.95" customHeight="1"/>
    <row r="168" ht="15.95" customHeight="1"/>
    <row r="169" ht="15.95" customHeight="1"/>
    <row r="170" ht="15.95" customHeight="1"/>
    <row r="171" ht="15.95" customHeight="1"/>
    <row r="172" ht="15.95" customHeight="1"/>
    <row r="173" ht="15.95" customHeight="1"/>
    <row r="174" ht="15.95" customHeight="1"/>
    <row r="175" ht="15.95" customHeight="1"/>
    <row r="176" ht="15.95" customHeight="1"/>
    <row r="177" ht="15.95" customHeight="1"/>
    <row r="178" ht="15.95" customHeight="1"/>
    <row r="179" ht="15.95" customHeight="1"/>
    <row r="180" ht="15.95" customHeight="1"/>
    <row r="181" ht="15.95" customHeight="1"/>
    <row r="182" ht="15.95" customHeight="1"/>
    <row r="183" ht="15.95" customHeight="1"/>
    <row r="184" ht="15.95" customHeight="1"/>
    <row r="185" ht="15.95" customHeight="1"/>
    <row r="186" ht="15.95" customHeight="1"/>
    <row r="187" ht="15.95" customHeight="1"/>
    <row r="188" ht="15.95" customHeight="1"/>
    <row r="189" ht="15.95" customHeight="1"/>
    <row r="190" ht="15.95" customHeight="1"/>
    <row r="191" ht="15.95" customHeight="1"/>
    <row r="192" ht="15.95" customHeight="1"/>
    <row r="193" ht="15.95" customHeight="1"/>
    <row r="194" ht="15.95" customHeight="1"/>
    <row r="195" ht="15.95" customHeight="1"/>
    <row r="196" ht="15.95" customHeight="1"/>
    <row r="197" ht="15.95" customHeight="1"/>
    <row r="198" ht="15.95" customHeight="1"/>
    <row r="199" ht="15.95" customHeight="1"/>
    <row r="200" ht="15.95" customHeight="1"/>
    <row r="201" ht="15.95" customHeight="1"/>
    <row r="202" ht="15.95" customHeight="1"/>
    <row r="203" ht="15.95" customHeight="1"/>
    <row r="204" ht="15.95" customHeight="1"/>
    <row r="205" ht="15.95" customHeight="1"/>
    <row r="206" ht="15.95" customHeight="1"/>
    <row r="207" ht="15.95" customHeight="1"/>
    <row r="208" ht="15.95" customHeight="1"/>
    <row r="209" ht="15.95" customHeight="1"/>
    <row r="210" ht="15.95" customHeight="1"/>
    <row r="211" ht="15.95" customHeight="1"/>
    <row r="212" ht="15.95" customHeight="1"/>
    <row r="213" ht="15.95" customHeight="1"/>
    <row r="214" ht="15.95" customHeight="1"/>
    <row r="215" ht="15.95" customHeight="1"/>
    <row r="216" ht="15.95" customHeight="1"/>
    <row r="217" ht="15.95" customHeight="1"/>
    <row r="218" ht="15.95" customHeight="1"/>
    <row r="219" ht="15.95" customHeight="1"/>
    <row r="220" ht="15.95" customHeight="1"/>
    <row r="221" ht="15.95" customHeight="1"/>
    <row r="222" ht="15.95" customHeight="1"/>
    <row r="223" ht="15.95" customHeight="1"/>
    <row r="224" ht="15.95" customHeight="1"/>
    <row r="225" ht="15.95" customHeight="1"/>
    <row r="226" ht="15.95" customHeight="1"/>
    <row r="227" ht="15.95" customHeight="1"/>
    <row r="228" ht="15.95" customHeight="1"/>
    <row r="229" ht="15.95" customHeight="1"/>
    <row r="230" ht="15.95" customHeight="1"/>
    <row r="231" ht="15.95" customHeight="1"/>
    <row r="232" ht="15.95" customHeight="1"/>
    <row r="233" ht="15.95" customHeight="1"/>
    <row r="234" ht="15.95" customHeight="1"/>
    <row r="235" ht="15.95" customHeight="1"/>
    <row r="236" ht="15.95" customHeight="1"/>
    <row r="237" ht="15.95" customHeight="1"/>
    <row r="238" ht="15.95" customHeight="1"/>
    <row r="239" ht="15.95" customHeight="1"/>
    <row r="240" ht="15.95" customHeight="1"/>
    <row r="241" ht="15.95" customHeight="1"/>
    <row r="242" ht="15.95" customHeight="1"/>
    <row r="243" ht="15.95" customHeight="1"/>
    <row r="244" ht="15.95" customHeight="1"/>
    <row r="245" ht="15.95" customHeight="1"/>
    <row r="246" ht="15.95" customHeight="1"/>
    <row r="247" ht="15.95" customHeight="1"/>
    <row r="248" ht="15.95" customHeight="1"/>
    <row r="249" ht="15.95" customHeight="1"/>
    <row r="250" ht="15.95" customHeight="1"/>
    <row r="251" ht="15.95" customHeight="1"/>
    <row r="252" ht="15.95" customHeight="1"/>
    <row r="253" ht="15.95" customHeight="1"/>
    <row r="254" ht="15.95" customHeight="1"/>
    <row r="255" ht="15.95" customHeight="1"/>
    <row r="256" ht="15.95" customHeight="1"/>
    <row r="257" ht="15.95" customHeight="1"/>
    <row r="258" ht="15.95" customHeight="1"/>
    <row r="259" ht="15.95" customHeight="1"/>
    <row r="260" ht="15.95" customHeight="1"/>
    <row r="261" ht="15.95" customHeight="1"/>
    <row r="262" ht="15.95" customHeight="1"/>
    <row r="263" ht="15.95" customHeight="1"/>
    <row r="264" ht="15.95" customHeight="1"/>
    <row r="265" ht="15.95" customHeight="1"/>
    <row r="266" ht="15.95" customHeight="1"/>
    <row r="267" ht="15.95" customHeight="1"/>
    <row r="268" ht="15.95" customHeight="1"/>
    <row r="269" ht="15.95" customHeight="1"/>
    <row r="270" ht="15.95" customHeight="1"/>
    <row r="271" ht="15.95" customHeight="1"/>
    <row r="272" ht="15.95" customHeight="1"/>
    <row r="273" ht="15.95" customHeight="1"/>
    <row r="274" ht="15.95" customHeight="1"/>
    <row r="275" ht="15.95" customHeight="1"/>
    <row r="276" ht="15.95" customHeight="1"/>
    <row r="277" ht="15.95" customHeight="1"/>
    <row r="278" ht="15.95" customHeight="1"/>
    <row r="279" ht="15.95" customHeight="1"/>
    <row r="280" ht="15.95" customHeight="1"/>
    <row r="281" ht="15.95" customHeight="1"/>
    <row r="282" ht="15.95" customHeight="1"/>
    <row r="283" ht="15.95" customHeight="1"/>
    <row r="284" ht="15.95" customHeight="1"/>
    <row r="285" ht="15.95" customHeight="1"/>
    <row r="286" ht="15.95" customHeight="1"/>
    <row r="287" ht="15.95" customHeight="1"/>
    <row r="288" ht="15.95" customHeight="1"/>
    <row r="289" ht="15.95" customHeight="1"/>
    <row r="290" ht="15.95" customHeight="1"/>
    <row r="291" ht="15.95" customHeight="1"/>
    <row r="292" ht="15.95" customHeight="1"/>
    <row r="293" ht="15.95" customHeight="1"/>
    <row r="294" ht="15.95" customHeight="1"/>
    <row r="295" ht="15.95" customHeight="1"/>
    <row r="296" ht="15.95" customHeight="1"/>
    <row r="297" ht="15.95" customHeight="1"/>
    <row r="298" ht="15.95" customHeight="1"/>
    <row r="299" ht="15.95" customHeight="1"/>
    <row r="300" ht="15.95" customHeight="1"/>
    <row r="301" ht="15.95" customHeight="1"/>
    <row r="302" ht="15.95" customHeight="1"/>
    <row r="303" ht="15.95" customHeight="1"/>
    <row r="304" ht="15.95" customHeight="1"/>
    <row r="305" ht="15.95" customHeight="1"/>
    <row r="306" ht="15.95" customHeight="1"/>
    <row r="307" ht="15.95" customHeight="1"/>
    <row r="308" ht="15.95" customHeight="1"/>
    <row r="309" ht="15.95" customHeight="1"/>
    <row r="310" ht="15.95" customHeight="1"/>
    <row r="311" ht="15.95" customHeight="1"/>
    <row r="312" ht="15.95" customHeight="1"/>
    <row r="313" ht="15.95" customHeight="1"/>
    <row r="314" ht="15.95" customHeight="1"/>
    <row r="315" ht="15.95" customHeight="1"/>
    <row r="316" ht="15.95" customHeight="1"/>
    <row r="317" ht="15.95" customHeight="1"/>
    <row r="318" ht="15.95" customHeight="1"/>
    <row r="319" ht="15.95" customHeight="1"/>
    <row r="320" ht="15.95" customHeight="1"/>
    <row r="321" ht="15.95" customHeight="1"/>
    <row r="322" ht="15.95" customHeight="1"/>
    <row r="323" ht="15.95" customHeight="1"/>
    <row r="324" ht="15.95" customHeight="1"/>
    <row r="325" ht="15.95" customHeight="1"/>
    <row r="326" ht="15.95" customHeight="1"/>
    <row r="327" ht="15.95" customHeight="1"/>
    <row r="328" ht="15.95" customHeight="1"/>
    <row r="329" ht="15.95" customHeight="1"/>
    <row r="330" ht="15.95" customHeight="1"/>
    <row r="331" ht="15.95" customHeight="1"/>
    <row r="332" ht="15.95" customHeight="1"/>
    <row r="333" ht="15.95" customHeight="1"/>
    <row r="334" ht="15.95" customHeight="1"/>
    <row r="335" ht="15.95" customHeight="1"/>
    <row r="336" ht="15.95" customHeight="1"/>
    <row r="337" ht="15.95" customHeight="1"/>
    <row r="338" ht="15.95" customHeight="1"/>
    <row r="339" ht="15.95" customHeight="1"/>
    <row r="340" ht="15.95" customHeight="1"/>
    <row r="341" ht="15.95" customHeight="1"/>
    <row r="342" ht="15.95" customHeight="1"/>
    <row r="343" ht="15.95" customHeight="1"/>
    <row r="344" ht="15.95" customHeight="1"/>
    <row r="345" ht="15.95" customHeight="1"/>
    <row r="346" ht="15.95" customHeight="1"/>
    <row r="347" ht="15.95" customHeight="1"/>
    <row r="348" ht="15.95" customHeight="1"/>
    <row r="349" ht="15.95" customHeight="1"/>
    <row r="350" ht="15.95" customHeight="1"/>
    <row r="351" ht="15.95" customHeight="1"/>
    <row r="352" ht="15.95" customHeight="1"/>
    <row r="353" ht="15.95" customHeight="1"/>
    <row r="354" ht="15.95" customHeight="1"/>
    <row r="355" ht="15.95" customHeight="1"/>
    <row r="356" ht="15.95" customHeight="1"/>
    <row r="357" ht="15.95" customHeight="1"/>
    <row r="358" ht="15.95" customHeight="1"/>
    <row r="359" ht="15.95" customHeight="1"/>
    <row r="360" ht="15.95" customHeight="1"/>
    <row r="361" ht="15.95" customHeight="1"/>
    <row r="362" ht="15.95" customHeight="1"/>
    <row r="363" ht="15.95" customHeight="1"/>
    <row r="364" ht="15.95" customHeight="1"/>
    <row r="365" ht="15.95" customHeight="1"/>
    <row r="366" ht="15.95" customHeight="1"/>
    <row r="367" ht="15.95" customHeight="1"/>
    <row r="368" ht="15.95" customHeight="1"/>
    <row r="369" ht="15.95" customHeight="1"/>
    <row r="370" ht="15.95" customHeight="1"/>
    <row r="371" ht="15.95" customHeight="1"/>
    <row r="372" ht="15.95" customHeight="1"/>
    <row r="373" ht="15.95" customHeight="1"/>
    <row r="374" ht="15.95" customHeight="1"/>
    <row r="375" ht="15.95" customHeight="1"/>
    <row r="376" ht="15.95" customHeight="1"/>
    <row r="377" ht="15.95" customHeight="1"/>
    <row r="378" ht="15.95" customHeight="1"/>
    <row r="379" ht="15.95" customHeight="1"/>
    <row r="380" ht="15.95" customHeight="1"/>
    <row r="381" ht="15.95" customHeight="1"/>
    <row r="382" ht="15.95" customHeight="1"/>
    <row r="383" ht="15.95" customHeight="1"/>
    <row r="384" ht="15.95" customHeight="1"/>
    <row r="385" ht="15.95" customHeight="1"/>
    <row r="386" ht="15.95" customHeight="1"/>
    <row r="387" ht="15.95" customHeight="1"/>
    <row r="388" ht="15.95" customHeight="1"/>
    <row r="389" ht="15.95" customHeight="1"/>
    <row r="390" ht="15.95" customHeight="1"/>
    <row r="391" ht="15.95" customHeight="1"/>
    <row r="392" ht="15.95" customHeight="1"/>
    <row r="393" ht="15.95" customHeight="1"/>
    <row r="394" ht="15.95" customHeight="1"/>
    <row r="395" ht="15.95" customHeight="1"/>
    <row r="396" ht="15.95" customHeight="1"/>
    <row r="397" ht="15.95" customHeight="1"/>
    <row r="398" ht="15.95" customHeight="1"/>
    <row r="399" ht="15.95" customHeight="1"/>
    <row r="400" ht="15.95" customHeight="1"/>
    <row r="401" ht="15.95" customHeight="1"/>
    <row r="402" ht="15.95" customHeight="1"/>
    <row r="403" ht="15.95" customHeight="1"/>
    <row r="404" ht="15.95" customHeight="1"/>
    <row r="405" ht="15.95" customHeight="1"/>
    <row r="406" ht="15.95" customHeight="1"/>
    <row r="407" ht="15.95" customHeight="1"/>
    <row r="408" ht="15.95" customHeight="1"/>
    <row r="409" ht="15.95" customHeight="1"/>
    <row r="410" ht="15.95" customHeight="1"/>
    <row r="411" ht="15.95" customHeight="1"/>
    <row r="412" ht="15.95" customHeight="1"/>
    <row r="413" ht="15.95" customHeight="1"/>
    <row r="414" ht="15.95" customHeight="1"/>
    <row r="415" ht="15.95" customHeight="1"/>
    <row r="416" ht="15.95" customHeight="1"/>
    <row r="417" ht="15.95" customHeight="1"/>
    <row r="418" ht="15.95" customHeight="1"/>
    <row r="419" ht="15.95" customHeight="1"/>
    <row r="420" ht="15.95" customHeight="1"/>
    <row r="421" ht="15.95" customHeight="1"/>
    <row r="422" ht="15.95" customHeight="1"/>
    <row r="423" ht="15.95" customHeight="1"/>
    <row r="424" ht="15.95" customHeight="1"/>
    <row r="425" ht="15.95" customHeight="1"/>
    <row r="426" ht="15.95" customHeight="1"/>
    <row r="427" ht="15.95" customHeight="1"/>
    <row r="428" ht="15.95" customHeight="1"/>
    <row r="429" ht="15.95" customHeight="1"/>
    <row r="430" ht="15.95" customHeight="1"/>
    <row r="431" ht="15.95" customHeight="1"/>
    <row r="432" ht="15.95" customHeight="1"/>
    <row r="433" ht="15.95" customHeight="1"/>
    <row r="434" ht="15.95" customHeight="1"/>
    <row r="435" ht="15.95" customHeight="1"/>
    <row r="436" ht="15.95" customHeight="1"/>
    <row r="437" ht="15.95" customHeight="1"/>
    <row r="438" ht="15.95" customHeight="1"/>
    <row r="439" ht="15.95" customHeight="1"/>
    <row r="440" ht="15.95" customHeight="1"/>
    <row r="441" ht="15.95" customHeight="1"/>
    <row r="442" ht="15.95" customHeight="1"/>
    <row r="443" ht="15.95" customHeight="1"/>
    <row r="444" ht="15.95" customHeight="1"/>
    <row r="445" ht="15.95" customHeight="1"/>
    <row r="446" ht="15.95" customHeight="1"/>
    <row r="447" ht="15.95" customHeight="1"/>
    <row r="448" ht="15.95" customHeight="1"/>
    <row r="449" ht="15.95" customHeight="1"/>
    <row r="450" ht="15.95" customHeight="1"/>
    <row r="451" ht="15.95" customHeight="1"/>
    <row r="452" ht="15.95" customHeight="1"/>
    <row r="453" ht="15.95" customHeight="1"/>
    <row r="454" ht="15.95" customHeight="1"/>
    <row r="455" ht="15.95" customHeight="1"/>
    <row r="456" ht="15.95" customHeight="1"/>
    <row r="457" ht="15.95" customHeight="1"/>
    <row r="458" ht="15.95" customHeight="1"/>
    <row r="459" ht="15.95" customHeight="1"/>
    <row r="460" ht="15.95" customHeight="1"/>
    <row r="461" ht="15.95" customHeight="1"/>
    <row r="462" ht="15.95" customHeight="1"/>
    <row r="463" ht="15.95" customHeight="1"/>
    <row r="464" ht="15.95" customHeight="1"/>
    <row r="465" ht="15.95" customHeight="1"/>
    <row r="466" ht="15.95" customHeight="1"/>
    <row r="467" ht="15.95" customHeight="1"/>
    <row r="468" ht="15.95" customHeight="1"/>
    <row r="469" ht="15.95" customHeight="1"/>
    <row r="470" ht="15.95" customHeight="1"/>
    <row r="471" ht="15.95" customHeight="1"/>
    <row r="472" ht="15.95" customHeight="1"/>
    <row r="473" ht="15.95" customHeight="1"/>
    <row r="474" ht="15.95" customHeight="1"/>
    <row r="475" ht="15.95" customHeight="1"/>
    <row r="476" ht="15.95" customHeight="1"/>
    <row r="477" ht="15.95" customHeight="1"/>
    <row r="478" ht="15.95" customHeight="1"/>
    <row r="479" ht="15.95" customHeight="1"/>
    <row r="480" ht="15.95" customHeight="1"/>
    <row r="481" ht="15.95" customHeight="1"/>
    <row r="482" ht="15.95" customHeight="1"/>
    <row r="483" ht="15.95" customHeight="1"/>
    <row r="484" ht="15.95" customHeight="1"/>
    <row r="485" ht="15.95" customHeight="1"/>
    <row r="486" ht="15.95" customHeight="1"/>
    <row r="487" ht="15.95" customHeight="1"/>
    <row r="488" ht="15.95" customHeight="1"/>
    <row r="489" ht="15.95" customHeight="1"/>
    <row r="490" ht="15.95" customHeight="1"/>
    <row r="491" ht="15.95" customHeight="1"/>
    <row r="492" ht="15.95" customHeight="1"/>
    <row r="493" ht="15.95" customHeight="1"/>
    <row r="494" ht="15.95" customHeight="1"/>
    <row r="495" ht="15.95" customHeight="1"/>
    <row r="496" ht="15.95" customHeight="1"/>
    <row r="497" ht="15.95" customHeight="1"/>
    <row r="498" ht="15.95" customHeight="1"/>
    <row r="499" ht="15.95" customHeight="1"/>
    <row r="500" ht="15.95" customHeight="1"/>
    <row r="501" ht="15.95" customHeight="1"/>
    <row r="502" ht="15.95" customHeight="1"/>
    <row r="503" ht="15.95" customHeight="1"/>
    <row r="504" ht="15.95" customHeight="1"/>
    <row r="505" ht="15.95" customHeight="1"/>
    <row r="506" ht="15.95" customHeight="1"/>
    <row r="507" ht="15.95" customHeight="1"/>
    <row r="508" ht="15.95" customHeight="1"/>
    <row r="509" ht="15.95" customHeight="1"/>
    <row r="510" ht="15.95" customHeight="1"/>
    <row r="511" ht="15.95" customHeight="1"/>
    <row r="512" ht="15.95" customHeight="1"/>
    <row r="513" ht="15.95" customHeight="1"/>
    <row r="514" ht="15.95" customHeight="1"/>
    <row r="515" ht="15.95" customHeight="1"/>
    <row r="516" ht="15.95" customHeight="1"/>
    <row r="517" ht="15.95" customHeight="1"/>
    <row r="518" ht="15.95" customHeight="1"/>
    <row r="519" ht="15.95" customHeight="1"/>
    <row r="520" ht="15.95" customHeight="1"/>
    <row r="521" ht="15.95" customHeight="1"/>
    <row r="522" ht="15.95" customHeight="1"/>
    <row r="523" ht="15.95" customHeight="1"/>
    <row r="524" ht="15.95" customHeight="1"/>
    <row r="525" ht="15.95" customHeight="1"/>
    <row r="526" ht="15.95" customHeight="1"/>
    <row r="527" ht="15.95" customHeight="1"/>
    <row r="528" ht="15.95" customHeight="1"/>
    <row r="529" ht="15.95" customHeight="1"/>
    <row r="530" ht="15.95" customHeight="1"/>
    <row r="531" ht="15.95" customHeight="1"/>
    <row r="532" ht="15.95" customHeight="1"/>
    <row r="533" ht="15.95" customHeight="1"/>
    <row r="534" ht="15.95" customHeight="1"/>
    <row r="535" ht="15.95" customHeight="1"/>
    <row r="536" ht="15.95" customHeight="1"/>
    <row r="537" ht="15.95" customHeight="1"/>
    <row r="538" ht="15.95" customHeight="1"/>
    <row r="539" ht="15.95" customHeight="1"/>
    <row r="540" ht="15.95" customHeight="1"/>
    <row r="541" ht="15.95" customHeight="1"/>
    <row r="542" ht="15.95" customHeight="1"/>
    <row r="543" ht="15.95" customHeight="1"/>
    <row r="544" ht="15.95" customHeight="1"/>
    <row r="545" ht="15.95" customHeight="1"/>
    <row r="546" ht="15.95" customHeight="1"/>
    <row r="547" ht="15.95" customHeight="1"/>
    <row r="548" ht="15.95" customHeight="1"/>
    <row r="549" ht="15.95" customHeight="1"/>
    <row r="550" ht="15.95" customHeight="1"/>
    <row r="551" ht="15.95" customHeight="1"/>
    <row r="552" ht="15.95" customHeight="1"/>
    <row r="553" ht="15.95" customHeight="1"/>
    <row r="554" ht="15.95" customHeight="1"/>
    <row r="555" ht="15.95" customHeight="1"/>
    <row r="556" ht="15.95" customHeight="1"/>
    <row r="557" ht="15.95" customHeight="1"/>
    <row r="558" ht="15.95" customHeight="1"/>
    <row r="559" ht="15.95" customHeight="1"/>
    <row r="560" ht="15.95" customHeight="1"/>
    <row r="561" ht="15.95" customHeight="1"/>
    <row r="562" ht="15.95" customHeight="1"/>
    <row r="563" ht="15.95" customHeight="1"/>
    <row r="564" ht="15.95" customHeight="1"/>
    <row r="565" ht="15.95" customHeight="1"/>
    <row r="566" ht="15.95" customHeight="1"/>
    <row r="567" ht="15.95" customHeight="1"/>
    <row r="568" ht="15.95" customHeight="1"/>
    <row r="569" ht="15.95" customHeight="1"/>
    <row r="570" ht="15.95" customHeight="1"/>
    <row r="571" ht="15.95" customHeight="1"/>
    <row r="572" ht="15.95" customHeight="1"/>
    <row r="573" ht="15.95" customHeight="1"/>
    <row r="574" ht="15.95" customHeight="1"/>
    <row r="575" ht="15.95" customHeight="1"/>
    <row r="576" ht="15.95" customHeight="1"/>
    <row r="577" ht="15.95" customHeight="1"/>
    <row r="578" ht="15.95" customHeight="1"/>
    <row r="579" ht="15.95" customHeight="1"/>
    <row r="580" ht="15.95" customHeight="1"/>
    <row r="581" ht="15.95" customHeight="1"/>
    <row r="582" ht="15.95" customHeight="1"/>
    <row r="583" ht="15.95" customHeight="1"/>
    <row r="584" ht="15.95" customHeight="1"/>
    <row r="585" ht="15.95" customHeight="1"/>
    <row r="586" ht="15.95" customHeight="1"/>
    <row r="587" ht="15.95" customHeight="1"/>
    <row r="588" ht="15.95" customHeight="1"/>
    <row r="589" ht="15.95" customHeight="1"/>
    <row r="590" ht="15.95" customHeight="1"/>
    <row r="591" ht="15.95" customHeight="1"/>
    <row r="592" ht="15.95" customHeight="1"/>
    <row r="593" ht="15.95" customHeight="1"/>
    <row r="594" ht="15.95" customHeight="1"/>
    <row r="595" ht="15.95" customHeight="1"/>
    <row r="596" ht="15.95" customHeight="1"/>
    <row r="597" ht="15.95" customHeight="1"/>
    <row r="598" ht="15.95" customHeight="1"/>
    <row r="599" ht="15.95" customHeight="1"/>
    <row r="600" ht="15.95" customHeight="1"/>
    <row r="601" ht="15.95" customHeight="1"/>
    <row r="602" ht="15.95" customHeight="1"/>
    <row r="603" ht="15.95" customHeight="1"/>
    <row r="604" ht="15.95" customHeight="1"/>
    <row r="605" ht="15.95" customHeight="1"/>
    <row r="606" ht="15.95" customHeight="1"/>
    <row r="607" ht="15.95" customHeight="1"/>
    <row r="608" ht="15.95" customHeight="1"/>
    <row r="609" ht="15.95" customHeight="1"/>
    <row r="610" ht="15.95" customHeight="1"/>
    <row r="611" ht="15.95" customHeight="1"/>
    <row r="612" ht="15.95" customHeight="1"/>
    <row r="613" ht="15.95" customHeight="1"/>
    <row r="614" ht="15.95" customHeight="1"/>
    <row r="615" ht="15.95" customHeight="1"/>
    <row r="616" ht="15.95" customHeight="1"/>
    <row r="617" ht="15.95" customHeight="1"/>
    <row r="618" ht="15.95" customHeight="1"/>
    <row r="619" ht="15.95" customHeight="1"/>
    <row r="620" ht="15.95" customHeight="1"/>
    <row r="621" ht="15.95" customHeight="1"/>
    <row r="622" ht="15.95" customHeight="1"/>
    <row r="623" ht="15.95" customHeight="1"/>
    <row r="624" ht="15.95" customHeight="1"/>
    <row r="625" ht="15.95" customHeight="1"/>
    <row r="626" ht="15.95" customHeight="1"/>
    <row r="627" ht="15.95" customHeight="1"/>
    <row r="628" ht="15.95" customHeight="1"/>
    <row r="629" ht="15.95" customHeight="1"/>
    <row r="630" ht="15.95" customHeight="1"/>
    <row r="631" ht="15.95" customHeight="1"/>
    <row r="632" ht="15.95" customHeight="1"/>
    <row r="633" ht="15.95" customHeight="1"/>
    <row r="634" ht="15.95" customHeight="1"/>
    <row r="635" ht="15.95" customHeight="1"/>
    <row r="636" ht="15.95" customHeight="1"/>
    <row r="637" ht="15.95" customHeight="1"/>
    <row r="638" ht="15.95" customHeight="1"/>
    <row r="639" ht="15.95" customHeight="1"/>
    <row r="640" ht="15.95" customHeight="1"/>
    <row r="641" ht="15.95" customHeight="1"/>
    <row r="642" ht="15.95" customHeight="1"/>
    <row r="643" ht="15.95" customHeight="1"/>
    <row r="644" ht="15.95" customHeight="1"/>
    <row r="645" ht="15.95" customHeight="1"/>
    <row r="646" ht="15.95" customHeight="1"/>
    <row r="647" ht="15.95" customHeight="1"/>
    <row r="648" ht="15.95" customHeight="1"/>
    <row r="649" ht="15.95" customHeight="1"/>
    <row r="650" ht="15.95" customHeight="1"/>
    <row r="651" ht="15.95" customHeight="1"/>
    <row r="652" ht="15.95" customHeight="1"/>
    <row r="653" ht="15.95" customHeight="1"/>
    <row r="654" ht="15.95" customHeight="1"/>
    <row r="655" ht="15.95" customHeight="1"/>
    <row r="656" ht="15.95" customHeight="1"/>
    <row r="657" ht="15.95" customHeight="1"/>
    <row r="658" ht="15.95" customHeight="1"/>
    <row r="659" ht="15.95" customHeight="1"/>
    <row r="660" ht="15.95" customHeight="1"/>
    <row r="661" ht="15.95" customHeight="1"/>
    <row r="662" ht="15.95" customHeight="1"/>
    <row r="663" ht="15.95" customHeight="1"/>
    <row r="664" ht="15.95" customHeight="1"/>
    <row r="665" ht="15.95" customHeight="1"/>
    <row r="666" ht="15.95" customHeight="1"/>
    <row r="667" ht="15.95" customHeight="1"/>
    <row r="668" ht="15.95" customHeight="1"/>
    <row r="669" ht="15.95" customHeight="1"/>
    <row r="670" ht="15.95" customHeight="1"/>
    <row r="671" ht="15.95" customHeight="1"/>
    <row r="672" ht="15.95" customHeight="1"/>
    <row r="673" ht="15.95" customHeight="1"/>
    <row r="674" ht="15.95" customHeight="1"/>
    <row r="675" ht="15.95" customHeight="1"/>
    <row r="676" ht="15.95" customHeight="1"/>
    <row r="677" ht="15.95" customHeight="1"/>
    <row r="678" ht="15.95" customHeight="1"/>
    <row r="679" ht="15.95" customHeight="1"/>
    <row r="680" ht="15.95" customHeight="1"/>
    <row r="681" ht="15.95" customHeight="1"/>
    <row r="682" ht="15.95" customHeight="1"/>
    <row r="683" ht="15.95" customHeight="1"/>
    <row r="684" ht="15.95" customHeight="1"/>
    <row r="685" ht="15.95" customHeight="1"/>
    <row r="686" ht="15.95" customHeight="1"/>
    <row r="687" ht="15.95" customHeight="1"/>
    <row r="688" ht="15.95" customHeight="1"/>
    <row r="689" ht="15.95" customHeight="1"/>
    <row r="690" ht="15.95" customHeight="1"/>
    <row r="691" ht="15.95" customHeight="1"/>
    <row r="692" ht="15.95" customHeight="1"/>
    <row r="693" ht="15.95" customHeight="1"/>
    <row r="694" ht="15.95" customHeight="1"/>
    <row r="695" ht="15.95" customHeight="1"/>
    <row r="696" ht="15.95" customHeight="1"/>
    <row r="697" ht="15.95" customHeight="1"/>
    <row r="698" ht="15.95" customHeight="1"/>
    <row r="699" ht="15.95" customHeight="1"/>
    <row r="700" ht="15.95" customHeight="1"/>
    <row r="701" ht="15.95" customHeight="1"/>
    <row r="702" ht="15.95" customHeight="1"/>
    <row r="703" ht="15.95" customHeight="1"/>
    <row r="704" ht="15.95" customHeight="1"/>
    <row r="705" ht="15.95" customHeight="1"/>
    <row r="706" ht="15.95" customHeight="1"/>
    <row r="707" ht="15.95" customHeight="1"/>
    <row r="708" ht="15.95" customHeight="1"/>
    <row r="709" ht="15.95" customHeight="1"/>
    <row r="710" ht="15.95" customHeight="1"/>
    <row r="711" ht="15.95" customHeight="1"/>
    <row r="712" ht="15.95" customHeight="1"/>
    <row r="713" ht="15.95" customHeight="1"/>
    <row r="714" ht="15.95" customHeight="1"/>
    <row r="715" ht="15.95" customHeight="1"/>
    <row r="716" ht="15.95" customHeight="1"/>
    <row r="717" ht="15.95" customHeight="1"/>
    <row r="718" ht="15.95" customHeight="1"/>
    <row r="719" ht="15.95" customHeight="1"/>
    <row r="720" ht="15.95" customHeight="1"/>
    <row r="721" ht="15.95" customHeight="1"/>
    <row r="722" ht="15.95" customHeight="1"/>
    <row r="723" ht="15.95" customHeight="1"/>
    <row r="724" ht="15.95" customHeight="1"/>
    <row r="725" ht="15.95" customHeight="1"/>
    <row r="726" ht="15.95" customHeight="1"/>
    <row r="727" ht="15.95" customHeight="1"/>
    <row r="728" ht="15.95" customHeight="1"/>
    <row r="729" ht="15.95" customHeight="1"/>
    <row r="730" ht="15.95" customHeight="1"/>
    <row r="731" ht="15.95" customHeight="1"/>
    <row r="732" ht="15.95" customHeight="1"/>
    <row r="733" ht="15.95" customHeight="1"/>
    <row r="734" ht="15.95" customHeight="1"/>
    <row r="735" ht="15.95" customHeight="1"/>
    <row r="736" ht="15.95" customHeight="1"/>
    <row r="737" ht="15.95" customHeight="1"/>
    <row r="738" ht="15.95" customHeight="1"/>
    <row r="739" ht="15.95" customHeight="1"/>
    <row r="740" ht="15.95" customHeight="1"/>
    <row r="741" ht="15.95" customHeight="1"/>
    <row r="742" ht="15.95" customHeight="1"/>
    <row r="743" ht="15.95" customHeight="1"/>
    <row r="744" ht="15.95" customHeight="1"/>
    <row r="745" ht="15.95" customHeight="1"/>
    <row r="746" ht="15.95" customHeight="1"/>
    <row r="747" ht="15.95" customHeight="1"/>
    <row r="748" ht="15.95" customHeight="1"/>
    <row r="749" ht="15.95" customHeight="1"/>
    <row r="750" ht="15.95" customHeight="1"/>
    <row r="751" ht="15.95" customHeight="1"/>
    <row r="752" ht="15.95" customHeight="1"/>
    <row r="753" ht="15.95" customHeight="1"/>
    <row r="754" ht="15.95" customHeight="1"/>
    <row r="755" ht="15.95" customHeight="1"/>
    <row r="756" ht="15.95" customHeight="1"/>
    <row r="757" ht="15.95" customHeight="1"/>
    <row r="758" ht="15.95" customHeight="1"/>
    <row r="759" ht="15.95" customHeight="1"/>
    <row r="760" ht="15.95" customHeight="1"/>
    <row r="761" ht="15.95" customHeight="1"/>
    <row r="762" ht="15.95" customHeight="1"/>
    <row r="763" ht="15.95" customHeight="1"/>
  </sheetData>
  <sheetProtection sheet="1" objects="1" scenarios="1"/>
  <mergeCells count="330">
    <mergeCell ref="AX28:BD29"/>
    <mergeCell ref="BE28:BM29"/>
    <mergeCell ref="D29:N29"/>
    <mergeCell ref="O29:T29"/>
    <mergeCell ref="U29:Y29"/>
    <mergeCell ref="AJ29:AP29"/>
    <mergeCell ref="AQ29:AW29"/>
    <mergeCell ref="AH25:AN26"/>
    <mergeCell ref="AO25:BB26"/>
    <mergeCell ref="BC25:BD26"/>
    <mergeCell ref="M25:S25"/>
    <mergeCell ref="AF25:AG25"/>
    <mergeCell ref="M26:S26"/>
    <mergeCell ref="AF26:AG26"/>
    <mergeCell ref="T25:AE25"/>
    <mergeCell ref="T26:AE26"/>
    <mergeCell ref="B25:L26"/>
    <mergeCell ref="BO8:BO9"/>
    <mergeCell ref="BP8:BP9"/>
    <mergeCell ref="BE37:BL38"/>
    <mergeCell ref="BM37:BM38"/>
    <mergeCell ref="U37:BD38"/>
    <mergeCell ref="BM17:BM18"/>
    <mergeCell ref="BM19:BM20"/>
    <mergeCell ref="BM21:BM22"/>
    <mergeCell ref="BM30:BM31"/>
    <mergeCell ref="BM32:BM33"/>
    <mergeCell ref="AU12:AW12"/>
    <mergeCell ref="AX12:AZ12"/>
    <mergeCell ref="AA11:AB12"/>
    <mergeCell ref="AC11:AC12"/>
    <mergeCell ref="AD11:AE11"/>
    <mergeCell ref="AF11:AG11"/>
    <mergeCell ref="AH11:AI11"/>
    <mergeCell ref="AJ11:AM11"/>
    <mergeCell ref="BM11:BM12"/>
    <mergeCell ref="AF14:AG14"/>
    <mergeCell ref="AH14:AI14"/>
    <mergeCell ref="AN13:AP13"/>
    <mergeCell ref="AQ13:AT13"/>
    <mergeCell ref="AU13:AW13"/>
    <mergeCell ref="A11:A23"/>
    <mergeCell ref="B23:T23"/>
    <mergeCell ref="U23:BD23"/>
    <mergeCell ref="B36:T36"/>
    <mergeCell ref="U36:BD36"/>
    <mergeCell ref="BE23:BL23"/>
    <mergeCell ref="BE36:BL36"/>
    <mergeCell ref="BE17:BL18"/>
    <mergeCell ref="BE19:BL20"/>
    <mergeCell ref="BE21:BL22"/>
    <mergeCell ref="BE30:BL31"/>
    <mergeCell ref="BE32:BL33"/>
    <mergeCell ref="A30:A38"/>
    <mergeCell ref="AD12:AE12"/>
    <mergeCell ref="AF12:AG12"/>
    <mergeCell ref="AH12:AI12"/>
    <mergeCell ref="AN11:AP11"/>
    <mergeCell ref="AQ11:AT11"/>
    <mergeCell ref="AU11:AW11"/>
    <mergeCell ref="AX11:AZ11"/>
    <mergeCell ref="BA11:BD11"/>
    <mergeCell ref="BA12:BD12"/>
    <mergeCell ref="BE11:BL12"/>
    <mergeCell ref="AD14:AE14"/>
    <mergeCell ref="B15:C16"/>
    <mergeCell ref="D15:N15"/>
    <mergeCell ref="O15:T16"/>
    <mergeCell ref="U15:Y15"/>
    <mergeCell ref="Z15:Z16"/>
    <mergeCell ref="U21:Y21"/>
    <mergeCell ref="B32:C33"/>
    <mergeCell ref="D32:N32"/>
    <mergeCell ref="O32:T33"/>
    <mergeCell ref="U32:Y32"/>
    <mergeCell ref="A28:C29"/>
    <mergeCell ref="D28:N28"/>
    <mergeCell ref="O28:T28"/>
    <mergeCell ref="U28:Y28"/>
    <mergeCell ref="Z28:AC29"/>
    <mergeCell ref="D16:N16"/>
    <mergeCell ref="U16:Y16"/>
    <mergeCell ref="B19:C20"/>
    <mergeCell ref="D19:N19"/>
    <mergeCell ref="O19:T20"/>
    <mergeCell ref="U19:Y19"/>
    <mergeCell ref="AA19:AB20"/>
    <mergeCell ref="AC19:AC20"/>
    <mergeCell ref="B21:C22"/>
    <mergeCell ref="B11:C12"/>
    <mergeCell ref="D11:N11"/>
    <mergeCell ref="O11:T12"/>
    <mergeCell ref="U11:Y11"/>
    <mergeCell ref="Z11:Z12"/>
    <mergeCell ref="D12:N12"/>
    <mergeCell ref="U12:Y12"/>
    <mergeCell ref="D14:N14"/>
    <mergeCell ref="U14:Y14"/>
    <mergeCell ref="BG1:BM2"/>
    <mergeCell ref="BK3:BM3"/>
    <mergeCell ref="B7:S7"/>
    <mergeCell ref="T7:AK7"/>
    <mergeCell ref="AL7:AM7"/>
    <mergeCell ref="R1:AV3"/>
    <mergeCell ref="BE9:BM10"/>
    <mergeCell ref="D10:N10"/>
    <mergeCell ref="U10:Y10"/>
    <mergeCell ref="AJ10:AP10"/>
    <mergeCell ref="AQ10:AW10"/>
    <mergeCell ref="D9:N9"/>
    <mergeCell ref="U9:Y9"/>
    <mergeCell ref="Z9:AC10"/>
    <mergeCell ref="AD9:AI10"/>
    <mergeCell ref="AY5:BL5"/>
    <mergeCell ref="AY6:BL6"/>
    <mergeCell ref="AJ9:AS9"/>
    <mergeCell ref="AT9:AW9"/>
    <mergeCell ref="AX9:BD10"/>
    <mergeCell ref="AP6:AX6"/>
    <mergeCell ref="AP5:AW5"/>
    <mergeCell ref="O9:T10"/>
    <mergeCell ref="A9:C10"/>
    <mergeCell ref="AX13:AZ13"/>
    <mergeCell ref="BA13:BD13"/>
    <mergeCell ref="AN14:AP14"/>
    <mergeCell ref="AQ14:AS14"/>
    <mergeCell ref="BA14:BD14"/>
    <mergeCell ref="BE13:BL14"/>
    <mergeCell ref="BM13:BM14"/>
    <mergeCell ref="AJ12:AL12"/>
    <mergeCell ref="AN12:AP12"/>
    <mergeCell ref="AQ12:AS12"/>
    <mergeCell ref="AU14:AW14"/>
    <mergeCell ref="AX14:AZ14"/>
    <mergeCell ref="AA13:AB14"/>
    <mergeCell ref="AC13:AC14"/>
    <mergeCell ref="AD13:AE13"/>
    <mergeCell ref="AF13:AG13"/>
    <mergeCell ref="AH13:AI13"/>
    <mergeCell ref="AJ13:AM13"/>
    <mergeCell ref="AJ14:AL14"/>
    <mergeCell ref="B13:C14"/>
    <mergeCell ref="D13:N13"/>
    <mergeCell ref="O13:T14"/>
    <mergeCell ref="U13:Y13"/>
    <mergeCell ref="Z13:Z14"/>
    <mergeCell ref="AH17:AI17"/>
    <mergeCell ref="AH18:AI18"/>
    <mergeCell ref="BA15:BD15"/>
    <mergeCell ref="AN16:AP16"/>
    <mergeCell ref="AQ16:AS16"/>
    <mergeCell ref="AU16:AW16"/>
    <mergeCell ref="AX16:AZ16"/>
    <mergeCell ref="AN18:AP18"/>
    <mergeCell ref="AQ18:AS18"/>
    <mergeCell ref="AU18:AW18"/>
    <mergeCell ref="AX18:AZ18"/>
    <mergeCell ref="BA18:BD18"/>
    <mergeCell ref="AJ18:AL18"/>
    <mergeCell ref="AN17:AP17"/>
    <mergeCell ref="AQ17:AT17"/>
    <mergeCell ref="AU17:AW17"/>
    <mergeCell ref="AX17:AZ17"/>
    <mergeCell ref="BA17:BD17"/>
    <mergeCell ref="AJ17:AM17"/>
    <mergeCell ref="AD16:AE16"/>
    <mergeCell ref="AF16:AG16"/>
    <mergeCell ref="AH16:AI16"/>
    <mergeCell ref="AA15:AB16"/>
    <mergeCell ref="AC15:AC16"/>
    <mergeCell ref="BE15:BL16"/>
    <mergeCell ref="BM15:BM16"/>
    <mergeCell ref="BA16:BD16"/>
    <mergeCell ref="AJ15:AM15"/>
    <mergeCell ref="AJ16:AL16"/>
    <mergeCell ref="AN15:AP15"/>
    <mergeCell ref="AQ15:AT15"/>
    <mergeCell ref="AU15:AW15"/>
    <mergeCell ref="AX15:AZ15"/>
    <mergeCell ref="AD15:AE15"/>
    <mergeCell ref="AF15:AG15"/>
    <mergeCell ref="AH15:AI15"/>
    <mergeCell ref="AA17:AB18"/>
    <mergeCell ref="AC17:AC18"/>
    <mergeCell ref="AD17:AE17"/>
    <mergeCell ref="AF17:AG17"/>
    <mergeCell ref="AD18:AE18"/>
    <mergeCell ref="AF18:AG18"/>
    <mergeCell ref="B17:C18"/>
    <mergeCell ref="D17:N17"/>
    <mergeCell ref="O17:T18"/>
    <mergeCell ref="D18:N18"/>
    <mergeCell ref="U18:Y18"/>
    <mergeCell ref="U17:Y17"/>
    <mergeCell ref="Z17:Z18"/>
    <mergeCell ref="BA19:BD19"/>
    <mergeCell ref="D20:N20"/>
    <mergeCell ref="U20:Y20"/>
    <mergeCell ref="AD20:AE20"/>
    <mergeCell ref="AF20:AG20"/>
    <mergeCell ref="AH20:AI20"/>
    <mergeCell ref="AJ20:AL20"/>
    <mergeCell ref="AN20:AP20"/>
    <mergeCell ref="AQ20:AS20"/>
    <mergeCell ref="AH19:AI19"/>
    <mergeCell ref="AJ19:AM19"/>
    <mergeCell ref="AN19:AP19"/>
    <mergeCell ref="AQ19:AT19"/>
    <mergeCell ref="AU19:AW19"/>
    <mergeCell ref="AX19:AZ19"/>
    <mergeCell ref="AU20:AW20"/>
    <mergeCell ref="AX20:AZ20"/>
    <mergeCell ref="BA20:BD20"/>
    <mergeCell ref="Z19:Z20"/>
    <mergeCell ref="AD19:AE19"/>
    <mergeCell ref="AF19:AG19"/>
    <mergeCell ref="AX21:AZ21"/>
    <mergeCell ref="BA21:BD21"/>
    <mergeCell ref="D22:N22"/>
    <mergeCell ref="U22:Y22"/>
    <mergeCell ref="AD22:AE22"/>
    <mergeCell ref="AF22:AG22"/>
    <mergeCell ref="AH22:AI22"/>
    <mergeCell ref="AJ22:AL22"/>
    <mergeCell ref="AD21:AE21"/>
    <mergeCell ref="AF21:AG21"/>
    <mergeCell ref="AH21:AI21"/>
    <mergeCell ref="AJ21:AM21"/>
    <mergeCell ref="AN21:AP21"/>
    <mergeCell ref="AQ21:AT21"/>
    <mergeCell ref="AN22:AP22"/>
    <mergeCell ref="AQ22:AS22"/>
    <mergeCell ref="AU22:AW22"/>
    <mergeCell ref="AX22:AZ22"/>
    <mergeCell ref="BA22:BD22"/>
    <mergeCell ref="Z21:Z22"/>
    <mergeCell ref="D21:N21"/>
    <mergeCell ref="O21:T22"/>
    <mergeCell ref="AA21:AB22"/>
    <mergeCell ref="AC21:AC22"/>
    <mergeCell ref="B30:C31"/>
    <mergeCell ref="D30:N30"/>
    <mergeCell ref="O30:T31"/>
    <mergeCell ref="U30:Y30"/>
    <mergeCell ref="AN30:AP30"/>
    <mergeCell ref="AQ30:AT30"/>
    <mergeCell ref="AU30:AW30"/>
    <mergeCell ref="AD30:AE30"/>
    <mergeCell ref="AF30:AG30"/>
    <mergeCell ref="AH30:AI30"/>
    <mergeCell ref="AJ30:AM30"/>
    <mergeCell ref="Z30:Z31"/>
    <mergeCell ref="AU21:AW21"/>
    <mergeCell ref="AD28:AI29"/>
    <mergeCell ref="AJ28:AS28"/>
    <mergeCell ref="AT28:AW28"/>
    <mergeCell ref="D31:N31"/>
    <mergeCell ref="U31:Y31"/>
    <mergeCell ref="AD31:AE31"/>
    <mergeCell ref="AF31:AG31"/>
    <mergeCell ref="AA30:AB31"/>
    <mergeCell ref="AC30:AC31"/>
    <mergeCell ref="BA30:BD30"/>
    <mergeCell ref="AN31:AP31"/>
    <mergeCell ref="AQ31:AS31"/>
    <mergeCell ref="AU31:AW31"/>
    <mergeCell ref="AX31:AZ31"/>
    <mergeCell ref="BA31:BD31"/>
    <mergeCell ref="AH31:AI31"/>
    <mergeCell ref="AJ31:AL31"/>
    <mergeCell ref="AX30:AZ30"/>
    <mergeCell ref="BA32:BD32"/>
    <mergeCell ref="D33:N33"/>
    <mergeCell ref="U33:Y33"/>
    <mergeCell ref="AD33:AE33"/>
    <mergeCell ref="AF33:AG33"/>
    <mergeCell ref="AH33:AI33"/>
    <mergeCell ref="AJ33:AL33"/>
    <mergeCell ref="AN33:AP33"/>
    <mergeCell ref="AQ33:AS33"/>
    <mergeCell ref="AH32:AI32"/>
    <mergeCell ref="AJ32:AM32"/>
    <mergeCell ref="AN32:AP32"/>
    <mergeCell ref="AQ32:AT32"/>
    <mergeCell ref="AU32:AW32"/>
    <mergeCell ref="AX32:AZ32"/>
    <mergeCell ref="AU33:AW33"/>
    <mergeCell ref="AX33:AZ33"/>
    <mergeCell ref="BA33:BD33"/>
    <mergeCell ref="Z32:Z33"/>
    <mergeCell ref="AA32:AB33"/>
    <mergeCell ref="AC32:AC33"/>
    <mergeCell ref="AD32:AE32"/>
    <mergeCell ref="AF32:AG32"/>
    <mergeCell ref="O34:T35"/>
    <mergeCell ref="U34:Y34"/>
    <mergeCell ref="AA34:AB35"/>
    <mergeCell ref="AC34:AC35"/>
    <mergeCell ref="O37:T38"/>
    <mergeCell ref="Z34:Z35"/>
    <mergeCell ref="B41:BM41"/>
    <mergeCell ref="AU34:AW34"/>
    <mergeCell ref="AN34:AP34"/>
    <mergeCell ref="AQ34:AT34"/>
    <mergeCell ref="B37:N38"/>
    <mergeCell ref="D34:N34"/>
    <mergeCell ref="B42:BM43"/>
    <mergeCell ref="AY3:BJ3"/>
    <mergeCell ref="BE34:BL35"/>
    <mergeCell ref="BM34:BM35"/>
    <mergeCell ref="AN35:AP35"/>
    <mergeCell ref="AQ35:AS35"/>
    <mergeCell ref="AU35:AW35"/>
    <mergeCell ref="AX35:AZ35"/>
    <mergeCell ref="BA35:BD35"/>
    <mergeCell ref="B39:BM39"/>
    <mergeCell ref="B40:BM40"/>
    <mergeCell ref="AX34:AZ34"/>
    <mergeCell ref="BA34:BD34"/>
    <mergeCell ref="D35:N35"/>
    <mergeCell ref="U35:Y35"/>
    <mergeCell ref="AD35:AE35"/>
    <mergeCell ref="AF35:AG35"/>
    <mergeCell ref="AH35:AI35"/>
    <mergeCell ref="AJ35:AL35"/>
    <mergeCell ref="AD34:AE34"/>
    <mergeCell ref="AF34:AG34"/>
    <mergeCell ref="AH34:AI34"/>
    <mergeCell ref="AJ34:AM34"/>
    <mergeCell ref="B34:C35"/>
  </mergeCells>
  <phoneticPr fontId="1"/>
  <dataValidations count="7">
    <dataValidation type="list" allowBlank="1" showInputMessage="1" showErrorMessage="1" sqref="Z11 Z34 Z32 Z30 Z21 Z19 Z13 Z15 Z17" xr:uid="{00000000-0002-0000-0D00-000000000000}">
      <formula1>$AF$45:$AF$46</formula1>
    </dataValidation>
    <dataValidation type="list" allowBlank="1" showInputMessage="1" showErrorMessage="1" sqref="O30:T35" xr:uid="{00000000-0002-0000-0D00-000002000000}">
      <formula1>$O$44:$O$48</formula1>
    </dataValidation>
    <dataValidation type="list" allowBlank="1" showInputMessage="1" showErrorMessage="1" sqref="U11:Y11 U15:Y15 U17:Y17 U19:Y19 U21:Y21 U30:Y30 U32:Y32 U34:Y34 U13:Y13" xr:uid="{00000000-0002-0000-0D00-000004000000}">
      <formula1>$U$45:$U$46</formula1>
    </dataValidation>
    <dataValidation type="list" allowBlank="1" showInputMessage="1" showErrorMessage="1" sqref="U12:Y12 U16:Y16 U18:Y18 U20:Y20 U14:Y14 U31:Y31 U33:Y33 U22:Y22 U35:Y35" xr:uid="{00000000-0002-0000-0D00-000005000000}">
      <formula1>$Z$44:$Z$48</formula1>
    </dataValidation>
    <dataValidation type="list" allowBlank="1" showInputMessage="1" showErrorMessage="1" sqref="AA11:AB22 AA30:AB35" xr:uid="{00000000-0002-0000-0D00-000006000000}">
      <formula1>$AL$45:$AL$51</formula1>
    </dataValidation>
    <dataValidation type="list" allowBlank="1" showInputMessage="1" showErrorMessage="1" sqref="AD30:AD35 AF30:AF35 AD11:AD22 AH11:AH22 AF11:AF22 AH30:AH35" xr:uid="{00000000-0002-0000-0D00-000007000000}">
      <formula1>$AD$44:$AD$51</formula1>
    </dataValidation>
    <dataValidation type="list" allowBlank="1" showInputMessage="1" showErrorMessage="1" sqref="O37:T38" xr:uid="{00000000-0002-0000-0D00-000008000000}">
      <formula1>"有,無"</formula1>
    </dataValidation>
  </dataValidations>
  <printOptions horizontalCentered="1"/>
  <pageMargins left="0.59055118110236227" right="0.59055118110236227" top="0.39370078740157483" bottom="0.31496062992125984" header="0" footer="0"/>
  <pageSetup paperSize="9" scale="79" fitToWidth="0"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Z34"/>
  <sheetViews>
    <sheetView showGridLines="0" view="pageBreakPreview" topLeftCell="A4" zoomScaleNormal="100" zoomScaleSheetLayoutView="100" workbookViewId="0">
      <selection activeCell="C15" sqref="C15:E16"/>
    </sheetView>
  </sheetViews>
  <sheetFormatPr defaultColWidth="5" defaultRowHeight="21" customHeight="1"/>
  <cols>
    <col min="1" max="1" width="1.5" style="366" customWidth="1"/>
    <col min="2" max="22" width="3.5" style="366" customWidth="1"/>
    <col min="23" max="23" width="1.625" style="366" customWidth="1"/>
    <col min="24" max="27" width="3" style="366" customWidth="1"/>
    <col min="28" max="16384" width="5" style="366"/>
  </cols>
  <sheetData>
    <row r="1" spans="1:26" s="363" customFormat="1" ht="20.100000000000001" customHeight="1">
      <c r="I1" s="364"/>
      <c r="J1" s="364"/>
      <c r="K1" s="365"/>
      <c r="L1" s="1905" t="s">
        <v>237</v>
      </c>
      <c r="M1" s="1905"/>
      <c r="N1" s="1905"/>
      <c r="O1" s="1905"/>
      <c r="P1" s="1905"/>
      <c r="Q1" s="1905"/>
      <c r="R1" s="1905"/>
      <c r="S1" s="1905"/>
      <c r="T1" s="1905"/>
      <c r="U1" s="1905"/>
      <c r="V1" s="1905"/>
      <c r="W1" s="1905"/>
    </row>
    <row r="2" spans="1:26" ht="13.5">
      <c r="R2" s="1906" t="s">
        <v>473</v>
      </c>
      <c r="S2" s="1906"/>
      <c r="T2" s="1906"/>
      <c r="U2" s="1906"/>
      <c r="V2" s="1906"/>
      <c r="W2" s="1906"/>
    </row>
    <row r="3" spans="1:26" ht="15.75" customHeight="1">
      <c r="P3" s="1904"/>
      <c r="Q3" s="1904"/>
      <c r="R3" s="1904"/>
      <c r="S3" s="1904"/>
      <c r="T3" s="1904"/>
      <c r="U3" s="1904"/>
      <c r="V3" s="1904"/>
      <c r="W3" s="1904"/>
    </row>
    <row r="4" spans="1:26" ht="27" customHeight="1">
      <c r="A4" s="1907" t="s">
        <v>474</v>
      </c>
      <c r="B4" s="1907"/>
      <c r="C4" s="1907"/>
      <c r="D4" s="1907"/>
      <c r="E4" s="1907"/>
      <c r="F4" s="1907"/>
      <c r="G4" s="1907"/>
      <c r="H4" s="1907"/>
      <c r="I4" s="1907"/>
      <c r="J4" s="1907"/>
      <c r="K4" s="1907"/>
      <c r="L4" s="1907"/>
      <c r="M4" s="1907"/>
      <c r="N4" s="1907"/>
      <c r="O4" s="1907"/>
      <c r="P4" s="1907"/>
      <c r="Q4" s="1907"/>
      <c r="R4" s="1907"/>
      <c r="S4" s="1907"/>
      <c r="T4" s="1907"/>
      <c r="U4" s="1907"/>
      <c r="V4" s="1907"/>
      <c r="W4" s="1907"/>
    </row>
    <row r="5" spans="1:26" ht="12.75" customHeight="1"/>
    <row r="6" spans="1:26" ht="12.75" customHeight="1"/>
    <row r="7" spans="1:26" ht="22.5" customHeight="1">
      <c r="L7" s="613" t="s">
        <v>61</v>
      </c>
      <c r="M7" s="1903" t="str">
        <f>IF('様式5-1号'!M13="","",'様式5-1号'!M13)</f>
        <v/>
      </c>
      <c r="N7" s="1903"/>
      <c r="O7" s="1903"/>
      <c r="P7" s="1903"/>
      <c r="Q7" s="1903"/>
      <c r="R7" s="1903"/>
      <c r="S7" s="1903"/>
      <c r="T7" s="1903"/>
      <c r="U7" s="1903"/>
      <c r="V7" s="1903"/>
    </row>
    <row r="8" spans="1:26" ht="21" customHeight="1">
      <c r="B8" s="613"/>
      <c r="C8" s="613"/>
      <c r="D8" s="613"/>
      <c r="E8" s="613"/>
      <c r="F8" s="613"/>
      <c r="G8" s="1908" t="s">
        <v>240</v>
      </c>
      <c r="H8" s="1908"/>
      <c r="I8" s="1908"/>
      <c r="J8" s="1908"/>
      <c r="K8" s="1908"/>
      <c r="L8" s="1908"/>
      <c r="M8" s="1909" t="str">
        <f>IF('様式5-1号'!O14="","",'様式5-1号'!O14)</f>
        <v/>
      </c>
      <c r="N8" s="1909"/>
      <c r="O8" s="1909"/>
      <c r="P8" s="1909"/>
      <c r="Q8" s="1909"/>
      <c r="R8" s="1909"/>
      <c r="S8" s="1909"/>
      <c r="T8" s="1909"/>
      <c r="U8" s="1909"/>
      <c r="V8" s="1909"/>
    </row>
    <row r="9" spans="1:26" s="645" customFormat="1" ht="21" customHeight="1">
      <c r="B9" s="646"/>
      <c r="C9" s="646"/>
      <c r="D9" s="646"/>
      <c r="E9" s="646"/>
      <c r="F9" s="646"/>
      <c r="G9" s="646"/>
      <c r="H9" s="646"/>
      <c r="I9" s="646"/>
      <c r="J9" s="646"/>
      <c r="K9" s="646"/>
      <c r="L9" s="646"/>
      <c r="M9" s="638"/>
      <c r="N9" s="638"/>
      <c r="O9" s="638"/>
      <c r="P9" s="638"/>
      <c r="Q9" s="638"/>
      <c r="R9" s="638"/>
      <c r="S9" s="638"/>
      <c r="T9" s="638"/>
      <c r="U9" s="638"/>
      <c r="V9" s="638"/>
    </row>
    <row r="10" spans="1:26" ht="22.5" customHeight="1"/>
    <row r="11" spans="1:26" s="648" customFormat="1" ht="25.9" customHeight="1">
      <c r="A11" s="647"/>
      <c r="B11" s="1900" t="s">
        <v>689</v>
      </c>
      <c r="C11" s="1900"/>
      <c r="D11" s="1900"/>
      <c r="E11" s="1900"/>
      <c r="F11" s="1900"/>
      <c r="G11" s="1900"/>
      <c r="H11" s="1900"/>
      <c r="I11" s="1900"/>
      <c r="J11" s="1900"/>
      <c r="K11" s="1900"/>
      <c r="L11" s="1900"/>
      <c r="M11" s="1900"/>
      <c r="N11" s="1900"/>
      <c r="O11" s="1900"/>
      <c r="P11" s="1900"/>
      <c r="Q11" s="1901">
        <f>COUNT(T15:U32)</f>
        <v>0</v>
      </c>
      <c r="R11" s="1901"/>
      <c r="S11" s="647" t="s">
        <v>3</v>
      </c>
      <c r="T11" s="1902" t="s">
        <v>475</v>
      </c>
      <c r="U11" s="1902"/>
      <c r="V11" s="1902"/>
      <c r="W11" s="1902"/>
      <c r="Y11" s="645"/>
      <c r="Z11" s="645"/>
    </row>
    <row r="12" spans="1:26" ht="18.75" customHeight="1">
      <c r="A12" s="639"/>
      <c r="B12" s="639"/>
      <c r="C12" s="640"/>
      <c r="D12" s="639"/>
      <c r="E12" s="641"/>
      <c r="F12" s="639"/>
      <c r="G12" s="640"/>
      <c r="H12" s="639"/>
      <c r="I12" s="641"/>
      <c r="J12" s="639"/>
      <c r="K12" s="640"/>
      <c r="L12" s="639"/>
      <c r="M12" s="641"/>
      <c r="N12" s="639"/>
      <c r="O12" s="640"/>
      <c r="P12" s="639"/>
      <c r="Q12" s="641"/>
      <c r="R12" s="639"/>
      <c r="S12" s="640"/>
      <c r="T12" s="639"/>
      <c r="U12" s="641"/>
      <c r="V12" s="639"/>
      <c r="W12" s="639"/>
    </row>
    <row r="13" spans="1:26" ht="22.5" customHeight="1">
      <c r="A13" s="639"/>
      <c r="B13" s="1857"/>
      <c r="C13" s="1859" t="s">
        <v>476</v>
      </c>
      <c r="D13" s="1860"/>
      <c r="E13" s="1861"/>
      <c r="F13" s="1916" t="s">
        <v>477</v>
      </c>
      <c r="G13" s="1917"/>
      <c r="H13" s="1918"/>
      <c r="I13" s="1919" t="s">
        <v>478</v>
      </c>
      <c r="J13" s="1917"/>
      <c r="K13" s="1917"/>
      <c r="L13" s="1917"/>
      <c r="M13" s="1918"/>
      <c r="N13" s="1919" t="s">
        <v>479</v>
      </c>
      <c r="O13" s="1917"/>
      <c r="P13" s="1917"/>
      <c r="Q13" s="1917"/>
      <c r="R13" s="1917"/>
      <c r="S13" s="1918"/>
      <c r="T13" s="1910" t="s">
        <v>480</v>
      </c>
      <c r="U13" s="1911"/>
      <c r="V13" s="1912"/>
      <c r="W13" s="639"/>
    </row>
    <row r="14" spans="1:26" ht="22.5" customHeight="1">
      <c r="A14" s="639"/>
      <c r="B14" s="1858"/>
      <c r="C14" s="1862"/>
      <c r="D14" s="1863"/>
      <c r="E14" s="1864"/>
      <c r="F14" s="1865" t="s">
        <v>481</v>
      </c>
      <c r="G14" s="1866"/>
      <c r="H14" s="1867"/>
      <c r="I14" s="1868" t="s">
        <v>482</v>
      </c>
      <c r="J14" s="1866"/>
      <c r="K14" s="1866"/>
      <c r="L14" s="1866"/>
      <c r="M14" s="1867"/>
      <c r="N14" s="1868" t="s">
        <v>483</v>
      </c>
      <c r="O14" s="1866"/>
      <c r="P14" s="1866"/>
      <c r="Q14" s="1866"/>
      <c r="R14" s="1866"/>
      <c r="S14" s="1867"/>
      <c r="T14" s="1913"/>
      <c r="U14" s="1914"/>
      <c r="V14" s="1915"/>
      <c r="W14" s="639"/>
    </row>
    <row r="15" spans="1:26" ht="22.5" customHeight="1">
      <c r="B15" s="1857">
        <v>1</v>
      </c>
      <c r="C15" s="1875" t="s">
        <v>484</v>
      </c>
      <c r="D15" s="1876"/>
      <c r="E15" s="1876"/>
      <c r="F15" s="1887" t="s">
        <v>485</v>
      </c>
      <c r="G15" s="1888"/>
      <c r="H15" s="1889"/>
      <c r="I15" s="1890" t="s">
        <v>135</v>
      </c>
      <c r="J15" s="1891"/>
      <c r="K15" s="367" t="s">
        <v>41</v>
      </c>
      <c r="L15" s="1892" t="s">
        <v>135</v>
      </c>
      <c r="M15" s="1893"/>
      <c r="N15" s="1894"/>
      <c r="O15" s="1895"/>
      <c r="P15" s="1895"/>
      <c r="Q15" s="1895"/>
      <c r="R15" s="1895"/>
      <c r="S15" s="1896"/>
      <c r="T15" s="1869"/>
      <c r="U15" s="1870"/>
      <c r="V15" s="1873" t="s">
        <v>248</v>
      </c>
    </row>
    <row r="16" spans="1:26" ht="22.5" customHeight="1">
      <c r="B16" s="1858"/>
      <c r="C16" s="1877"/>
      <c r="D16" s="1878"/>
      <c r="E16" s="1878"/>
      <c r="F16" s="368" t="s">
        <v>159</v>
      </c>
      <c r="G16" s="561" t="str">
        <f>IF(F15="月　日"," ",TEXT(F15,"aaa"))</f>
        <v xml:space="preserve"> </v>
      </c>
      <c r="H16" s="369" t="s">
        <v>160</v>
      </c>
      <c r="I16" s="370" t="s">
        <v>159</v>
      </c>
      <c r="J16" s="1897" t="str">
        <f>IF(AND(I15="：",L15="："),"",L15-I15)</f>
        <v/>
      </c>
      <c r="K16" s="1897"/>
      <c r="L16" s="1880" t="s">
        <v>486</v>
      </c>
      <c r="M16" s="1881"/>
      <c r="N16" s="371" t="s">
        <v>159</v>
      </c>
      <c r="O16" s="1882"/>
      <c r="P16" s="1882"/>
      <c r="Q16" s="1882"/>
      <c r="R16" s="1882"/>
      <c r="S16" s="372" t="s">
        <v>160</v>
      </c>
      <c r="T16" s="1871"/>
      <c r="U16" s="1872"/>
      <c r="V16" s="1874"/>
    </row>
    <row r="17" spans="2:22" ht="22.5" customHeight="1">
      <c r="B17" s="1898">
        <v>2</v>
      </c>
      <c r="C17" s="1875" t="s">
        <v>487</v>
      </c>
      <c r="D17" s="1876"/>
      <c r="E17" s="1876"/>
      <c r="F17" s="1887" t="s">
        <v>485</v>
      </c>
      <c r="G17" s="1888"/>
      <c r="H17" s="1889"/>
      <c r="I17" s="1890" t="s">
        <v>135</v>
      </c>
      <c r="J17" s="1891"/>
      <c r="K17" s="367" t="s">
        <v>41</v>
      </c>
      <c r="L17" s="1892" t="s">
        <v>135</v>
      </c>
      <c r="M17" s="1893"/>
      <c r="N17" s="1894"/>
      <c r="O17" s="1895"/>
      <c r="P17" s="1895"/>
      <c r="Q17" s="1895"/>
      <c r="R17" s="1895"/>
      <c r="S17" s="1896"/>
      <c r="T17" s="1869"/>
      <c r="U17" s="1870"/>
      <c r="V17" s="1873" t="s">
        <v>248</v>
      </c>
    </row>
    <row r="18" spans="2:22" ht="22.5" customHeight="1">
      <c r="B18" s="1898"/>
      <c r="C18" s="1877"/>
      <c r="D18" s="1878"/>
      <c r="E18" s="1878"/>
      <c r="F18" s="368" t="s">
        <v>159</v>
      </c>
      <c r="G18" s="561" t="str">
        <f>IF(F17="月　日"," ",TEXT(F17,"aaa"))</f>
        <v xml:space="preserve"> </v>
      </c>
      <c r="H18" s="369" t="s">
        <v>160</v>
      </c>
      <c r="I18" s="370" t="s">
        <v>159</v>
      </c>
      <c r="J18" s="1897" t="str">
        <f>IF(AND(I17="：",L17="："),"",L17-I17)</f>
        <v/>
      </c>
      <c r="K18" s="1897"/>
      <c r="L18" s="1880" t="s">
        <v>486</v>
      </c>
      <c r="M18" s="1881"/>
      <c r="N18" s="371" t="s">
        <v>159</v>
      </c>
      <c r="O18" s="1882"/>
      <c r="P18" s="1882"/>
      <c r="Q18" s="1882"/>
      <c r="R18" s="1882"/>
      <c r="S18" s="372" t="s">
        <v>160</v>
      </c>
      <c r="T18" s="1883"/>
      <c r="U18" s="1884"/>
      <c r="V18" s="1879"/>
    </row>
    <row r="19" spans="2:22" ht="22.5" customHeight="1">
      <c r="B19" s="1857">
        <v>3</v>
      </c>
      <c r="C19" s="1875" t="s">
        <v>488</v>
      </c>
      <c r="D19" s="1876"/>
      <c r="E19" s="1876"/>
      <c r="F19" s="1887" t="s">
        <v>485</v>
      </c>
      <c r="G19" s="1888"/>
      <c r="H19" s="1889"/>
      <c r="I19" s="1890" t="s">
        <v>135</v>
      </c>
      <c r="J19" s="1891"/>
      <c r="K19" s="367" t="s">
        <v>41</v>
      </c>
      <c r="L19" s="1892" t="s">
        <v>135</v>
      </c>
      <c r="M19" s="1893"/>
      <c r="N19" s="1894"/>
      <c r="O19" s="1895"/>
      <c r="P19" s="1895"/>
      <c r="Q19" s="1895"/>
      <c r="R19" s="1895"/>
      <c r="S19" s="1896"/>
      <c r="T19" s="1869"/>
      <c r="U19" s="1870"/>
      <c r="V19" s="1873" t="s">
        <v>248</v>
      </c>
    </row>
    <row r="20" spans="2:22" ht="22.5" customHeight="1">
      <c r="B20" s="1858"/>
      <c r="C20" s="1877"/>
      <c r="D20" s="1878"/>
      <c r="E20" s="1878"/>
      <c r="F20" s="368" t="s">
        <v>159</v>
      </c>
      <c r="G20" s="561" t="str">
        <f>IF(F19="月　日"," ",TEXT(F19,"aaa"))</f>
        <v xml:space="preserve"> </v>
      </c>
      <c r="H20" s="369" t="s">
        <v>160</v>
      </c>
      <c r="I20" s="370" t="s">
        <v>159</v>
      </c>
      <c r="J20" s="1897" t="str">
        <f>IF(AND(I19="：",L19="："),"",L19-I19)</f>
        <v/>
      </c>
      <c r="K20" s="1897"/>
      <c r="L20" s="1880" t="s">
        <v>486</v>
      </c>
      <c r="M20" s="1881"/>
      <c r="N20" s="371" t="s">
        <v>159</v>
      </c>
      <c r="O20" s="1882"/>
      <c r="P20" s="1882"/>
      <c r="Q20" s="1882"/>
      <c r="R20" s="1882"/>
      <c r="S20" s="372" t="s">
        <v>160</v>
      </c>
      <c r="T20" s="1871"/>
      <c r="U20" s="1872"/>
      <c r="V20" s="1874"/>
    </row>
    <row r="21" spans="2:22" ht="22.5" customHeight="1">
      <c r="B21" s="1857">
        <v>4</v>
      </c>
      <c r="C21" s="1875" t="s">
        <v>489</v>
      </c>
      <c r="D21" s="1876"/>
      <c r="E21" s="1876"/>
      <c r="F21" s="1887" t="s">
        <v>485</v>
      </c>
      <c r="G21" s="1888"/>
      <c r="H21" s="1889"/>
      <c r="I21" s="1890" t="s">
        <v>135</v>
      </c>
      <c r="J21" s="1891"/>
      <c r="K21" s="367" t="s">
        <v>41</v>
      </c>
      <c r="L21" s="1892" t="s">
        <v>135</v>
      </c>
      <c r="M21" s="1893"/>
      <c r="N21" s="1894"/>
      <c r="O21" s="1895"/>
      <c r="P21" s="1895"/>
      <c r="Q21" s="1895"/>
      <c r="R21" s="1895"/>
      <c r="S21" s="1896"/>
      <c r="T21" s="1869"/>
      <c r="U21" s="1870"/>
      <c r="V21" s="1873" t="s">
        <v>248</v>
      </c>
    </row>
    <row r="22" spans="2:22" ht="22.5" customHeight="1">
      <c r="B22" s="1858"/>
      <c r="C22" s="1877"/>
      <c r="D22" s="1878"/>
      <c r="E22" s="1878"/>
      <c r="F22" s="368" t="s">
        <v>159</v>
      </c>
      <c r="G22" s="561" t="str">
        <f>IF(F21="月　日"," ",TEXT(F21,"aaa"))</f>
        <v xml:space="preserve"> </v>
      </c>
      <c r="H22" s="369" t="s">
        <v>160</v>
      </c>
      <c r="I22" s="370" t="s">
        <v>159</v>
      </c>
      <c r="J22" s="1897" t="str">
        <f>IF(AND(I21="：",L21="："),"",L21-I21)</f>
        <v/>
      </c>
      <c r="K22" s="1897"/>
      <c r="L22" s="1880" t="s">
        <v>486</v>
      </c>
      <c r="M22" s="1881"/>
      <c r="N22" s="371" t="s">
        <v>159</v>
      </c>
      <c r="O22" s="1882"/>
      <c r="P22" s="1882"/>
      <c r="Q22" s="1882"/>
      <c r="R22" s="1882"/>
      <c r="S22" s="372" t="s">
        <v>160</v>
      </c>
      <c r="T22" s="1871"/>
      <c r="U22" s="1872"/>
      <c r="V22" s="1874"/>
    </row>
    <row r="23" spans="2:22" ht="22.5" customHeight="1">
      <c r="B23" s="1857">
        <v>5</v>
      </c>
      <c r="C23" s="1875" t="s">
        <v>490</v>
      </c>
      <c r="D23" s="1876"/>
      <c r="E23" s="1876"/>
      <c r="F23" s="1887" t="s">
        <v>485</v>
      </c>
      <c r="G23" s="1888"/>
      <c r="H23" s="1889"/>
      <c r="I23" s="1890" t="s">
        <v>135</v>
      </c>
      <c r="J23" s="1891"/>
      <c r="K23" s="367" t="s">
        <v>41</v>
      </c>
      <c r="L23" s="1892" t="s">
        <v>135</v>
      </c>
      <c r="M23" s="1893"/>
      <c r="N23" s="1894"/>
      <c r="O23" s="1895"/>
      <c r="P23" s="1895"/>
      <c r="Q23" s="1895"/>
      <c r="R23" s="1895"/>
      <c r="S23" s="1896"/>
      <c r="T23" s="1869"/>
      <c r="U23" s="1870"/>
      <c r="V23" s="1873" t="s">
        <v>248</v>
      </c>
    </row>
    <row r="24" spans="2:22" ht="22.5" customHeight="1">
      <c r="B24" s="1858"/>
      <c r="C24" s="1877"/>
      <c r="D24" s="1878"/>
      <c r="E24" s="1878"/>
      <c r="F24" s="368" t="s">
        <v>159</v>
      </c>
      <c r="G24" s="561" t="str">
        <f>IF(F23="月　日"," ",TEXT(F23,"aaa"))</f>
        <v xml:space="preserve"> </v>
      </c>
      <c r="H24" s="369" t="s">
        <v>160</v>
      </c>
      <c r="I24" s="370" t="s">
        <v>159</v>
      </c>
      <c r="J24" s="1897" t="str">
        <f>IF(AND(I23="：",L23="："),"",L23-I23)</f>
        <v/>
      </c>
      <c r="K24" s="1897"/>
      <c r="L24" s="1880" t="s">
        <v>486</v>
      </c>
      <c r="M24" s="1881"/>
      <c r="N24" s="371" t="s">
        <v>159</v>
      </c>
      <c r="O24" s="1882"/>
      <c r="P24" s="1882"/>
      <c r="Q24" s="1882"/>
      <c r="R24" s="1882"/>
      <c r="S24" s="372" t="s">
        <v>160</v>
      </c>
      <c r="T24" s="1871"/>
      <c r="U24" s="1872"/>
      <c r="V24" s="1874"/>
    </row>
    <row r="25" spans="2:22" ht="22.5" customHeight="1">
      <c r="B25" s="1857">
        <v>6</v>
      </c>
      <c r="C25" s="1875" t="s">
        <v>491</v>
      </c>
      <c r="D25" s="1876"/>
      <c r="E25" s="1876"/>
      <c r="F25" s="1887" t="s">
        <v>485</v>
      </c>
      <c r="G25" s="1888"/>
      <c r="H25" s="1889"/>
      <c r="I25" s="1890" t="s">
        <v>135</v>
      </c>
      <c r="J25" s="1891"/>
      <c r="K25" s="367" t="s">
        <v>41</v>
      </c>
      <c r="L25" s="1892" t="s">
        <v>135</v>
      </c>
      <c r="M25" s="1893"/>
      <c r="N25" s="1894"/>
      <c r="O25" s="1895"/>
      <c r="P25" s="1895"/>
      <c r="Q25" s="1895"/>
      <c r="R25" s="1895"/>
      <c r="S25" s="1896"/>
      <c r="T25" s="1869"/>
      <c r="U25" s="1870"/>
      <c r="V25" s="1873" t="s">
        <v>248</v>
      </c>
    </row>
    <row r="26" spans="2:22" ht="22.5" customHeight="1">
      <c r="B26" s="1858"/>
      <c r="C26" s="1877"/>
      <c r="D26" s="1878"/>
      <c r="E26" s="1878"/>
      <c r="F26" s="368" t="s">
        <v>159</v>
      </c>
      <c r="G26" s="561" t="str">
        <f>IF(F25="月　日"," ",TEXT(F25,"aaa"))</f>
        <v xml:space="preserve"> </v>
      </c>
      <c r="H26" s="369" t="s">
        <v>160</v>
      </c>
      <c r="I26" s="370" t="s">
        <v>159</v>
      </c>
      <c r="J26" s="1897" t="str">
        <f>IF(AND(I25="：",L25="："),"",L25-I25)</f>
        <v/>
      </c>
      <c r="K26" s="1897"/>
      <c r="L26" s="1880" t="s">
        <v>486</v>
      </c>
      <c r="M26" s="1881"/>
      <c r="N26" s="371" t="s">
        <v>159</v>
      </c>
      <c r="O26" s="1882"/>
      <c r="P26" s="1882"/>
      <c r="Q26" s="1882"/>
      <c r="R26" s="1882"/>
      <c r="S26" s="372" t="s">
        <v>160</v>
      </c>
      <c r="T26" s="1871"/>
      <c r="U26" s="1872"/>
      <c r="V26" s="1874"/>
    </row>
    <row r="27" spans="2:22" ht="22.5" customHeight="1">
      <c r="B27" s="1857">
        <v>7</v>
      </c>
      <c r="C27" s="1875" t="s">
        <v>492</v>
      </c>
      <c r="D27" s="1876"/>
      <c r="E27" s="1876"/>
      <c r="F27" s="1887" t="s">
        <v>485</v>
      </c>
      <c r="G27" s="1888"/>
      <c r="H27" s="1889"/>
      <c r="I27" s="1890" t="s">
        <v>135</v>
      </c>
      <c r="J27" s="1891"/>
      <c r="K27" s="367" t="s">
        <v>41</v>
      </c>
      <c r="L27" s="1892" t="s">
        <v>135</v>
      </c>
      <c r="M27" s="1893"/>
      <c r="N27" s="1894"/>
      <c r="O27" s="1895"/>
      <c r="P27" s="1895"/>
      <c r="Q27" s="1895"/>
      <c r="R27" s="1895"/>
      <c r="S27" s="1896"/>
      <c r="T27" s="1869"/>
      <c r="U27" s="1870"/>
      <c r="V27" s="1873" t="s">
        <v>248</v>
      </c>
    </row>
    <row r="28" spans="2:22" ht="22.5" customHeight="1">
      <c r="B28" s="1858"/>
      <c r="C28" s="1877"/>
      <c r="D28" s="1878"/>
      <c r="E28" s="1878"/>
      <c r="F28" s="368" t="s">
        <v>159</v>
      </c>
      <c r="G28" s="561" t="str">
        <f>IF(F27="月　日"," ",TEXT(F27,"aaa"))</f>
        <v xml:space="preserve"> </v>
      </c>
      <c r="H28" s="369" t="s">
        <v>160</v>
      </c>
      <c r="I28" s="370" t="s">
        <v>159</v>
      </c>
      <c r="J28" s="1897" t="str">
        <f>IF(AND(I27="：",L27="："),"",L27-I27)</f>
        <v/>
      </c>
      <c r="K28" s="1897"/>
      <c r="L28" s="1880" t="s">
        <v>486</v>
      </c>
      <c r="M28" s="1881"/>
      <c r="N28" s="371" t="s">
        <v>159</v>
      </c>
      <c r="O28" s="1882"/>
      <c r="P28" s="1882"/>
      <c r="Q28" s="1882"/>
      <c r="R28" s="1882"/>
      <c r="S28" s="372" t="s">
        <v>160</v>
      </c>
      <c r="T28" s="1871"/>
      <c r="U28" s="1872"/>
      <c r="V28" s="1874"/>
    </row>
    <row r="29" spans="2:22" ht="22.5" customHeight="1">
      <c r="B29" s="1898">
        <v>8</v>
      </c>
      <c r="C29" s="1875" t="s">
        <v>493</v>
      </c>
      <c r="D29" s="1876"/>
      <c r="E29" s="1876"/>
      <c r="F29" s="1887" t="s">
        <v>485</v>
      </c>
      <c r="G29" s="1888"/>
      <c r="H29" s="1889"/>
      <c r="I29" s="1890" t="s">
        <v>135</v>
      </c>
      <c r="J29" s="1891"/>
      <c r="K29" s="367" t="s">
        <v>41</v>
      </c>
      <c r="L29" s="1892" t="s">
        <v>135</v>
      </c>
      <c r="M29" s="1893"/>
      <c r="N29" s="1894"/>
      <c r="O29" s="1895"/>
      <c r="P29" s="1895"/>
      <c r="Q29" s="1895"/>
      <c r="R29" s="1895"/>
      <c r="S29" s="1896"/>
      <c r="T29" s="1883"/>
      <c r="U29" s="1884"/>
      <c r="V29" s="1879" t="s">
        <v>248</v>
      </c>
    </row>
    <row r="30" spans="2:22" ht="22.5" customHeight="1">
      <c r="B30" s="1898"/>
      <c r="C30" s="1877"/>
      <c r="D30" s="1878"/>
      <c r="E30" s="1878"/>
      <c r="F30" s="368" t="s">
        <v>159</v>
      </c>
      <c r="G30" s="561" t="str">
        <f>IF(F29="月　日"," ",TEXT(F29,"aaa"))</f>
        <v xml:space="preserve"> </v>
      </c>
      <c r="H30" s="369" t="s">
        <v>160</v>
      </c>
      <c r="I30" s="370" t="s">
        <v>159</v>
      </c>
      <c r="J30" s="1897" t="str">
        <f>IF(AND(I29="：",L29="："),"",L29-I29)</f>
        <v/>
      </c>
      <c r="K30" s="1897"/>
      <c r="L30" s="1880" t="s">
        <v>486</v>
      </c>
      <c r="M30" s="1881"/>
      <c r="N30" s="371" t="s">
        <v>159</v>
      </c>
      <c r="O30" s="1882"/>
      <c r="P30" s="1882"/>
      <c r="Q30" s="1882"/>
      <c r="R30" s="1882"/>
      <c r="S30" s="372" t="s">
        <v>160</v>
      </c>
      <c r="T30" s="1883"/>
      <c r="U30" s="1884"/>
      <c r="V30" s="1879"/>
    </row>
    <row r="31" spans="2:22" ht="22.5" customHeight="1">
      <c r="B31" s="1857">
        <v>9</v>
      </c>
      <c r="C31" s="1875" t="s">
        <v>494</v>
      </c>
      <c r="D31" s="1876"/>
      <c r="E31" s="1876"/>
      <c r="F31" s="1887" t="s">
        <v>485</v>
      </c>
      <c r="G31" s="1888"/>
      <c r="H31" s="1889"/>
      <c r="I31" s="1890" t="s">
        <v>135</v>
      </c>
      <c r="J31" s="1891"/>
      <c r="K31" s="367" t="s">
        <v>41</v>
      </c>
      <c r="L31" s="1892" t="s">
        <v>135</v>
      </c>
      <c r="M31" s="1893"/>
      <c r="N31" s="1894"/>
      <c r="O31" s="1895"/>
      <c r="P31" s="1895"/>
      <c r="Q31" s="1895"/>
      <c r="R31" s="1895"/>
      <c r="S31" s="1896"/>
      <c r="T31" s="1869"/>
      <c r="U31" s="1870"/>
      <c r="V31" s="1873" t="s">
        <v>248</v>
      </c>
    </row>
    <row r="32" spans="2:22" ht="22.5" customHeight="1">
      <c r="B32" s="1858"/>
      <c r="C32" s="1885"/>
      <c r="D32" s="1886"/>
      <c r="E32" s="1886"/>
      <c r="F32" s="368" t="s">
        <v>159</v>
      </c>
      <c r="G32" s="561" t="str">
        <f>IF(F31="月　日"," ",TEXT(F31,"aaa"))</f>
        <v xml:space="preserve"> </v>
      </c>
      <c r="H32" s="369" t="s">
        <v>160</v>
      </c>
      <c r="I32" s="370" t="s">
        <v>159</v>
      </c>
      <c r="J32" s="1897" t="str">
        <f>IF(AND(I31="：",L31="："),"",L31-I31)</f>
        <v/>
      </c>
      <c r="K32" s="1897"/>
      <c r="L32" s="1880" t="s">
        <v>486</v>
      </c>
      <c r="M32" s="1881"/>
      <c r="N32" s="371" t="s">
        <v>159</v>
      </c>
      <c r="O32" s="1882"/>
      <c r="P32" s="1882"/>
      <c r="Q32" s="1882"/>
      <c r="R32" s="1882"/>
      <c r="S32" s="372" t="s">
        <v>160</v>
      </c>
      <c r="T32" s="1871"/>
      <c r="U32" s="1872"/>
      <c r="V32" s="1874"/>
    </row>
    <row r="33" spans="1:23" ht="28.5" customHeight="1">
      <c r="A33" s="1899" t="s">
        <v>495</v>
      </c>
      <c r="B33" s="1899"/>
      <c r="C33" s="1899"/>
      <c r="D33" s="1899"/>
      <c r="E33" s="1899"/>
      <c r="F33" s="1899"/>
      <c r="G33" s="1899"/>
      <c r="H33" s="1899"/>
      <c r="I33" s="1899"/>
      <c r="J33" s="1899"/>
      <c r="K33" s="1899"/>
      <c r="L33" s="1899"/>
      <c r="M33" s="1899"/>
      <c r="N33" s="1899"/>
      <c r="O33" s="1899"/>
      <c r="P33" s="1899"/>
      <c r="Q33" s="1899"/>
      <c r="R33" s="1899"/>
      <c r="S33" s="1899"/>
      <c r="T33" s="1899"/>
      <c r="U33" s="1899"/>
      <c r="V33" s="1899"/>
      <c r="W33" s="1899"/>
    </row>
    <row r="34" spans="1:23" ht="42" customHeight="1">
      <c r="A34" s="1856" t="s">
        <v>496</v>
      </c>
      <c r="B34" s="1856"/>
      <c r="C34" s="1856"/>
      <c r="D34" s="1856"/>
      <c r="E34" s="1856"/>
      <c r="F34" s="1856"/>
      <c r="G34" s="1856"/>
      <c r="H34" s="1856"/>
      <c r="I34" s="1856"/>
      <c r="J34" s="1856"/>
      <c r="K34" s="1856"/>
      <c r="L34" s="1856"/>
      <c r="M34" s="1856"/>
      <c r="N34" s="1856"/>
      <c r="O34" s="1856"/>
      <c r="P34" s="1856"/>
      <c r="Q34" s="1856"/>
      <c r="R34" s="1856"/>
      <c r="S34" s="1856"/>
      <c r="T34" s="1856"/>
      <c r="U34" s="1856"/>
      <c r="V34" s="1856"/>
      <c r="W34" s="1856"/>
    </row>
  </sheetData>
  <sheetProtection sheet="1" objects="1" scenarios="1"/>
  <mergeCells count="120">
    <mergeCell ref="B11:P11"/>
    <mergeCell ref="Q11:R11"/>
    <mergeCell ref="T11:W11"/>
    <mergeCell ref="M7:V7"/>
    <mergeCell ref="P3:W3"/>
    <mergeCell ref="L1:W1"/>
    <mergeCell ref="R2:W2"/>
    <mergeCell ref="L16:M16"/>
    <mergeCell ref="J16:K16"/>
    <mergeCell ref="A4:W4"/>
    <mergeCell ref="G8:L8"/>
    <mergeCell ref="M8:V8"/>
    <mergeCell ref="T13:V14"/>
    <mergeCell ref="B15:B16"/>
    <mergeCell ref="F15:H15"/>
    <mergeCell ref="N15:S15"/>
    <mergeCell ref="I14:M14"/>
    <mergeCell ref="F13:H13"/>
    <mergeCell ref="I13:M13"/>
    <mergeCell ref="N13:S13"/>
    <mergeCell ref="I15:J15"/>
    <mergeCell ref="L15:M15"/>
    <mergeCell ref="V15:V16"/>
    <mergeCell ref="T15:U16"/>
    <mergeCell ref="B21:B22"/>
    <mergeCell ref="F21:H21"/>
    <mergeCell ref="I21:J21"/>
    <mergeCell ref="L21:M21"/>
    <mergeCell ref="N21:S21"/>
    <mergeCell ref="J18:K18"/>
    <mergeCell ref="L18:M18"/>
    <mergeCell ref="B19:B20"/>
    <mergeCell ref="F19:H19"/>
    <mergeCell ref="I19:J19"/>
    <mergeCell ref="L19:M19"/>
    <mergeCell ref="N19:S19"/>
    <mergeCell ref="B17:B18"/>
    <mergeCell ref="F17:H17"/>
    <mergeCell ref="I17:J17"/>
    <mergeCell ref="L17:M17"/>
    <mergeCell ref="N17:S17"/>
    <mergeCell ref="O18:R18"/>
    <mergeCell ref="O20:R20"/>
    <mergeCell ref="O22:R22"/>
    <mergeCell ref="J20:K20"/>
    <mergeCell ref="L20:M20"/>
    <mergeCell ref="T17:U18"/>
    <mergeCell ref="B23:B24"/>
    <mergeCell ref="B25:B26"/>
    <mergeCell ref="B27:B28"/>
    <mergeCell ref="B29:B30"/>
    <mergeCell ref="B31:B32"/>
    <mergeCell ref="A33:W33"/>
    <mergeCell ref="J22:K22"/>
    <mergeCell ref="L22:M22"/>
    <mergeCell ref="F23:H23"/>
    <mergeCell ref="I23:J23"/>
    <mergeCell ref="L23:M23"/>
    <mergeCell ref="N23:S23"/>
    <mergeCell ref="J24:K24"/>
    <mergeCell ref="L24:M24"/>
    <mergeCell ref="F25:H25"/>
    <mergeCell ref="I25:J25"/>
    <mergeCell ref="L25:M25"/>
    <mergeCell ref="N25:S25"/>
    <mergeCell ref="J26:K26"/>
    <mergeCell ref="F31:H31"/>
    <mergeCell ref="I31:J31"/>
    <mergeCell ref="J32:K32"/>
    <mergeCell ref="L32:M32"/>
    <mergeCell ref="C31:E32"/>
    <mergeCell ref="O32:R32"/>
    <mergeCell ref="F27:H27"/>
    <mergeCell ref="I27:J27"/>
    <mergeCell ref="L27:M27"/>
    <mergeCell ref="N27:S27"/>
    <mergeCell ref="J28:K28"/>
    <mergeCell ref="L28:M28"/>
    <mergeCell ref="L31:M31"/>
    <mergeCell ref="N31:S31"/>
    <mergeCell ref="F29:H29"/>
    <mergeCell ref="I29:J29"/>
    <mergeCell ref="L29:M29"/>
    <mergeCell ref="N29:S29"/>
    <mergeCell ref="J30:K30"/>
    <mergeCell ref="L30:M30"/>
    <mergeCell ref="V29:V30"/>
    <mergeCell ref="T19:U20"/>
    <mergeCell ref="V19:V20"/>
    <mergeCell ref="T29:U30"/>
    <mergeCell ref="O28:R28"/>
    <mergeCell ref="T21:U22"/>
    <mergeCell ref="V21:V22"/>
    <mergeCell ref="T23:U24"/>
    <mergeCell ref="V23:V24"/>
    <mergeCell ref="O30:R30"/>
    <mergeCell ref="A34:W34"/>
    <mergeCell ref="B13:B14"/>
    <mergeCell ref="C13:E14"/>
    <mergeCell ref="F14:H14"/>
    <mergeCell ref="N14:S14"/>
    <mergeCell ref="T31:U32"/>
    <mergeCell ref="V31:V32"/>
    <mergeCell ref="C15:E16"/>
    <mergeCell ref="C17:E18"/>
    <mergeCell ref="C19:E20"/>
    <mergeCell ref="C21:E22"/>
    <mergeCell ref="C23:E24"/>
    <mergeCell ref="C25:E26"/>
    <mergeCell ref="C27:E28"/>
    <mergeCell ref="C29:E30"/>
    <mergeCell ref="T25:U26"/>
    <mergeCell ref="V25:V26"/>
    <mergeCell ref="T27:U28"/>
    <mergeCell ref="V27:V28"/>
    <mergeCell ref="V17:V18"/>
    <mergeCell ref="L26:M26"/>
    <mergeCell ref="O16:R16"/>
    <mergeCell ref="O24:R24"/>
    <mergeCell ref="O26:R26"/>
  </mergeCells>
  <phoneticPr fontId="1"/>
  <conditionalFormatting sqref="F15:H15 F17:H17 F19:H19 F21:H21 F23:H23 F25:H25 F27:H27 F29:H29 F31:H31">
    <cfRule type="cellIs" dxfId="47" priority="2" operator="equal">
      <formula>"月　日"</formula>
    </cfRule>
  </conditionalFormatting>
  <conditionalFormatting sqref="I15:J15 L15:M15 I17:J17 L17:M17 I19:J19 L19:M19 I21:J21 L21:M21 I23:J23 L23:M23 I25:J25 L25:M25 I27:J27 L27:M27 I29:J29 L29:M29 I31:J31 L31:M31">
    <cfRule type="cellIs" dxfId="46" priority="1" operator="equal">
      <formula>"："</formula>
    </cfRule>
  </conditionalFormatting>
  <conditionalFormatting sqref="N15:S15 T15:U32 O16:R16 N17:S17 O18:R18 N19:S19 O20:R20 N21:S21 O22:R22 N23:S23 O24:R24 N25:S25 O26:R26 N27:S27 O28:R28 N29:S29 O30:R30 N31:S31 O32:R32">
    <cfRule type="containsBlanks" dxfId="45" priority="3">
      <formula>LEN(TRIM(N15))=0</formula>
    </cfRule>
  </conditionalFormatting>
  <pageMargins left="0.98425196850393704" right="0.59055118110236227" top="0.39370078740157483" bottom="0.39370078740157483" header="0.31496062992125984" footer="0.31496062992125984"/>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BE915"/>
  <sheetViews>
    <sheetView showGridLines="0" view="pageBreakPreview" topLeftCell="A16" zoomScaleNormal="100" zoomScaleSheetLayoutView="100" workbookViewId="0">
      <selection activeCell="D16" sqref="D16"/>
    </sheetView>
  </sheetViews>
  <sheetFormatPr defaultColWidth="9" defaultRowHeight="13.5"/>
  <cols>
    <col min="1" max="37" width="2.625" style="384" customWidth="1"/>
    <col min="38" max="38" width="30" style="384" customWidth="1"/>
    <col min="39" max="476" width="2.625" style="384" customWidth="1"/>
    <col min="477" max="16384" width="9" style="384"/>
  </cols>
  <sheetData>
    <row r="1" spans="1:36" ht="18" customHeight="1">
      <c r="A1" s="381"/>
      <c r="B1" s="382"/>
      <c r="C1" s="381"/>
      <c r="D1" s="381"/>
      <c r="E1" s="381"/>
      <c r="F1" s="381"/>
      <c r="G1" s="381"/>
      <c r="H1" s="381"/>
      <c r="I1" s="381"/>
      <c r="J1" s="381"/>
      <c r="K1" s="381"/>
      <c r="L1" s="381"/>
      <c r="M1" s="381"/>
      <c r="N1" s="381"/>
      <c r="O1" s="381"/>
      <c r="P1" s="381"/>
      <c r="Q1" s="381"/>
      <c r="R1" s="381"/>
      <c r="S1" s="381"/>
      <c r="T1" s="381"/>
      <c r="U1" s="381"/>
      <c r="V1" s="381"/>
      <c r="W1" s="381"/>
      <c r="X1" s="381"/>
      <c r="Y1" s="381"/>
      <c r="Z1" s="381"/>
      <c r="AA1" s="381"/>
      <c r="AB1" s="381"/>
      <c r="AC1" s="381"/>
      <c r="AD1" s="381"/>
      <c r="AE1" s="381"/>
      <c r="AF1" s="381"/>
      <c r="AG1" s="381"/>
      <c r="AH1" s="381"/>
      <c r="AI1" s="381"/>
      <c r="AJ1" s="383" t="s">
        <v>498</v>
      </c>
    </row>
    <row r="2" spans="1:36" ht="18" customHeight="1">
      <c r="A2" s="381"/>
      <c r="B2" s="381"/>
      <c r="C2" s="381"/>
      <c r="D2" s="381"/>
      <c r="E2" s="381"/>
      <c r="F2" s="381"/>
      <c r="G2" s="381"/>
      <c r="H2" s="381"/>
      <c r="I2" s="381"/>
      <c r="J2" s="381"/>
      <c r="K2" s="381"/>
      <c r="L2" s="381"/>
      <c r="M2" s="381"/>
      <c r="N2" s="381"/>
      <c r="O2" s="381"/>
      <c r="P2" s="381"/>
      <c r="Q2" s="381"/>
      <c r="R2" s="381"/>
      <c r="S2" s="381"/>
      <c r="T2" s="381"/>
      <c r="U2" s="381"/>
      <c r="V2" s="381"/>
      <c r="W2" s="381"/>
      <c r="X2" s="381"/>
      <c r="Y2" s="381"/>
      <c r="Z2" s="381"/>
      <c r="AA2" s="381"/>
      <c r="AB2" s="381"/>
      <c r="AC2" s="381"/>
      <c r="AD2" s="381"/>
      <c r="AE2" s="381"/>
      <c r="AF2" s="381"/>
      <c r="AG2" s="381"/>
      <c r="AH2" s="381"/>
      <c r="AI2" s="381"/>
      <c r="AJ2" s="381"/>
    </row>
    <row r="3" spans="1:36" ht="18" customHeight="1">
      <c r="A3" s="381"/>
      <c r="B3" s="1927" t="s">
        <v>499</v>
      </c>
      <c r="C3" s="1927"/>
      <c r="D3" s="1927"/>
      <c r="E3" s="1927"/>
      <c r="F3" s="1927"/>
      <c r="G3" s="1927"/>
      <c r="H3" s="1927"/>
      <c r="I3" s="1927"/>
      <c r="J3" s="1927"/>
      <c r="K3" s="1927"/>
      <c r="L3" s="1927"/>
      <c r="M3" s="1927"/>
      <c r="N3" s="1927"/>
      <c r="O3" s="1927"/>
      <c r="P3" s="1927"/>
      <c r="Q3" s="1927"/>
      <c r="R3" s="1927"/>
      <c r="S3" s="1927"/>
      <c r="T3" s="1927"/>
      <c r="U3" s="1927"/>
      <c r="V3" s="1927"/>
      <c r="W3" s="1927"/>
      <c r="X3" s="1927"/>
      <c r="Y3" s="1927"/>
      <c r="Z3" s="1927"/>
      <c r="AA3" s="1927"/>
      <c r="AB3" s="1927"/>
      <c r="AC3" s="1927"/>
      <c r="AD3" s="1927"/>
      <c r="AE3" s="1927"/>
      <c r="AF3" s="1927"/>
      <c r="AG3" s="1927"/>
      <c r="AH3" s="1927"/>
      <c r="AI3" s="381"/>
      <c r="AJ3" s="381"/>
    </row>
    <row r="4" spans="1:36" ht="18" customHeight="1">
      <c r="A4" s="381"/>
      <c r="B4" s="385"/>
      <c r="C4" s="385"/>
      <c r="D4" s="385"/>
      <c r="E4" s="385"/>
      <c r="F4" s="385"/>
      <c r="G4" s="385"/>
      <c r="H4" s="385"/>
      <c r="I4" s="385"/>
      <c r="J4" s="385"/>
      <c r="K4" s="385"/>
      <c r="L4" s="385"/>
      <c r="M4" s="385"/>
      <c r="N4" s="385"/>
      <c r="O4" s="385"/>
      <c r="P4" s="385"/>
      <c r="Q4" s="385"/>
      <c r="R4" s="385"/>
      <c r="S4" s="385"/>
      <c r="T4" s="385"/>
      <c r="U4" s="385"/>
      <c r="V4" s="385"/>
      <c r="W4" s="385"/>
      <c r="X4" s="385"/>
      <c r="Y4" s="385"/>
      <c r="Z4" s="385"/>
      <c r="AA4" s="385"/>
      <c r="AB4" s="385"/>
      <c r="AC4" s="385"/>
      <c r="AD4" s="385"/>
      <c r="AE4" s="385"/>
      <c r="AF4" s="385"/>
      <c r="AG4" s="385"/>
      <c r="AH4" s="385"/>
      <c r="AI4" s="385"/>
      <c r="AJ4" s="381"/>
    </row>
    <row r="5" spans="1:36" ht="18" customHeight="1">
      <c r="A5" s="381"/>
      <c r="B5" s="385"/>
      <c r="C5" s="385"/>
      <c r="D5" s="385"/>
      <c r="E5" s="385"/>
      <c r="F5" s="385"/>
      <c r="G5" s="385"/>
      <c r="H5" s="385"/>
      <c r="I5" s="385"/>
      <c r="J5" s="385"/>
      <c r="K5" s="385"/>
      <c r="L5" s="385"/>
      <c r="M5" s="385"/>
      <c r="N5" s="385"/>
      <c r="O5" s="385"/>
      <c r="P5" s="385"/>
      <c r="Q5" s="385"/>
      <c r="R5" s="385"/>
      <c r="S5" s="385"/>
      <c r="T5" s="385"/>
      <c r="U5" s="386" t="s">
        <v>61</v>
      </c>
      <c r="V5" s="387" t="s">
        <v>135</v>
      </c>
      <c r="W5" s="1936" t="str">
        <f>IF('様式5-1号'!M13="","",'様式5-1号'!M13)</f>
        <v/>
      </c>
      <c r="X5" s="1936"/>
      <c r="Y5" s="1936"/>
      <c r="Z5" s="1936"/>
      <c r="AA5" s="1936"/>
      <c r="AB5" s="1936"/>
      <c r="AC5" s="1936"/>
      <c r="AD5" s="1936"/>
      <c r="AE5" s="1936"/>
      <c r="AF5" s="1936"/>
      <c r="AG5" s="1936"/>
      <c r="AH5" s="1936"/>
      <c r="AI5" s="1936"/>
      <c r="AJ5" s="381"/>
    </row>
    <row r="6" spans="1:36" ht="18" customHeight="1">
      <c r="A6" s="381"/>
      <c r="B6" s="385"/>
      <c r="C6" s="385"/>
      <c r="D6" s="385"/>
      <c r="E6" s="385"/>
      <c r="F6" s="385"/>
      <c r="G6" s="385"/>
      <c r="H6" s="385"/>
      <c r="I6" s="385"/>
      <c r="J6" s="385"/>
      <c r="K6" s="385"/>
      <c r="L6" s="385"/>
      <c r="M6" s="385"/>
      <c r="N6" s="385"/>
      <c r="O6" s="385"/>
      <c r="P6" s="385"/>
      <c r="Q6" s="385"/>
      <c r="R6" s="385"/>
      <c r="S6" s="385"/>
      <c r="T6" s="385"/>
      <c r="U6" s="386" t="s">
        <v>6</v>
      </c>
      <c r="V6" s="387" t="s">
        <v>135</v>
      </c>
      <c r="W6" s="1928" t="str">
        <f>IF('様式5-1号'!O14="","",'様式5-1号'!O14)</f>
        <v/>
      </c>
      <c r="X6" s="1928"/>
      <c r="Y6" s="1928"/>
      <c r="Z6" s="1928"/>
      <c r="AA6" s="1928"/>
      <c r="AB6" s="1928"/>
      <c r="AC6" s="1928"/>
      <c r="AD6" s="1928"/>
      <c r="AE6" s="1928"/>
      <c r="AF6" s="1928"/>
      <c r="AG6" s="1928"/>
      <c r="AH6" s="1928"/>
      <c r="AI6" s="1928"/>
      <c r="AJ6" s="381"/>
    </row>
    <row r="7" spans="1:36" ht="18" customHeight="1">
      <c r="A7" s="381"/>
      <c r="B7" s="385"/>
      <c r="C7" s="385"/>
      <c r="D7" s="385"/>
      <c r="E7" s="385"/>
      <c r="F7" s="385"/>
      <c r="G7" s="385"/>
      <c r="H7" s="385"/>
      <c r="I7" s="385"/>
      <c r="J7" s="385"/>
      <c r="K7" s="385"/>
      <c r="L7" s="385"/>
      <c r="M7" s="385"/>
      <c r="N7" s="385"/>
      <c r="O7" s="385"/>
      <c r="P7" s="385"/>
      <c r="Q7" s="385"/>
      <c r="R7" s="385"/>
      <c r="S7" s="385"/>
      <c r="T7" s="385"/>
      <c r="U7" s="385"/>
      <c r="V7" s="385"/>
      <c r="W7" s="385"/>
      <c r="X7" s="385"/>
      <c r="Y7" s="385"/>
      <c r="Z7" s="385"/>
      <c r="AA7" s="385"/>
      <c r="AB7" s="385"/>
      <c r="AC7" s="385"/>
      <c r="AD7" s="385"/>
      <c r="AE7" s="385"/>
      <c r="AF7" s="385"/>
      <c r="AG7" s="385"/>
      <c r="AH7" s="385"/>
      <c r="AI7" s="385"/>
      <c r="AJ7" s="381"/>
    </row>
    <row r="8" spans="1:36" ht="18" customHeight="1" thickBot="1">
      <c r="A8" s="381"/>
      <c r="B8" s="388" t="s">
        <v>500</v>
      </c>
      <c r="C8" s="389"/>
      <c r="D8" s="389"/>
      <c r="E8" s="389"/>
      <c r="F8" s="389"/>
      <c r="G8" s="389"/>
      <c r="H8" s="390"/>
      <c r="I8" s="390"/>
      <c r="J8" s="390"/>
      <c r="K8" s="390"/>
      <c r="L8" s="390"/>
      <c r="M8" s="390"/>
      <c r="N8" s="390"/>
      <c r="O8" s="390"/>
      <c r="P8" s="385"/>
      <c r="Q8" s="385"/>
      <c r="R8" s="385"/>
      <c r="S8" s="385"/>
      <c r="T8" s="385"/>
      <c r="U8" s="385"/>
      <c r="V8" s="385"/>
      <c r="W8" s="385"/>
      <c r="X8" s="385"/>
      <c r="Y8" s="385"/>
      <c r="Z8" s="385"/>
      <c r="AA8" s="385"/>
      <c r="AB8" s="385"/>
      <c r="AC8" s="385"/>
      <c r="AD8" s="385"/>
      <c r="AE8" s="385"/>
      <c r="AF8" s="385"/>
      <c r="AG8" s="385"/>
      <c r="AH8" s="385"/>
      <c r="AI8" s="385"/>
      <c r="AJ8" s="381"/>
    </row>
    <row r="9" spans="1:36" ht="18" customHeight="1">
      <c r="A9" s="381"/>
      <c r="B9" s="385"/>
      <c r="C9" s="391" t="s">
        <v>669</v>
      </c>
      <c r="D9" s="1929" t="s">
        <v>502</v>
      </c>
      <c r="E9" s="1929"/>
      <c r="F9" s="1929"/>
      <c r="G9" s="1929"/>
      <c r="H9" s="1929"/>
      <c r="I9" s="1929"/>
      <c r="J9" s="1929"/>
      <c r="K9" s="1929"/>
      <c r="L9" s="1929"/>
      <c r="M9" s="1929"/>
      <c r="N9" s="1929"/>
      <c r="O9" s="1930" t="s">
        <v>503</v>
      </c>
      <c r="P9" s="1931"/>
      <c r="Q9" s="1931"/>
      <c r="R9" s="1931"/>
      <c r="S9" s="1932" t="s">
        <v>504</v>
      </c>
      <c r="T9" s="1932"/>
      <c r="U9" s="1933"/>
      <c r="V9" s="1933"/>
      <c r="W9" s="1934" t="s">
        <v>505</v>
      </c>
      <c r="X9" s="1934"/>
      <c r="Y9" s="1934"/>
      <c r="Z9" s="392" t="s">
        <v>506</v>
      </c>
      <c r="AA9" s="1933"/>
      <c r="AB9" s="1933"/>
      <c r="AC9" s="392" t="s">
        <v>265</v>
      </c>
      <c r="AD9" s="1933"/>
      <c r="AE9" s="1933"/>
      <c r="AF9" s="1934" t="s">
        <v>507</v>
      </c>
      <c r="AG9" s="1934"/>
      <c r="AH9" s="1935"/>
      <c r="AI9" s="385"/>
      <c r="AJ9" s="381"/>
    </row>
    <row r="10" spans="1:36" ht="3.75" customHeight="1">
      <c r="A10" s="381"/>
      <c r="B10" s="385"/>
      <c r="C10" s="393"/>
      <c r="D10" s="394"/>
      <c r="E10" s="394"/>
      <c r="F10" s="394"/>
      <c r="G10" s="394"/>
      <c r="H10" s="394"/>
      <c r="I10" s="394"/>
      <c r="J10" s="394"/>
      <c r="K10" s="394"/>
      <c r="L10" s="394"/>
      <c r="M10" s="394"/>
      <c r="N10" s="394"/>
      <c r="O10" s="395"/>
      <c r="P10" s="396"/>
      <c r="Q10" s="396"/>
      <c r="R10" s="396"/>
      <c r="S10" s="387"/>
      <c r="T10" s="387"/>
      <c r="U10" s="387"/>
      <c r="V10" s="387"/>
      <c r="W10" s="394"/>
      <c r="X10" s="394"/>
      <c r="Y10" s="394"/>
      <c r="Z10" s="381"/>
      <c r="AA10" s="396"/>
      <c r="AB10" s="396"/>
      <c r="AC10" s="381"/>
      <c r="AD10" s="387"/>
      <c r="AE10" s="387"/>
      <c r="AF10" s="394"/>
      <c r="AG10" s="394"/>
      <c r="AH10" s="397"/>
      <c r="AI10" s="385"/>
      <c r="AJ10" s="381"/>
    </row>
    <row r="11" spans="1:36">
      <c r="A11" s="381"/>
      <c r="B11" s="385"/>
      <c r="C11" s="393"/>
      <c r="D11" s="394"/>
      <c r="E11" s="394"/>
      <c r="F11" s="394"/>
      <c r="G11" s="394"/>
      <c r="H11" s="394"/>
      <c r="I11" s="394"/>
      <c r="J11" s="394"/>
      <c r="K11" s="394"/>
      <c r="L11" s="394"/>
      <c r="M11" s="394"/>
      <c r="N11" s="394"/>
      <c r="O11" s="398"/>
      <c r="P11" s="399" t="s">
        <v>508</v>
      </c>
      <c r="Q11" s="399"/>
      <c r="R11" s="399"/>
      <c r="S11" s="399"/>
      <c r="T11" s="399"/>
      <c r="U11" s="400"/>
      <c r="V11" s="401"/>
      <c r="W11" s="401"/>
      <c r="X11" s="381"/>
      <c r="Y11" s="401"/>
      <c r="Z11" s="381"/>
      <c r="AA11" s="402"/>
      <c r="AB11" s="402"/>
      <c r="AC11" s="381"/>
      <c r="AD11" s="387"/>
      <c r="AE11" s="387"/>
      <c r="AF11" s="394"/>
      <c r="AG11" s="394"/>
      <c r="AH11" s="397"/>
      <c r="AI11" s="385"/>
      <c r="AJ11" s="381"/>
    </row>
    <row r="12" spans="1:36" ht="18.75" customHeight="1">
      <c r="A12" s="381"/>
      <c r="B12" s="385"/>
      <c r="C12" s="393"/>
      <c r="D12" s="394"/>
      <c r="E12" s="394"/>
      <c r="F12" s="394"/>
      <c r="G12" s="394"/>
      <c r="H12" s="394"/>
      <c r="I12" s="394"/>
      <c r="J12" s="394"/>
      <c r="K12" s="394"/>
      <c r="L12" s="394"/>
      <c r="M12" s="394"/>
      <c r="N12" s="394"/>
      <c r="O12" s="403"/>
      <c r="P12" s="381"/>
      <c r="Q12" s="1920" t="s">
        <v>463</v>
      </c>
      <c r="R12" s="1920"/>
      <c r="S12" s="1921"/>
      <c r="T12" s="1921"/>
      <c r="U12" s="1921"/>
      <c r="V12" s="400" t="s">
        <v>118</v>
      </c>
      <c r="W12" s="1922"/>
      <c r="X12" s="1922"/>
      <c r="Y12" s="1922"/>
      <c r="Z12" s="1923" t="s">
        <v>461</v>
      </c>
      <c r="AA12" s="1923"/>
      <c r="AB12" s="404"/>
      <c r="AC12" s="1920"/>
      <c r="AD12" s="1920"/>
      <c r="AE12" s="1920"/>
      <c r="AF12" s="1920"/>
      <c r="AG12" s="1920"/>
      <c r="AH12" s="397"/>
      <c r="AI12" s="385"/>
      <c r="AJ12" s="381"/>
    </row>
    <row r="13" spans="1:36" ht="18.75" customHeight="1">
      <c r="A13" s="381"/>
      <c r="B13" s="385"/>
      <c r="C13" s="393"/>
      <c r="D13" s="394"/>
      <c r="E13" s="394"/>
      <c r="F13" s="394"/>
      <c r="G13" s="394"/>
      <c r="H13" s="394"/>
      <c r="I13" s="394"/>
      <c r="J13" s="394"/>
      <c r="K13" s="394"/>
      <c r="L13" s="394"/>
      <c r="M13" s="394"/>
      <c r="N13" s="394"/>
      <c r="O13" s="403"/>
      <c r="P13" s="381"/>
      <c r="Q13" s="1924" t="s">
        <v>509</v>
      </c>
      <c r="R13" s="1924"/>
      <c r="S13" s="1924"/>
      <c r="T13" s="1924"/>
      <c r="U13" s="1924"/>
      <c r="V13" s="1924"/>
      <c r="W13" s="1924"/>
      <c r="X13" s="1924"/>
      <c r="Y13" s="1924"/>
      <c r="Z13" s="1924"/>
      <c r="AA13" s="1924"/>
      <c r="AB13" s="1924"/>
      <c r="AC13" s="1925" t="str">
        <f>IF(W6="","",IF(W12="","記入漏れ",W12))</f>
        <v/>
      </c>
      <c r="AD13" s="1925"/>
      <c r="AE13" s="1925"/>
      <c r="AF13" s="1926" t="s">
        <v>461</v>
      </c>
      <c r="AG13" s="1926"/>
      <c r="AH13" s="397"/>
      <c r="AI13" s="385"/>
      <c r="AJ13" s="381"/>
    </row>
    <row r="14" spans="1:36" ht="5.25" customHeight="1">
      <c r="A14" s="381"/>
      <c r="B14" s="385"/>
      <c r="C14" s="393"/>
      <c r="D14" s="394"/>
      <c r="E14" s="394"/>
      <c r="F14" s="394"/>
      <c r="G14" s="394"/>
      <c r="H14" s="394"/>
      <c r="I14" s="394"/>
      <c r="J14" s="394"/>
      <c r="K14" s="394"/>
      <c r="L14" s="394"/>
      <c r="M14" s="394"/>
      <c r="N14" s="394"/>
      <c r="O14" s="395"/>
      <c r="P14" s="396"/>
      <c r="Q14" s="396"/>
      <c r="R14" s="381"/>
      <c r="S14" s="387"/>
      <c r="T14" s="387"/>
      <c r="U14" s="387"/>
      <c r="V14" s="387"/>
      <c r="W14" s="394"/>
      <c r="X14" s="394"/>
      <c r="Y14" s="394"/>
      <c r="Z14" s="381"/>
      <c r="AA14" s="396"/>
      <c r="AB14" s="396"/>
      <c r="AC14" s="381"/>
      <c r="AD14" s="387"/>
      <c r="AE14" s="387"/>
      <c r="AF14" s="394"/>
      <c r="AG14" s="394"/>
      <c r="AH14" s="397"/>
      <c r="AI14" s="385"/>
      <c r="AJ14" s="381"/>
    </row>
    <row r="15" spans="1:36" ht="18" customHeight="1">
      <c r="A15" s="381"/>
      <c r="B15" s="385"/>
      <c r="C15" s="393"/>
      <c r="D15" s="394"/>
      <c r="E15" s="394"/>
      <c r="F15" s="394"/>
      <c r="G15" s="394"/>
      <c r="H15" s="394"/>
      <c r="I15" s="394"/>
      <c r="J15" s="394"/>
      <c r="K15" s="394"/>
      <c r="L15" s="394"/>
      <c r="M15" s="394"/>
      <c r="N15" s="394"/>
      <c r="O15" s="1944" t="s">
        <v>510</v>
      </c>
      <c r="P15" s="1920"/>
      <c r="Q15" s="1920"/>
      <c r="R15" s="1920"/>
      <c r="S15" s="1945" t="s">
        <v>504</v>
      </c>
      <c r="T15" s="1945"/>
      <c r="U15" s="1946"/>
      <c r="V15" s="1946"/>
      <c r="W15" s="1937" t="s">
        <v>505</v>
      </c>
      <c r="X15" s="1937"/>
      <c r="Y15" s="1937"/>
      <c r="Z15" s="400" t="s">
        <v>506</v>
      </c>
      <c r="AA15" s="1946"/>
      <c r="AB15" s="1946"/>
      <c r="AC15" s="400" t="s">
        <v>265</v>
      </c>
      <c r="AD15" s="1946"/>
      <c r="AE15" s="1946"/>
      <c r="AF15" s="1937" t="s">
        <v>507</v>
      </c>
      <c r="AG15" s="1937"/>
      <c r="AH15" s="1938"/>
      <c r="AI15" s="385"/>
      <c r="AJ15" s="381"/>
    </row>
    <row r="16" spans="1:36" ht="3.75" customHeight="1" thickBot="1">
      <c r="A16" s="381"/>
      <c r="B16" s="385"/>
      <c r="C16" s="393"/>
      <c r="D16" s="394"/>
      <c r="E16" s="394"/>
      <c r="F16" s="394"/>
      <c r="G16" s="394"/>
      <c r="H16" s="394"/>
      <c r="I16" s="394"/>
      <c r="J16" s="394"/>
      <c r="K16" s="394"/>
      <c r="L16" s="394"/>
      <c r="M16" s="394"/>
      <c r="N16" s="394"/>
      <c r="O16" s="1939"/>
      <c r="P16" s="1940"/>
      <c r="Q16" s="1940"/>
      <c r="R16" s="1940"/>
      <c r="S16" s="1941"/>
      <c r="T16" s="1941"/>
      <c r="U16" s="1941"/>
      <c r="V16" s="1941"/>
      <c r="W16" s="1942"/>
      <c r="X16" s="1942"/>
      <c r="Y16" s="1942"/>
      <c r="Z16" s="405"/>
      <c r="AA16" s="1940"/>
      <c r="AB16" s="1940"/>
      <c r="AC16" s="405"/>
      <c r="AD16" s="1941"/>
      <c r="AE16" s="1941"/>
      <c r="AF16" s="1942"/>
      <c r="AG16" s="1942"/>
      <c r="AH16" s="1943"/>
      <c r="AI16" s="385"/>
      <c r="AJ16" s="381"/>
    </row>
    <row r="17" spans="1:36" ht="18" customHeight="1">
      <c r="A17" s="381"/>
      <c r="B17" s="385"/>
      <c r="C17" s="391" t="s">
        <v>670</v>
      </c>
      <c r="D17" s="1929" t="s">
        <v>512</v>
      </c>
      <c r="E17" s="1929"/>
      <c r="F17" s="1929"/>
      <c r="G17" s="1929"/>
      <c r="H17" s="1929"/>
      <c r="I17" s="1929"/>
      <c r="J17" s="1929"/>
      <c r="K17" s="1929"/>
      <c r="L17" s="1929"/>
      <c r="M17" s="1929"/>
      <c r="N17" s="1929"/>
      <c r="O17" s="1930" t="s">
        <v>503</v>
      </c>
      <c r="P17" s="1931"/>
      <c r="Q17" s="1931"/>
      <c r="R17" s="1931"/>
      <c r="S17" s="1932" t="s">
        <v>504</v>
      </c>
      <c r="T17" s="1932"/>
      <c r="U17" s="1933"/>
      <c r="V17" s="1933"/>
      <c r="W17" s="1934" t="s">
        <v>505</v>
      </c>
      <c r="X17" s="1934"/>
      <c r="Y17" s="1934"/>
      <c r="Z17" s="392" t="s">
        <v>506</v>
      </c>
      <c r="AA17" s="1933"/>
      <c r="AB17" s="1933"/>
      <c r="AC17" s="392" t="s">
        <v>265</v>
      </c>
      <c r="AD17" s="1933"/>
      <c r="AE17" s="1933"/>
      <c r="AF17" s="1934" t="s">
        <v>507</v>
      </c>
      <c r="AG17" s="1934"/>
      <c r="AH17" s="1935"/>
      <c r="AI17" s="385"/>
      <c r="AJ17" s="381"/>
    </row>
    <row r="18" spans="1:36" ht="3.75" customHeight="1">
      <c r="A18" s="381"/>
      <c r="B18" s="385"/>
      <c r="C18" s="393"/>
      <c r="D18" s="394"/>
      <c r="E18" s="394"/>
      <c r="F18" s="394"/>
      <c r="G18" s="394"/>
      <c r="H18" s="394"/>
      <c r="I18" s="394"/>
      <c r="J18" s="394"/>
      <c r="K18" s="394"/>
      <c r="L18" s="394"/>
      <c r="M18" s="394"/>
      <c r="N18" s="394"/>
      <c r="O18" s="395"/>
      <c r="P18" s="396"/>
      <c r="Q18" s="396"/>
      <c r="R18" s="396"/>
      <c r="S18" s="387"/>
      <c r="T18" s="387"/>
      <c r="U18" s="387"/>
      <c r="V18" s="387"/>
      <c r="W18" s="394"/>
      <c r="X18" s="394"/>
      <c r="Y18" s="394"/>
      <c r="Z18" s="381"/>
      <c r="AA18" s="396"/>
      <c r="AB18" s="396"/>
      <c r="AC18" s="381"/>
      <c r="AD18" s="387"/>
      <c r="AE18" s="387"/>
      <c r="AF18" s="394"/>
      <c r="AG18" s="394"/>
      <c r="AH18" s="397"/>
      <c r="AI18" s="385"/>
      <c r="AJ18" s="381"/>
    </row>
    <row r="19" spans="1:36" ht="18" customHeight="1">
      <c r="A19" s="381"/>
      <c r="B19" s="385"/>
      <c r="C19" s="393"/>
      <c r="D19" s="394"/>
      <c r="E19" s="394"/>
      <c r="F19" s="394"/>
      <c r="G19" s="394"/>
      <c r="H19" s="394"/>
      <c r="I19" s="394"/>
      <c r="J19" s="394"/>
      <c r="K19" s="394"/>
      <c r="L19" s="394"/>
      <c r="M19" s="394"/>
      <c r="N19" s="394"/>
      <c r="O19" s="1944" t="s">
        <v>510</v>
      </c>
      <c r="P19" s="1920"/>
      <c r="Q19" s="1920"/>
      <c r="R19" s="1920"/>
      <c r="S19" s="1945" t="s">
        <v>504</v>
      </c>
      <c r="T19" s="1945"/>
      <c r="U19" s="1946"/>
      <c r="V19" s="1946"/>
      <c r="W19" s="1937" t="s">
        <v>505</v>
      </c>
      <c r="X19" s="1937"/>
      <c r="Y19" s="1937"/>
      <c r="Z19" s="400" t="s">
        <v>506</v>
      </c>
      <c r="AA19" s="1946"/>
      <c r="AB19" s="1946"/>
      <c r="AC19" s="400" t="s">
        <v>265</v>
      </c>
      <c r="AD19" s="1946"/>
      <c r="AE19" s="1946"/>
      <c r="AF19" s="1937" t="s">
        <v>507</v>
      </c>
      <c r="AG19" s="1937"/>
      <c r="AH19" s="1938"/>
      <c r="AI19" s="385"/>
      <c r="AJ19" s="381"/>
    </row>
    <row r="20" spans="1:36" ht="3.75" customHeight="1" thickBot="1">
      <c r="A20" s="381"/>
      <c r="B20" s="385"/>
      <c r="C20" s="406"/>
      <c r="D20" s="407"/>
      <c r="E20" s="407"/>
      <c r="F20" s="407"/>
      <c r="G20" s="407"/>
      <c r="H20" s="407"/>
      <c r="I20" s="407"/>
      <c r="J20" s="407"/>
      <c r="K20" s="407"/>
      <c r="L20" s="407"/>
      <c r="M20" s="407"/>
      <c r="N20" s="407"/>
      <c r="O20" s="1939"/>
      <c r="P20" s="1940"/>
      <c r="Q20" s="1940"/>
      <c r="R20" s="1940"/>
      <c r="S20" s="1941"/>
      <c r="T20" s="1941"/>
      <c r="U20" s="1941"/>
      <c r="V20" s="1941"/>
      <c r="W20" s="1942"/>
      <c r="X20" s="1942"/>
      <c r="Y20" s="1942"/>
      <c r="Z20" s="405"/>
      <c r="AA20" s="1940"/>
      <c r="AB20" s="1940"/>
      <c r="AC20" s="405"/>
      <c r="AD20" s="1941"/>
      <c r="AE20" s="1941"/>
      <c r="AF20" s="1942"/>
      <c r="AG20" s="1942"/>
      <c r="AH20" s="1943"/>
      <c r="AI20" s="385"/>
      <c r="AJ20" s="381"/>
    </row>
    <row r="21" spans="1:36" ht="5.25" customHeight="1">
      <c r="A21" s="381"/>
      <c r="B21" s="385"/>
      <c r="C21" s="385"/>
      <c r="D21" s="385"/>
      <c r="E21" s="385"/>
      <c r="F21" s="385"/>
      <c r="G21" s="385"/>
      <c r="H21" s="385"/>
      <c r="I21" s="385"/>
      <c r="J21" s="385"/>
      <c r="K21" s="385"/>
      <c r="L21" s="385"/>
      <c r="M21" s="385"/>
      <c r="N21" s="385"/>
      <c r="O21" s="385"/>
      <c r="P21" s="385"/>
      <c r="Q21" s="385"/>
      <c r="R21" s="385"/>
      <c r="S21" s="385"/>
      <c r="T21" s="385"/>
      <c r="U21" s="385"/>
      <c r="V21" s="385"/>
      <c r="W21" s="385"/>
      <c r="X21" s="385"/>
      <c r="Y21" s="385"/>
      <c r="Z21" s="385"/>
      <c r="AA21" s="385"/>
      <c r="AB21" s="381"/>
      <c r="AC21" s="381"/>
      <c r="AD21" s="385"/>
      <c r="AE21" s="381"/>
      <c r="AF21" s="381"/>
      <c r="AG21" s="381"/>
      <c r="AH21" s="385"/>
      <c r="AI21" s="385"/>
      <c r="AJ21" s="381"/>
    </row>
    <row r="22" spans="1:36" ht="15.75" thickBot="1">
      <c r="A22" s="381"/>
      <c r="B22" s="388" t="s">
        <v>513</v>
      </c>
      <c r="C22" s="389"/>
      <c r="D22" s="389"/>
      <c r="E22" s="389"/>
      <c r="F22" s="389"/>
      <c r="G22" s="390"/>
      <c r="H22" s="390"/>
      <c r="I22" s="390"/>
      <c r="J22" s="385"/>
      <c r="K22" s="385"/>
      <c r="L22" s="385"/>
      <c r="M22" s="385"/>
      <c r="N22" s="385"/>
      <c r="O22" s="385"/>
      <c r="P22" s="385"/>
      <c r="Q22" s="385"/>
      <c r="R22" s="385"/>
      <c r="S22" s="385"/>
      <c r="T22" s="385"/>
      <c r="U22" s="385"/>
      <c r="V22" s="385"/>
      <c r="W22" s="385"/>
      <c r="X22" s="385"/>
      <c r="Y22" s="385"/>
      <c r="Z22" s="385"/>
      <c r="AA22" s="385"/>
      <c r="AB22" s="385"/>
      <c r="AC22" s="385"/>
      <c r="AD22" s="385"/>
      <c r="AE22" s="385"/>
      <c r="AF22" s="385"/>
      <c r="AG22" s="385"/>
      <c r="AH22" s="385"/>
      <c r="AI22" s="385"/>
      <c r="AJ22" s="381"/>
    </row>
    <row r="23" spans="1:36" ht="18" customHeight="1">
      <c r="A23" s="381"/>
      <c r="B23" s="408"/>
      <c r="C23" s="1963" t="s">
        <v>671</v>
      </c>
      <c r="D23" s="1929" t="s">
        <v>515</v>
      </c>
      <c r="E23" s="1929"/>
      <c r="F23" s="1929"/>
      <c r="G23" s="1929"/>
      <c r="H23" s="1929"/>
      <c r="I23" s="1929"/>
      <c r="J23" s="1929"/>
      <c r="K23" s="1929"/>
      <c r="L23" s="1929"/>
      <c r="M23" s="1929"/>
      <c r="N23" s="1929"/>
      <c r="O23" s="1929"/>
      <c r="P23" s="1965"/>
      <c r="Q23" s="1968" t="s">
        <v>13</v>
      </c>
      <c r="R23" s="1968"/>
      <c r="S23" s="1969"/>
      <c r="T23" s="1969"/>
      <c r="U23" s="409" t="s">
        <v>1</v>
      </c>
      <c r="V23" s="1970"/>
      <c r="W23" s="1970"/>
      <c r="X23" s="410" t="s">
        <v>2</v>
      </c>
      <c r="Y23" s="409" t="s">
        <v>41</v>
      </c>
      <c r="Z23" s="1971" t="s">
        <v>13</v>
      </c>
      <c r="AA23" s="1971"/>
      <c r="AB23" s="1972"/>
      <c r="AC23" s="1972"/>
      <c r="AD23" s="410" t="s">
        <v>1</v>
      </c>
      <c r="AE23" s="1970"/>
      <c r="AF23" s="1970"/>
      <c r="AG23" s="410" t="s">
        <v>2</v>
      </c>
      <c r="AH23" s="411"/>
      <c r="AI23" s="385"/>
      <c r="AJ23" s="381"/>
    </row>
    <row r="24" spans="1:36" ht="5.25" customHeight="1">
      <c r="A24" s="381"/>
      <c r="B24" s="381"/>
      <c r="C24" s="1964"/>
      <c r="D24" s="1966"/>
      <c r="E24" s="1966"/>
      <c r="F24" s="1966"/>
      <c r="G24" s="1966"/>
      <c r="H24" s="1966"/>
      <c r="I24" s="1966"/>
      <c r="J24" s="1966"/>
      <c r="K24" s="1966"/>
      <c r="L24" s="1966"/>
      <c r="M24" s="1966"/>
      <c r="N24" s="1966"/>
      <c r="O24" s="1966"/>
      <c r="P24" s="1967"/>
      <c r="Q24" s="412"/>
      <c r="R24" s="412"/>
      <c r="S24" s="412"/>
      <c r="T24" s="413"/>
      <c r="U24" s="414"/>
      <c r="V24" s="415"/>
      <c r="W24" s="416"/>
      <c r="X24" s="417"/>
      <c r="Y24" s="417"/>
      <c r="Z24" s="416"/>
      <c r="AA24" s="416"/>
      <c r="AB24" s="416"/>
      <c r="AC24" s="418"/>
      <c r="AD24" s="418"/>
      <c r="AE24" s="415"/>
      <c r="AF24" s="416"/>
      <c r="AG24" s="417"/>
      <c r="AH24" s="419"/>
      <c r="AI24" s="385"/>
      <c r="AJ24" s="381"/>
    </row>
    <row r="25" spans="1:36" ht="30" customHeight="1">
      <c r="A25" s="381"/>
      <c r="B25" s="381"/>
      <c r="C25" s="1947" t="s">
        <v>672</v>
      </c>
      <c r="D25" s="1949" t="s">
        <v>666</v>
      </c>
      <c r="E25" s="1950"/>
      <c r="F25" s="1950"/>
      <c r="G25" s="1950"/>
      <c r="H25" s="1950"/>
      <c r="I25" s="1950"/>
      <c r="J25" s="1950"/>
      <c r="K25" s="1950"/>
      <c r="L25" s="1950"/>
      <c r="M25" s="1950"/>
      <c r="N25" s="1950"/>
      <c r="O25" s="1950"/>
      <c r="P25" s="1951"/>
      <c r="Q25" s="1954"/>
      <c r="R25" s="1956" t="e">
        <f>ROUNDDOWN(様式4０号別添!F57,-3)</f>
        <v>#VALUE!</v>
      </c>
      <c r="S25" s="1956"/>
      <c r="T25" s="1956"/>
      <c r="U25" s="1956"/>
      <c r="V25" s="1956"/>
      <c r="W25" s="1956"/>
      <c r="X25" s="1956"/>
      <c r="Y25" s="1956"/>
      <c r="Z25" s="1956"/>
      <c r="AA25" s="1956"/>
      <c r="AB25" s="1956"/>
      <c r="AC25" s="1956"/>
      <c r="AD25" s="1956"/>
      <c r="AE25" s="1956"/>
      <c r="AF25" s="1956"/>
      <c r="AG25" s="420" t="s">
        <v>18</v>
      </c>
      <c r="AH25" s="421"/>
      <c r="AI25" s="385"/>
      <c r="AJ25" s="381"/>
    </row>
    <row r="26" spans="1:36" ht="5.25" customHeight="1" thickBot="1">
      <c r="A26" s="381"/>
      <c r="B26" s="381"/>
      <c r="C26" s="1948"/>
      <c r="D26" s="1952"/>
      <c r="E26" s="1952"/>
      <c r="F26" s="1952"/>
      <c r="G26" s="1952"/>
      <c r="H26" s="1952"/>
      <c r="I26" s="1952"/>
      <c r="J26" s="1952"/>
      <c r="K26" s="1952"/>
      <c r="L26" s="1952"/>
      <c r="M26" s="1952"/>
      <c r="N26" s="1952"/>
      <c r="O26" s="1952"/>
      <c r="P26" s="1953"/>
      <c r="Q26" s="1955"/>
      <c r="R26" s="422"/>
      <c r="S26" s="422"/>
      <c r="T26" s="423"/>
      <c r="U26" s="423"/>
      <c r="V26" s="423"/>
      <c r="W26" s="423"/>
      <c r="X26" s="423"/>
      <c r="Y26" s="423"/>
      <c r="Z26" s="423"/>
      <c r="AA26" s="423"/>
      <c r="AB26" s="423"/>
      <c r="AC26" s="423"/>
      <c r="AD26" s="423"/>
      <c r="AE26" s="423"/>
      <c r="AF26" s="423"/>
      <c r="AG26" s="407"/>
      <c r="AH26" s="424"/>
      <c r="AI26" s="385"/>
      <c r="AJ26" s="381"/>
    </row>
    <row r="27" spans="1:36" ht="5.25" customHeight="1">
      <c r="A27" s="381"/>
      <c r="B27" s="381"/>
      <c r="C27" s="387"/>
      <c r="D27" s="394"/>
      <c r="E27" s="394"/>
      <c r="F27" s="394"/>
      <c r="G27" s="394"/>
      <c r="H27" s="394"/>
      <c r="I27" s="394"/>
      <c r="J27" s="394"/>
      <c r="K27" s="394"/>
      <c r="L27" s="394"/>
      <c r="M27" s="394"/>
      <c r="N27" s="394"/>
      <c r="O27" s="394"/>
      <c r="P27" s="387"/>
      <c r="Q27" s="425"/>
      <c r="R27" s="425"/>
      <c r="S27" s="385"/>
      <c r="T27" s="385"/>
      <c r="U27" s="385"/>
      <c r="V27" s="385"/>
      <c r="W27" s="385"/>
      <c r="X27" s="385"/>
      <c r="Y27" s="385"/>
      <c r="Z27" s="385"/>
      <c r="AA27" s="385"/>
      <c r="AB27" s="385"/>
      <c r="AC27" s="385"/>
      <c r="AD27" s="385"/>
      <c r="AE27" s="385"/>
      <c r="AF27" s="385"/>
      <c r="AG27" s="385"/>
      <c r="AH27" s="385"/>
      <c r="AI27" s="385"/>
      <c r="AJ27" s="381"/>
    </row>
    <row r="28" spans="1:36" ht="19.5" thickBot="1">
      <c r="A28" s="381"/>
      <c r="B28" s="388" t="s">
        <v>517</v>
      </c>
      <c r="C28" s="389" t="s">
        <v>518</v>
      </c>
      <c r="D28" s="388" t="s">
        <v>519</v>
      </c>
      <c r="E28" s="388"/>
      <c r="F28" s="388"/>
      <c r="G28" s="388"/>
      <c r="H28" s="426"/>
      <c r="I28" s="427"/>
      <c r="J28" s="427"/>
      <c r="K28" s="385"/>
      <c r="L28" s="385"/>
      <c r="M28" s="385"/>
      <c r="N28" s="385"/>
      <c r="O28" s="385"/>
      <c r="P28" s="385"/>
      <c r="Q28" s="385"/>
      <c r="R28" s="385"/>
      <c r="S28" s="385"/>
      <c r="T28" s="385"/>
      <c r="U28" s="385"/>
      <c r="V28" s="385"/>
      <c r="W28" s="385"/>
      <c r="X28" s="385"/>
      <c r="Y28" s="385"/>
      <c r="Z28" s="385"/>
      <c r="AA28" s="385"/>
      <c r="AB28" s="385"/>
      <c r="AC28" s="385"/>
      <c r="AD28" s="385"/>
      <c r="AE28" s="385"/>
      <c r="AF28" s="385"/>
      <c r="AG28" s="385"/>
      <c r="AH28" s="385"/>
      <c r="AI28" s="385"/>
      <c r="AJ28" s="381"/>
    </row>
    <row r="29" spans="1:36" ht="24" customHeight="1">
      <c r="A29" s="381"/>
      <c r="B29" s="381"/>
      <c r="C29" s="1957" t="s">
        <v>623</v>
      </c>
      <c r="D29" s="1929"/>
      <c r="E29" s="1929"/>
      <c r="F29" s="1929"/>
      <c r="G29" s="1929"/>
      <c r="H29" s="1929"/>
      <c r="I29" s="1929"/>
      <c r="J29" s="1929"/>
      <c r="K29" s="1929"/>
      <c r="L29" s="1929"/>
      <c r="M29" s="1929"/>
      <c r="N29" s="1929"/>
      <c r="O29" s="1929"/>
      <c r="P29" s="1929"/>
      <c r="Q29" s="1929"/>
      <c r="R29" s="1929"/>
      <c r="S29" s="1929"/>
      <c r="T29" s="1929"/>
      <c r="U29" s="1929"/>
      <c r="V29" s="1929"/>
      <c r="W29" s="1929"/>
      <c r="X29" s="1929"/>
      <c r="Y29" s="1929"/>
      <c r="Z29" s="1929"/>
      <c r="AA29" s="1929"/>
      <c r="AB29" s="1929"/>
      <c r="AC29" s="1929"/>
      <c r="AD29" s="1929"/>
      <c r="AE29" s="1929"/>
      <c r="AF29" s="1929"/>
      <c r="AG29" s="1929"/>
      <c r="AH29" s="1958"/>
      <c r="AI29" s="385"/>
      <c r="AJ29" s="381"/>
    </row>
    <row r="30" spans="1:36" ht="27" customHeight="1">
      <c r="A30" s="381"/>
      <c r="B30" s="381"/>
      <c r="C30" s="428"/>
      <c r="D30" s="621" t="s">
        <v>673</v>
      </c>
      <c r="E30" s="1959" t="s">
        <v>682</v>
      </c>
      <c r="F30" s="1960"/>
      <c r="G30" s="1960"/>
      <c r="H30" s="1960"/>
      <c r="I30" s="1960"/>
      <c r="J30" s="1960"/>
      <c r="K30" s="1960"/>
      <c r="L30" s="1960"/>
      <c r="M30" s="1960"/>
      <c r="N30" s="1960"/>
      <c r="O30" s="1960"/>
      <c r="P30" s="1960"/>
      <c r="Q30" s="1960"/>
      <c r="R30" s="1960"/>
      <c r="S30" s="1960"/>
      <c r="T30" s="1960"/>
      <c r="U30" s="1960"/>
      <c r="V30" s="1961"/>
      <c r="W30" s="620"/>
      <c r="X30" s="1962" t="str">
        <f>様式4０号別添!F37</f>
        <v/>
      </c>
      <c r="Y30" s="1962"/>
      <c r="Z30" s="1962"/>
      <c r="AA30" s="1962"/>
      <c r="AB30" s="1962"/>
      <c r="AC30" s="1962"/>
      <c r="AD30" s="1962"/>
      <c r="AE30" s="1962"/>
      <c r="AF30" s="1962"/>
      <c r="AG30" s="420" t="s">
        <v>18</v>
      </c>
      <c r="AH30" s="421"/>
      <c r="AI30" s="385"/>
      <c r="AJ30" s="381"/>
    </row>
    <row r="31" spans="1:36" ht="4.5" customHeight="1">
      <c r="A31" s="381"/>
      <c r="B31" s="381"/>
      <c r="C31" s="428"/>
      <c r="D31" s="622"/>
      <c r="E31" s="623"/>
      <c r="F31" s="623"/>
      <c r="G31" s="623"/>
      <c r="H31" s="623"/>
      <c r="I31" s="623"/>
      <c r="J31" s="623"/>
      <c r="K31" s="623"/>
      <c r="L31" s="623"/>
      <c r="M31" s="623"/>
      <c r="N31" s="623"/>
      <c r="O31" s="623"/>
      <c r="P31" s="623"/>
      <c r="Q31" s="623"/>
      <c r="R31" s="623"/>
      <c r="S31" s="623"/>
      <c r="T31" s="623"/>
      <c r="U31" s="623"/>
      <c r="V31" s="624"/>
      <c r="W31" s="625"/>
      <c r="X31" s="615"/>
      <c r="Y31" s="615"/>
      <c r="Z31" s="615"/>
      <c r="AA31" s="615"/>
      <c r="AB31" s="615"/>
      <c r="AC31" s="615"/>
      <c r="AD31" s="615"/>
      <c r="AE31" s="615"/>
      <c r="AF31" s="615"/>
      <c r="AG31" s="626"/>
      <c r="AH31" s="627"/>
      <c r="AI31" s="385"/>
      <c r="AJ31" s="381"/>
    </row>
    <row r="32" spans="1:36" ht="32.25" customHeight="1">
      <c r="A32" s="381"/>
      <c r="B32" s="381"/>
      <c r="C32" s="428"/>
      <c r="D32" s="381"/>
      <c r="E32" s="1991" t="s">
        <v>674</v>
      </c>
      <c r="F32" s="1993" t="s">
        <v>679</v>
      </c>
      <c r="G32" s="1993"/>
      <c r="H32" s="1993"/>
      <c r="I32" s="1993"/>
      <c r="J32" s="1993"/>
      <c r="K32" s="1993"/>
      <c r="L32" s="1993"/>
      <c r="M32" s="1993"/>
      <c r="N32" s="1993"/>
      <c r="O32" s="1993"/>
      <c r="P32" s="1993"/>
      <c r="Q32" s="1993"/>
      <c r="R32" s="1993"/>
      <c r="S32" s="1993"/>
      <c r="T32" s="1993"/>
      <c r="U32" s="1993"/>
      <c r="V32" s="1994"/>
      <c r="W32" s="381"/>
      <c r="X32" s="1997" t="str">
        <f>様式4０号別添!H37</f>
        <v/>
      </c>
      <c r="Y32" s="1997"/>
      <c r="Z32" s="1997"/>
      <c r="AA32" s="1997"/>
      <c r="AB32" s="1997"/>
      <c r="AC32" s="1997"/>
      <c r="AD32" s="1997"/>
      <c r="AE32" s="1997"/>
      <c r="AF32" s="1997"/>
      <c r="AG32" s="432" t="s">
        <v>18</v>
      </c>
      <c r="AH32" s="433"/>
      <c r="AI32" s="385"/>
      <c r="AJ32" s="381"/>
    </row>
    <row r="33" spans="1:57" ht="4.5" customHeight="1">
      <c r="A33" s="381"/>
      <c r="B33" s="381"/>
      <c r="C33" s="428"/>
      <c r="D33" s="381"/>
      <c r="E33" s="1992"/>
      <c r="F33" s="1995"/>
      <c r="G33" s="1995"/>
      <c r="H33" s="1995"/>
      <c r="I33" s="1995"/>
      <c r="J33" s="1995"/>
      <c r="K33" s="1995"/>
      <c r="L33" s="1995"/>
      <c r="M33" s="1995"/>
      <c r="N33" s="1995"/>
      <c r="O33" s="1995"/>
      <c r="P33" s="1995"/>
      <c r="Q33" s="1995"/>
      <c r="R33" s="1995"/>
      <c r="S33" s="1995"/>
      <c r="T33" s="1995"/>
      <c r="U33" s="1995"/>
      <c r="V33" s="1996"/>
      <c r="W33" s="434"/>
      <c r="X33" s="435"/>
      <c r="Y33" s="435"/>
      <c r="Z33" s="435"/>
      <c r="AA33" s="435"/>
      <c r="AB33" s="435"/>
      <c r="AC33" s="435"/>
      <c r="AD33" s="435"/>
      <c r="AE33" s="435"/>
      <c r="AF33" s="435"/>
      <c r="AG33" s="436"/>
      <c r="AH33" s="437"/>
      <c r="AI33" s="385"/>
      <c r="AJ33" s="381"/>
    </row>
    <row r="34" spans="1:57" ht="32.25" customHeight="1">
      <c r="A34" s="381"/>
      <c r="B34" s="381"/>
      <c r="C34" s="428"/>
      <c r="D34" s="1998" t="s">
        <v>675</v>
      </c>
      <c r="E34" s="1959" t="s">
        <v>521</v>
      </c>
      <c r="F34" s="1959"/>
      <c r="G34" s="1959"/>
      <c r="H34" s="1959"/>
      <c r="I34" s="1959"/>
      <c r="J34" s="1959"/>
      <c r="K34" s="1959"/>
      <c r="L34" s="1959"/>
      <c r="M34" s="1959"/>
      <c r="N34" s="1959"/>
      <c r="O34" s="1959"/>
      <c r="P34" s="1959"/>
      <c r="Q34" s="1959"/>
      <c r="R34" s="1959"/>
      <c r="S34" s="1959"/>
      <c r="T34" s="1959"/>
      <c r="U34" s="1959"/>
      <c r="V34" s="1999"/>
      <c r="W34" s="438"/>
      <c r="X34" s="1962">
        <f>様式4０号別添!$L$37</f>
        <v>0</v>
      </c>
      <c r="Y34" s="1962"/>
      <c r="Z34" s="1962"/>
      <c r="AA34" s="1962"/>
      <c r="AB34" s="1962"/>
      <c r="AC34" s="1962"/>
      <c r="AD34" s="1962"/>
      <c r="AE34" s="1962"/>
      <c r="AF34" s="1962"/>
      <c r="AG34" s="420" t="s">
        <v>18</v>
      </c>
      <c r="AH34" s="421"/>
      <c r="AI34" s="385"/>
      <c r="AJ34" s="381"/>
    </row>
    <row r="35" spans="1:57" ht="4.5" customHeight="1" thickBot="1">
      <c r="A35" s="381"/>
      <c r="B35" s="381"/>
      <c r="C35" s="428"/>
      <c r="D35" s="1991"/>
      <c r="E35" s="1993"/>
      <c r="F35" s="1993"/>
      <c r="G35" s="1993"/>
      <c r="H35" s="1993"/>
      <c r="I35" s="1993"/>
      <c r="J35" s="1993"/>
      <c r="K35" s="1993"/>
      <c r="L35" s="1993"/>
      <c r="M35" s="1993"/>
      <c r="N35" s="1993"/>
      <c r="O35" s="1993"/>
      <c r="P35" s="1993"/>
      <c r="Q35" s="1993"/>
      <c r="R35" s="1993"/>
      <c r="S35" s="1993"/>
      <c r="T35" s="1993"/>
      <c r="U35" s="1993"/>
      <c r="V35" s="1994"/>
      <c r="W35" s="428"/>
      <c r="X35" s="432"/>
      <c r="Y35" s="432"/>
      <c r="Z35" s="432"/>
      <c r="AA35" s="432"/>
      <c r="AB35" s="432"/>
      <c r="AC35" s="432"/>
      <c r="AD35" s="432"/>
      <c r="AE35" s="432"/>
      <c r="AF35" s="432"/>
      <c r="AG35" s="432"/>
      <c r="AH35" s="433"/>
      <c r="AI35" s="385"/>
      <c r="AJ35" s="381"/>
    </row>
    <row r="36" spans="1:57" ht="32.25" customHeight="1">
      <c r="A36" s="381"/>
      <c r="B36" s="381"/>
      <c r="C36" s="428"/>
      <c r="D36" s="2000" t="s">
        <v>681</v>
      </c>
      <c r="E36" s="2002" t="s">
        <v>683</v>
      </c>
      <c r="F36" s="2002"/>
      <c r="G36" s="2002"/>
      <c r="H36" s="2002"/>
      <c r="I36" s="2002"/>
      <c r="J36" s="2002"/>
      <c r="K36" s="2002"/>
      <c r="L36" s="2002"/>
      <c r="M36" s="2002"/>
      <c r="N36" s="2002"/>
      <c r="O36" s="2002"/>
      <c r="P36" s="2002"/>
      <c r="Q36" s="2002"/>
      <c r="R36" s="2002"/>
      <c r="S36" s="2002"/>
      <c r="T36" s="2002"/>
      <c r="U36" s="2002"/>
      <c r="V36" s="2003"/>
      <c r="W36" s="628"/>
      <c r="X36" s="2006" t="e">
        <f>X30+X34</f>
        <v>#VALUE!</v>
      </c>
      <c r="Y36" s="2006"/>
      <c r="Z36" s="2006"/>
      <c r="AA36" s="2006"/>
      <c r="AB36" s="2006"/>
      <c r="AC36" s="2006"/>
      <c r="AD36" s="2006"/>
      <c r="AE36" s="2006"/>
      <c r="AF36" s="2006"/>
      <c r="AG36" s="429" t="s">
        <v>18</v>
      </c>
      <c r="AH36" s="430"/>
      <c r="AI36" s="385"/>
      <c r="AJ36" s="381"/>
    </row>
    <row r="37" spans="1:57" ht="4.5" customHeight="1" thickBot="1">
      <c r="A37" s="381"/>
      <c r="B37" s="381"/>
      <c r="C37" s="428"/>
      <c r="D37" s="2001"/>
      <c r="E37" s="2004"/>
      <c r="F37" s="2004"/>
      <c r="G37" s="2004"/>
      <c r="H37" s="2004"/>
      <c r="I37" s="2004"/>
      <c r="J37" s="2004"/>
      <c r="K37" s="2004"/>
      <c r="L37" s="2004"/>
      <c r="M37" s="2004"/>
      <c r="N37" s="2004"/>
      <c r="O37" s="2004"/>
      <c r="P37" s="2004"/>
      <c r="Q37" s="2004"/>
      <c r="R37" s="2004"/>
      <c r="S37" s="2004"/>
      <c r="T37" s="2004"/>
      <c r="U37" s="2004"/>
      <c r="V37" s="2005"/>
      <c r="W37" s="431"/>
      <c r="X37" s="630"/>
      <c r="Y37" s="630"/>
      <c r="Z37" s="630"/>
      <c r="AA37" s="630"/>
      <c r="AB37" s="630"/>
      <c r="AC37" s="630"/>
      <c r="AD37" s="630"/>
      <c r="AE37" s="630"/>
      <c r="AF37" s="630"/>
      <c r="AG37" s="630"/>
      <c r="AH37" s="631"/>
      <c r="AI37" s="385"/>
      <c r="AJ37" s="381"/>
    </row>
    <row r="38" spans="1:57" ht="4.5" customHeight="1" thickBot="1">
      <c r="A38" s="381"/>
      <c r="B38" s="381"/>
      <c r="C38" s="431"/>
      <c r="D38" s="405"/>
      <c r="E38" s="439"/>
      <c r="F38" s="440"/>
      <c r="G38" s="440"/>
      <c r="H38" s="440"/>
      <c r="I38" s="440"/>
      <c r="J38" s="440"/>
      <c r="K38" s="440"/>
      <c r="L38" s="440"/>
      <c r="M38" s="440"/>
      <c r="N38" s="440"/>
      <c r="O38" s="440"/>
      <c r="P38" s="440"/>
      <c r="Q38" s="440"/>
      <c r="R38" s="440"/>
      <c r="S38" s="440"/>
      <c r="T38" s="440"/>
      <c r="U38" s="440"/>
      <c r="V38" s="440"/>
      <c r="W38" s="440"/>
      <c r="X38" s="440"/>
      <c r="Y38" s="440"/>
      <c r="Z38" s="440"/>
      <c r="AA38" s="440"/>
      <c r="AB38" s="440"/>
      <c r="AC38" s="440"/>
      <c r="AD38" s="440"/>
      <c r="AE38" s="440"/>
      <c r="AF38" s="440"/>
      <c r="AG38" s="440"/>
      <c r="AH38" s="629"/>
      <c r="AI38" s="385"/>
      <c r="AJ38" s="381"/>
    </row>
    <row r="39" spans="1:57" ht="5.25" customHeight="1">
      <c r="A39" s="381"/>
      <c r="B39" s="394"/>
      <c r="C39" s="441"/>
      <c r="D39" s="441"/>
      <c r="E39" s="441"/>
      <c r="F39" s="441"/>
      <c r="G39" s="441"/>
      <c r="H39" s="441"/>
      <c r="I39" s="441"/>
      <c r="J39" s="441"/>
      <c r="K39" s="441"/>
      <c r="L39" s="441"/>
      <c r="M39" s="441"/>
      <c r="N39" s="441"/>
      <c r="O39" s="441"/>
      <c r="P39" s="441"/>
      <c r="Q39" s="441"/>
      <c r="R39" s="441"/>
      <c r="S39" s="441"/>
      <c r="T39" s="387"/>
      <c r="U39" s="387"/>
      <c r="V39" s="387"/>
      <c r="W39" s="387"/>
      <c r="X39" s="387"/>
      <c r="Y39" s="387"/>
      <c r="Z39" s="387"/>
      <c r="AA39" s="387"/>
      <c r="AB39" s="387"/>
      <c r="AC39" s="387"/>
      <c r="AD39" s="387"/>
      <c r="AE39" s="387"/>
      <c r="AF39" s="387"/>
      <c r="AG39" s="387"/>
      <c r="AH39" s="387"/>
      <c r="AI39" s="385"/>
      <c r="AJ39" s="381"/>
    </row>
    <row r="40" spans="1:57" ht="15.75" thickBot="1">
      <c r="A40" s="381"/>
      <c r="B40" s="388">
        <v>4</v>
      </c>
      <c r="C40" s="389" t="s">
        <v>518</v>
      </c>
      <c r="D40" s="426" t="s">
        <v>522</v>
      </c>
      <c r="E40" s="388"/>
      <c r="F40" s="388"/>
      <c r="G40" s="388"/>
      <c r="H40" s="441"/>
      <c r="I40" s="441"/>
      <c r="J40" s="441"/>
      <c r="K40" s="441"/>
      <c r="L40" s="441"/>
      <c r="M40" s="441"/>
      <c r="N40" s="441"/>
      <c r="O40" s="441"/>
      <c r="P40" s="441"/>
      <c r="Q40" s="441"/>
      <c r="R40" s="441"/>
      <c r="S40" s="441"/>
      <c r="T40" s="387"/>
      <c r="U40" s="387"/>
      <c r="V40" s="387"/>
      <c r="W40" s="387"/>
      <c r="X40" s="387"/>
      <c r="Y40" s="387"/>
      <c r="Z40" s="387"/>
      <c r="AA40" s="387"/>
      <c r="AB40" s="387"/>
      <c r="AC40" s="387"/>
      <c r="AD40" s="387"/>
      <c r="AE40" s="387"/>
      <c r="AF40" s="387"/>
      <c r="AG40" s="387"/>
      <c r="AH40" s="387"/>
      <c r="AI40" s="385"/>
      <c r="AJ40" s="381"/>
    </row>
    <row r="41" spans="1:57" ht="33" customHeight="1" thickBot="1">
      <c r="A41" s="381"/>
      <c r="B41" s="381"/>
      <c r="C41" s="2007" t="s">
        <v>684</v>
      </c>
      <c r="D41" s="2002"/>
      <c r="E41" s="2002"/>
      <c r="F41" s="2002"/>
      <c r="G41" s="2002"/>
      <c r="H41" s="2002"/>
      <c r="I41" s="2002"/>
      <c r="J41" s="2002"/>
      <c r="K41" s="2002"/>
      <c r="L41" s="2002"/>
      <c r="M41" s="2002"/>
      <c r="N41" s="2002"/>
      <c r="O41" s="2002"/>
      <c r="P41" s="2002"/>
      <c r="Q41" s="2002"/>
      <c r="R41" s="2002"/>
      <c r="S41" s="2002"/>
      <c r="T41" s="2002"/>
      <c r="U41" s="2002"/>
      <c r="V41" s="2003"/>
      <c r="W41" s="1973" t="s">
        <v>667</v>
      </c>
      <c r="X41" s="1974"/>
      <c r="Y41" s="1974"/>
      <c r="Z41" s="1974"/>
      <c r="AA41" s="1974"/>
      <c r="AB41" s="1974"/>
      <c r="AC41" s="1974"/>
      <c r="AD41" s="1974"/>
      <c r="AE41" s="1974"/>
      <c r="AF41" s="1974"/>
      <c r="AG41" s="1974"/>
      <c r="AH41" s="1975"/>
      <c r="AI41" s="385"/>
      <c r="AJ41" s="381"/>
    </row>
    <row r="42" spans="1:57" ht="33" customHeight="1" thickBot="1">
      <c r="A42" s="381"/>
      <c r="B42" s="381"/>
      <c r="C42" s="1976" t="s">
        <v>685</v>
      </c>
      <c r="D42" s="1977"/>
      <c r="E42" s="1977"/>
      <c r="F42" s="1977"/>
      <c r="G42" s="1977"/>
      <c r="H42" s="1977"/>
      <c r="I42" s="1977"/>
      <c r="J42" s="1977"/>
      <c r="K42" s="1977"/>
      <c r="L42" s="1977"/>
      <c r="M42" s="1977"/>
      <c r="N42" s="1977"/>
      <c r="O42" s="1977"/>
      <c r="P42" s="1977"/>
      <c r="Q42" s="1977"/>
      <c r="R42" s="1977"/>
      <c r="S42" s="1977"/>
      <c r="T42" s="1977"/>
      <c r="U42" s="1977"/>
      <c r="V42" s="1977"/>
      <c r="W42" s="1978" t="s">
        <v>668</v>
      </c>
      <c r="X42" s="1979"/>
      <c r="Y42" s="1979"/>
      <c r="Z42" s="1979"/>
      <c r="AA42" s="1979"/>
      <c r="AB42" s="1979"/>
      <c r="AC42" s="1979"/>
      <c r="AD42" s="1979"/>
      <c r="AE42" s="1979"/>
      <c r="AF42" s="1979"/>
      <c r="AG42" s="1979"/>
      <c r="AH42" s="1980"/>
      <c r="AI42" s="385"/>
      <c r="AJ42" s="381"/>
    </row>
    <row r="43" spans="1:57" ht="17.25" customHeight="1">
      <c r="A43" s="381"/>
      <c r="B43" s="394"/>
      <c r="C43" s="441"/>
      <c r="D43" s="441"/>
      <c r="E43" s="441"/>
      <c r="F43" s="441"/>
      <c r="G43" s="441"/>
      <c r="H43" s="441"/>
      <c r="I43" s="441"/>
      <c r="J43" s="441"/>
      <c r="K43" s="441"/>
      <c r="L43" s="441"/>
      <c r="M43" s="441"/>
      <c r="N43" s="441"/>
      <c r="O43" s="441"/>
      <c r="P43" s="441"/>
      <c r="Q43" s="441"/>
      <c r="R43" s="441"/>
      <c r="S43" s="387"/>
      <c r="T43" s="387"/>
      <c r="U43" s="387"/>
      <c r="V43" s="387"/>
      <c r="W43" s="387"/>
      <c r="X43" s="387"/>
      <c r="Y43" s="387"/>
      <c r="Z43" s="387"/>
      <c r="AA43" s="387"/>
      <c r="AB43" s="387"/>
      <c r="AC43" s="387"/>
      <c r="AD43" s="387"/>
      <c r="AE43" s="387"/>
      <c r="AF43" s="387"/>
      <c r="AG43" s="387"/>
      <c r="AH43" s="387"/>
      <c r="AI43" s="385"/>
      <c r="AJ43" s="381"/>
      <c r="AM43" s="381"/>
      <c r="AN43" s="381"/>
      <c r="AO43" s="381"/>
      <c r="AP43" s="381"/>
      <c r="AQ43" s="381"/>
      <c r="AR43" s="381"/>
      <c r="AS43" s="381"/>
      <c r="AT43" s="381"/>
      <c r="AU43" s="381"/>
      <c r="AV43" s="381"/>
      <c r="AW43" s="381"/>
      <c r="AX43" s="381"/>
      <c r="AY43" s="381"/>
    </row>
    <row r="44" spans="1:57" ht="6.6" customHeight="1">
      <c r="A44" s="381"/>
      <c r="B44" s="394"/>
      <c r="C44" s="1981" t="s">
        <v>680</v>
      </c>
      <c r="D44" s="1982"/>
      <c r="E44" s="1982"/>
      <c r="F44" s="1982"/>
      <c r="G44" s="1982"/>
      <c r="H44" s="1982"/>
      <c r="I44" s="1982"/>
      <c r="J44" s="1982"/>
      <c r="K44" s="1982"/>
      <c r="L44" s="1982"/>
      <c r="M44" s="1982"/>
      <c r="N44" s="1982"/>
      <c r="O44" s="1982"/>
      <c r="P44" s="1982"/>
      <c r="Q44" s="1982"/>
      <c r="R44" s="1982"/>
      <c r="S44" s="1982"/>
      <c r="T44" s="1982"/>
      <c r="U44" s="1982"/>
      <c r="V44" s="1982"/>
      <c r="W44" s="1982"/>
      <c r="X44" s="1982"/>
      <c r="Y44" s="1982"/>
      <c r="Z44" s="1982"/>
      <c r="AA44" s="1982"/>
      <c r="AB44" s="1982"/>
      <c r="AC44" s="1982"/>
      <c r="AD44" s="1983"/>
      <c r="AE44" s="442"/>
      <c r="AF44" s="442"/>
      <c r="AG44" s="442"/>
      <c r="AH44" s="443"/>
      <c r="AI44" s="385"/>
      <c r="AJ44" s="381"/>
      <c r="AL44" s="632"/>
      <c r="AM44" s="438"/>
      <c r="AN44" s="438"/>
      <c r="AO44" s="438"/>
      <c r="AP44" s="438"/>
      <c r="AQ44" s="438"/>
      <c r="AR44" s="438"/>
      <c r="AS44" s="438"/>
      <c r="AT44" s="438"/>
      <c r="AU44" s="438"/>
      <c r="AV44" s="438"/>
      <c r="AW44" s="438"/>
      <c r="AX44" s="438"/>
      <c r="AY44" s="438"/>
      <c r="AZ44" s="438"/>
      <c r="BA44" s="438"/>
      <c r="BB44" s="438"/>
      <c r="BC44" s="438"/>
      <c r="BD44" s="438"/>
      <c r="BE44" s="633"/>
    </row>
    <row r="45" spans="1:57" ht="18.75" customHeight="1">
      <c r="A45" s="381"/>
      <c r="B45" s="394"/>
      <c r="C45" s="1984"/>
      <c r="D45" s="1985"/>
      <c r="E45" s="1985"/>
      <c r="F45" s="1985"/>
      <c r="G45" s="1985"/>
      <c r="H45" s="1985"/>
      <c r="I45" s="1985"/>
      <c r="J45" s="1985"/>
      <c r="K45" s="1985"/>
      <c r="L45" s="1985"/>
      <c r="M45" s="1985"/>
      <c r="N45" s="1985"/>
      <c r="O45" s="1985"/>
      <c r="P45" s="1985"/>
      <c r="Q45" s="1985"/>
      <c r="R45" s="1985"/>
      <c r="S45" s="1985"/>
      <c r="T45" s="1985"/>
      <c r="U45" s="1985"/>
      <c r="V45" s="1985"/>
      <c r="W45" s="1985"/>
      <c r="X45" s="1985"/>
      <c r="Y45" s="1985"/>
      <c r="Z45" s="1985"/>
      <c r="AA45" s="1985"/>
      <c r="AB45" s="1985"/>
      <c r="AC45" s="1985"/>
      <c r="AD45" s="1986"/>
      <c r="AE45" s="444"/>
      <c r="AF45" s="1987" t="e">
        <f>IF(X30*2/3&lt;=X32,"〇","×")</f>
        <v>#VALUE!</v>
      </c>
      <c r="AG45" s="1988"/>
      <c r="AH45" s="445"/>
      <c r="AI45" s="385"/>
      <c r="AJ45" s="381"/>
      <c r="AL45" s="634" t="s">
        <v>676</v>
      </c>
      <c r="AM45" s="381"/>
      <c r="AN45" s="381"/>
      <c r="AO45" s="381"/>
      <c r="AP45" s="381"/>
      <c r="AQ45" s="381"/>
      <c r="AR45" s="381"/>
      <c r="AS45" s="381"/>
      <c r="AT45" s="381"/>
      <c r="AU45" s="381"/>
      <c r="AV45" s="381"/>
      <c r="AW45" s="381"/>
      <c r="AX45" s="381"/>
      <c r="AY45" s="381"/>
      <c r="AZ45" s="381"/>
      <c r="BA45" s="381"/>
      <c r="BB45" s="381"/>
      <c r="BC45" s="381"/>
      <c r="BD45" s="381"/>
      <c r="BE45" s="635"/>
    </row>
    <row r="46" spans="1:57" ht="6.75" customHeight="1">
      <c r="A46" s="381"/>
      <c r="B46" s="394"/>
      <c r="C46" s="2021"/>
      <c r="D46" s="2022"/>
      <c r="E46" s="2022"/>
      <c r="F46" s="2022"/>
      <c r="G46" s="2022"/>
      <c r="H46" s="2022"/>
      <c r="I46" s="2022"/>
      <c r="J46" s="2022"/>
      <c r="K46" s="2022"/>
      <c r="L46" s="2022"/>
      <c r="M46" s="2022"/>
      <c r="N46" s="2022"/>
      <c r="O46" s="2022"/>
      <c r="P46" s="2022"/>
      <c r="Q46" s="2022"/>
      <c r="R46" s="2022"/>
      <c r="S46" s="2022"/>
      <c r="T46" s="2022"/>
      <c r="U46" s="2022"/>
      <c r="V46" s="2022"/>
      <c r="W46" s="2022"/>
      <c r="X46" s="2022"/>
      <c r="Y46" s="2022"/>
      <c r="Z46" s="2022"/>
      <c r="AA46" s="2022"/>
      <c r="AB46" s="2022"/>
      <c r="AC46" s="2022"/>
      <c r="AD46" s="2023"/>
      <c r="AE46" s="444"/>
      <c r="AF46" s="1989"/>
      <c r="AG46" s="1990"/>
      <c r="AH46" s="445"/>
      <c r="AI46" s="385"/>
      <c r="AJ46" s="381"/>
      <c r="AL46" s="634"/>
      <c r="AM46" s="381"/>
      <c r="AN46" s="381"/>
      <c r="AO46" s="381"/>
      <c r="AP46" s="381"/>
      <c r="AQ46" s="381"/>
      <c r="AR46" s="381"/>
      <c r="AS46" s="381"/>
      <c r="AT46" s="381"/>
      <c r="AU46" s="381"/>
      <c r="AV46" s="381"/>
      <c r="AW46" s="381"/>
      <c r="AX46" s="381"/>
      <c r="AY46" s="381"/>
      <c r="AZ46" s="381"/>
      <c r="BA46" s="381"/>
      <c r="BB46" s="381"/>
      <c r="BC46" s="381"/>
      <c r="BD46" s="381"/>
      <c r="BE46" s="635"/>
    </row>
    <row r="47" spans="1:57" ht="6.75" customHeight="1">
      <c r="A47" s="381"/>
      <c r="B47" s="394"/>
      <c r="C47" s="2024"/>
      <c r="D47" s="2025"/>
      <c r="E47" s="2025"/>
      <c r="F47" s="2025"/>
      <c r="G47" s="2025"/>
      <c r="H47" s="2025"/>
      <c r="I47" s="2025"/>
      <c r="J47" s="2025"/>
      <c r="K47" s="2025"/>
      <c r="L47" s="2025"/>
      <c r="M47" s="2025"/>
      <c r="N47" s="2025"/>
      <c r="O47" s="2025"/>
      <c r="P47" s="2025"/>
      <c r="Q47" s="2025"/>
      <c r="R47" s="2025"/>
      <c r="S47" s="2025"/>
      <c r="T47" s="2025"/>
      <c r="U47" s="2025"/>
      <c r="V47" s="2025"/>
      <c r="W47" s="2025"/>
      <c r="X47" s="2025"/>
      <c r="Y47" s="2025"/>
      <c r="Z47" s="2025"/>
      <c r="AA47" s="2025"/>
      <c r="AB47" s="2025"/>
      <c r="AC47" s="2025"/>
      <c r="AD47" s="2026"/>
      <c r="AE47" s="446"/>
      <c r="AF47" s="446"/>
      <c r="AG47" s="446"/>
      <c r="AH47" s="447"/>
      <c r="AI47" s="385"/>
      <c r="AJ47" s="381"/>
      <c r="AL47" s="636"/>
      <c r="AM47" s="413"/>
      <c r="AN47" s="413"/>
      <c r="AO47" s="413"/>
      <c r="AP47" s="413"/>
      <c r="AQ47" s="413"/>
      <c r="AR47" s="413"/>
      <c r="AS47" s="413"/>
      <c r="AT47" s="413"/>
      <c r="AU47" s="413"/>
      <c r="AV47" s="413"/>
      <c r="AW47" s="413"/>
      <c r="AX47" s="413"/>
      <c r="AY47" s="413"/>
      <c r="AZ47" s="413"/>
      <c r="BA47" s="413"/>
      <c r="BB47" s="413"/>
      <c r="BC47" s="413"/>
      <c r="BD47" s="413"/>
      <c r="BE47" s="637"/>
    </row>
    <row r="48" spans="1:57" ht="6.6" customHeight="1">
      <c r="A48" s="381"/>
      <c r="B48" s="394"/>
      <c r="C48" s="2027" t="s">
        <v>686</v>
      </c>
      <c r="D48" s="2028"/>
      <c r="E48" s="2028"/>
      <c r="F48" s="2028"/>
      <c r="G48" s="2028"/>
      <c r="H48" s="2028"/>
      <c r="I48" s="2028"/>
      <c r="J48" s="2028"/>
      <c r="K48" s="2028"/>
      <c r="L48" s="2028"/>
      <c r="M48" s="2028"/>
      <c r="N48" s="2028"/>
      <c r="O48" s="2028"/>
      <c r="P48" s="2028"/>
      <c r="Q48" s="2028"/>
      <c r="R48" s="2028"/>
      <c r="S48" s="2028"/>
      <c r="T48" s="2028"/>
      <c r="U48" s="2028"/>
      <c r="V48" s="2028"/>
      <c r="W48" s="2028"/>
      <c r="X48" s="2028"/>
      <c r="Y48" s="2028"/>
      <c r="Z48" s="2028"/>
      <c r="AA48" s="2028"/>
      <c r="AB48" s="2028"/>
      <c r="AC48" s="2028"/>
      <c r="AD48" s="2029"/>
      <c r="AE48" s="442"/>
      <c r="AF48" s="442"/>
      <c r="AG48" s="442"/>
      <c r="AH48" s="443"/>
      <c r="AI48" s="385"/>
      <c r="AJ48" s="381"/>
      <c r="AL48" s="632"/>
      <c r="AM48" s="438"/>
      <c r="AN48" s="438"/>
      <c r="AO48" s="438"/>
      <c r="AP48" s="438"/>
      <c r="AQ48" s="438"/>
      <c r="AR48" s="438"/>
      <c r="AS48" s="438"/>
      <c r="AT48" s="438"/>
      <c r="AU48" s="438"/>
      <c r="AV48" s="438"/>
      <c r="AW48" s="438"/>
      <c r="AX48" s="438"/>
      <c r="AY48" s="438"/>
      <c r="AZ48" s="438"/>
      <c r="BA48" s="438"/>
      <c r="BB48" s="438"/>
      <c r="BC48" s="438"/>
      <c r="BD48" s="438"/>
      <c r="BE48" s="633"/>
    </row>
    <row r="49" spans="1:57" ht="18.75" customHeight="1">
      <c r="A49" s="381"/>
      <c r="B49" s="394"/>
      <c r="C49" s="2030"/>
      <c r="D49" s="2031"/>
      <c r="E49" s="2031"/>
      <c r="F49" s="2031"/>
      <c r="G49" s="2031"/>
      <c r="H49" s="2031"/>
      <c r="I49" s="2031"/>
      <c r="J49" s="2031"/>
      <c r="K49" s="2031"/>
      <c r="L49" s="2031"/>
      <c r="M49" s="2031"/>
      <c r="N49" s="2031"/>
      <c r="O49" s="2031"/>
      <c r="P49" s="2031"/>
      <c r="Q49" s="2031"/>
      <c r="R49" s="2031"/>
      <c r="S49" s="2031"/>
      <c r="T49" s="2031"/>
      <c r="U49" s="2031"/>
      <c r="V49" s="2031"/>
      <c r="W49" s="2031"/>
      <c r="X49" s="2031"/>
      <c r="Y49" s="2031"/>
      <c r="Z49" s="2031"/>
      <c r="AA49" s="2031"/>
      <c r="AB49" s="2031"/>
      <c r="AC49" s="2031"/>
      <c r="AD49" s="2032"/>
      <c r="AE49" s="444"/>
      <c r="AF49" s="1987" t="e">
        <f>IF(X36&gt;=R25,"〇","△")</f>
        <v>#VALUE!</v>
      </c>
      <c r="AG49" s="1988"/>
      <c r="AH49" s="445"/>
      <c r="AI49" s="385"/>
      <c r="AJ49" s="381"/>
      <c r="AL49" s="634" t="s">
        <v>687</v>
      </c>
      <c r="AM49" s="385"/>
      <c r="AN49" s="385"/>
      <c r="AO49" s="385"/>
      <c r="AP49" s="385"/>
      <c r="AQ49" s="385"/>
      <c r="AR49" s="385"/>
      <c r="AS49" s="385"/>
      <c r="AT49" s="385"/>
      <c r="AU49" s="385"/>
      <c r="AV49" s="385"/>
      <c r="AW49" s="385"/>
      <c r="AX49" s="385"/>
      <c r="AY49" s="385"/>
      <c r="AZ49" s="381"/>
      <c r="BA49" s="381"/>
      <c r="BB49" s="381"/>
      <c r="BC49" s="381"/>
      <c r="BD49" s="381"/>
      <c r="BE49" s="635"/>
    </row>
    <row r="50" spans="1:57" ht="6.75" customHeight="1">
      <c r="A50" s="381"/>
      <c r="B50" s="394"/>
      <c r="C50" s="2021"/>
      <c r="D50" s="2022"/>
      <c r="E50" s="2022"/>
      <c r="F50" s="2022"/>
      <c r="G50" s="2022"/>
      <c r="H50" s="2022"/>
      <c r="I50" s="2022"/>
      <c r="J50" s="2022"/>
      <c r="K50" s="2022"/>
      <c r="L50" s="2022"/>
      <c r="M50" s="2022"/>
      <c r="N50" s="2022"/>
      <c r="O50" s="2022"/>
      <c r="P50" s="2022"/>
      <c r="Q50" s="2022"/>
      <c r="R50" s="2022"/>
      <c r="S50" s="2022"/>
      <c r="T50" s="2022"/>
      <c r="U50" s="2022"/>
      <c r="V50" s="2022"/>
      <c r="W50" s="2022"/>
      <c r="X50" s="2022"/>
      <c r="Y50" s="2022"/>
      <c r="Z50" s="2022"/>
      <c r="AA50" s="2022"/>
      <c r="AB50" s="2022"/>
      <c r="AC50" s="2022"/>
      <c r="AD50" s="2023"/>
      <c r="AE50" s="444"/>
      <c r="AF50" s="1989"/>
      <c r="AG50" s="1990"/>
      <c r="AH50" s="445"/>
      <c r="AI50" s="385"/>
      <c r="AJ50" s="381"/>
      <c r="AL50" s="634"/>
      <c r="AM50" s="385"/>
      <c r="AN50" s="385"/>
      <c r="AO50" s="385"/>
      <c r="AP50" s="385"/>
      <c r="AQ50" s="385"/>
      <c r="AR50" s="385"/>
      <c r="AS50" s="385"/>
      <c r="AT50" s="385"/>
      <c r="AU50" s="385"/>
      <c r="AV50" s="385"/>
      <c r="AW50" s="385"/>
      <c r="AX50" s="385"/>
      <c r="AY50" s="385"/>
      <c r="AZ50" s="381"/>
      <c r="BA50" s="381"/>
      <c r="BB50" s="381"/>
      <c r="BC50" s="381"/>
      <c r="BD50" s="381"/>
      <c r="BE50" s="635"/>
    </row>
    <row r="51" spans="1:57" ht="6.75" customHeight="1">
      <c r="A51" s="381"/>
      <c r="B51" s="394"/>
      <c r="C51" s="2024"/>
      <c r="D51" s="2025"/>
      <c r="E51" s="2025"/>
      <c r="F51" s="2025"/>
      <c r="G51" s="2025"/>
      <c r="H51" s="2025"/>
      <c r="I51" s="2025"/>
      <c r="J51" s="2025"/>
      <c r="K51" s="2025"/>
      <c r="L51" s="2025"/>
      <c r="M51" s="2025"/>
      <c r="N51" s="2025"/>
      <c r="O51" s="2025"/>
      <c r="P51" s="2025"/>
      <c r="Q51" s="2025"/>
      <c r="R51" s="2025"/>
      <c r="S51" s="2025"/>
      <c r="T51" s="2025"/>
      <c r="U51" s="2025"/>
      <c r="V51" s="2025"/>
      <c r="W51" s="2025"/>
      <c r="X51" s="2025"/>
      <c r="Y51" s="2025"/>
      <c r="Z51" s="2025"/>
      <c r="AA51" s="2025"/>
      <c r="AB51" s="2025"/>
      <c r="AC51" s="2025"/>
      <c r="AD51" s="2026"/>
      <c r="AE51" s="446"/>
      <c r="AF51" s="446"/>
      <c r="AG51" s="446"/>
      <c r="AH51" s="447"/>
      <c r="AI51" s="385"/>
      <c r="AJ51" s="381"/>
      <c r="AL51" s="636"/>
      <c r="AM51" s="413"/>
      <c r="AN51" s="413"/>
      <c r="AO51" s="413"/>
      <c r="AP51" s="413"/>
      <c r="AQ51" s="413"/>
      <c r="AR51" s="413"/>
      <c r="AS51" s="413"/>
      <c r="AT51" s="413"/>
      <c r="AU51" s="413"/>
      <c r="AV51" s="413"/>
      <c r="AW51" s="413"/>
      <c r="AX51" s="413"/>
      <c r="AY51" s="413"/>
      <c r="AZ51" s="413"/>
      <c r="BA51" s="413"/>
      <c r="BB51" s="413"/>
      <c r="BC51" s="413"/>
      <c r="BD51" s="413"/>
      <c r="BE51" s="637"/>
    </row>
    <row r="52" spans="1:57" ht="6.6" customHeight="1">
      <c r="A52" s="381"/>
      <c r="B52" s="385"/>
      <c r="C52" s="2015" t="s">
        <v>523</v>
      </c>
      <c r="D52" s="2016"/>
      <c r="E52" s="2016"/>
      <c r="F52" s="2016"/>
      <c r="G52" s="2016"/>
      <c r="H52" s="2016"/>
      <c r="I52" s="2016"/>
      <c r="J52" s="2016"/>
      <c r="K52" s="2016"/>
      <c r="L52" s="2016"/>
      <c r="M52" s="2016"/>
      <c r="N52" s="2016"/>
      <c r="O52" s="2016"/>
      <c r="P52" s="2016"/>
      <c r="Q52" s="2016"/>
      <c r="R52" s="2016"/>
      <c r="S52" s="2016"/>
      <c r="T52" s="2016"/>
      <c r="U52" s="2016"/>
      <c r="V52" s="2016"/>
      <c r="W52" s="2016"/>
      <c r="X52" s="2016"/>
      <c r="Y52" s="2016"/>
      <c r="Z52" s="2016"/>
      <c r="AA52" s="2016"/>
      <c r="AB52" s="2016"/>
      <c r="AC52" s="2016"/>
      <c r="AD52" s="2017"/>
      <c r="AE52" s="448"/>
      <c r="AF52" s="442"/>
      <c r="AG52" s="442"/>
      <c r="AH52" s="443"/>
      <c r="AI52" s="385"/>
      <c r="AJ52" s="381"/>
      <c r="AL52" s="632"/>
      <c r="AM52" s="438"/>
      <c r="AN52" s="438"/>
      <c r="AO52" s="438"/>
      <c r="AP52" s="438"/>
      <c r="AQ52" s="438"/>
      <c r="AR52" s="438"/>
      <c r="AS52" s="438"/>
      <c r="AT52" s="438"/>
      <c r="AU52" s="438"/>
      <c r="AV52" s="438"/>
      <c r="AW52" s="438"/>
      <c r="AX52" s="438"/>
      <c r="AY52" s="438"/>
      <c r="AZ52" s="438"/>
      <c r="BA52" s="438"/>
      <c r="BB52" s="438"/>
      <c r="BC52" s="438"/>
      <c r="BD52" s="438"/>
      <c r="BE52" s="633"/>
    </row>
    <row r="53" spans="1:57" ht="18.75" customHeight="1">
      <c r="A53" s="381"/>
      <c r="B53" s="385"/>
      <c r="C53" s="2018"/>
      <c r="D53" s="2019"/>
      <c r="E53" s="2019"/>
      <c r="F53" s="2019"/>
      <c r="G53" s="2019"/>
      <c r="H53" s="2019"/>
      <c r="I53" s="2019"/>
      <c r="J53" s="2019"/>
      <c r="K53" s="2019"/>
      <c r="L53" s="2019"/>
      <c r="M53" s="2019"/>
      <c r="N53" s="2019"/>
      <c r="O53" s="2019"/>
      <c r="P53" s="2019"/>
      <c r="Q53" s="2019"/>
      <c r="R53" s="2019"/>
      <c r="S53" s="2019"/>
      <c r="T53" s="2019"/>
      <c r="U53" s="2019"/>
      <c r="V53" s="2019"/>
      <c r="W53" s="2019"/>
      <c r="X53" s="2019"/>
      <c r="Y53" s="2019"/>
      <c r="Z53" s="2019"/>
      <c r="AA53" s="2019"/>
      <c r="AB53" s="2019"/>
      <c r="AC53" s="2019"/>
      <c r="AD53" s="2020"/>
      <c r="AE53" s="449"/>
      <c r="AF53" s="1987" t="str">
        <f>IF(W6="","",IF(W41="周知している","〇","×"))</f>
        <v/>
      </c>
      <c r="AG53" s="1988"/>
      <c r="AH53" s="445"/>
      <c r="AI53" s="385"/>
      <c r="AJ53" s="381"/>
      <c r="AL53" s="634" t="s">
        <v>676</v>
      </c>
      <c r="AM53" s="381"/>
      <c r="AN53" s="381"/>
      <c r="AO53" s="381"/>
      <c r="AP53" s="381"/>
      <c r="AQ53" s="381"/>
      <c r="AR53" s="381"/>
      <c r="AS53" s="381"/>
      <c r="AT53" s="381"/>
      <c r="AU53" s="381"/>
      <c r="AV53" s="381"/>
      <c r="AW53" s="381"/>
      <c r="AX53" s="381"/>
      <c r="AY53" s="381"/>
      <c r="AZ53" s="381"/>
      <c r="BA53" s="381"/>
      <c r="BB53" s="381"/>
      <c r="BC53" s="381"/>
      <c r="BD53" s="381"/>
      <c r="BE53" s="635"/>
    </row>
    <row r="54" spans="1:57" ht="6.75" customHeight="1">
      <c r="A54" s="381"/>
      <c r="B54" s="385"/>
      <c r="C54" s="2021"/>
      <c r="D54" s="2022"/>
      <c r="E54" s="2022"/>
      <c r="F54" s="2022"/>
      <c r="G54" s="2022"/>
      <c r="H54" s="2022"/>
      <c r="I54" s="2022"/>
      <c r="J54" s="2022"/>
      <c r="K54" s="2022"/>
      <c r="L54" s="2022"/>
      <c r="M54" s="2022"/>
      <c r="N54" s="2022"/>
      <c r="O54" s="2022"/>
      <c r="P54" s="2022"/>
      <c r="Q54" s="2022"/>
      <c r="R54" s="2022"/>
      <c r="S54" s="2022"/>
      <c r="T54" s="2022"/>
      <c r="U54" s="2022"/>
      <c r="V54" s="2022"/>
      <c r="W54" s="2022"/>
      <c r="X54" s="2022"/>
      <c r="Y54" s="2022"/>
      <c r="Z54" s="2022"/>
      <c r="AA54" s="2022"/>
      <c r="AB54" s="2022"/>
      <c r="AC54" s="2022"/>
      <c r="AD54" s="2023"/>
      <c r="AE54" s="449"/>
      <c r="AF54" s="1989"/>
      <c r="AG54" s="1990"/>
      <c r="AH54" s="445"/>
      <c r="AI54" s="385"/>
      <c r="AJ54" s="381"/>
      <c r="AL54" s="634"/>
      <c r="AM54" s="381"/>
      <c r="AN54" s="381"/>
      <c r="AO54" s="381"/>
      <c r="AP54" s="381"/>
      <c r="AQ54" s="381"/>
      <c r="AR54" s="381"/>
      <c r="AS54" s="381"/>
      <c r="AT54" s="381"/>
      <c r="AU54" s="381"/>
      <c r="AV54" s="381"/>
      <c r="AW54" s="381"/>
      <c r="AX54" s="381"/>
      <c r="AY54" s="381"/>
      <c r="AZ54" s="381"/>
      <c r="BA54" s="381"/>
      <c r="BB54" s="381"/>
      <c r="BC54" s="381"/>
      <c r="BD54" s="381"/>
      <c r="BE54" s="635"/>
    </row>
    <row r="55" spans="1:57" ht="6.75" customHeight="1">
      <c r="A55" s="381"/>
      <c r="B55" s="385"/>
      <c r="C55" s="2024"/>
      <c r="D55" s="2025"/>
      <c r="E55" s="2025"/>
      <c r="F55" s="2025"/>
      <c r="G55" s="2025"/>
      <c r="H55" s="2025"/>
      <c r="I55" s="2025"/>
      <c r="J55" s="2025"/>
      <c r="K55" s="2025"/>
      <c r="L55" s="2025"/>
      <c r="M55" s="2025"/>
      <c r="N55" s="2025"/>
      <c r="O55" s="2025"/>
      <c r="P55" s="2025"/>
      <c r="Q55" s="2025"/>
      <c r="R55" s="2025"/>
      <c r="S55" s="2025"/>
      <c r="T55" s="2025"/>
      <c r="U55" s="2025"/>
      <c r="V55" s="2025"/>
      <c r="W55" s="2025"/>
      <c r="X55" s="2025"/>
      <c r="Y55" s="2025"/>
      <c r="Z55" s="2025"/>
      <c r="AA55" s="2025"/>
      <c r="AB55" s="2025"/>
      <c r="AC55" s="2025"/>
      <c r="AD55" s="2026"/>
      <c r="AE55" s="450"/>
      <c r="AF55" s="446"/>
      <c r="AG55" s="446"/>
      <c r="AH55" s="447"/>
      <c r="AI55" s="385"/>
      <c r="AJ55" s="381"/>
      <c r="AL55" s="636"/>
      <c r="AM55" s="413"/>
      <c r="AN55" s="413"/>
      <c r="AO55" s="413"/>
      <c r="AP55" s="413"/>
      <c r="AQ55" s="413"/>
      <c r="AR55" s="413"/>
      <c r="AS55" s="413"/>
      <c r="AT55" s="413"/>
      <c r="AU55" s="413"/>
      <c r="AV55" s="413"/>
      <c r="AW55" s="413"/>
      <c r="AX55" s="413"/>
      <c r="AY55" s="413"/>
      <c r="AZ55" s="413"/>
      <c r="BA55" s="413"/>
      <c r="BB55" s="413"/>
      <c r="BC55" s="413"/>
      <c r="BD55" s="413"/>
      <c r="BE55" s="637"/>
    </row>
    <row r="56" spans="1:57" ht="6.6" customHeight="1">
      <c r="A56" s="381"/>
      <c r="B56" s="385"/>
      <c r="C56" s="2027" t="s">
        <v>677</v>
      </c>
      <c r="D56" s="2028"/>
      <c r="E56" s="2028"/>
      <c r="F56" s="2028"/>
      <c r="G56" s="2028"/>
      <c r="H56" s="2028"/>
      <c r="I56" s="2028"/>
      <c r="J56" s="2028"/>
      <c r="K56" s="2028"/>
      <c r="L56" s="2028"/>
      <c r="M56" s="2028"/>
      <c r="N56" s="2028"/>
      <c r="O56" s="2028"/>
      <c r="P56" s="2028"/>
      <c r="Q56" s="2028"/>
      <c r="R56" s="2028"/>
      <c r="S56" s="2028"/>
      <c r="T56" s="2028"/>
      <c r="U56" s="2028"/>
      <c r="V56" s="2028"/>
      <c r="W56" s="2028"/>
      <c r="X56" s="2028"/>
      <c r="Y56" s="2028"/>
      <c r="Z56" s="2028"/>
      <c r="AA56" s="2028"/>
      <c r="AB56" s="2028"/>
      <c r="AC56" s="2028"/>
      <c r="AD56" s="2029"/>
      <c r="AE56" s="442"/>
      <c r="AF56" s="442"/>
      <c r="AG56" s="442"/>
      <c r="AH56" s="443"/>
      <c r="AI56" s="385"/>
      <c r="AJ56" s="381"/>
      <c r="AL56" s="632"/>
      <c r="AM56" s="438"/>
      <c r="AN56" s="438"/>
      <c r="AO56" s="438"/>
      <c r="AP56" s="438"/>
      <c r="AQ56" s="438"/>
      <c r="AR56" s="438"/>
      <c r="AS56" s="438"/>
      <c r="AT56" s="438"/>
      <c r="AU56" s="438"/>
      <c r="AV56" s="438"/>
      <c r="AW56" s="438"/>
      <c r="AX56" s="438"/>
      <c r="AY56" s="438"/>
      <c r="AZ56" s="438"/>
      <c r="BA56" s="438"/>
      <c r="BB56" s="438"/>
      <c r="BC56" s="438"/>
      <c r="BD56" s="438"/>
      <c r="BE56" s="633"/>
    </row>
    <row r="57" spans="1:57" ht="18.75" customHeight="1">
      <c r="A57" s="381"/>
      <c r="B57" s="385"/>
      <c r="C57" s="2030"/>
      <c r="D57" s="2031"/>
      <c r="E57" s="2031"/>
      <c r="F57" s="2031"/>
      <c r="G57" s="2031"/>
      <c r="H57" s="2031"/>
      <c r="I57" s="2031"/>
      <c r="J57" s="2031"/>
      <c r="K57" s="2031"/>
      <c r="L57" s="2031"/>
      <c r="M57" s="2031"/>
      <c r="N57" s="2031"/>
      <c r="O57" s="2031"/>
      <c r="P57" s="2031"/>
      <c r="Q57" s="2031"/>
      <c r="R57" s="2031"/>
      <c r="S57" s="2031"/>
      <c r="T57" s="2031"/>
      <c r="U57" s="2031"/>
      <c r="V57" s="2031"/>
      <c r="W57" s="2031"/>
      <c r="X57" s="2031"/>
      <c r="Y57" s="2031"/>
      <c r="Z57" s="2031"/>
      <c r="AA57" s="2031"/>
      <c r="AB57" s="2031"/>
      <c r="AC57" s="2031"/>
      <c r="AD57" s="2032"/>
      <c r="AE57" s="444"/>
      <c r="AF57" s="1987" t="str">
        <f>IF(W6="","",IF(W42="継続する","〇","×"))</f>
        <v/>
      </c>
      <c r="AG57" s="1988"/>
      <c r="AH57" s="445"/>
      <c r="AI57" s="385"/>
      <c r="AJ57" s="381"/>
      <c r="AL57" s="634" t="s">
        <v>676</v>
      </c>
      <c r="AM57" s="381"/>
      <c r="AN57" s="381"/>
      <c r="AO57" s="381"/>
      <c r="AP57" s="381"/>
      <c r="AQ57" s="381"/>
      <c r="AR57" s="381"/>
      <c r="AS57" s="381"/>
      <c r="AT57" s="381"/>
      <c r="AU57" s="381"/>
      <c r="AV57" s="381"/>
      <c r="AW57" s="381"/>
      <c r="AX57" s="381"/>
      <c r="AY57" s="381"/>
      <c r="AZ57" s="381"/>
      <c r="BA57" s="381"/>
      <c r="BB57" s="381"/>
      <c r="BC57" s="381"/>
      <c r="BD57" s="381"/>
      <c r="BE57" s="635"/>
    </row>
    <row r="58" spans="1:57" ht="6.75" customHeight="1">
      <c r="A58" s="381"/>
      <c r="B58" s="385"/>
      <c r="C58" s="2021"/>
      <c r="D58" s="2022"/>
      <c r="E58" s="2022"/>
      <c r="F58" s="2022"/>
      <c r="G58" s="2022"/>
      <c r="H58" s="2022"/>
      <c r="I58" s="2022"/>
      <c r="J58" s="2022"/>
      <c r="K58" s="2022"/>
      <c r="L58" s="2022"/>
      <c r="M58" s="2022"/>
      <c r="N58" s="2022"/>
      <c r="O58" s="2022"/>
      <c r="P58" s="2022"/>
      <c r="Q58" s="2022"/>
      <c r="R58" s="2022"/>
      <c r="S58" s="2022"/>
      <c r="T58" s="2022"/>
      <c r="U58" s="2022"/>
      <c r="V58" s="2022"/>
      <c r="W58" s="2022"/>
      <c r="X58" s="2022"/>
      <c r="Y58" s="2022"/>
      <c r="Z58" s="2022"/>
      <c r="AA58" s="2022"/>
      <c r="AB58" s="2022"/>
      <c r="AC58" s="2022"/>
      <c r="AD58" s="2023"/>
      <c r="AE58" s="444"/>
      <c r="AF58" s="1989"/>
      <c r="AG58" s="1990"/>
      <c r="AH58" s="445"/>
      <c r="AI58" s="385"/>
      <c r="AJ58" s="381"/>
      <c r="AL58" s="634"/>
      <c r="AM58" s="381"/>
      <c r="AN58" s="381"/>
      <c r="AO58" s="381"/>
      <c r="AP58" s="381"/>
      <c r="AQ58" s="381"/>
      <c r="AR58" s="381"/>
      <c r="AS58" s="381"/>
      <c r="AT58" s="381"/>
      <c r="AU58" s="381"/>
      <c r="AV58" s="381"/>
      <c r="AW58" s="381"/>
      <c r="AX58" s="381"/>
      <c r="AY58" s="381"/>
      <c r="AZ58" s="381"/>
      <c r="BA58" s="381"/>
      <c r="BB58" s="381"/>
      <c r="BC58" s="381"/>
      <c r="BD58" s="381"/>
      <c r="BE58" s="635"/>
    </row>
    <row r="59" spans="1:57" ht="6.75" customHeight="1">
      <c r="A59" s="381"/>
      <c r="B59" s="385"/>
      <c r="C59" s="2024"/>
      <c r="D59" s="2025"/>
      <c r="E59" s="2025"/>
      <c r="F59" s="2025"/>
      <c r="G59" s="2025"/>
      <c r="H59" s="2025"/>
      <c r="I59" s="2025"/>
      <c r="J59" s="2025"/>
      <c r="K59" s="2025"/>
      <c r="L59" s="2025"/>
      <c r="M59" s="2025"/>
      <c r="N59" s="2025"/>
      <c r="O59" s="2025"/>
      <c r="P59" s="2025"/>
      <c r="Q59" s="2025"/>
      <c r="R59" s="2025"/>
      <c r="S59" s="2025"/>
      <c r="T59" s="2025"/>
      <c r="U59" s="2025"/>
      <c r="V59" s="2025"/>
      <c r="W59" s="2025"/>
      <c r="X59" s="2025"/>
      <c r="Y59" s="2025"/>
      <c r="Z59" s="2025"/>
      <c r="AA59" s="2025"/>
      <c r="AB59" s="2025"/>
      <c r="AC59" s="2025"/>
      <c r="AD59" s="2026"/>
      <c r="AE59" s="446"/>
      <c r="AF59" s="446"/>
      <c r="AG59" s="446"/>
      <c r="AH59" s="447"/>
      <c r="AI59" s="385"/>
      <c r="AJ59" s="381"/>
      <c r="AL59" s="636"/>
      <c r="AM59" s="413"/>
      <c r="AN59" s="413"/>
      <c r="AO59" s="413"/>
      <c r="AP59" s="413"/>
      <c r="AQ59" s="413"/>
      <c r="AR59" s="413"/>
      <c r="AS59" s="413"/>
      <c r="AT59" s="413"/>
      <c r="AU59" s="413"/>
      <c r="AV59" s="413"/>
      <c r="AW59" s="413"/>
      <c r="AX59" s="413"/>
      <c r="AY59" s="413"/>
      <c r="AZ59" s="413"/>
      <c r="BA59" s="413"/>
      <c r="BB59" s="413"/>
      <c r="BC59" s="413"/>
      <c r="BD59" s="413"/>
      <c r="BE59" s="637"/>
    </row>
    <row r="60" spans="1:57" ht="16.5" customHeight="1">
      <c r="A60" s="381"/>
      <c r="B60" s="385"/>
      <c r="AI60" s="385"/>
      <c r="AJ60" s="381"/>
      <c r="AL60" s="614" t="s">
        <v>524</v>
      </c>
      <c r="AM60" s="2008" t="str">
        <f>IF(W6="","",IF(AND(AF45="〇",AF49="〇",AF53="〇",AF57="〇"),"申請可","申請不可"))</f>
        <v/>
      </c>
      <c r="AN60" s="2009"/>
      <c r="AO60" s="2009"/>
      <c r="AP60" s="2009"/>
      <c r="AQ60" s="2010"/>
    </row>
    <row r="61" spans="1:57" ht="4.5" customHeight="1">
      <c r="A61" s="381"/>
      <c r="B61" s="385"/>
      <c r="C61" s="385"/>
      <c r="D61" s="385"/>
      <c r="E61" s="385"/>
      <c r="F61" s="385"/>
      <c r="G61" s="385"/>
      <c r="H61" s="385"/>
      <c r="I61" s="385"/>
      <c r="J61" s="385"/>
      <c r="K61" s="385"/>
      <c r="L61" s="385"/>
      <c r="M61" s="385"/>
      <c r="N61" s="385"/>
      <c r="O61" s="385"/>
      <c r="P61" s="385"/>
      <c r="Q61" s="385"/>
      <c r="R61" s="385"/>
      <c r="S61" s="385"/>
      <c r="T61" s="385"/>
      <c r="U61" s="385"/>
      <c r="V61" s="385"/>
      <c r="W61" s="385"/>
      <c r="X61" s="385"/>
      <c r="Y61" s="385"/>
      <c r="Z61" s="385"/>
      <c r="AA61" s="385"/>
      <c r="AB61" s="385"/>
      <c r="AC61" s="385"/>
      <c r="AD61" s="385"/>
      <c r="AE61" s="385"/>
      <c r="AF61" s="385"/>
      <c r="AG61" s="385"/>
      <c r="AH61" s="385"/>
      <c r="AI61" s="385"/>
      <c r="AJ61" s="381"/>
    </row>
    <row r="62" spans="1:57">
      <c r="A62" s="381"/>
      <c r="B62" s="385" t="s">
        <v>525</v>
      </c>
      <c r="C62" s="385"/>
      <c r="D62" s="385"/>
      <c r="E62" s="385"/>
      <c r="F62" s="385"/>
      <c r="G62" s="385"/>
      <c r="H62" s="385"/>
      <c r="I62" s="385"/>
      <c r="J62" s="385"/>
      <c r="K62" s="385"/>
      <c r="L62" s="385"/>
      <c r="M62" s="385"/>
      <c r="N62" s="385"/>
      <c r="O62" s="385"/>
      <c r="P62" s="385"/>
      <c r="Q62" s="385"/>
      <c r="R62" s="385"/>
      <c r="S62" s="385"/>
      <c r="T62" s="385"/>
      <c r="U62" s="385"/>
      <c r="V62" s="385"/>
      <c r="W62" s="385"/>
      <c r="X62" s="385"/>
      <c r="Y62" s="385"/>
      <c r="Z62" s="385"/>
      <c r="AA62" s="385"/>
      <c r="AB62" s="385"/>
      <c r="AC62" s="385"/>
      <c r="AD62" s="385"/>
      <c r="AE62" s="385"/>
      <c r="AF62" s="385"/>
      <c r="AG62" s="385"/>
      <c r="AH62" s="385"/>
      <c r="AI62" s="385"/>
      <c r="AJ62" s="381"/>
    </row>
    <row r="63" spans="1:57" ht="4.5" customHeight="1">
      <c r="A63" s="381"/>
      <c r="B63" s="385"/>
      <c r="C63" s="385"/>
      <c r="D63" s="385"/>
      <c r="E63" s="385"/>
      <c r="F63" s="385"/>
      <c r="G63" s="385"/>
      <c r="H63" s="385"/>
      <c r="I63" s="385"/>
      <c r="J63" s="385"/>
      <c r="K63" s="385"/>
      <c r="L63" s="385"/>
      <c r="M63" s="385"/>
      <c r="N63" s="385"/>
      <c r="O63" s="385"/>
      <c r="P63" s="385"/>
      <c r="Q63" s="385"/>
      <c r="R63" s="385"/>
      <c r="S63" s="385"/>
      <c r="T63" s="385"/>
      <c r="U63" s="385"/>
      <c r="V63" s="385"/>
      <c r="W63" s="385"/>
      <c r="X63" s="385"/>
      <c r="Y63" s="385"/>
      <c r="Z63" s="385"/>
      <c r="AA63" s="385"/>
      <c r="AB63" s="385"/>
      <c r="AC63" s="385"/>
      <c r="AD63" s="385"/>
      <c r="AE63" s="385"/>
      <c r="AF63" s="385"/>
      <c r="AG63" s="385"/>
      <c r="AH63" s="385"/>
      <c r="AI63" s="385"/>
      <c r="AJ63" s="381"/>
    </row>
    <row r="64" spans="1:57" ht="16.5" customHeight="1">
      <c r="A64" s="381"/>
      <c r="B64" s="385"/>
      <c r="C64" s="385"/>
      <c r="D64" s="385"/>
      <c r="E64" s="385"/>
      <c r="F64" s="385"/>
      <c r="G64" s="385"/>
      <c r="H64" s="385"/>
      <c r="I64" s="385"/>
      <c r="J64" s="385"/>
      <c r="K64" s="385"/>
      <c r="L64" s="385"/>
      <c r="M64" s="385"/>
      <c r="N64" s="385"/>
      <c r="O64" s="381"/>
      <c r="P64" s="425"/>
      <c r="Q64" s="425"/>
      <c r="R64" s="2014">
        <f>IF('様式5-1号'!Q4="","",'様式5-1号'!Q4)</f>
        <v>45382</v>
      </c>
      <c r="S64" s="2014"/>
      <c r="T64" s="2014"/>
      <c r="U64" s="2014"/>
      <c r="V64" s="2014"/>
      <c r="W64" s="2014"/>
      <c r="X64" s="2014"/>
      <c r="Y64" s="2014"/>
      <c r="Z64" s="2014"/>
      <c r="AA64" s="2014"/>
      <c r="AB64" s="425"/>
      <c r="AC64" s="425"/>
      <c r="AD64" s="381"/>
      <c r="AE64" s="381"/>
      <c r="AF64" s="381"/>
      <c r="AG64" s="385"/>
      <c r="AH64" s="385"/>
      <c r="AI64" s="385"/>
      <c r="AJ64" s="381"/>
      <c r="AY64" s="381"/>
      <c r="AZ64" s="381"/>
      <c r="BA64" s="381"/>
    </row>
    <row r="65" spans="1:53" ht="2.25" customHeight="1">
      <c r="A65" s="381"/>
      <c r="B65" s="385"/>
      <c r="C65" s="385"/>
      <c r="D65" s="385"/>
      <c r="E65" s="385"/>
      <c r="F65" s="385"/>
      <c r="G65" s="385"/>
      <c r="H65" s="385"/>
      <c r="I65" s="385"/>
      <c r="J65" s="385"/>
      <c r="K65" s="385"/>
      <c r="L65" s="385"/>
      <c r="M65" s="385"/>
      <c r="N65" s="385"/>
      <c r="O65" s="385"/>
      <c r="P65" s="385"/>
      <c r="Q65" s="385"/>
      <c r="R65" s="385"/>
      <c r="S65" s="387"/>
      <c r="T65" s="387"/>
      <c r="U65" s="387"/>
      <c r="V65" s="387"/>
      <c r="W65" s="387"/>
      <c r="X65" s="387"/>
      <c r="Y65" s="387"/>
      <c r="Z65" s="387"/>
      <c r="AA65" s="387"/>
      <c r="AB65" s="387"/>
      <c r="AC65" s="387"/>
      <c r="AD65" s="387"/>
      <c r="AE65" s="387"/>
      <c r="AF65" s="387"/>
      <c r="AG65" s="385"/>
      <c r="AH65" s="385"/>
      <c r="AI65" s="385"/>
      <c r="AJ65" s="381"/>
      <c r="AY65" s="2011"/>
      <c r="AZ65" s="2011"/>
      <c r="BA65" s="381"/>
    </row>
    <row r="66" spans="1:53" ht="20.25" customHeight="1">
      <c r="A66" s="381"/>
      <c r="B66" s="381"/>
      <c r="C66" s="381"/>
      <c r="D66" s="381"/>
      <c r="E66" s="381"/>
      <c r="F66" s="381"/>
      <c r="G66" s="381"/>
      <c r="H66" s="381"/>
      <c r="I66" s="381"/>
      <c r="J66" s="381"/>
      <c r="K66" s="381"/>
      <c r="L66" s="381"/>
      <c r="M66" s="381"/>
      <c r="N66" s="381"/>
      <c r="O66" s="381"/>
      <c r="P66" s="381"/>
      <c r="Q66" s="381"/>
      <c r="R66" s="381"/>
      <c r="S66" s="381"/>
      <c r="T66" s="451" t="s">
        <v>526</v>
      </c>
      <c r="U66" s="402" t="s">
        <v>135</v>
      </c>
      <c r="V66" s="2012" t="str">
        <f>IF('様式5-1号'!M9="","",'様式5-1号'!M9)</f>
        <v/>
      </c>
      <c r="W66" s="2012"/>
      <c r="X66" s="2012"/>
      <c r="Y66" s="2012"/>
      <c r="Z66" s="2012"/>
      <c r="AA66" s="2012"/>
      <c r="AB66" s="2012"/>
      <c r="AC66" s="2012"/>
      <c r="AD66" s="2012"/>
      <c r="AE66" s="2012"/>
      <c r="AF66" s="2012"/>
      <c r="AG66" s="2012"/>
      <c r="AH66" s="2012"/>
      <c r="AI66" s="2012"/>
      <c r="AJ66" s="381"/>
      <c r="AY66" s="381"/>
      <c r="AZ66" s="381"/>
      <c r="BA66" s="381"/>
    </row>
    <row r="67" spans="1:53" ht="2.25" customHeight="1">
      <c r="A67" s="381"/>
      <c r="B67" s="381"/>
      <c r="C67" s="381"/>
      <c r="D67" s="381"/>
      <c r="E67" s="381"/>
      <c r="F67" s="381"/>
      <c r="G67" s="381"/>
      <c r="H67" s="381"/>
      <c r="I67" s="381"/>
      <c r="J67" s="381"/>
      <c r="K67" s="381"/>
      <c r="L67" s="381"/>
      <c r="M67" s="381"/>
      <c r="N67" s="381"/>
      <c r="O67" s="381"/>
      <c r="P67" s="381"/>
      <c r="Q67" s="381"/>
      <c r="R67" s="381"/>
      <c r="S67" s="451"/>
      <c r="T67" s="451"/>
      <c r="U67" s="451"/>
      <c r="V67" s="451"/>
      <c r="W67" s="451"/>
      <c r="X67" s="451"/>
      <c r="Y67" s="451"/>
      <c r="Z67" s="451"/>
      <c r="AA67" s="402"/>
      <c r="AB67" s="396"/>
      <c r="AC67" s="396"/>
      <c r="AD67" s="396"/>
      <c r="AE67" s="396"/>
      <c r="AF67" s="396"/>
      <c r="AG67" s="396"/>
      <c r="AH67" s="396"/>
      <c r="AI67" s="381"/>
      <c r="AJ67" s="381"/>
      <c r="AY67" s="381"/>
      <c r="AZ67" s="381"/>
      <c r="BA67" s="381"/>
    </row>
    <row r="68" spans="1:53" ht="20.25" customHeight="1">
      <c r="A68" s="381"/>
      <c r="B68" s="381"/>
      <c r="C68" s="381"/>
      <c r="D68" s="381"/>
      <c r="E68" s="381"/>
      <c r="F68" s="381"/>
      <c r="G68" s="381"/>
      <c r="H68" s="381"/>
      <c r="I68" s="381"/>
      <c r="J68" s="381"/>
      <c r="K68" s="381"/>
      <c r="L68" s="381"/>
      <c r="M68" s="381"/>
      <c r="N68" s="381"/>
      <c r="O68" s="381"/>
      <c r="P68" s="2013" t="s">
        <v>527</v>
      </c>
      <c r="Q68" s="2013"/>
      <c r="R68" s="2013"/>
      <c r="S68" s="2013"/>
      <c r="T68" s="2013"/>
      <c r="U68" s="2013"/>
      <c r="V68" s="2013"/>
      <c r="W68" s="2013"/>
      <c r="X68" s="381" t="s">
        <v>135</v>
      </c>
      <c r="Y68" s="2012" t="str">
        <f>IF('様式5-1号'!O10="","",'様式5-1号'!O10)</f>
        <v/>
      </c>
      <c r="Z68" s="2012"/>
      <c r="AA68" s="2012"/>
      <c r="AB68" s="2012"/>
      <c r="AC68" s="381"/>
      <c r="AD68" s="2012" t="str">
        <f>IF('様式5-1号'!S10="","",'様式5-1号'!S10)</f>
        <v/>
      </c>
      <c r="AE68" s="2012"/>
      <c r="AF68" s="2012"/>
      <c r="AG68" s="2012"/>
      <c r="AH68" s="2012"/>
      <c r="AI68" s="2012"/>
      <c r="AJ68" s="381"/>
      <c r="AY68" s="2011"/>
      <c r="AZ68" s="2011"/>
      <c r="BA68" s="381"/>
    </row>
    <row r="69" spans="1:53" ht="5.25" customHeight="1">
      <c r="A69" s="381"/>
      <c r="B69" s="381"/>
      <c r="C69" s="381"/>
      <c r="D69" s="381"/>
      <c r="E69" s="381"/>
      <c r="F69" s="381"/>
      <c r="G69" s="381"/>
      <c r="H69" s="381"/>
      <c r="I69" s="381"/>
      <c r="J69" s="381"/>
      <c r="K69" s="381"/>
      <c r="L69" s="381"/>
      <c r="M69" s="381"/>
      <c r="N69" s="381"/>
      <c r="O69" s="381"/>
      <c r="P69" s="381"/>
      <c r="Q69" s="381"/>
      <c r="R69" s="381"/>
      <c r="S69" s="381"/>
      <c r="T69" s="381"/>
      <c r="U69" s="381"/>
      <c r="V69" s="381"/>
      <c r="W69" s="381"/>
      <c r="X69" s="381"/>
      <c r="Y69" s="381"/>
      <c r="Z69" s="381"/>
      <c r="AA69" s="381"/>
      <c r="AB69" s="381"/>
      <c r="AC69" s="381"/>
      <c r="AD69" s="381"/>
      <c r="AE69" s="381"/>
      <c r="AF69" s="381"/>
      <c r="AG69" s="381"/>
      <c r="AH69" s="381"/>
      <c r="AI69" s="381"/>
      <c r="AJ69" s="381"/>
      <c r="AY69" s="381"/>
      <c r="AZ69" s="381"/>
      <c r="BA69" s="381"/>
    </row>
    <row r="70" spans="1:53" ht="18" customHeight="1">
      <c r="AY70" s="381"/>
      <c r="AZ70" s="381"/>
      <c r="BA70" s="381"/>
    </row>
    <row r="71" spans="1:53">
      <c r="AY71" s="2011"/>
      <c r="AZ71" s="2011"/>
      <c r="BA71" s="381"/>
    </row>
    <row r="72" spans="1:53" s="452" customFormat="1" ht="18" customHeight="1">
      <c r="B72" s="384"/>
      <c r="C72" s="384"/>
      <c r="D72" s="384"/>
      <c r="E72" s="384"/>
      <c r="F72" s="384"/>
      <c r="G72" s="384"/>
      <c r="H72" s="384"/>
      <c r="I72" s="384"/>
      <c r="J72" s="384"/>
      <c r="K72" s="384"/>
      <c r="L72" s="384"/>
      <c r="M72" s="384"/>
      <c r="N72" s="384"/>
      <c r="AC72" s="384"/>
      <c r="AD72" s="384"/>
      <c r="AE72" s="384"/>
      <c r="AF72" s="384"/>
      <c r="AG72" s="384"/>
      <c r="AH72" s="384"/>
      <c r="AY72" s="381"/>
      <c r="AZ72" s="381"/>
      <c r="BA72" s="385"/>
    </row>
    <row r="73" spans="1:53" ht="12.95" customHeight="1">
      <c r="AY73" s="2011"/>
      <c r="AZ73" s="2011"/>
      <c r="BA73" s="381"/>
    </row>
    <row r="74" spans="1:53" ht="18" customHeight="1">
      <c r="AY74" s="381"/>
      <c r="AZ74" s="381"/>
      <c r="BA74" s="381"/>
    </row>
    <row r="75" spans="1:53" ht="12.95" customHeight="1">
      <c r="AY75" s="381"/>
      <c r="AZ75" s="381"/>
      <c r="BA75" s="381"/>
    </row>
    <row r="76" spans="1:53" ht="18" customHeight="1">
      <c r="AY76" s="381"/>
      <c r="AZ76" s="381"/>
      <c r="BA76" s="381"/>
    </row>
    <row r="77" spans="1:53" ht="9" customHeight="1">
      <c r="AF77" s="385"/>
      <c r="AG77" s="385"/>
      <c r="AH77" s="385"/>
      <c r="AI77" s="385"/>
      <c r="AJ77" s="385"/>
      <c r="AK77" s="385"/>
      <c r="AY77" s="381"/>
      <c r="AZ77" s="381"/>
      <c r="BA77" s="381"/>
    </row>
    <row r="78" spans="1:53" ht="18" customHeight="1">
      <c r="AF78" s="385"/>
      <c r="AG78" s="385"/>
      <c r="AH78" s="385"/>
      <c r="AI78" s="453"/>
      <c r="AJ78" s="385"/>
      <c r="AK78" s="385"/>
      <c r="AY78" s="381"/>
      <c r="AZ78" s="381"/>
      <c r="BA78" s="381"/>
    </row>
    <row r="79" spans="1:53" ht="9" customHeight="1">
      <c r="AF79" s="385"/>
      <c r="AG79" s="385"/>
      <c r="AH79" s="385"/>
      <c r="AI79" s="387"/>
      <c r="AJ79" s="385"/>
      <c r="AK79" s="385"/>
      <c r="AY79" s="381"/>
      <c r="AZ79" s="381"/>
      <c r="BA79" s="381"/>
    </row>
    <row r="80" spans="1:53" ht="18" customHeight="1">
      <c r="AF80" s="385"/>
      <c r="AG80" s="385"/>
      <c r="AH80" s="385"/>
      <c r="AI80" s="387"/>
      <c r="AJ80" s="385"/>
      <c r="AK80" s="385"/>
      <c r="AY80" s="381"/>
      <c r="AZ80" s="381"/>
      <c r="BA80" s="381"/>
    </row>
    <row r="81" spans="32:53" ht="18" customHeight="1">
      <c r="AF81" s="385"/>
      <c r="AG81" s="385"/>
      <c r="AH81" s="385"/>
      <c r="AI81" s="385"/>
      <c r="AJ81" s="385"/>
      <c r="AK81" s="385"/>
      <c r="AY81" s="381"/>
      <c r="AZ81" s="381"/>
      <c r="BA81" s="381"/>
    </row>
    <row r="82" spans="32:53" ht="18" customHeight="1">
      <c r="AY82" s="381"/>
      <c r="AZ82" s="381"/>
      <c r="BA82" s="381"/>
    </row>
    <row r="83" spans="32:53" ht="18" customHeight="1">
      <c r="AY83" s="381"/>
      <c r="AZ83" s="381"/>
      <c r="BA83" s="381"/>
    </row>
    <row r="84" spans="32:53" ht="18" customHeight="1">
      <c r="AY84" s="381"/>
      <c r="AZ84" s="381"/>
      <c r="BA84" s="381"/>
    </row>
    <row r="85" spans="32:53" ht="18" customHeight="1">
      <c r="AY85" s="381"/>
      <c r="AZ85" s="381"/>
      <c r="BA85" s="381"/>
    </row>
    <row r="86" spans="32:53" ht="18" customHeight="1">
      <c r="AY86" s="381"/>
      <c r="AZ86" s="381"/>
      <c r="BA86" s="381"/>
    </row>
    <row r="87" spans="32:53" ht="18" customHeight="1">
      <c r="AY87" s="381"/>
      <c r="AZ87" s="381"/>
      <c r="BA87" s="381"/>
    </row>
    <row r="88" spans="32:53" ht="18" customHeight="1">
      <c r="AY88" s="381"/>
      <c r="AZ88" s="381"/>
      <c r="BA88" s="381"/>
    </row>
    <row r="89" spans="32:53" ht="18" customHeight="1">
      <c r="AY89" s="381"/>
      <c r="AZ89" s="381"/>
      <c r="BA89" s="381"/>
    </row>
    <row r="90" spans="32:53" ht="18" customHeight="1">
      <c r="AY90" s="381"/>
      <c r="AZ90" s="381"/>
      <c r="BA90" s="381"/>
    </row>
    <row r="91" spans="32:53" ht="18" customHeight="1">
      <c r="AY91" s="381"/>
      <c r="AZ91" s="381"/>
      <c r="BA91" s="381"/>
    </row>
    <row r="92" spans="32:53" ht="18" customHeight="1">
      <c r="AY92" s="381"/>
      <c r="AZ92" s="381"/>
      <c r="BA92" s="381"/>
    </row>
    <row r="93" spans="32:53" ht="18" customHeight="1">
      <c r="AY93" s="381"/>
      <c r="AZ93" s="381"/>
      <c r="BA93" s="381"/>
    </row>
    <row r="94" spans="32:53" ht="18" customHeight="1">
      <c r="AY94" s="381"/>
      <c r="AZ94" s="381"/>
      <c r="BA94" s="381"/>
    </row>
    <row r="95" spans="32:53" ht="18" customHeight="1">
      <c r="AY95" s="381"/>
      <c r="AZ95" s="381"/>
      <c r="BA95" s="381"/>
    </row>
    <row r="96" spans="32:53" ht="18" customHeight="1">
      <c r="AY96" s="381"/>
      <c r="AZ96" s="381"/>
      <c r="BA96" s="381"/>
    </row>
    <row r="97" spans="51:53" ht="18" customHeight="1">
      <c r="AY97" s="381"/>
      <c r="AZ97" s="381"/>
      <c r="BA97" s="381"/>
    </row>
    <row r="98" spans="51:53" ht="18" customHeight="1">
      <c r="AY98" s="381"/>
      <c r="AZ98" s="381"/>
      <c r="BA98" s="381"/>
    </row>
    <row r="99" spans="51:53" ht="18" customHeight="1">
      <c r="AY99" s="381"/>
      <c r="AZ99" s="381"/>
      <c r="BA99" s="381"/>
    </row>
    <row r="100" spans="51:53" ht="18" customHeight="1">
      <c r="AY100" s="381"/>
      <c r="AZ100" s="381"/>
      <c r="BA100" s="381"/>
    </row>
    <row r="101" spans="51:53" ht="18" customHeight="1">
      <c r="AY101" s="381"/>
      <c r="AZ101" s="381"/>
      <c r="BA101" s="381"/>
    </row>
    <row r="102" spans="51:53" ht="18" customHeight="1">
      <c r="AY102" s="381"/>
      <c r="AZ102" s="381"/>
      <c r="BA102" s="381"/>
    </row>
    <row r="103" spans="51:53" ht="18" customHeight="1">
      <c r="AY103" s="381"/>
      <c r="AZ103" s="381"/>
      <c r="BA103" s="381"/>
    </row>
    <row r="104" spans="51:53" ht="18" customHeight="1">
      <c r="AY104" s="381"/>
      <c r="AZ104" s="381"/>
      <c r="BA104" s="381"/>
    </row>
    <row r="105" spans="51:53" ht="18" customHeight="1">
      <c r="AY105" s="381"/>
      <c r="AZ105" s="381"/>
      <c r="BA105" s="381"/>
    </row>
    <row r="106" spans="51:53" ht="18" customHeight="1">
      <c r="AY106" s="381"/>
      <c r="AZ106" s="381"/>
      <c r="BA106" s="381"/>
    </row>
    <row r="107" spans="51:53" ht="18" customHeight="1">
      <c r="AY107" s="381"/>
      <c r="AZ107" s="381"/>
      <c r="BA107" s="381"/>
    </row>
    <row r="108" spans="51:53" ht="18" customHeight="1">
      <c r="AY108" s="381"/>
      <c r="AZ108" s="381"/>
      <c r="BA108" s="381"/>
    </row>
    <row r="109" spans="51:53" ht="18" customHeight="1">
      <c r="AY109" s="381"/>
      <c r="AZ109" s="381"/>
      <c r="BA109" s="381"/>
    </row>
    <row r="110" spans="51:53" ht="18" customHeight="1"/>
    <row r="111" spans="51:53" ht="18" customHeight="1"/>
    <row r="112" spans="51:53"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row r="291" ht="18" customHeight="1"/>
    <row r="292" ht="18" customHeight="1"/>
    <row r="293" ht="18" customHeight="1"/>
    <row r="294" ht="18" customHeight="1"/>
    <row r="295" ht="18" customHeight="1"/>
    <row r="296" ht="18" customHeight="1"/>
    <row r="297" ht="18" customHeight="1"/>
    <row r="298" ht="18" customHeight="1"/>
    <row r="299" ht="18" customHeight="1"/>
    <row r="300" ht="18" customHeight="1"/>
    <row r="301" ht="18" customHeight="1"/>
    <row r="302" ht="18" customHeight="1"/>
    <row r="303" ht="18" customHeight="1"/>
    <row r="304" ht="18" customHeight="1"/>
    <row r="305" ht="18" customHeight="1"/>
    <row r="306" ht="18" customHeight="1"/>
    <row r="307" ht="18" customHeight="1"/>
    <row r="308" ht="18" customHeight="1"/>
    <row r="309" ht="18" customHeight="1"/>
    <row r="310" ht="18" customHeight="1"/>
    <row r="311" ht="18" customHeight="1"/>
    <row r="312" ht="18" customHeight="1"/>
    <row r="313" ht="18" customHeight="1"/>
    <row r="314" ht="18" customHeight="1"/>
    <row r="315" ht="18" customHeight="1"/>
    <row r="316" ht="18" customHeight="1"/>
    <row r="317" ht="18" customHeight="1"/>
    <row r="318" ht="18" customHeight="1"/>
    <row r="319" ht="18" customHeight="1"/>
    <row r="320" ht="18" customHeight="1"/>
    <row r="321" ht="18" customHeight="1"/>
    <row r="322" ht="18" customHeight="1"/>
    <row r="323" ht="18" customHeight="1"/>
    <row r="324" ht="18" customHeight="1"/>
    <row r="325" ht="18" customHeight="1"/>
    <row r="326" ht="18" customHeight="1"/>
    <row r="327" ht="18" customHeight="1"/>
    <row r="328" ht="18" customHeight="1"/>
    <row r="329" ht="18" customHeight="1"/>
    <row r="330" ht="18" customHeight="1"/>
    <row r="331" ht="18" customHeight="1"/>
    <row r="332" ht="18" customHeight="1"/>
    <row r="333" ht="18" customHeight="1"/>
    <row r="334" ht="18" customHeight="1"/>
    <row r="335" ht="18" customHeight="1"/>
    <row r="336" ht="18" customHeight="1"/>
    <row r="337" ht="18" customHeight="1"/>
    <row r="338" ht="18" customHeight="1"/>
    <row r="339" ht="18" customHeight="1"/>
    <row r="340" ht="18" customHeight="1"/>
    <row r="341" ht="18" customHeight="1"/>
    <row r="342" ht="18" customHeight="1"/>
    <row r="343" ht="18" customHeight="1"/>
    <row r="344" ht="18" customHeight="1"/>
    <row r="345" ht="18" customHeight="1"/>
    <row r="346" ht="18" customHeight="1"/>
    <row r="347" ht="18" customHeight="1"/>
    <row r="348" ht="18" customHeight="1"/>
    <row r="349" ht="18" customHeight="1"/>
    <row r="350" ht="18" customHeight="1"/>
    <row r="351" ht="18" customHeight="1"/>
    <row r="352" ht="18" customHeight="1"/>
    <row r="353" ht="18" customHeight="1"/>
    <row r="354" ht="18" customHeight="1"/>
    <row r="355" ht="18" customHeight="1"/>
    <row r="356" ht="18" customHeight="1"/>
    <row r="357" ht="18" customHeight="1"/>
    <row r="358" ht="18" customHeight="1"/>
    <row r="359" ht="18" customHeight="1"/>
    <row r="360" ht="18" customHeight="1"/>
    <row r="361" ht="18" customHeight="1"/>
    <row r="362" ht="18" customHeight="1"/>
    <row r="363" ht="18" customHeight="1"/>
    <row r="364" ht="18" customHeight="1"/>
    <row r="365" ht="18" customHeight="1"/>
    <row r="366" ht="18" customHeight="1"/>
    <row r="367" ht="18" customHeight="1"/>
    <row r="368" ht="18" customHeight="1"/>
    <row r="369" ht="18" customHeight="1"/>
    <row r="370" ht="18" customHeight="1"/>
    <row r="371" ht="18" customHeight="1"/>
    <row r="372" ht="18" customHeight="1"/>
    <row r="373" ht="18" customHeight="1"/>
    <row r="374" ht="18" customHeight="1"/>
    <row r="375" ht="18" customHeight="1"/>
    <row r="376" ht="18" customHeight="1"/>
    <row r="377" ht="18" customHeight="1"/>
    <row r="378" ht="18" customHeight="1"/>
    <row r="379" ht="18" customHeight="1"/>
    <row r="380" ht="18" customHeight="1"/>
    <row r="381" ht="18" customHeight="1"/>
    <row r="382" ht="18" customHeight="1"/>
    <row r="383" ht="18" customHeight="1"/>
    <row r="384" ht="18" customHeight="1"/>
    <row r="385" ht="18" customHeight="1"/>
    <row r="386" ht="18" customHeight="1"/>
    <row r="387" ht="18" customHeight="1"/>
    <row r="388" ht="18" customHeight="1"/>
    <row r="389" ht="18" customHeight="1"/>
    <row r="390" ht="18" customHeight="1"/>
    <row r="391" ht="18" customHeight="1"/>
    <row r="392" ht="18" customHeight="1"/>
    <row r="393" ht="18" customHeight="1"/>
    <row r="394" ht="18" customHeight="1"/>
    <row r="395" ht="18" customHeight="1"/>
    <row r="396" ht="18" customHeight="1"/>
    <row r="397" ht="18" customHeight="1"/>
    <row r="398" ht="18" customHeight="1"/>
    <row r="399" ht="18" customHeight="1"/>
    <row r="400" ht="18" customHeight="1"/>
    <row r="401" ht="18" customHeight="1"/>
    <row r="402" ht="18" customHeight="1"/>
    <row r="403" ht="18" customHeight="1"/>
    <row r="404" ht="18" customHeight="1"/>
    <row r="405" ht="18" customHeight="1"/>
    <row r="406" ht="18" customHeight="1"/>
    <row r="407" ht="18" customHeight="1"/>
    <row r="408" ht="18" customHeight="1"/>
    <row r="409" ht="18" customHeight="1"/>
    <row r="410" ht="18" customHeight="1"/>
    <row r="411" ht="18" customHeight="1"/>
    <row r="412" ht="18" customHeight="1"/>
    <row r="413" ht="18" customHeight="1"/>
    <row r="414" ht="18" customHeight="1"/>
    <row r="415" ht="18" customHeight="1"/>
    <row r="416" ht="18" customHeight="1"/>
    <row r="417" ht="18" customHeight="1"/>
    <row r="418" ht="18" customHeight="1"/>
    <row r="419" ht="18" customHeight="1"/>
    <row r="420" ht="18" customHeight="1"/>
    <row r="421" ht="18" customHeight="1"/>
    <row r="422" ht="18" customHeight="1"/>
    <row r="423" ht="18" customHeight="1"/>
    <row r="424" ht="18" customHeight="1"/>
    <row r="425" ht="18" customHeight="1"/>
    <row r="426" ht="18" customHeight="1"/>
    <row r="427" ht="18" customHeight="1"/>
    <row r="428" ht="18" customHeight="1"/>
    <row r="429" ht="18" customHeight="1"/>
    <row r="430" ht="18" customHeight="1"/>
    <row r="431" ht="18" customHeight="1"/>
    <row r="432" ht="18" customHeight="1"/>
    <row r="433" ht="18" customHeight="1"/>
    <row r="434" ht="18" customHeight="1"/>
    <row r="435" ht="18" customHeight="1"/>
    <row r="436" ht="18" customHeight="1"/>
    <row r="437" ht="18" customHeight="1"/>
    <row r="438" ht="18" customHeight="1"/>
    <row r="439" ht="18" customHeight="1"/>
    <row r="440" ht="18" customHeight="1"/>
    <row r="441" ht="18" customHeight="1"/>
    <row r="442" ht="18" customHeight="1"/>
    <row r="443" ht="18" customHeight="1"/>
    <row r="444" ht="18" customHeight="1"/>
    <row r="445" ht="18" customHeight="1"/>
    <row r="446" ht="18" customHeight="1"/>
    <row r="447" ht="18" customHeight="1"/>
    <row r="448" ht="18" customHeight="1"/>
    <row r="449" ht="18" customHeight="1"/>
    <row r="450" ht="18" customHeight="1"/>
    <row r="451" ht="18" customHeight="1"/>
    <row r="452" ht="18" customHeight="1"/>
    <row r="453" ht="18" customHeight="1"/>
    <row r="454" ht="18" customHeight="1"/>
    <row r="455" ht="18" customHeight="1"/>
    <row r="456" ht="18" customHeight="1"/>
    <row r="457" ht="18" customHeight="1"/>
    <row r="458" ht="18" customHeight="1"/>
    <row r="459" ht="18" customHeight="1"/>
    <row r="460" ht="18" customHeight="1"/>
    <row r="461" ht="18" customHeight="1"/>
    <row r="462" ht="18" customHeight="1"/>
    <row r="463" ht="18" customHeight="1"/>
    <row r="464" ht="18" customHeight="1"/>
    <row r="465" ht="18" customHeight="1"/>
    <row r="466" ht="18" customHeight="1"/>
    <row r="467" ht="18" customHeight="1"/>
    <row r="468" ht="18" customHeight="1"/>
    <row r="469" ht="18" customHeight="1"/>
    <row r="470" ht="18" customHeight="1"/>
    <row r="471" ht="18" customHeight="1"/>
    <row r="472" ht="18" customHeight="1"/>
    <row r="473" ht="18" customHeight="1"/>
    <row r="474" ht="18" customHeight="1"/>
    <row r="475" ht="18" customHeight="1"/>
    <row r="476" ht="18" customHeight="1"/>
    <row r="477" ht="18" customHeight="1"/>
    <row r="478" ht="18" customHeight="1"/>
    <row r="479" ht="18" customHeight="1"/>
    <row r="480" ht="18" customHeight="1"/>
    <row r="481" ht="18" customHeight="1"/>
    <row r="482" ht="18" customHeight="1"/>
    <row r="483" ht="18" customHeight="1"/>
    <row r="484" ht="18" customHeight="1"/>
    <row r="485" ht="18" customHeight="1"/>
    <row r="486" ht="18" customHeight="1"/>
    <row r="487" ht="18" customHeight="1"/>
    <row r="488" ht="18" customHeight="1"/>
    <row r="489" ht="18" customHeight="1"/>
    <row r="490" ht="18" customHeight="1"/>
    <row r="491" ht="18" customHeight="1"/>
    <row r="492" ht="18" customHeight="1"/>
    <row r="493" ht="18" customHeight="1"/>
    <row r="494" ht="18" customHeight="1"/>
    <row r="495" ht="18" customHeight="1"/>
    <row r="496" ht="18" customHeight="1"/>
    <row r="497" ht="18" customHeight="1"/>
    <row r="498" ht="18" customHeight="1"/>
    <row r="499" ht="18" customHeight="1"/>
    <row r="500" ht="18" customHeight="1"/>
    <row r="501" ht="18" customHeight="1"/>
    <row r="502" ht="18" customHeight="1"/>
    <row r="503" ht="18" customHeight="1"/>
    <row r="504" ht="18" customHeight="1"/>
    <row r="505" ht="18" customHeight="1"/>
    <row r="506" ht="18" customHeight="1"/>
    <row r="507" ht="18" customHeight="1"/>
    <row r="508" ht="18" customHeight="1"/>
    <row r="509" ht="18" customHeight="1"/>
    <row r="510" ht="18" customHeight="1"/>
    <row r="511" ht="18" customHeight="1"/>
    <row r="512" ht="18" customHeight="1"/>
    <row r="513" ht="18" customHeight="1"/>
    <row r="514" ht="18" customHeight="1"/>
    <row r="515" ht="18" customHeight="1"/>
    <row r="516" ht="18" customHeight="1"/>
    <row r="517" ht="18" customHeight="1"/>
    <row r="518" ht="18" customHeight="1"/>
    <row r="519" ht="18" customHeight="1"/>
    <row r="520" ht="18" customHeight="1"/>
    <row r="521" ht="18" customHeight="1"/>
    <row r="522" ht="18" customHeight="1"/>
    <row r="523" ht="18" customHeight="1"/>
    <row r="524" ht="18" customHeight="1"/>
    <row r="525" ht="18" customHeight="1"/>
    <row r="526" ht="18" customHeight="1"/>
    <row r="527" ht="18" customHeight="1"/>
    <row r="528" ht="18" customHeight="1"/>
    <row r="529" ht="18" customHeight="1"/>
    <row r="530" ht="18" customHeight="1"/>
    <row r="531" ht="18" customHeight="1"/>
    <row r="532" ht="18" customHeight="1"/>
    <row r="533" ht="18" customHeight="1"/>
    <row r="534" ht="18" customHeight="1"/>
    <row r="535" ht="18" customHeight="1"/>
    <row r="536" ht="18" customHeight="1"/>
    <row r="537" ht="18" customHeight="1"/>
    <row r="538" ht="18" customHeight="1"/>
    <row r="539" ht="18" customHeight="1"/>
    <row r="540" ht="18" customHeight="1"/>
    <row r="541" ht="18" customHeight="1"/>
    <row r="542" ht="18" customHeight="1"/>
    <row r="543" ht="18" customHeight="1"/>
    <row r="544" ht="18" customHeight="1"/>
    <row r="545" ht="18" customHeight="1"/>
    <row r="546" ht="18" customHeight="1"/>
    <row r="547" ht="18" customHeight="1"/>
    <row r="548" ht="18" customHeight="1"/>
    <row r="549" ht="18" customHeight="1"/>
    <row r="550" ht="18" customHeight="1"/>
    <row r="551" ht="18" customHeight="1"/>
    <row r="552" ht="18" customHeight="1"/>
    <row r="553" ht="18" customHeight="1"/>
    <row r="554" ht="18" customHeight="1"/>
    <row r="555" ht="18" customHeight="1"/>
    <row r="556" ht="18" customHeight="1"/>
    <row r="557" ht="18" customHeight="1"/>
    <row r="558" ht="18" customHeight="1"/>
    <row r="559" ht="18" customHeight="1"/>
    <row r="560" ht="18" customHeight="1"/>
    <row r="561" ht="18" customHeight="1"/>
    <row r="562" ht="18" customHeight="1"/>
    <row r="563" ht="18" customHeight="1"/>
    <row r="564" ht="18" customHeight="1"/>
    <row r="565" ht="18" customHeight="1"/>
    <row r="566" ht="18" customHeight="1"/>
    <row r="567" ht="18" customHeight="1"/>
    <row r="568" ht="18" customHeight="1"/>
    <row r="569" ht="18" customHeight="1"/>
    <row r="570" ht="18" customHeight="1"/>
    <row r="571" ht="18" customHeight="1"/>
    <row r="572" ht="18" customHeight="1"/>
    <row r="573" ht="18" customHeight="1"/>
    <row r="574" ht="18" customHeight="1"/>
    <row r="575" ht="18" customHeight="1"/>
    <row r="576" ht="18" customHeight="1"/>
    <row r="577" ht="18" customHeight="1"/>
    <row r="578" ht="18" customHeight="1"/>
    <row r="579" ht="18" customHeight="1"/>
    <row r="580" ht="18" customHeight="1"/>
    <row r="581" ht="18" customHeight="1"/>
    <row r="582" ht="18" customHeight="1"/>
    <row r="583" ht="18" customHeight="1"/>
    <row r="584" ht="18" customHeight="1"/>
    <row r="585" ht="18" customHeight="1"/>
    <row r="586" ht="18" customHeight="1"/>
    <row r="587" ht="18" customHeight="1"/>
    <row r="588" ht="18" customHeight="1"/>
    <row r="589" ht="18" customHeight="1"/>
    <row r="590" ht="18" customHeight="1"/>
    <row r="591" ht="18" customHeight="1"/>
    <row r="592" ht="18" customHeight="1"/>
    <row r="593" ht="18" customHeight="1"/>
    <row r="594" ht="18" customHeight="1"/>
    <row r="595" ht="18" customHeight="1"/>
    <row r="596" ht="18" customHeight="1"/>
    <row r="597" ht="18" customHeight="1"/>
    <row r="598" ht="18" customHeight="1"/>
    <row r="599" ht="18" customHeight="1"/>
    <row r="600" ht="18" customHeight="1"/>
    <row r="601" ht="18" customHeight="1"/>
    <row r="602" ht="18" customHeight="1"/>
    <row r="603" ht="18" customHeight="1"/>
    <row r="604" ht="18" customHeight="1"/>
    <row r="605" ht="18" customHeight="1"/>
    <row r="606" ht="18" customHeight="1"/>
    <row r="607" ht="18" customHeight="1"/>
    <row r="608" ht="18" customHeight="1"/>
    <row r="609" ht="18" customHeight="1"/>
    <row r="610" ht="18" customHeight="1"/>
    <row r="611" ht="18" customHeight="1"/>
    <row r="612" ht="18" customHeight="1"/>
    <row r="613" ht="18" customHeight="1"/>
    <row r="614" ht="18" customHeight="1"/>
    <row r="615" ht="18" customHeight="1"/>
    <row r="616" ht="18" customHeight="1"/>
    <row r="617" ht="18" customHeight="1"/>
    <row r="618" ht="18" customHeight="1"/>
    <row r="619" ht="18" customHeight="1"/>
    <row r="620" ht="18" customHeight="1"/>
    <row r="621" ht="18" customHeight="1"/>
    <row r="622" ht="18" customHeight="1"/>
    <row r="623" ht="18" customHeight="1"/>
    <row r="624" ht="18" customHeight="1"/>
    <row r="625" ht="18" customHeight="1"/>
    <row r="626" ht="18" customHeight="1"/>
    <row r="627" ht="18" customHeight="1"/>
    <row r="628" ht="18" customHeight="1"/>
    <row r="629" ht="18" customHeight="1"/>
    <row r="630" ht="18" customHeight="1"/>
    <row r="631" ht="18" customHeight="1"/>
    <row r="632" ht="18" customHeight="1"/>
    <row r="633" ht="18" customHeight="1"/>
    <row r="634" ht="18" customHeight="1"/>
    <row r="635" ht="18" customHeight="1"/>
    <row r="636" ht="18" customHeight="1"/>
    <row r="637" ht="18" customHeight="1"/>
    <row r="638" ht="18" customHeight="1"/>
    <row r="639" ht="18" customHeight="1"/>
    <row r="640" ht="18" customHeight="1"/>
    <row r="641" ht="18" customHeight="1"/>
    <row r="642" ht="18" customHeight="1"/>
    <row r="643" ht="18" customHeight="1"/>
    <row r="644" ht="18" customHeight="1"/>
    <row r="645" ht="18" customHeight="1"/>
    <row r="646" ht="18" customHeight="1"/>
    <row r="647" ht="18" customHeight="1"/>
    <row r="648" ht="18" customHeight="1"/>
    <row r="649" ht="18" customHeight="1"/>
    <row r="650" ht="18" customHeight="1"/>
    <row r="651" ht="18" customHeight="1"/>
    <row r="652" ht="18" customHeight="1"/>
    <row r="653" ht="18" customHeight="1"/>
    <row r="654" ht="18" customHeight="1"/>
    <row r="655" ht="18" customHeight="1"/>
    <row r="656" ht="18" customHeight="1"/>
    <row r="657" ht="18" customHeight="1"/>
    <row r="658" ht="18" customHeight="1"/>
    <row r="659" ht="18" customHeight="1"/>
    <row r="660" ht="18" customHeight="1"/>
    <row r="661" ht="18" customHeight="1"/>
    <row r="662" ht="18" customHeight="1"/>
    <row r="663" ht="18" customHeight="1"/>
    <row r="664" ht="18" customHeight="1"/>
    <row r="665" ht="18" customHeight="1"/>
    <row r="666" ht="18" customHeight="1"/>
    <row r="667" ht="18" customHeight="1"/>
    <row r="668" ht="18" customHeight="1"/>
    <row r="669" ht="18" customHeight="1"/>
    <row r="670" ht="18" customHeight="1"/>
    <row r="671" ht="18" customHeight="1"/>
    <row r="672" ht="18" customHeight="1"/>
    <row r="673" ht="18" customHeight="1"/>
    <row r="674" ht="18" customHeight="1"/>
    <row r="675" ht="18" customHeight="1"/>
    <row r="676" ht="18" customHeight="1"/>
    <row r="677" ht="18" customHeight="1"/>
    <row r="678" ht="18" customHeight="1"/>
    <row r="679" ht="18" customHeight="1"/>
    <row r="680" ht="18" customHeight="1"/>
    <row r="681" ht="18" customHeight="1"/>
    <row r="682" ht="18" customHeight="1"/>
    <row r="683" ht="18" customHeight="1"/>
    <row r="684" ht="18" customHeight="1"/>
    <row r="685" ht="18" customHeight="1"/>
    <row r="686" ht="18" customHeight="1"/>
    <row r="687" ht="18" customHeight="1"/>
    <row r="688" ht="18" customHeight="1"/>
    <row r="689" ht="18" customHeight="1"/>
    <row r="690" ht="18" customHeight="1"/>
    <row r="691" ht="18" customHeight="1"/>
    <row r="692" ht="18" customHeight="1"/>
    <row r="693" ht="18" customHeight="1"/>
    <row r="694" ht="18" customHeight="1"/>
    <row r="695" ht="18" customHeight="1"/>
    <row r="696" ht="18" customHeight="1"/>
    <row r="697" ht="18" customHeight="1"/>
    <row r="698" ht="18" customHeight="1"/>
    <row r="699" ht="18" customHeight="1"/>
    <row r="700" ht="18" customHeight="1"/>
    <row r="701" ht="18" customHeight="1"/>
    <row r="702" ht="18" customHeight="1"/>
    <row r="703" ht="18" customHeight="1"/>
    <row r="704" ht="18" customHeight="1"/>
    <row r="705" ht="18" customHeight="1"/>
    <row r="706" ht="18" customHeight="1"/>
    <row r="707" ht="18" customHeight="1"/>
    <row r="708" ht="18" customHeight="1"/>
    <row r="709" ht="18" customHeight="1"/>
    <row r="710" ht="18" customHeight="1"/>
    <row r="711" ht="18" customHeight="1"/>
    <row r="712" ht="18" customHeight="1"/>
    <row r="713" ht="18" customHeight="1"/>
    <row r="714" ht="18" customHeight="1"/>
    <row r="715" ht="18" customHeight="1"/>
    <row r="716" ht="18" customHeight="1"/>
    <row r="717" ht="18" customHeight="1"/>
    <row r="718" ht="18" customHeight="1"/>
    <row r="719" ht="18" customHeight="1"/>
    <row r="720" ht="18" customHeight="1"/>
    <row r="721" ht="18" customHeight="1"/>
    <row r="722" ht="18" customHeight="1"/>
    <row r="723" ht="18" customHeight="1"/>
    <row r="724" ht="18" customHeight="1"/>
    <row r="725" ht="18" customHeight="1"/>
    <row r="726" ht="18" customHeight="1"/>
    <row r="727" ht="18" customHeight="1"/>
    <row r="728" ht="18" customHeight="1"/>
    <row r="729" ht="18" customHeight="1"/>
    <row r="730" ht="18" customHeight="1"/>
    <row r="731" ht="18" customHeight="1"/>
    <row r="732" ht="18" customHeight="1"/>
    <row r="733" ht="18" customHeight="1"/>
    <row r="734" ht="18" customHeight="1"/>
    <row r="735" ht="18" customHeight="1"/>
    <row r="736" ht="18" customHeight="1"/>
    <row r="737" ht="18" customHeight="1"/>
    <row r="738" ht="18" customHeight="1"/>
    <row r="739" ht="18" customHeight="1"/>
    <row r="740" ht="18" customHeight="1"/>
    <row r="741" ht="18" customHeight="1"/>
    <row r="742" ht="18" customHeight="1"/>
    <row r="743" ht="18" customHeight="1"/>
    <row r="744" ht="18" customHeight="1"/>
    <row r="745" ht="18" customHeight="1"/>
    <row r="746" ht="18" customHeight="1"/>
    <row r="747" ht="18" customHeight="1"/>
    <row r="748" ht="18" customHeight="1"/>
    <row r="749" ht="18" customHeight="1"/>
    <row r="750" ht="18" customHeight="1"/>
    <row r="751" ht="18" customHeight="1"/>
    <row r="752" ht="18" customHeight="1"/>
    <row r="753" ht="18" customHeight="1"/>
    <row r="754" ht="18" customHeight="1"/>
    <row r="755" ht="18" customHeight="1"/>
    <row r="756" ht="18" customHeight="1"/>
    <row r="757" ht="18" customHeight="1"/>
    <row r="758" ht="18" customHeight="1"/>
    <row r="759" ht="18" customHeight="1"/>
    <row r="760" ht="18" customHeight="1"/>
    <row r="761" ht="18" customHeight="1"/>
    <row r="762" ht="18" customHeight="1"/>
    <row r="763" ht="18" customHeight="1"/>
    <row r="764" ht="18" customHeight="1"/>
    <row r="765" ht="18" customHeight="1"/>
    <row r="766" ht="18" customHeight="1"/>
    <row r="767" ht="18" customHeight="1"/>
    <row r="768" ht="18" customHeight="1"/>
    <row r="769" ht="18" customHeight="1"/>
    <row r="770" ht="18" customHeight="1"/>
    <row r="771" ht="18" customHeight="1"/>
    <row r="772" ht="18" customHeight="1"/>
    <row r="773" ht="18" customHeight="1"/>
    <row r="774" ht="18" customHeight="1"/>
    <row r="775" ht="18" customHeight="1"/>
    <row r="776" ht="18" customHeight="1"/>
    <row r="777" ht="18" customHeight="1"/>
    <row r="778" ht="18" customHeight="1"/>
    <row r="779" ht="18" customHeight="1"/>
    <row r="780" ht="18" customHeight="1"/>
    <row r="781" ht="18" customHeight="1"/>
    <row r="782" ht="18" customHeight="1"/>
    <row r="783" ht="18" customHeight="1"/>
    <row r="784" ht="18" customHeight="1"/>
    <row r="785" ht="18" customHeight="1"/>
    <row r="786" ht="18" customHeight="1"/>
    <row r="787" ht="18" customHeight="1"/>
    <row r="788" ht="18" customHeight="1"/>
    <row r="789" ht="18" customHeight="1"/>
    <row r="790" ht="18" customHeight="1"/>
    <row r="791" ht="18" customHeight="1"/>
    <row r="792" ht="18" customHeight="1"/>
    <row r="793" ht="18" customHeight="1"/>
    <row r="794" ht="18" customHeight="1"/>
    <row r="795" ht="18" customHeight="1"/>
    <row r="796" ht="18" customHeight="1"/>
    <row r="797" ht="18" customHeight="1"/>
    <row r="798" ht="18" customHeight="1"/>
    <row r="799" ht="18" customHeight="1"/>
    <row r="800" ht="18" customHeight="1"/>
    <row r="801" ht="18" customHeight="1"/>
    <row r="802" ht="18" customHeight="1"/>
    <row r="803" ht="18" customHeight="1"/>
    <row r="804" ht="18" customHeight="1"/>
    <row r="805" ht="18" customHeight="1"/>
    <row r="806" ht="18" customHeight="1"/>
    <row r="807" ht="18" customHeight="1"/>
    <row r="808" ht="18" customHeight="1"/>
    <row r="809" ht="18" customHeight="1"/>
    <row r="810" ht="18" customHeight="1"/>
    <row r="811" ht="18" customHeight="1"/>
    <row r="812" ht="18" customHeight="1"/>
    <row r="813" ht="18" customHeight="1"/>
    <row r="814" ht="18" customHeight="1"/>
    <row r="815" ht="18" customHeight="1"/>
    <row r="816" ht="18" customHeight="1"/>
    <row r="817" ht="18" customHeight="1"/>
    <row r="818" ht="18" customHeight="1"/>
    <row r="819" ht="18" customHeight="1"/>
    <row r="820" ht="18" customHeight="1"/>
    <row r="821" ht="18" customHeight="1"/>
    <row r="822" ht="18" customHeight="1"/>
    <row r="823" ht="18" customHeight="1"/>
    <row r="824" ht="18" customHeight="1"/>
    <row r="825" ht="18" customHeight="1"/>
    <row r="826" ht="18" customHeight="1"/>
    <row r="827" ht="18" customHeight="1"/>
    <row r="828" ht="18" customHeight="1"/>
    <row r="829" ht="18" customHeight="1"/>
    <row r="830" ht="18" customHeight="1"/>
    <row r="831" ht="18" customHeight="1"/>
    <row r="832" ht="18" customHeight="1"/>
    <row r="833" ht="18" customHeight="1"/>
    <row r="834" ht="18" customHeight="1"/>
    <row r="835" ht="18" customHeight="1"/>
    <row r="836" ht="18" customHeight="1"/>
    <row r="837" ht="18" customHeight="1"/>
    <row r="838" ht="18" customHeight="1"/>
    <row r="839" ht="18" customHeight="1"/>
    <row r="840" ht="18" customHeight="1"/>
    <row r="841" ht="18" customHeight="1"/>
    <row r="842" ht="18" customHeight="1"/>
    <row r="843" ht="18" customHeight="1"/>
    <row r="844" ht="18" customHeight="1"/>
    <row r="845" ht="18" customHeight="1"/>
    <row r="846" ht="18" customHeight="1"/>
    <row r="847" ht="18" customHeight="1"/>
    <row r="848" ht="18" customHeight="1"/>
    <row r="849" ht="18" customHeight="1"/>
    <row r="850" ht="18" customHeight="1"/>
    <row r="851" ht="18" customHeight="1"/>
    <row r="852" ht="18" customHeight="1"/>
    <row r="853" ht="18" customHeight="1"/>
    <row r="854" ht="18" customHeight="1"/>
    <row r="855" ht="18" customHeight="1"/>
    <row r="856" ht="18" customHeight="1"/>
    <row r="857" ht="18" customHeight="1"/>
    <row r="858" ht="18" customHeight="1"/>
    <row r="859" ht="18" customHeight="1"/>
    <row r="860" ht="18" customHeight="1"/>
    <row r="861" ht="18" customHeight="1"/>
    <row r="862" ht="18" customHeight="1"/>
    <row r="863" ht="18" customHeight="1"/>
    <row r="864" ht="18" customHeight="1"/>
    <row r="865" ht="18" customHeight="1"/>
    <row r="866" ht="18" customHeight="1"/>
    <row r="867" ht="18" customHeight="1"/>
    <row r="868" ht="18" customHeight="1"/>
    <row r="869" ht="18" customHeight="1"/>
    <row r="870" ht="18" customHeight="1"/>
    <row r="871" ht="18" customHeight="1"/>
    <row r="872" ht="18" customHeight="1"/>
    <row r="873" ht="18" customHeight="1"/>
    <row r="874" ht="18" customHeight="1"/>
    <row r="875" ht="18" customHeight="1"/>
    <row r="876" ht="18" customHeight="1"/>
    <row r="877" ht="18" customHeight="1"/>
    <row r="878" ht="18" customHeight="1"/>
    <row r="879" ht="18" customHeight="1"/>
    <row r="880" ht="18" customHeight="1"/>
    <row r="881" ht="18" customHeight="1"/>
    <row r="882" ht="18" customHeight="1"/>
    <row r="883" ht="18" customHeight="1"/>
    <row r="884" ht="18" customHeight="1"/>
    <row r="885" ht="18" customHeight="1"/>
    <row r="886" ht="18" customHeight="1"/>
    <row r="887" ht="18" customHeight="1"/>
    <row r="888" ht="18" customHeight="1"/>
    <row r="889" ht="18" customHeight="1"/>
    <row r="890" ht="18" customHeight="1"/>
    <row r="891" ht="18" customHeight="1"/>
    <row r="892" ht="18" customHeight="1"/>
    <row r="893" ht="18" customHeight="1"/>
    <row r="894" ht="18" customHeight="1"/>
    <row r="895" ht="18" customHeight="1"/>
    <row r="896" ht="18" customHeight="1"/>
    <row r="897" ht="18" customHeight="1"/>
    <row r="898" ht="18" customHeight="1"/>
    <row r="899" ht="18" customHeight="1"/>
    <row r="900" ht="18" customHeight="1"/>
    <row r="901" ht="18" customHeight="1"/>
    <row r="902" ht="18" customHeight="1"/>
    <row r="903" ht="18" customHeight="1"/>
    <row r="904" ht="18" customHeight="1"/>
    <row r="905" ht="18" customHeight="1"/>
    <row r="906" ht="18" customHeight="1"/>
    <row r="907" ht="18" customHeight="1"/>
    <row r="908" ht="18" customHeight="1"/>
    <row r="909" ht="18" customHeight="1"/>
    <row r="910" ht="18" customHeight="1"/>
    <row r="911" ht="18" customHeight="1"/>
    <row r="912" ht="18" customHeight="1"/>
    <row r="913" ht="18" customHeight="1"/>
    <row r="914" ht="18" customHeight="1"/>
    <row r="915" ht="18" customHeight="1"/>
  </sheetData>
  <sheetProtection sheet="1" objects="1" scenarios="1"/>
  <mergeCells count="105">
    <mergeCell ref="C52:AD53"/>
    <mergeCell ref="AF53:AG54"/>
    <mergeCell ref="C54:AD55"/>
    <mergeCell ref="C56:AD57"/>
    <mergeCell ref="AF57:AG58"/>
    <mergeCell ref="C58:AD59"/>
    <mergeCell ref="C46:AD47"/>
    <mergeCell ref="C48:AD49"/>
    <mergeCell ref="AF49:AG50"/>
    <mergeCell ref="C50:AD51"/>
    <mergeCell ref="AM60:AQ60"/>
    <mergeCell ref="AY71:AZ71"/>
    <mergeCell ref="AY73:AZ73"/>
    <mergeCell ref="AY65:AZ65"/>
    <mergeCell ref="V66:AI66"/>
    <mergeCell ref="P68:W68"/>
    <mergeCell ref="Y68:AB68"/>
    <mergeCell ref="AD68:AI68"/>
    <mergeCell ref="AY68:AZ68"/>
    <mergeCell ref="R64:AA64"/>
    <mergeCell ref="W41:AH41"/>
    <mergeCell ref="C42:V42"/>
    <mergeCell ref="W42:AH42"/>
    <mergeCell ref="C44:AD45"/>
    <mergeCell ref="AF45:AG46"/>
    <mergeCell ref="E32:E33"/>
    <mergeCell ref="F32:V33"/>
    <mergeCell ref="X32:AF32"/>
    <mergeCell ref="D34:D35"/>
    <mergeCell ref="X34:AF34"/>
    <mergeCell ref="E34:V35"/>
    <mergeCell ref="D36:D37"/>
    <mergeCell ref="E36:V37"/>
    <mergeCell ref="X36:AF36"/>
    <mergeCell ref="C41:V41"/>
    <mergeCell ref="C29:AH29"/>
    <mergeCell ref="E30:V30"/>
    <mergeCell ref="X30:AF30"/>
    <mergeCell ref="AF20:AH20"/>
    <mergeCell ref="C23:C24"/>
    <mergeCell ref="D23:P24"/>
    <mergeCell ref="Q23:R23"/>
    <mergeCell ref="S23:T23"/>
    <mergeCell ref="V23:W23"/>
    <mergeCell ref="Z23:AA23"/>
    <mergeCell ref="AB23:AC23"/>
    <mergeCell ref="AE23:AF23"/>
    <mergeCell ref="O20:R20"/>
    <mergeCell ref="S20:T20"/>
    <mergeCell ref="U20:V20"/>
    <mergeCell ref="W20:Y20"/>
    <mergeCell ref="AA20:AB20"/>
    <mergeCell ref="AD20:AE20"/>
    <mergeCell ref="O19:R19"/>
    <mergeCell ref="S19:T19"/>
    <mergeCell ref="U19:V19"/>
    <mergeCell ref="W19:Y19"/>
    <mergeCell ref="AA19:AB19"/>
    <mergeCell ref="AD19:AE19"/>
    <mergeCell ref="AF19:AH19"/>
    <mergeCell ref="C25:C26"/>
    <mergeCell ref="D25:P26"/>
    <mergeCell ref="Q25:Q26"/>
    <mergeCell ref="R25:AF25"/>
    <mergeCell ref="D17:N17"/>
    <mergeCell ref="O17:R17"/>
    <mergeCell ref="S17:T17"/>
    <mergeCell ref="U17:V17"/>
    <mergeCell ref="W17:Y17"/>
    <mergeCell ref="AA17:AB17"/>
    <mergeCell ref="AF15:AH15"/>
    <mergeCell ref="O16:R16"/>
    <mergeCell ref="S16:T16"/>
    <mergeCell ref="U16:V16"/>
    <mergeCell ref="W16:Y16"/>
    <mergeCell ref="AA16:AB16"/>
    <mergeCell ref="AD16:AE16"/>
    <mergeCell ref="AF16:AH16"/>
    <mergeCell ref="O15:R15"/>
    <mergeCell ref="S15:T15"/>
    <mergeCell ref="U15:V15"/>
    <mergeCell ref="W15:Y15"/>
    <mergeCell ref="AA15:AB15"/>
    <mergeCell ref="AD15:AE15"/>
    <mergeCell ref="AD17:AE17"/>
    <mergeCell ref="AF17:AH17"/>
    <mergeCell ref="Q12:R12"/>
    <mergeCell ref="S12:U12"/>
    <mergeCell ref="W12:Y12"/>
    <mergeCell ref="Z12:AA12"/>
    <mergeCell ref="AC12:AG12"/>
    <mergeCell ref="Q13:AB13"/>
    <mergeCell ref="AC13:AE13"/>
    <mergeCell ref="AF13:AG13"/>
    <mergeCell ref="B3:AH3"/>
    <mergeCell ref="W6:AI6"/>
    <mergeCell ref="D9:N9"/>
    <mergeCell ref="O9:R9"/>
    <mergeCell ref="S9:T9"/>
    <mergeCell ref="U9:V9"/>
    <mergeCell ref="W9:Y9"/>
    <mergeCell ref="AA9:AB9"/>
    <mergeCell ref="AD9:AE9"/>
    <mergeCell ref="AF9:AH9"/>
    <mergeCell ref="W5:AI5"/>
  </mergeCells>
  <phoneticPr fontId="1"/>
  <conditionalFormatting sqref="R64:AA64">
    <cfRule type="cellIs" dxfId="44" priority="4" operator="equal">
      <formula>"令和 　 年　　月　　日"</formula>
    </cfRule>
  </conditionalFormatting>
  <conditionalFormatting sqref="U9:V9 AA9:AB9 AD9:AE9 S12:U12 W12:Y12 U15:V15 AA15:AB15 AD15:AE15 U17:V17 AA17:AB17 AD17:AE17 U19:V19 AA19:AB19 AD19:AE19 S23:T23 V23:W23 AB23:AC23 AE23:AF23">
    <cfRule type="containsBlanks" dxfId="43" priority="2">
      <formula>LEN(TRIM(S9))=0</formula>
    </cfRule>
  </conditionalFormatting>
  <conditionalFormatting sqref="W41:AH42">
    <cfRule type="containsBlanks" dxfId="42" priority="1">
      <formula>LEN(TRIM(W41))=0</formula>
    </cfRule>
  </conditionalFormatting>
  <dataValidations count="3">
    <dataValidation type="list" allowBlank="1" showInputMessage="1" showErrorMessage="1" sqref="AA9:AB9 AA15:AB15" xr:uid="{00000000-0002-0000-2800-000000000000}">
      <formula1>"当,翌"</formula1>
    </dataValidation>
    <dataValidation type="list" allowBlank="1" showInputMessage="1" showErrorMessage="1" sqref="W41:AH41" xr:uid="{00000000-0002-0000-2800-000001000000}">
      <formula1>"周知している,周知していない"</formula1>
    </dataValidation>
    <dataValidation type="list" allowBlank="1" showInputMessage="1" showErrorMessage="1" sqref="W42:AH42 T39:AH40 S43:AH43" xr:uid="{00000000-0002-0000-2800-000002000000}">
      <formula1>"継続する,継続しない"</formula1>
    </dataValidation>
  </dataValidations>
  <printOptions horizontalCentered="1"/>
  <pageMargins left="0.23622047244094491" right="0.23622047244094491" top="0.43307086614173229" bottom="0.43307086614173229" header="0.31496062992125984" footer="0.31496062992125984"/>
  <pageSetup paperSize="9" scale="85"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AB1851"/>
  <sheetViews>
    <sheetView showGridLines="0" topLeftCell="A40" workbookViewId="0">
      <selection activeCell="D16" sqref="D16"/>
    </sheetView>
  </sheetViews>
  <sheetFormatPr defaultColWidth="9" defaultRowHeight="13.5"/>
  <cols>
    <col min="1" max="1" width="5.125" style="454" customWidth="1"/>
    <col min="2" max="2" width="3.25" style="454" customWidth="1"/>
    <col min="3" max="3" width="10.375" style="454" customWidth="1"/>
    <col min="4" max="4" width="3.25" style="456" customWidth="1"/>
    <col min="5" max="5" width="10.375" style="454" customWidth="1"/>
    <col min="6" max="6" width="3.25" style="454" customWidth="1"/>
    <col min="7" max="7" width="10.375" style="454" customWidth="1"/>
    <col min="8" max="8" width="3.25" style="454" customWidth="1"/>
    <col min="9" max="9" width="10.375" style="454" customWidth="1"/>
    <col min="10" max="10" width="3.25" style="454" customWidth="1"/>
    <col min="11" max="11" width="10.375" style="454" customWidth="1"/>
    <col min="12" max="12" width="3.25" style="454" customWidth="1"/>
    <col min="13" max="13" width="10.375" style="454" customWidth="1"/>
    <col min="14" max="14" width="3.25" style="454" customWidth="1"/>
    <col min="15" max="15" width="10.375" style="454" customWidth="1"/>
    <col min="16" max="16" width="3.25" style="454" customWidth="1"/>
    <col min="17" max="17" width="10.375" style="454" customWidth="1"/>
    <col min="18" max="18" width="3.25" style="454" customWidth="1"/>
    <col min="19" max="19" width="10.375" style="454" customWidth="1"/>
    <col min="20" max="20" width="1.25" style="454" customWidth="1"/>
    <col min="21" max="21" width="10.375" style="454" customWidth="1"/>
    <col min="22" max="22" width="13" style="454" customWidth="1"/>
    <col min="23" max="23" width="15.625" style="454" customWidth="1"/>
    <col min="24" max="24" width="13.75" style="454" customWidth="1"/>
    <col min="25" max="25" width="14.5" style="454" customWidth="1"/>
    <col min="26" max="28" width="15.625" style="454" customWidth="1"/>
    <col min="29" max="29" width="2.125" style="454" customWidth="1"/>
    <col min="30" max="35" width="3.625" style="454" customWidth="1"/>
    <col min="36" max="37" width="9.75" style="454" customWidth="1"/>
    <col min="38" max="185" width="3.625" style="454" customWidth="1"/>
    <col min="186" max="799" width="2.625" style="454" customWidth="1"/>
    <col min="800" max="16384" width="9" style="454"/>
  </cols>
  <sheetData>
    <row r="1" spans="1:28" ht="7.5" customHeight="1">
      <c r="B1" s="455"/>
    </row>
    <row r="2" spans="1:28" ht="18" customHeight="1">
      <c r="S2" s="457" t="s">
        <v>528</v>
      </c>
    </row>
    <row r="3" spans="1:28" ht="34.5" customHeight="1">
      <c r="C3" s="458" t="s">
        <v>13</v>
      </c>
      <c r="D3" s="459">
        <v>6</v>
      </c>
      <c r="E3" s="460" t="s">
        <v>529</v>
      </c>
      <c r="G3" s="460" t="s">
        <v>530</v>
      </c>
      <c r="I3" s="460"/>
      <c r="J3" s="460"/>
      <c r="K3" s="460"/>
      <c r="L3" s="460"/>
      <c r="M3" s="460"/>
      <c r="N3" s="460"/>
      <c r="O3" s="460"/>
      <c r="P3" s="461"/>
      <c r="Q3" s="461"/>
      <c r="R3" s="461"/>
      <c r="S3" s="461"/>
      <c r="T3" s="461"/>
      <c r="X3" s="461"/>
      <c r="Y3" s="461"/>
      <c r="Z3" s="461"/>
      <c r="AA3" s="461"/>
      <c r="AB3" s="462"/>
    </row>
    <row r="4" spans="1:28" ht="18" customHeight="1"/>
    <row r="5" spans="1:28" ht="14.25">
      <c r="A5" s="463" t="s">
        <v>531</v>
      </c>
    </row>
    <row r="6" spans="1:28" ht="15" customHeight="1">
      <c r="A6" s="2045" t="s">
        <v>532</v>
      </c>
      <c r="B6" s="2045"/>
      <c r="C6" s="2045"/>
      <c r="D6" s="2045"/>
      <c r="E6" s="2045"/>
      <c r="F6" s="2045"/>
      <c r="G6" s="2045"/>
      <c r="H6" s="2045"/>
      <c r="I6" s="2045"/>
      <c r="J6" s="2045"/>
      <c r="K6" s="2045"/>
      <c r="L6" s="2045"/>
      <c r="M6" s="2045"/>
      <c r="N6" s="2045"/>
      <c r="O6" s="2045"/>
      <c r="P6" s="2045"/>
      <c r="Q6" s="2045"/>
      <c r="R6" s="2045"/>
      <c r="S6" s="2045"/>
    </row>
    <row r="7" spans="1:28" ht="15" customHeight="1">
      <c r="A7" s="2045"/>
      <c r="B7" s="2045"/>
      <c r="C7" s="2045"/>
      <c r="D7" s="2045"/>
      <c r="E7" s="2045"/>
      <c r="F7" s="2045"/>
      <c r="G7" s="2045"/>
      <c r="H7" s="2045"/>
      <c r="I7" s="2045"/>
      <c r="J7" s="2045"/>
      <c r="K7" s="2045"/>
      <c r="L7" s="2045"/>
      <c r="M7" s="2045"/>
      <c r="N7" s="2045"/>
      <c r="O7" s="2045"/>
      <c r="P7" s="2045"/>
      <c r="Q7" s="2045"/>
      <c r="R7" s="2045"/>
      <c r="S7" s="2045"/>
    </row>
    <row r="8" spans="1:28" ht="15" customHeight="1">
      <c r="A8" s="2045" t="s">
        <v>533</v>
      </c>
      <c r="B8" s="2045"/>
      <c r="C8" s="2045"/>
      <c r="D8" s="2045"/>
      <c r="E8" s="2045"/>
      <c r="F8" s="2045"/>
      <c r="G8" s="2045"/>
      <c r="H8" s="2045"/>
      <c r="I8" s="2045"/>
      <c r="J8" s="2045"/>
      <c r="K8" s="2045"/>
      <c r="L8" s="2045"/>
      <c r="M8" s="2045"/>
      <c r="N8" s="2045"/>
      <c r="O8" s="2045"/>
      <c r="P8" s="2045"/>
      <c r="Q8" s="2045"/>
      <c r="R8" s="2045"/>
      <c r="S8" s="2045"/>
    </row>
    <row r="9" spans="1:28" ht="15" customHeight="1">
      <c r="A9" s="2045"/>
      <c r="B9" s="2045"/>
      <c r="C9" s="2045"/>
      <c r="D9" s="2045"/>
      <c r="E9" s="2045"/>
      <c r="F9" s="2045"/>
      <c r="G9" s="2045"/>
      <c r="H9" s="2045"/>
      <c r="I9" s="2045"/>
      <c r="J9" s="2045"/>
      <c r="K9" s="2045"/>
      <c r="L9" s="2045"/>
      <c r="M9" s="2045"/>
      <c r="N9" s="2045"/>
      <c r="O9" s="2045"/>
      <c r="P9" s="2045"/>
      <c r="Q9" s="2045"/>
      <c r="R9" s="2045"/>
      <c r="S9" s="2045"/>
    </row>
    <row r="10" spans="1:28" ht="4.5" customHeight="1">
      <c r="A10" s="464"/>
    </row>
    <row r="11" spans="1:28" ht="15" thickBot="1">
      <c r="A11" s="465" t="s">
        <v>534</v>
      </c>
      <c r="B11" s="463" t="s">
        <v>535</v>
      </c>
      <c r="C11" s="463"/>
    </row>
    <row r="12" spans="1:28" ht="14.25" customHeight="1">
      <c r="A12" s="2046" t="s">
        <v>536</v>
      </c>
      <c r="B12" s="466" t="s">
        <v>537</v>
      </c>
      <c r="C12" s="467" t="s">
        <v>538</v>
      </c>
      <c r="D12" s="466" t="s">
        <v>539</v>
      </c>
      <c r="E12" s="468" t="s">
        <v>540</v>
      </c>
      <c r="F12" s="2048"/>
      <c r="G12" s="2049"/>
      <c r="H12" s="466" t="s">
        <v>541</v>
      </c>
      <c r="I12" s="469" t="s">
        <v>177</v>
      </c>
      <c r="J12" s="466" t="s">
        <v>542</v>
      </c>
      <c r="K12" s="2050" t="s">
        <v>543</v>
      </c>
      <c r="L12" s="466" t="s">
        <v>544</v>
      </c>
      <c r="M12" s="2053" t="s">
        <v>545</v>
      </c>
      <c r="N12" s="2053"/>
      <c r="O12" s="2053"/>
      <c r="P12" s="2053"/>
      <c r="Q12" s="2053"/>
      <c r="R12" s="2053"/>
      <c r="S12" s="2050"/>
    </row>
    <row r="13" spans="1:28" ht="14.25">
      <c r="A13" s="2047"/>
      <c r="B13" s="470"/>
      <c r="C13" s="471"/>
      <c r="D13" s="472" t="s">
        <v>501</v>
      </c>
      <c r="E13" s="473" t="s">
        <v>546</v>
      </c>
      <c r="F13" s="2033"/>
      <c r="G13" s="2034"/>
      <c r="H13" s="474"/>
      <c r="I13" s="475" t="s">
        <v>547</v>
      </c>
      <c r="J13" s="476"/>
      <c r="K13" s="2051"/>
      <c r="L13" s="477"/>
      <c r="S13" s="478"/>
    </row>
    <row r="14" spans="1:28" ht="14.25">
      <c r="A14" s="2047"/>
      <c r="B14" s="479"/>
      <c r="C14" s="480"/>
      <c r="D14" s="481" t="s">
        <v>511</v>
      </c>
      <c r="E14" s="482" t="s">
        <v>203</v>
      </c>
      <c r="F14" s="2033"/>
      <c r="G14" s="2034"/>
      <c r="H14" s="483"/>
      <c r="I14" s="484"/>
      <c r="J14" s="485"/>
      <c r="K14" s="2051"/>
      <c r="L14" s="2054" t="s">
        <v>548</v>
      </c>
      <c r="M14" s="2055"/>
      <c r="N14" s="2055"/>
      <c r="O14" s="2055"/>
      <c r="P14" s="2055"/>
      <c r="Q14" s="2055"/>
      <c r="R14" s="2058" t="s">
        <v>655</v>
      </c>
      <c r="S14" s="2059"/>
    </row>
    <row r="15" spans="1:28" ht="14.25">
      <c r="A15" s="2047"/>
      <c r="B15" s="479"/>
      <c r="C15" s="480"/>
      <c r="D15" s="481" t="s">
        <v>514</v>
      </c>
      <c r="E15" s="482" t="s">
        <v>549</v>
      </c>
      <c r="F15" s="2033"/>
      <c r="G15" s="2034"/>
      <c r="H15" s="483"/>
      <c r="I15" s="486" t="s">
        <v>550</v>
      </c>
      <c r="J15" s="485"/>
      <c r="K15" s="2051"/>
      <c r="L15" s="2056"/>
      <c r="M15" s="2057"/>
      <c r="N15" s="2057"/>
      <c r="O15" s="2057"/>
      <c r="P15" s="2057"/>
      <c r="Q15" s="2057"/>
      <c r="R15" s="2060"/>
      <c r="S15" s="2061"/>
    </row>
    <row r="16" spans="1:28" ht="14.25">
      <c r="A16" s="2047"/>
      <c r="B16" s="479"/>
      <c r="C16" s="480"/>
      <c r="D16" s="481" t="s">
        <v>516</v>
      </c>
      <c r="E16" s="482" t="s">
        <v>52</v>
      </c>
      <c r="F16" s="2035" t="s">
        <v>551</v>
      </c>
      <c r="G16" s="2036"/>
      <c r="H16" s="483"/>
      <c r="I16" s="484"/>
      <c r="J16" s="485"/>
      <c r="K16" s="2051"/>
      <c r="L16" s="2039" t="s">
        <v>552</v>
      </c>
      <c r="M16" s="2040"/>
      <c r="N16" s="2041" t="s">
        <v>553</v>
      </c>
      <c r="O16" s="2041"/>
      <c r="P16" s="2041" t="s">
        <v>554</v>
      </c>
      <c r="Q16" s="2041"/>
      <c r="R16" s="2041" t="s">
        <v>555</v>
      </c>
      <c r="S16" s="2043"/>
    </row>
    <row r="17" spans="1:19" ht="15" thickBot="1">
      <c r="A17" s="487"/>
      <c r="B17" s="479"/>
      <c r="C17" s="480"/>
      <c r="D17" s="2062" t="s">
        <v>556</v>
      </c>
      <c r="E17" s="2063"/>
      <c r="F17" s="2037"/>
      <c r="G17" s="2038"/>
      <c r="H17" s="483"/>
      <c r="I17" s="484"/>
      <c r="J17" s="485"/>
      <c r="K17" s="2052"/>
      <c r="L17" s="2064" t="s">
        <v>557</v>
      </c>
      <c r="M17" s="2065"/>
      <c r="N17" s="2042"/>
      <c r="O17" s="2042"/>
      <c r="P17" s="2042"/>
      <c r="Q17" s="2042"/>
      <c r="R17" s="2042"/>
      <c r="S17" s="2044"/>
    </row>
    <row r="18" spans="1:19" ht="25.5" customHeight="1" thickTop="1" thickBot="1">
      <c r="A18" s="540"/>
      <c r="B18" s="2080"/>
      <c r="C18" s="2081"/>
      <c r="D18" s="2082"/>
      <c r="E18" s="2083"/>
      <c r="F18" s="2084"/>
      <c r="G18" s="2085"/>
      <c r="H18" s="2086"/>
      <c r="I18" s="2087"/>
      <c r="J18" s="2088"/>
      <c r="K18" s="2089"/>
      <c r="L18" s="2090"/>
      <c r="M18" s="2091"/>
      <c r="N18" s="2066"/>
      <c r="O18" s="2066"/>
      <c r="P18" s="2066"/>
      <c r="Q18" s="2066"/>
      <c r="R18" s="2066"/>
      <c r="S18" s="2067"/>
    </row>
    <row r="19" spans="1:19" ht="12.75" customHeight="1" thickTop="1">
      <c r="A19" s="488">
        <v>1</v>
      </c>
      <c r="B19" s="2068"/>
      <c r="C19" s="2069"/>
      <c r="D19" s="538"/>
      <c r="E19" s="489" t="str">
        <f>IF(B19="","",IF(D19="","入力漏れ",VLOOKUP(D19,$D$13:$E$16,2,FALSE)))</f>
        <v/>
      </c>
      <c r="F19" s="2070"/>
      <c r="G19" s="2071"/>
      <c r="H19" s="2072"/>
      <c r="I19" s="2073"/>
      <c r="J19" s="2074"/>
      <c r="K19" s="2075"/>
      <c r="L19" s="2076"/>
      <c r="M19" s="2077"/>
      <c r="N19" s="2078"/>
      <c r="O19" s="2078"/>
      <c r="P19" s="2078"/>
      <c r="Q19" s="2078"/>
      <c r="R19" s="2078"/>
      <c r="S19" s="2079"/>
    </row>
    <row r="20" spans="1:19" ht="12.75" customHeight="1">
      <c r="A20" s="490">
        <v>2</v>
      </c>
      <c r="B20" s="2092"/>
      <c r="C20" s="2093"/>
      <c r="D20" s="538"/>
      <c r="E20" s="491" t="str">
        <f t="shared" ref="E20:E28" si="0">IF(B20="","",IF(D20="","入力漏れ",VLOOKUP(D20,$D$13:$E$16,2,FALSE)))</f>
        <v/>
      </c>
      <c r="F20" s="2094"/>
      <c r="G20" s="2095"/>
      <c r="H20" s="2096"/>
      <c r="I20" s="2097"/>
      <c r="J20" s="2098"/>
      <c r="K20" s="2099"/>
      <c r="L20" s="2076"/>
      <c r="M20" s="2077"/>
      <c r="N20" s="2100"/>
      <c r="O20" s="2100"/>
      <c r="P20" s="2100"/>
      <c r="Q20" s="2100"/>
      <c r="R20" s="2100"/>
      <c r="S20" s="2101"/>
    </row>
    <row r="21" spans="1:19" ht="12.75" customHeight="1">
      <c r="A21" s="490">
        <v>3</v>
      </c>
      <c r="B21" s="2092"/>
      <c r="C21" s="2093"/>
      <c r="D21" s="538"/>
      <c r="E21" s="491" t="str">
        <f t="shared" si="0"/>
        <v/>
      </c>
      <c r="F21" s="2094"/>
      <c r="G21" s="2095"/>
      <c r="H21" s="2096"/>
      <c r="I21" s="2097"/>
      <c r="J21" s="2098"/>
      <c r="K21" s="2099"/>
      <c r="L21" s="2076"/>
      <c r="M21" s="2077"/>
      <c r="N21" s="2100"/>
      <c r="O21" s="2100"/>
      <c r="P21" s="2100"/>
      <c r="Q21" s="2100"/>
      <c r="R21" s="2102"/>
      <c r="S21" s="2101"/>
    </row>
    <row r="22" spans="1:19" ht="12.75" customHeight="1">
      <c r="A22" s="490">
        <v>4</v>
      </c>
      <c r="B22" s="2092"/>
      <c r="C22" s="2093"/>
      <c r="D22" s="538"/>
      <c r="E22" s="491" t="str">
        <f>IF(B22="","",IF(D22="","入力漏れ",VLOOKUP(D22,$D$13:$E$16,2,FALSE)))</f>
        <v/>
      </c>
      <c r="F22" s="2094"/>
      <c r="G22" s="2095"/>
      <c r="H22" s="2096"/>
      <c r="I22" s="2097"/>
      <c r="J22" s="2098"/>
      <c r="K22" s="2099"/>
      <c r="L22" s="2076"/>
      <c r="M22" s="2077"/>
      <c r="N22" s="2100"/>
      <c r="O22" s="2100"/>
      <c r="P22" s="2100"/>
      <c r="Q22" s="2100"/>
      <c r="R22" s="2100"/>
      <c r="S22" s="2101"/>
    </row>
    <row r="23" spans="1:19" ht="12.75" customHeight="1">
      <c r="A23" s="490">
        <v>5</v>
      </c>
      <c r="B23" s="2092"/>
      <c r="C23" s="2093"/>
      <c r="D23" s="538"/>
      <c r="E23" s="491" t="str">
        <f>IF(B23="","",IF(D23="","入力漏れ",VLOOKUP(D23,$D$13:$E$16,2,FALSE)))</f>
        <v/>
      </c>
      <c r="F23" s="2094"/>
      <c r="G23" s="2095"/>
      <c r="H23" s="2096"/>
      <c r="I23" s="2097"/>
      <c r="J23" s="2098"/>
      <c r="K23" s="2099"/>
      <c r="L23" s="2076"/>
      <c r="M23" s="2077"/>
      <c r="N23" s="2100"/>
      <c r="O23" s="2100"/>
      <c r="P23" s="2100"/>
      <c r="Q23" s="2100"/>
      <c r="R23" s="2102"/>
      <c r="S23" s="2101"/>
    </row>
    <row r="24" spans="1:19" ht="12.75" customHeight="1">
      <c r="A24" s="490">
        <v>6</v>
      </c>
      <c r="B24" s="2092"/>
      <c r="C24" s="2093"/>
      <c r="D24" s="538"/>
      <c r="E24" s="491" t="str">
        <f t="shared" si="0"/>
        <v/>
      </c>
      <c r="F24" s="2094"/>
      <c r="G24" s="2095"/>
      <c r="H24" s="2096"/>
      <c r="I24" s="2097"/>
      <c r="J24" s="2098"/>
      <c r="K24" s="2099"/>
      <c r="L24" s="2076"/>
      <c r="M24" s="2077"/>
      <c r="N24" s="2100"/>
      <c r="O24" s="2100"/>
      <c r="P24" s="2100"/>
      <c r="Q24" s="2100"/>
      <c r="R24" s="2100"/>
      <c r="S24" s="2101"/>
    </row>
    <row r="25" spans="1:19" ht="12.75" customHeight="1">
      <c r="A25" s="490">
        <v>7</v>
      </c>
      <c r="B25" s="2092"/>
      <c r="C25" s="2093"/>
      <c r="D25" s="538"/>
      <c r="E25" s="491" t="str">
        <f t="shared" si="0"/>
        <v/>
      </c>
      <c r="F25" s="2094"/>
      <c r="G25" s="2095"/>
      <c r="H25" s="2096"/>
      <c r="I25" s="2097"/>
      <c r="J25" s="2098"/>
      <c r="K25" s="2099"/>
      <c r="L25" s="2076"/>
      <c r="M25" s="2077"/>
      <c r="N25" s="2100"/>
      <c r="O25" s="2100"/>
      <c r="P25" s="2100"/>
      <c r="Q25" s="2100"/>
      <c r="R25" s="2100"/>
      <c r="S25" s="2101"/>
    </row>
    <row r="26" spans="1:19" ht="12.75" customHeight="1">
      <c r="A26" s="490">
        <v>8</v>
      </c>
      <c r="B26" s="2092"/>
      <c r="C26" s="2093"/>
      <c r="D26" s="538"/>
      <c r="E26" s="491" t="str">
        <f t="shared" si="0"/>
        <v/>
      </c>
      <c r="F26" s="2094"/>
      <c r="G26" s="2095"/>
      <c r="H26" s="2096"/>
      <c r="I26" s="2097"/>
      <c r="J26" s="2098"/>
      <c r="K26" s="2099"/>
      <c r="L26" s="2076"/>
      <c r="M26" s="2077"/>
      <c r="N26" s="2100"/>
      <c r="O26" s="2100"/>
      <c r="P26" s="2100"/>
      <c r="Q26" s="2100"/>
      <c r="R26" s="2100"/>
      <c r="S26" s="2101"/>
    </row>
    <row r="27" spans="1:19" ht="12.75" customHeight="1">
      <c r="A27" s="490">
        <v>9</v>
      </c>
      <c r="B27" s="2092"/>
      <c r="C27" s="2093"/>
      <c r="D27" s="538"/>
      <c r="E27" s="491" t="str">
        <f t="shared" si="0"/>
        <v/>
      </c>
      <c r="F27" s="2094"/>
      <c r="G27" s="2095"/>
      <c r="H27" s="2096"/>
      <c r="I27" s="2097"/>
      <c r="J27" s="2098"/>
      <c r="K27" s="2099"/>
      <c r="L27" s="2076"/>
      <c r="M27" s="2077"/>
      <c r="N27" s="2100"/>
      <c r="O27" s="2100"/>
      <c r="P27" s="2100"/>
      <c r="Q27" s="2100"/>
      <c r="R27" s="2100"/>
      <c r="S27" s="2101"/>
    </row>
    <row r="28" spans="1:19" ht="12.75" customHeight="1" thickBot="1">
      <c r="A28" s="492">
        <v>10</v>
      </c>
      <c r="B28" s="2106"/>
      <c r="C28" s="2107"/>
      <c r="D28" s="539"/>
      <c r="E28" s="493" t="str">
        <f t="shared" si="0"/>
        <v/>
      </c>
      <c r="F28" s="2108"/>
      <c r="G28" s="2109"/>
      <c r="H28" s="2110"/>
      <c r="I28" s="2111"/>
      <c r="J28" s="2112"/>
      <c r="K28" s="2113"/>
      <c r="L28" s="2114"/>
      <c r="M28" s="2115"/>
      <c r="N28" s="2116"/>
      <c r="O28" s="2116"/>
      <c r="P28" s="2116"/>
      <c r="Q28" s="2116"/>
      <c r="R28" s="2116"/>
      <c r="S28" s="2117"/>
    </row>
    <row r="29" spans="1:19" ht="4.5" customHeight="1">
      <c r="S29" s="494"/>
    </row>
    <row r="30" spans="1:19" ht="18" thickBot="1">
      <c r="A30" s="495" t="s">
        <v>558</v>
      </c>
      <c r="B30" s="496" t="s">
        <v>559</v>
      </c>
    </row>
    <row r="31" spans="1:19" ht="14.25" customHeight="1">
      <c r="A31" s="2046" t="s">
        <v>536</v>
      </c>
      <c r="B31" s="497" t="str">
        <f>B12</f>
        <v>(1)</v>
      </c>
      <c r="C31" s="467" t="s">
        <v>538</v>
      </c>
      <c r="D31" s="498" t="s">
        <v>660</v>
      </c>
      <c r="E31" s="2050" t="s">
        <v>560</v>
      </c>
      <c r="F31" s="498" t="s">
        <v>661</v>
      </c>
      <c r="G31" s="2053" t="s">
        <v>678</v>
      </c>
      <c r="H31" s="2053"/>
      <c r="I31" s="2053"/>
      <c r="J31" s="2053"/>
      <c r="K31" s="2053"/>
      <c r="L31" s="498" t="s">
        <v>695</v>
      </c>
      <c r="M31" s="2050" t="s">
        <v>561</v>
      </c>
      <c r="N31" s="2103" t="s">
        <v>658</v>
      </c>
      <c r="O31" s="2103"/>
      <c r="P31" s="2103" t="s">
        <v>659</v>
      </c>
      <c r="Q31" s="2103"/>
    </row>
    <row r="32" spans="1:19" ht="13.5" customHeight="1">
      <c r="A32" s="2047"/>
      <c r="B32" s="499"/>
      <c r="C32" s="500"/>
      <c r="D32" s="501"/>
      <c r="E32" s="2051"/>
      <c r="F32" s="502"/>
      <c r="G32" s="2122"/>
      <c r="H32" s="2122"/>
      <c r="I32" s="2122"/>
      <c r="J32" s="2122"/>
      <c r="K32" s="2122"/>
      <c r="L32" s="502"/>
      <c r="M32" s="2051"/>
      <c r="N32" s="2104"/>
      <c r="O32" s="2104"/>
      <c r="P32" s="2104"/>
      <c r="Q32" s="2104"/>
    </row>
    <row r="33" spans="1:28" ht="14.25" customHeight="1">
      <c r="A33" s="2047"/>
      <c r="B33" s="504"/>
      <c r="C33" s="471"/>
      <c r="D33" s="470"/>
      <c r="E33" s="505"/>
      <c r="F33" s="485"/>
      <c r="G33" s="616"/>
      <c r="H33" s="617" t="s">
        <v>662</v>
      </c>
      <c r="I33" s="2118" t="s">
        <v>656</v>
      </c>
      <c r="J33" s="617" t="s">
        <v>663</v>
      </c>
      <c r="K33" s="2121" t="s">
        <v>657</v>
      </c>
      <c r="L33" s="502"/>
      <c r="M33" s="2051"/>
      <c r="N33" s="2104"/>
      <c r="O33" s="2104"/>
      <c r="P33" s="2104"/>
      <c r="Q33" s="2104"/>
    </row>
    <row r="34" spans="1:28" ht="14.25" customHeight="1">
      <c r="A34" s="2047"/>
      <c r="B34" s="504"/>
      <c r="C34" s="471"/>
      <c r="D34" s="470"/>
      <c r="E34" s="505"/>
      <c r="F34" s="485"/>
      <c r="G34" s="616"/>
      <c r="H34" s="477"/>
      <c r="I34" s="2119"/>
      <c r="J34" s="477"/>
      <c r="K34" s="2122"/>
      <c r="L34" s="502"/>
      <c r="M34" s="2051"/>
      <c r="N34" s="2104"/>
      <c r="O34" s="2104"/>
      <c r="P34" s="2104"/>
      <c r="Q34" s="2104"/>
      <c r="Z34" s="506"/>
      <c r="AA34" s="507"/>
    </row>
    <row r="35" spans="1:28" ht="18.75" customHeight="1">
      <c r="A35" s="2047"/>
      <c r="B35" s="504"/>
      <c r="C35" s="471"/>
      <c r="D35" s="470"/>
      <c r="E35" s="505"/>
      <c r="F35" s="485"/>
      <c r="G35" s="616"/>
      <c r="H35" s="477"/>
      <c r="I35" s="2119"/>
      <c r="J35" s="477"/>
      <c r="K35" s="2122"/>
      <c r="L35" s="502"/>
      <c r="M35" s="2051"/>
      <c r="N35" s="2104"/>
      <c r="O35" s="2104"/>
      <c r="P35" s="2104"/>
      <c r="Q35" s="2104"/>
      <c r="Z35" s="506"/>
      <c r="AA35" s="507"/>
    </row>
    <row r="36" spans="1:28" ht="19.5" customHeight="1" thickBot="1">
      <c r="A36" s="2047"/>
      <c r="B36" s="504"/>
      <c r="C36" s="471"/>
      <c r="D36" s="470"/>
      <c r="E36" s="505"/>
      <c r="F36" s="508"/>
      <c r="G36" s="509"/>
      <c r="H36" s="510"/>
      <c r="I36" s="2120"/>
      <c r="J36" s="510"/>
      <c r="K36" s="2123"/>
      <c r="L36" s="502"/>
      <c r="M36" s="2051"/>
      <c r="N36" s="2105"/>
      <c r="O36" s="2105"/>
      <c r="P36" s="2105"/>
      <c r="Q36" s="2105"/>
      <c r="Z36" s="506"/>
      <c r="AA36" s="507"/>
    </row>
    <row r="37" spans="1:28" ht="25.5" customHeight="1" thickTop="1" thickBot="1">
      <c r="A37" s="511" t="s">
        <v>147</v>
      </c>
      <c r="B37" s="2152">
        <f>COUNTA(B39:C48)-COUNTIF(B39:B48,"")</f>
        <v>0</v>
      </c>
      <c r="C37" s="2153"/>
      <c r="D37" s="2144" t="str">
        <f>IF(B37=0,"",SUM((D39:E48)))</f>
        <v/>
      </c>
      <c r="E37" s="2145"/>
      <c r="F37" s="2144" t="str">
        <f>IF(B37=0,"",SUM((F39:G48)))</f>
        <v/>
      </c>
      <c r="G37" s="2145"/>
      <c r="H37" s="2144" t="str">
        <f>IF(B37=0,"",SUM((H39:I48)))</f>
        <v/>
      </c>
      <c r="I37" s="2145"/>
      <c r="J37" s="2144" t="str">
        <f>IF(B37=0,"",SUM((J39:K48)))</f>
        <v/>
      </c>
      <c r="K37" s="2145"/>
      <c r="L37" s="2128"/>
      <c r="M37" s="2129"/>
      <c r="N37" s="2154" t="str">
        <f>IF(B37=0,"",SUM((N39:N48)))</f>
        <v/>
      </c>
      <c r="O37" s="2154"/>
      <c r="P37" s="2154" t="str">
        <f>IF(B37=0,"",SUM((P39:P48)))</f>
        <v/>
      </c>
      <c r="Q37" s="2154"/>
      <c r="Z37" s="506"/>
      <c r="AA37" s="507"/>
    </row>
    <row r="38" spans="1:28" ht="25.5" customHeight="1" thickTop="1" thickBot="1">
      <c r="A38" s="512" t="s">
        <v>567</v>
      </c>
      <c r="B38" s="2158" t="s">
        <v>568</v>
      </c>
      <c r="C38" s="2159"/>
      <c r="D38" s="2146" t="str">
        <f>IF(B37=0,"",AVERAGE(D39:E48))</f>
        <v/>
      </c>
      <c r="E38" s="2147"/>
      <c r="F38" s="2146" t="str">
        <f>IF(B37=0,"",AVERAGE(F39:G48))</f>
        <v/>
      </c>
      <c r="G38" s="2147"/>
      <c r="H38" s="2146" t="str">
        <f>IF(B37=0,"",AVERAGE(H39:I48))</f>
        <v/>
      </c>
      <c r="I38" s="2147"/>
      <c r="J38" s="2146" t="str">
        <f>IF(B37=0,"",AVERAGE(J39:K48))</f>
        <v/>
      </c>
      <c r="K38" s="2147"/>
      <c r="L38" s="2130" t="s">
        <v>8</v>
      </c>
      <c r="M38" s="2131"/>
      <c r="N38" s="2160" t="str">
        <f>IF(B37=0,"",AVERAGE(N39:N48))</f>
        <v/>
      </c>
      <c r="O38" s="2160"/>
      <c r="P38" s="2160" t="str">
        <f>IF(B37=0,"",AVERAGE(P39:P48))</f>
        <v/>
      </c>
      <c r="Q38" s="2160"/>
      <c r="V38" s="513">
        <f>18.3/2</f>
        <v>9.15</v>
      </c>
      <c r="W38" s="513">
        <f>10.29/2</f>
        <v>5.1449999999999996</v>
      </c>
      <c r="X38" s="513">
        <v>1.55</v>
      </c>
      <c r="Y38" s="513">
        <v>0.3</v>
      </c>
      <c r="Z38" s="514">
        <f>SUM(V38:Y38)</f>
        <v>16.145</v>
      </c>
      <c r="AA38" s="515">
        <f>9600*Z38/100</f>
        <v>1549.92</v>
      </c>
      <c r="AB38" s="454">
        <f>1550*12</f>
        <v>18600</v>
      </c>
    </row>
    <row r="39" spans="1:28" ht="12.75" customHeight="1" thickTop="1">
      <c r="A39" s="516">
        <v>1</v>
      </c>
      <c r="B39" s="2174" t="str">
        <f>IF(B19="","",B19)</f>
        <v/>
      </c>
      <c r="C39" s="2175"/>
      <c r="D39" s="2176"/>
      <c r="E39" s="2177"/>
      <c r="F39" s="2178">
        <f>H39+J39</f>
        <v>0</v>
      </c>
      <c r="G39" s="2179"/>
      <c r="H39" s="2148"/>
      <c r="I39" s="2149"/>
      <c r="J39" s="2148"/>
      <c r="K39" s="2149"/>
      <c r="L39" s="2132" t="s">
        <v>8</v>
      </c>
      <c r="M39" s="2133"/>
      <c r="N39" s="2170" t="str">
        <f>IF(B39="","",F39/D39)</f>
        <v/>
      </c>
      <c r="O39" s="2170"/>
      <c r="P39" s="2163" t="str">
        <f t="shared" ref="P39:P48" si="1">IF(B39="","",ROUNDUP(N39/J19,0))</f>
        <v/>
      </c>
      <c r="Q39" s="2163"/>
      <c r="AA39" s="454">
        <f>7700*16.15/100</f>
        <v>1243.55</v>
      </c>
    </row>
    <row r="40" spans="1:28" ht="12.75" customHeight="1">
      <c r="A40" s="517">
        <v>2</v>
      </c>
      <c r="B40" s="2164" t="str">
        <f t="shared" ref="B40:B48" si="2">IF(B20="","",B20)</f>
        <v/>
      </c>
      <c r="C40" s="2165"/>
      <c r="D40" s="2166"/>
      <c r="E40" s="2167"/>
      <c r="F40" s="2168">
        <f>H40+J40</f>
        <v>0</v>
      </c>
      <c r="G40" s="2169"/>
      <c r="H40" s="2150"/>
      <c r="I40" s="2151"/>
      <c r="J40" s="2150"/>
      <c r="K40" s="2151"/>
      <c r="L40" s="2134" t="s">
        <v>8</v>
      </c>
      <c r="M40" s="2135"/>
      <c r="N40" s="2170" t="str">
        <f>IF(B40="","",F40/D40)</f>
        <v/>
      </c>
      <c r="O40" s="2170"/>
      <c r="P40" s="2171" t="str">
        <f t="shared" si="1"/>
        <v/>
      </c>
      <c r="Q40" s="2171"/>
      <c r="V40" s="513"/>
      <c r="W40" s="513"/>
      <c r="X40" s="513"/>
      <c r="Y40" s="513"/>
      <c r="Z40" s="518"/>
      <c r="AA40" s="515"/>
    </row>
    <row r="41" spans="1:28" ht="12.75" customHeight="1">
      <c r="A41" s="517">
        <v>3</v>
      </c>
      <c r="B41" s="2164" t="str">
        <f t="shared" si="2"/>
        <v/>
      </c>
      <c r="C41" s="2165"/>
      <c r="D41" s="2166"/>
      <c r="E41" s="2167"/>
      <c r="F41" s="2168">
        <f>H41+J41</f>
        <v>0</v>
      </c>
      <c r="G41" s="2169"/>
      <c r="H41" s="2150"/>
      <c r="I41" s="2151"/>
      <c r="J41" s="2150"/>
      <c r="K41" s="2151"/>
      <c r="L41" s="2134" t="s">
        <v>8</v>
      </c>
      <c r="M41" s="2135"/>
      <c r="N41" s="2180" t="str">
        <f t="shared" ref="N41:N48" si="3">IF(B41="","",H41/D41)</f>
        <v/>
      </c>
      <c r="O41" s="2180"/>
      <c r="P41" s="2171" t="str">
        <f t="shared" si="1"/>
        <v/>
      </c>
      <c r="Q41" s="2171"/>
      <c r="V41" s="513"/>
      <c r="W41" s="513"/>
      <c r="X41" s="513"/>
      <c r="Y41" s="513"/>
      <c r="Z41" s="518"/>
      <c r="AA41" s="515"/>
    </row>
    <row r="42" spans="1:28" ht="12.75" customHeight="1">
      <c r="A42" s="517">
        <v>4</v>
      </c>
      <c r="B42" s="2164" t="str">
        <f t="shared" si="2"/>
        <v/>
      </c>
      <c r="C42" s="2165"/>
      <c r="D42" s="2166"/>
      <c r="E42" s="2167"/>
      <c r="F42" s="2168">
        <f t="shared" ref="F42:F48" si="4">H42+J42</f>
        <v>0</v>
      </c>
      <c r="G42" s="2169"/>
      <c r="H42" s="2150"/>
      <c r="I42" s="2151"/>
      <c r="J42" s="2150"/>
      <c r="K42" s="2151"/>
      <c r="L42" s="2134" t="s">
        <v>8</v>
      </c>
      <c r="M42" s="2135"/>
      <c r="N42" s="2180" t="str">
        <f t="shared" si="3"/>
        <v/>
      </c>
      <c r="O42" s="2180"/>
      <c r="P42" s="2171" t="str">
        <f t="shared" si="1"/>
        <v/>
      </c>
      <c r="Q42" s="2171"/>
      <c r="V42" s="513"/>
      <c r="W42" s="513"/>
      <c r="X42" s="513"/>
      <c r="Y42" s="513"/>
      <c r="Z42" s="518"/>
      <c r="AA42" s="515"/>
    </row>
    <row r="43" spans="1:28" ht="12.75" customHeight="1">
      <c r="A43" s="517">
        <v>5</v>
      </c>
      <c r="B43" s="2164" t="str">
        <f t="shared" si="2"/>
        <v/>
      </c>
      <c r="C43" s="2165"/>
      <c r="D43" s="2166"/>
      <c r="E43" s="2167"/>
      <c r="F43" s="2168">
        <f t="shared" si="4"/>
        <v>0</v>
      </c>
      <c r="G43" s="2169"/>
      <c r="H43" s="2150"/>
      <c r="I43" s="2151"/>
      <c r="J43" s="2150"/>
      <c r="K43" s="2151"/>
      <c r="L43" s="2134" t="s">
        <v>8</v>
      </c>
      <c r="M43" s="2135"/>
      <c r="N43" s="2180" t="str">
        <f t="shared" si="3"/>
        <v/>
      </c>
      <c r="O43" s="2180"/>
      <c r="P43" s="2171" t="str">
        <f t="shared" si="1"/>
        <v/>
      </c>
      <c r="Q43" s="2171"/>
      <c r="V43" s="513"/>
      <c r="W43" s="513"/>
      <c r="X43" s="513"/>
      <c r="Y43" s="513"/>
      <c r="Z43" s="518"/>
      <c r="AA43" s="515"/>
    </row>
    <row r="44" spans="1:28" ht="12.75" customHeight="1">
      <c r="A44" s="517">
        <v>6</v>
      </c>
      <c r="B44" s="2164" t="str">
        <f t="shared" si="2"/>
        <v/>
      </c>
      <c r="C44" s="2165"/>
      <c r="D44" s="2166"/>
      <c r="E44" s="2167"/>
      <c r="F44" s="2168">
        <f t="shared" si="4"/>
        <v>0</v>
      </c>
      <c r="G44" s="2169"/>
      <c r="H44" s="2150"/>
      <c r="I44" s="2151"/>
      <c r="J44" s="2150"/>
      <c r="K44" s="2151"/>
      <c r="L44" s="2134" t="s">
        <v>8</v>
      </c>
      <c r="M44" s="2135"/>
      <c r="N44" s="2180" t="str">
        <f t="shared" si="3"/>
        <v/>
      </c>
      <c r="O44" s="2180"/>
      <c r="P44" s="2171" t="str">
        <f t="shared" si="1"/>
        <v/>
      </c>
      <c r="Q44" s="2171"/>
      <c r="V44" s="513"/>
      <c r="W44" s="513"/>
      <c r="X44" s="513"/>
      <c r="Y44" s="513"/>
      <c r="Z44" s="518"/>
      <c r="AA44" s="515"/>
    </row>
    <row r="45" spans="1:28" ht="12.75" customHeight="1">
      <c r="A45" s="517">
        <v>7</v>
      </c>
      <c r="B45" s="2189" t="str">
        <f t="shared" si="2"/>
        <v/>
      </c>
      <c r="C45" s="2190"/>
      <c r="D45" s="2166"/>
      <c r="E45" s="2167"/>
      <c r="F45" s="2168">
        <f t="shared" si="4"/>
        <v>0</v>
      </c>
      <c r="G45" s="2169"/>
      <c r="H45" s="2150"/>
      <c r="I45" s="2151"/>
      <c r="J45" s="2150"/>
      <c r="K45" s="2151"/>
      <c r="L45" s="2134" t="s">
        <v>8</v>
      </c>
      <c r="M45" s="2135"/>
      <c r="N45" s="2180" t="str">
        <f t="shared" si="3"/>
        <v/>
      </c>
      <c r="O45" s="2180"/>
      <c r="P45" s="2171" t="str">
        <f t="shared" si="1"/>
        <v/>
      </c>
      <c r="Q45" s="2171"/>
      <c r="V45" s="513"/>
      <c r="W45" s="513"/>
      <c r="X45" s="513"/>
      <c r="Y45" s="513"/>
      <c r="Z45" s="518"/>
      <c r="AA45" s="515"/>
    </row>
    <row r="46" spans="1:28" ht="12.75" customHeight="1">
      <c r="A46" s="517">
        <v>8</v>
      </c>
      <c r="B46" s="2189" t="str">
        <f t="shared" si="2"/>
        <v/>
      </c>
      <c r="C46" s="2190"/>
      <c r="D46" s="2166"/>
      <c r="E46" s="2167"/>
      <c r="F46" s="2168">
        <f t="shared" si="4"/>
        <v>0</v>
      </c>
      <c r="G46" s="2169"/>
      <c r="H46" s="2150"/>
      <c r="I46" s="2151"/>
      <c r="J46" s="2150"/>
      <c r="K46" s="2151"/>
      <c r="L46" s="2134" t="s">
        <v>8</v>
      </c>
      <c r="M46" s="2135"/>
      <c r="N46" s="2180" t="str">
        <f t="shared" si="3"/>
        <v/>
      </c>
      <c r="O46" s="2180"/>
      <c r="P46" s="2171" t="str">
        <f t="shared" si="1"/>
        <v/>
      </c>
      <c r="Q46" s="2171"/>
      <c r="V46" s="513"/>
      <c r="W46" s="513"/>
      <c r="X46" s="513"/>
      <c r="Y46" s="513"/>
      <c r="Z46" s="518"/>
      <c r="AA46" s="515"/>
    </row>
    <row r="47" spans="1:28" ht="12.75" customHeight="1">
      <c r="A47" s="517">
        <v>9</v>
      </c>
      <c r="B47" s="2189" t="str">
        <f t="shared" si="2"/>
        <v/>
      </c>
      <c r="C47" s="2190"/>
      <c r="D47" s="2166"/>
      <c r="E47" s="2167"/>
      <c r="F47" s="2168">
        <f t="shared" si="4"/>
        <v>0</v>
      </c>
      <c r="G47" s="2169"/>
      <c r="H47" s="2150"/>
      <c r="I47" s="2151"/>
      <c r="J47" s="2150"/>
      <c r="K47" s="2151"/>
      <c r="L47" s="2140" t="s">
        <v>8</v>
      </c>
      <c r="M47" s="2141"/>
      <c r="N47" s="2180" t="str">
        <f t="shared" si="3"/>
        <v/>
      </c>
      <c r="O47" s="2180"/>
      <c r="P47" s="2171" t="str">
        <f t="shared" si="1"/>
        <v/>
      </c>
      <c r="Q47" s="2171"/>
      <c r="V47" s="513"/>
      <c r="W47" s="513"/>
      <c r="X47" s="513"/>
      <c r="Y47" s="513"/>
      <c r="Z47" s="518"/>
      <c r="AA47" s="515"/>
    </row>
    <row r="48" spans="1:28" ht="12.75" customHeight="1" thickBot="1">
      <c r="A48" s="519">
        <v>10</v>
      </c>
      <c r="B48" s="2207" t="str">
        <f t="shared" si="2"/>
        <v/>
      </c>
      <c r="C48" s="2208"/>
      <c r="D48" s="2209"/>
      <c r="E48" s="2210"/>
      <c r="F48" s="2211">
        <f t="shared" si="4"/>
        <v>0</v>
      </c>
      <c r="G48" s="2212"/>
      <c r="H48" s="2161"/>
      <c r="I48" s="2162"/>
      <c r="J48" s="2161"/>
      <c r="K48" s="2162"/>
      <c r="L48" s="2142" t="s">
        <v>8</v>
      </c>
      <c r="M48" s="2143"/>
      <c r="N48" s="2213" t="str">
        <f t="shared" si="3"/>
        <v/>
      </c>
      <c r="O48" s="2213"/>
      <c r="P48" s="2214" t="str">
        <f t="shared" si="1"/>
        <v/>
      </c>
      <c r="Q48" s="2214"/>
      <c r="V48" s="513"/>
      <c r="W48" s="513"/>
      <c r="X48" s="513"/>
      <c r="Y48" s="513"/>
      <c r="Z48" s="518"/>
      <c r="AA48" s="515"/>
    </row>
    <row r="49" spans="1:25" ht="4.5" customHeight="1">
      <c r="D49" s="454"/>
      <c r="V49" s="513"/>
      <c r="W49" s="513"/>
      <c r="X49" s="513"/>
      <c r="Y49" s="513"/>
    </row>
    <row r="50" spans="1:25" ht="16.5" customHeight="1" thickBot="1">
      <c r="A50" s="495" t="s">
        <v>569</v>
      </c>
      <c r="B50" s="496" t="s">
        <v>570</v>
      </c>
      <c r="D50" s="454"/>
    </row>
    <row r="51" spans="1:25" ht="16.5" customHeight="1">
      <c r="A51" s="520" t="s">
        <v>571</v>
      </c>
      <c r="B51" s="521" t="s">
        <v>537</v>
      </c>
      <c r="C51" s="522" t="s">
        <v>538</v>
      </c>
      <c r="D51" s="649" t="s">
        <v>664</v>
      </c>
      <c r="E51" s="523" t="s">
        <v>572</v>
      </c>
      <c r="F51" s="524" t="s">
        <v>665</v>
      </c>
      <c r="G51" s="525"/>
      <c r="H51" s="2136" t="s">
        <v>573</v>
      </c>
      <c r="I51" s="2136"/>
      <c r="J51" s="2136"/>
      <c r="K51" s="2137"/>
      <c r="L51" s="498" t="s">
        <v>696</v>
      </c>
      <c r="M51" s="2048" t="s">
        <v>562</v>
      </c>
      <c r="N51" s="2048"/>
      <c r="O51" s="2049"/>
    </row>
    <row r="52" spans="1:25" ht="13.5" customHeight="1">
      <c r="A52" s="526"/>
      <c r="B52" s="526"/>
      <c r="C52" s="527"/>
      <c r="D52" s="526"/>
      <c r="F52" s="477"/>
      <c r="H52" s="2138"/>
      <c r="I52" s="2138"/>
      <c r="J52" s="2138"/>
      <c r="K52" s="2139"/>
      <c r="L52" s="503" t="s">
        <v>501</v>
      </c>
      <c r="M52" s="2124" t="s">
        <v>563</v>
      </c>
      <c r="N52" s="2124"/>
      <c r="O52" s="2125"/>
    </row>
    <row r="53" spans="1:25" ht="13.5" customHeight="1">
      <c r="A53" s="526"/>
      <c r="B53" s="526"/>
      <c r="C53" s="527"/>
      <c r="D53" s="526"/>
      <c r="F53" s="2217" t="s">
        <v>574</v>
      </c>
      <c r="G53" s="2218"/>
      <c r="H53" s="2219">
        <v>11000</v>
      </c>
      <c r="I53" s="2220"/>
      <c r="J53" s="2221" t="s">
        <v>575</v>
      </c>
      <c r="K53" s="2222"/>
      <c r="L53" s="503" t="s">
        <v>511</v>
      </c>
      <c r="M53" s="2126" t="s">
        <v>564</v>
      </c>
      <c r="N53" s="2126"/>
      <c r="O53" s="2127"/>
    </row>
    <row r="54" spans="1:25">
      <c r="A54" s="526"/>
      <c r="B54" s="526"/>
      <c r="C54" s="527"/>
      <c r="D54" s="526"/>
      <c r="F54" s="2217"/>
      <c r="G54" s="2218"/>
      <c r="H54" s="2219"/>
      <c r="I54" s="2220"/>
      <c r="J54" s="2223"/>
      <c r="K54" s="2224"/>
      <c r="L54" s="503" t="s">
        <v>514</v>
      </c>
      <c r="M54" s="2126" t="s">
        <v>565</v>
      </c>
      <c r="N54" s="2126"/>
      <c r="O54" s="2127"/>
    </row>
    <row r="55" spans="1:25" ht="14.25">
      <c r="A55" s="526"/>
      <c r="B55" s="528"/>
      <c r="C55" s="529"/>
      <c r="D55" s="2227" t="s">
        <v>576</v>
      </c>
      <c r="E55" s="2228"/>
      <c r="F55" s="2229" t="s">
        <v>550</v>
      </c>
      <c r="G55" s="2230"/>
      <c r="H55" s="2231" t="s">
        <v>694</v>
      </c>
      <c r="I55" s="2232"/>
      <c r="J55" s="2223"/>
      <c r="K55" s="2224"/>
      <c r="L55" s="503" t="s">
        <v>516</v>
      </c>
      <c r="M55" s="2126" t="s">
        <v>654</v>
      </c>
      <c r="N55" s="2126"/>
      <c r="O55" s="2127"/>
    </row>
    <row r="56" spans="1:25" ht="15" thickBot="1">
      <c r="A56" s="530"/>
      <c r="B56" s="531"/>
      <c r="C56" s="532"/>
      <c r="D56" s="2233" t="str">
        <f>IF(様式4０号!W12="","",様式4０号!W12)</f>
        <v/>
      </c>
      <c r="E56" s="2234"/>
      <c r="F56" s="510"/>
      <c r="G56" s="533"/>
      <c r="H56" s="2235" t="s">
        <v>577</v>
      </c>
      <c r="I56" s="2236"/>
      <c r="J56" s="2225"/>
      <c r="K56" s="2226"/>
      <c r="L56" s="503" t="s">
        <v>520</v>
      </c>
      <c r="M56" s="2126" t="s">
        <v>566</v>
      </c>
      <c r="N56" s="2126"/>
      <c r="O56" s="2127"/>
    </row>
    <row r="57" spans="1:25" ht="30" customHeight="1" thickTop="1" thickBot="1">
      <c r="A57" s="534" t="s">
        <v>147</v>
      </c>
      <c r="B57" s="2193">
        <f>COUNTA(B59:C68)-COUNTIF(B59:B68,"")</f>
        <v>0</v>
      </c>
      <c r="C57" s="2194"/>
      <c r="D57" s="2195" t="str">
        <f>IF(B57=0,"",SUM(E59:E68))</f>
        <v/>
      </c>
      <c r="E57" s="2196"/>
      <c r="F57" s="2197" t="str">
        <f>IF(B57=0,"",(SUM(F59:I68)))</f>
        <v/>
      </c>
      <c r="G57" s="2198"/>
      <c r="H57" s="2198"/>
      <c r="I57" s="2198"/>
      <c r="J57" s="2199" t="str">
        <f>IF(B57=0,"",SUM(J59:K68))</f>
        <v/>
      </c>
      <c r="K57" s="2200"/>
      <c r="L57" s="2155" t="s">
        <v>8</v>
      </c>
      <c r="M57" s="2156"/>
      <c r="N57" s="2156"/>
      <c r="O57" s="2157"/>
    </row>
    <row r="58" spans="1:25" ht="18" customHeight="1" thickTop="1" thickBot="1">
      <c r="A58" s="534" t="s">
        <v>567</v>
      </c>
      <c r="B58" s="2201" t="s">
        <v>568</v>
      </c>
      <c r="C58" s="2202"/>
      <c r="D58" s="2203" t="s">
        <v>8</v>
      </c>
      <c r="E58" s="2204"/>
      <c r="F58" s="2205" t="str">
        <f>IF(B57=0,"",AVERAGE(F59:I68))</f>
        <v/>
      </c>
      <c r="G58" s="2206"/>
      <c r="H58" s="2206"/>
      <c r="I58" s="2206"/>
      <c r="J58" s="2187" t="str">
        <f>IF(B57=0,"",AVERAGE(J59:K68))</f>
        <v/>
      </c>
      <c r="K58" s="2188"/>
      <c r="L58" s="2155" t="s">
        <v>8</v>
      </c>
      <c r="M58" s="2156"/>
      <c r="N58" s="2156"/>
      <c r="O58" s="2157"/>
    </row>
    <row r="59" spans="1:25" ht="12.75" customHeight="1" thickTop="1">
      <c r="A59" s="535">
        <v>1</v>
      </c>
      <c r="B59" s="2181" t="str">
        <f t="shared" ref="B59:B68" si="5">IF(B39="","",B39)</f>
        <v/>
      </c>
      <c r="C59" s="2182"/>
      <c r="D59" s="618" t="str">
        <f>IF(H19="常勤職員","常",IF(H19="非常勤職員","非",""))</f>
        <v/>
      </c>
      <c r="E59" s="536" t="str">
        <f t="shared" ref="E59:E67" si="6">IF(B39="","",IF(D59="常",1,ROUND(J19/$D$56,1)))</f>
        <v/>
      </c>
      <c r="F59" s="2237" t="str">
        <f>IF(D59="常",11000*D39,IF(D59="非",E59*$H$53*D39,""))</f>
        <v/>
      </c>
      <c r="G59" s="2238"/>
      <c r="H59" s="2238"/>
      <c r="I59" s="2238"/>
      <c r="J59" s="2239" t="str">
        <f>IF(B59="","",F59/12)</f>
        <v/>
      </c>
      <c r="K59" s="2240"/>
      <c r="L59" s="56"/>
      <c r="M59" s="2172" t="str">
        <f t="shared" ref="M59:M68" si="7">IF(B39="","",IF(L59="","未入力",VLOOKUP(L59,$L$52:$O$56,2,FALSE)))</f>
        <v/>
      </c>
      <c r="N59" s="2172"/>
      <c r="O59" s="2173"/>
    </row>
    <row r="60" spans="1:25" ht="12.75" customHeight="1">
      <c r="A60" s="537">
        <v>2</v>
      </c>
      <c r="B60" s="2181" t="str">
        <f t="shared" si="5"/>
        <v/>
      </c>
      <c r="C60" s="2182"/>
      <c r="D60" s="612" t="str">
        <f>IF(H20="常勤職員","常",IF(H20="非常勤職員","非",""))</f>
        <v/>
      </c>
      <c r="E60" s="536" t="str">
        <f>IF(B40="","",IF(D60="常",1,ROUND(J20/$D$56,1)))</f>
        <v/>
      </c>
      <c r="F60" s="2191" t="str">
        <f>IF(D60="常",11000*D40,IF(D60="非",E60*$H$53*D40,""))</f>
        <v/>
      </c>
      <c r="G60" s="2192"/>
      <c r="H60" s="2192"/>
      <c r="I60" s="2192"/>
      <c r="J60" s="2185" t="str">
        <f>IF(B60="","",F60/12)</f>
        <v/>
      </c>
      <c r="K60" s="2186"/>
      <c r="L60" s="56"/>
      <c r="M60" s="2172" t="str">
        <f t="shared" si="7"/>
        <v/>
      </c>
      <c r="N60" s="2172"/>
      <c r="O60" s="2173"/>
    </row>
    <row r="61" spans="1:25" ht="12.75" customHeight="1">
      <c r="A61" s="537">
        <v>3</v>
      </c>
      <c r="B61" s="2181" t="str">
        <f t="shared" si="5"/>
        <v/>
      </c>
      <c r="C61" s="2182"/>
      <c r="D61" s="612" t="str">
        <f t="shared" ref="D61:D68" si="8">IF(H21="常勤職員","常",IF(H21="非常勤職員","非",""))</f>
        <v/>
      </c>
      <c r="E61" s="536" t="str">
        <f t="shared" si="6"/>
        <v/>
      </c>
      <c r="F61" s="2183" t="str">
        <f>IF(D61="常",11000*D41,IF(D61="非",E61*$H$53*D41,""))</f>
        <v/>
      </c>
      <c r="G61" s="2184"/>
      <c r="H61" s="2184"/>
      <c r="I61" s="2184"/>
      <c r="J61" s="2185" t="str">
        <f t="shared" ref="J61:J68" si="9">IF(B61="","",F61/12)</f>
        <v/>
      </c>
      <c r="K61" s="2186"/>
      <c r="L61" s="56"/>
      <c r="M61" s="2172" t="str">
        <f t="shared" si="7"/>
        <v/>
      </c>
      <c r="N61" s="2172"/>
      <c r="O61" s="2173"/>
    </row>
    <row r="62" spans="1:25" ht="12.75" customHeight="1">
      <c r="A62" s="537">
        <v>4</v>
      </c>
      <c r="B62" s="2181" t="str">
        <f t="shared" si="5"/>
        <v/>
      </c>
      <c r="C62" s="2182"/>
      <c r="D62" s="612" t="str">
        <f t="shared" si="8"/>
        <v/>
      </c>
      <c r="E62" s="536" t="str">
        <f t="shared" si="6"/>
        <v/>
      </c>
      <c r="F62" s="2183" t="str">
        <f>IF(D62="常",11000*D42,IF(D62="非",E62*$H$53*D42,""))</f>
        <v/>
      </c>
      <c r="G62" s="2184"/>
      <c r="H62" s="2184"/>
      <c r="I62" s="2184"/>
      <c r="J62" s="2185" t="str">
        <f t="shared" si="9"/>
        <v/>
      </c>
      <c r="K62" s="2186"/>
      <c r="L62" s="56"/>
      <c r="M62" s="2172" t="str">
        <f t="shared" si="7"/>
        <v/>
      </c>
      <c r="N62" s="2172"/>
      <c r="O62" s="2173"/>
    </row>
    <row r="63" spans="1:25" ht="12.75" customHeight="1">
      <c r="A63" s="537">
        <v>5</v>
      </c>
      <c r="B63" s="2181" t="str">
        <f t="shared" si="5"/>
        <v/>
      </c>
      <c r="C63" s="2182"/>
      <c r="D63" s="612" t="str">
        <f t="shared" si="8"/>
        <v/>
      </c>
      <c r="E63" s="536" t="str">
        <f t="shared" si="6"/>
        <v/>
      </c>
      <c r="F63" s="2183" t="str">
        <f t="shared" ref="F63:F64" si="10">IF(D63="常",11000*D43,IF(D63="非",E63*$H$53*D43,""))</f>
        <v/>
      </c>
      <c r="G63" s="2184"/>
      <c r="H63" s="2184"/>
      <c r="I63" s="2184"/>
      <c r="J63" s="2185" t="str">
        <f t="shared" si="9"/>
        <v/>
      </c>
      <c r="K63" s="2186"/>
      <c r="L63" s="56"/>
      <c r="M63" s="2172" t="str">
        <f t="shared" si="7"/>
        <v/>
      </c>
      <c r="N63" s="2172"/>
      <c r="O63" s="2173"/>
    </row>
    <row r="64" spans="1:25" ht="12.75" customHeight="1">
      <c r="A64" s="537">
        <v>6</v>
      </c>
      <c r="B64" s="2181" t="str">
        <f t="shared" si="5"/>
        <v/>
      </c>
      <c r="C64" s="2182"/>
      <c r="D64" s="612" t="str">
        <f t="shared" si="8"/>
        <v/>
      </c>
      <c r="E64" s="536" t="str">
        <f t="shared" si="6"/>
        <v/>
      </c>
      <c r="F64" s="2183" t="str">
        <f t="shared" si="10"/>
        <v/>
      </c>
      <c r="G64" s="2184"/>
      <c r="H64" s="2184"/>
      <c r="I64" s="2184"/>
      <c r="J64" s="2185" t="str">
        <f t="shared" si="9"/>
        <v/>
      </c>
      <c r="K64" s="2186"/>
      <c r="L64" s="56"/>
      <c r="M64" s="2172" t="str">
        <f t="shared" si="7"/>
        <v/>
      </c>
      <c r="N64" s="2172"/>
      <c r="O64" s="2173"/>
    </row>
    <row r="65" spans="1:15" ht="12.75" customHeight="1">
      <c r="A65" s="537">
        <v>7</v>
      </c>
      <c r="B65" s="2181" t="str">
        <f t="shared" si="5"/>
        <v/>
      </c>
      <c r="C65" s="2182"/>
      <c r="D65" s="619" t="str">
        <f t="shared" si="8"/>
        <v/>
      </c>
      <c r="E65" s="536" t="str">
        <f t="shared" si="6"/>
        <v/>
      </c>
      <c r="F65" s="2183" t="str">
        <f t="shared" ref="F65:F68" si="11">IF(D65="常",11000*D45,IF(D65="非",E65*$H$53*D45,""))</f>
        <v/>
      </c>
      <c r="G65" s="2184"/>
      <c r="H65" s="2184"/>
      <c r="I65" s="2184"/>
      <c r="J65" s="2185" t="str">
        <f t="shared" si="9"/>
        <v/>
      </c>
      <c r="K65" s="2186"/>
      <c r="L65" s="57"/>
      <c r="M65" s="2172" t="str">
        <f t="shared" si="7"/>
        <v/>
      </c>
      <c r="N65" s="2172"/>
      <c r="O65" s="2173"/>
    </row>
    <row r="66" spans="1:15" ht="12.75" customHeight="1">
      <c r="A66" s="537">
        <v>8</v>
      </c>
      <c r="B66" s="2181" t="str">
        <f t="shared" si="5"/>
        <v/>
      </c>
      <c r="C66" s="2182"/>
      <c r="D66" s="619" t="str">
        <f t="shared" si="8"/>
        <v/>
      </c>
      <c r="E66" s="536" t="str">
        <f t="shared" si="6"/>
        <v/>
      </c>
      <c r="F66" s="2183" t="str">
        <f t="shared" si="11"/>
        <v/>
      </c>
      <c r="G66" s="2184"/>
      <c r="H66" s="2184"/>
      <c r="I66" s="2184"/>
      <c r="J66" s="2185" t="str">
        <f t="shared" si="9"/>
        <v/>
      </c>
      <c r="K66" s="2186"/>
      <c r="L66" s="57"/>
      <c r="M66" s="2172" t="str">
        <f t="shared" si="7"/>
        <v/>
      </c>
      <c r="N66" s="2172"/>
      <c r="O66" s="2173"/>
    </row>
    <row r="67" spans="1:15" ht="12.75" customHeight="1">
      <c r="A67" s="537">
        <v>9</v>
      </c>
      <c r="B67" s="2181" t="str">
        <f t="shared" si="5"/>
        <v/>
      </c>
      <c r="C67" s="2182"/>
      <c r="D67" s="619" t="str">
        <f t="shared" si="8"/>
        <v/>
      </c>
      <c r="E67" s="536" t="str">
        <f t="shared" si="6"/>
        <v/>
      </c>
      <c r="F67" s="2183" t="str">
        <f t="shared" si="11"/>
        <v/>
      </c>
      <c r="G67" s="2184"/>
      <c r="H67" s="2184"/>
      <c r="I67" s="2184"/>
      <c r="J67" s="2185" t="str">
        <f t="shared" si="9"/>
        <v/>
      </c>
      <c r="K67" s="2186"/>
      <c r="L67" s="57"/>
      <c r="M67" s="2172" t="str">
        <f t="shared" si="7"/>
        <v/>
      </c>
      <c r="N67" s="2172"/>
      <c r="O67" s="2173"/>
    </row>
    <row r="68" spans="1:15" ht="12.75" customHeight="1" thickBot="1">
      <c r="A68" s="537">
        <v>10</v>
      </c>
      <c r="B68" s="2181" t="str">
        <f t="shared" si="5"/>
        <v/>
      </c>
      <c r="C68" s="2182"/>
      <c r="D68" s="619" t="str">
        <f t="shared" si="8"/>
        <v/>
      </c>
      <c r="E68" s="536" t="str">
        <f>IF(B48="","",IF(D68="常",1,ROUND(J28/$D$56,1)))</f>
        <v/>
      </c>
      <c r="F68" s="2183" t="str">
        <f t="shared" si="11"/>
        <v/>
      </c>
      <c r="G68" s="2184"/>
      <c r="H68" s="2184"/>
      <c r="I68" s="2184"/>
      <c r="J68" s="2185" t="str">
        <f t="shared" si="9"/>
        <v/>
      </c>
      <c r="K68" s="2186"/>
      <c r="L68" s="58"/>
      <c r="M68" s="2215" t="str">
        <f t="shared" si="7"/>
        <v/>
      </c>
      <c r="N68" s="2215"/>
      <c r="O68" s="2216"/>
    </row>
    <row r="69" spans="1:15" ht="8.25" customHeight="1"/>
    <row r="70" spans="1:15" ht="18" customHeight="1"/>
    <row r="71" spans="1:15" ht="18" customHeight="1"/>
    <row r="72" spans="1:15" ht="18" customHeight="1"/>
    <row r="73" spans="1:15" ht="18" customHeight="1"/>
    <row r="74" spans="1:15" ht="18" customHeight="1"/>
    <row r="75" spans="1:15" ht="18" customHeight="1"/>
    <row r="76" spans="1:15" ht="18" customHeight="1"/>
    <row r="77" spans="1:15" ht="18" customHeight="1"/>
    <row r="78" spans="1:15" ht="18" customHeight="1"/>
    <row r="79" spans="1:15" ht="18" customHeight="1"/>
    <row r="80" spans="1:15"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row r="291" ht="18" customHeight="1"/>
    <row r="292" ht="18" customHeight="1"/>
    <row r="293" ht="18" customHeight="1"/>
    <row r="294" ht="18" customHeight="1"/>
    <row r="295" ht="18" customHeight="1"/>
    <row r="296" ht="18" customHeight="1"/>
    <row r="297" ht="18" customHeight="1"/>
    <row r="298" ht="18" customHeight="1"/>
    <row r="299" ht="18" customHeight="1"/>
    <row r="300" ht="18" customHeight="1"/>
    <row r="301" ht="18" customHeight="1"/>
    <row r="302" ht="18" customHeight="1"/>
    <row r="303" ht="18" customHeight="1"/>
    <row r="304" ht="18" customHeight="1"/>
    <row r="305" ht="18" customHeight="1"/>
    <row r="306" ht="18" customHeight="1"/>
    <row r="307" ht="18" customHeight="1"/>
    <row r="308" ht="18" customHeight="1"/>
    <row r="309" ht="18" customHeight="1"/>
    <row r="310" ht="18" customHeight="1"/>
    <row r="311" ht="18" customHeight="1"/>
    <row r="312" ht="18" customHeight="1"/>
    <row r="313" ht="18" customHeight="1"/>
    <row r="314" ht="18" customHeight="1"/>
    <row r="315" ht="18" customHeight="1"/>
    <row r="316" ht="18" customHeight="1"/>
    <row r="317" ht="18" customHeight="1"/>
    <row r="318" ht="18" customHeight="1"/>
    <row r="319" ht="18" customHeight="1"/>
    <row r="320" ht="18" customHeight="1"/>
    <row r="321" ht="18" customHeight="1"/>
    <row r="322" ht="18" customHeight="1"/>
    <row r="323" ht="18" customHeight="1"/>
    <row r="324" ht="18" customHeight="1"/>
    <row r="325" ht="18" customHeight="1"/>
    <row r="326" ht="18" customHeight="1"/>
    <row r="327" ht="18" customHeight="1"/>
    <row r="328" ht="18" customHeight="1"/>
    <row r="329" ht="18" customHeight="1"/>
    <row r="330" ht="18" customHeight="1"/>
    <row r="331" ht="18" customHeight="1"/>
    <row r="332" ht="18" customHeight="1"/>
    <row r="333" ht="18" customHeight="1"/>
    <row r="334" ht="18" customHeight="1"/>
    <row r="335" ht="18" customHeight="1"/>
    <row r="336" ht="18" customHeight="1"/>
    <row r="337" ht="18" customHeight="1"/>
    <row r="338" ht="18" customHeight="1"/>
    <row r="339" ht="18" customHeight="1"/>
    <row r="340" ht="18" customHeight="1"/>
    <row r="341" ht="18" customHeight="1"/>
    <row r="342" ht="18" customHeight="1"/>
    <row r="343" ht="18" customHeight="1"/>
    <row r="344" ht="18" customHeight="1"/>
    <row r="345" ht="18" customHeight="1"/>
    <row r="346" ht="18" customHeight="1"/>
    <row r="347" ht="18" customHeight="1"/>
    <row r="348" ht="18" customHeight="1"/>
    <row r="349" ht="18" customHeight="1"/>
    <row r="350" ht="18" customHeight="1"/>
    <row r="351" ht="18" customHeight="1"/>
    <row r="352" ht="18" customHeight="1"/>
    <row r="353" ht="18" customHeight="1"/>
    <row r="354" ht="18" customHeight="1"/>
    <row r="355" ht="18" customHeight="1"/>
    <row r="356" ht="18" customHeight="1"/>
    <row r="357" ht="18" customHeight="1"/>
    <row r="358" ht="18" customHeight="1"/>
    <row r="359" ht="18" customHeight="1"/>
    <row r="360" ht="18" customHeight="1"/>
    <row r="361" ht="18" customHeight="1"/>
    <row r="362" ht="18" customHeight="1"/>
    <row r="363" ht="18" customHeight="1"/>
    <row r="364" ht="18" customHeight="1"/>
    <row r="365" ht="18" customHeight="1"/>
    <row r="366" ht="18" customHeight="1"/>
    <row r="367" ht="18" customHeight="1"/>
    <row r="368" ht="18" customHeight="1"/>
    <row r="369" ht="18" customHeight="1"/>
    <row r="370" ht="18" customHeight="1"/>
    <row r="371" ht="18" customHeight="1"/>
    <row r="372" ht="18" customHeight="1"/>
    <row r="373" ht="18" customHeight="1"/>
    <row r="374" ht="18" customHeight="1"/>
    <row r="375" ht="18" customHeight="1"/>
    <row r="376" ht="18" customHeight="1"/>
    <row r="377" ht="18" customHeight="1"/>
    <row r="378" ht="18" customHeight="1"/>
    <row r="379" ht="18" customHeight="1"/>
    <row r="380" ht="18" customHeight="1"/>
    <row r="381" ht="18" customHeight="1"/>
    <row r="382" ht="18" customHeight="1"/>
    <row r="383" ht="18" customHeight="1"/>
    <row r="384" ht="18" customHeight="1"/>
    <row r="385" ht="18" customHeight="1"/>
    <row r="386" ht="18" customHeight="1"/>
    <row r="387" ht="18" customHeight="1"/>
    <row r="388" ht="18" customHeight="1"/>
    <row r="389" ht="18" customHeight="1"/>
    <row r="390" ht="18" customHeight="1"/>
    <row r="391" ht="18" customHeight="1"/>
    <row r="392" ht="18" customHeight="1"/>
    <row r="393" ht="18" customHeight="1"/>
    <row r="394" ht="18" customHeight="1"/>
    <row r="395" ht="18" customHeight="1"/>
    <row r="396" ht="18" customHeight="1"/>
    <row r="397" ht="18" customHeight="1"/>
    <row r="398" ht="18" customHeight="1"/>
    <row r="399" ht="18" customHeight="1"/>
    <row r="400" ht="18" customHeight="1"/>
    <row r="401" ht="18" customHeight="1"/>
    <row r="402" ht="18" customHeight="1"/>
    <row r="403" ht="18" customHeight="1"/>
    <row r="404" ht="18" customHeight="1"/>
    <row r="405" ht="18" customHeight="1"/>
    <row r="406" ht="18" customHeight="1"/>
    <row r="407" ht="18" customHeight="1"/>
    <row r="408" ht="18" customHeight="1"/>
    <row r="409" ht="18" customHeight="1"/>
    <row r="410" ht="18" customHeight="1"/>
    <row r="411" ht="18" customHeight="1"/>
    <row r="412" ht="18" customHeight="1"/>
    <row r="413" ht="18" customHeight="1"/>
    <row r="414" ht="18" customHeight="1"/>
    <row r="415" ht="18" customHeight="1"/>
    <row r="416" ht="18" customHeight="1"/>
    <row r="417" ht="18" customHeight="1"/>
    <row r="418" ht="18" customHeight="1"/>
    <row r="419" ht="18" customHeight="1"/>
    <row r="420" ht="18" customHeight="1"/>
    <row r="421" ht="18" customHeight="1"/>
    <row r="422" ht="18" customHeight="1"/>
    <row r="423" ht="18" customHeight="1"/>
    <row r="424" ht="18" customHeight="1"/>
    <row r="425" ht="18" customHeight="1"/>
    <row r="426" ht="18" customHeight="1"/>
    <row r="427" ht="18" customHeight="1"/>
    <row r="428" ht="18" customHeight="1"/>
    <row r="429" ht="18" customHeight="1"/>
    <row r="430" ht="18" customHeight="1"/>
    <row r="431" ht="18" customHeight="1"/>
    <row r="432" ht="18" customHeight="1"/>
    <row r="433" ht="18" customHeight="1"/>
    <row r="434" ht="18" customHeight="1"/>
    <row r="435" ht="18" customHeight="1"/>
    <row r="436" ht="18" customHeight="1"/>
    <row r="437" ht="18" customHeight="1"/>
    <row r="438" ht="18" customHeight="1"/>
    <row r="439" ht="18" customHeight="1"/>
    <row r="440" ht="18" customHeight="1"/>
    <row r="441" ht="18" customHeight="1"/>
    <row r="442" ht="18" customHeight="1"/>
    <row r="443" ht="18" customHeight="1"/>
    <row r="444" ht="18" customHeight="1"/>
    <row r="445" ht="18" customHeight="1"/>
    <row r="446" ht="18" customHeight="1"/>
    <row r="447" ht="18" customHeight="1"/>
    <row r="448" ht="18" customHeight="1"/>
    <row r="449" ht="18" customHeight="1"/>
    <row r="450" ht="18" customHeight="1"/>
    <row r="451" ht="18" customHeight="1"/>
    <row r="452" ht="18" customHeight="1"/>
    <row r="453" ht="18" customHeight="1"/>
    <row r="454" ht="18" customHeight="1"/>
    <row r="455" ht="18" customHeight="1"/>
    <row r="456" ht="18" customHeight="1"/>
    <row r="457" ht="18" customHeight="1"/>
    <row r="458" ht="18" customHeight="1"/>
    <row r="459" ht="18" customHeight="1"/>
    <row r="460" ht="18" customHeight="1"/>
    <row r="461" ht="18" customHeight="1"/>
    <row r="462" ht="18" customHeight="1"/>
    <row r="463" ht="18" customHeight="1"/>
    <row r="464" ht="18" customHeight="1"/>
    <row r="465" ht="18" customHeight="1"/>
    <row r="466" ht="18" customHeight="1"/>
    <row r="467" ht="18" customHeight="1"/>
    <row r="468" ht="18" customHeight="1"/>
    <row r="469" ht="18" customHeight="1"/>
    <row r="470" ht="18" customHeight="1"/>
    <row r="471" ht="18" customHeight="1"/>
    <row r="472" ht="18" customHeight="1"/>
    <row r="473" ht="18" customHeight="1"/>
    <row r="474" ht="18" customHeight="1"/>
    <row r="475" ht="18" customHeight="1"/>
    <row r="476" ht="18" customHeight="1"/>
    <row r="477" ht="18" customHeight="1"/>
    <row r="478" ht="18" customHeight="1"/>
    <row r="479" ht="18" customHeight="1"/>
    <row r="480" ht="18" customHeight="1"/>
    <row r="481" ht="18" customHeight="1"/>
    <row r="482" ht="18" customHeight="1"/>
    <row r="483" ht="18" customHeight="1"/>
    <row r="484" ht="18" customHeight="1"/>
    <row r="485" ht="18" customHeight="1"/>
    <row r="486" ht="18" customHeight="1"/>
    <row r="487" ht="18" customHeight="1"/>
    <row r="488" ht="18" customHeight="1"/>
    <row r="489" ht="18" customHeight="1"/>
    <row r="490" ht="18" customHeight="1"/>
    <row r="491" ht="18" customHeight="1"/>
    <row r="492" ht="18" customHeight="1"/>
    <row r="493" ht="18" customHeight="1"/>
    <row r="494" ht="18" customHeight="1"/>
    <row r="495" ht="18" customHeight="1"/>
    <row r="496" ht="18" customHeight="1"/>
    <row r="497" ht="18" customHeight="1"/>
    <row r="498" ht="18" customHeight="1"/>
    <row r="499" ht="18" customHeight="1"/>
    <row r="500" ht="18" customHeight="1"/>
    <row r="501" ht="18" customHeight="1"/>
    <row r="502" ht="18" customHeight="1"/>
    <row r="503" ht="18" customHeight="1"/>
    <row r="504" ht="18" customHeight="1"/>
    <row r="505" ht="18" customHeight="1"/>
    <row r="506" ht="18" customHeight="1"/>
    <row r="507" ht="18" customHeight="1"/>
    <row r="508" ht="18" customHeight="1"/>
    <row r="509" ht="18" customHeight="1"/>
    <row r="510" ht="18" customHeight="1"/>
    <row r="511" ht="18" customHeight="1"/>
    <row r="512" ht="18" customHeight="1"/>
    <row r="513" ht="18" customHeight="1"/>
    <row r="514" ht="18" customHeight="1"/>
    <row r="515" ht="18" customHeight="1"/>
    <row r="516" ht="18" customHeight="1"/>
    <row r="517" ht="18" customHeight="1"/>
    <row r="518" ht="18" customHeight="1"/>
    <row r="519" ht="18" customHeight="1"/>
    <row r="520" ht="18" customHeight="1"/>
    <row r="521" ht="18" customHeight="1"/>
    <row r="522" ht="18" customHeight="1"/>
    <row r="523" ht="18" customHeight="1"/>
    <row r="524" ht="18" customHeight="1"/>
    <row r="525" ht="18" customHeight="1"/>
    <row r="526" ht="18" customHeight="1"/>
    <row r="527" ht="18" customHeight="1"/>
    <row r="528" ht="18" customHeight="1"/>
    <row r="529" ht="18" customHeight="1"/>
    <row r="530" ht="18" customHeight="1"/>
    <row r="531" ht="18" customHeight="1"/>
    <row r="532" ht="18" customHeight="1"/>
    <row r="533" ht="18" customHeight="1"/>
    <row r="534" ht="18" customHeight="1"/>
    <row r="535" ht="18" customHeight="1"/>
    <row r="536" ht="18" customHeight="1"/>
    <row r="537" ht="18" customHeight="1"/>
    <row r="538" ht="18" customHeight="1"/>
    <row r="539" ht="18" customHeight="1"/>
    <row r="540" ht="18" customHeight="1"/>
    <row r="541" ht="18" customHeight="1"/>
    <row r="542" ht="18" customHeight="1"/>
    <row r="543" ht="18" customHeight="1"/>
    <row r="544" ht="18" customHeight="1"/>
    <row r="545" ht="18" customHeight="1"/>
    <row r="546" ht="18" customHeight="1"/>
    <row r="547" ht="18" customHeight="1"/>
    <row r="548" ht="18" customHeight="1"/>
    <row r="549" ht="18" customHeight="1"/>
    <row r="550" ht="18" customHeight="1"/>
    <row r="551" ht="18" customHeight="1"/>
    <row r="552" ht="18" customHeight="1"/>
    <row r="553" ht="18" customHeight="1"/>
    <row r="554" ht="18" customHeight="1"/>
    <row r="555" ht="18" customHeight="1"/>
    <row r="556" ht="18" customHeight="1"/>
    <row r="557" ht="18" customHeight="1"/>
    <row r="558" ht="18" customHeight="1"/>
    <row r="559" ht="18" customHeight="1"/>
    <row r="560" ht="18" customHeight="1"/>
    <row r="561" ht="18" customHeight="1"/>
    <row r="562" ht="18" customHeight="1"/>
    <row r="563" ht="18" customHeight="1"/>
    <row r="564" ht="18" customHeight="1"/>
    <row r="565" ht="18" customHeight="1"/>
    <row r="566" ht="18" customHeight="1"/>
    <row r="567" ht="18" customHeight="1"/>
    <row r="568" ht="18" customHeight="1"/>
    <row r="569" ht="18" customHeight="1"/>
    <row r="570" ht="18" customHeight="1"/>
    <row r="571" ht="18" customHeight="1"/>
    <row r="572" ht="18" customHeight="1"/>
    <row r="573" ht="18" customHeight="1"/>
    <row r="574" ht="18" customHeight="1"/>
    <row r="575" ht="18" customHeight="1"/>
    <row r="576" ht="18" customHeight="1"/>
    <row r="577" ht="18" customHeight="1"/>
    <row r="578" ht="18" customHeight="1"/>
    <row r="579" ht="18" customHeight="1"/>
    <row r="580" ht="18" customHeight="1"/>
    <row r="581" ht="18" customHeight="1"/>
    <row r="582" ht="18" customHeight="1"/>
    <row r="583" ht="18" customHeight="1"/>
    <row r="584" ht="18" customHeight="1"/>
    <row r="585" ht="18" customHeight="1"/>
    <row r="586" ht="18" customHeight="1"/>
    <row r="587" ht="18" customHeight="1"/>
    <row r="588" ht="18" customHeight="1"/>
    <row r="589" ht="18" customHeight="1"/>
    <row r="590" ht="18" customHeight="1"/>
    <row r="591" ht="18" customHeight="1"/>
    <row r="592" ht="18" customHeight="1"/>
    <row r="593" ht="18" customHeight="1"/>
    <row r="594" ht="18" customHeight="1"/>
    <row r="595" ht="18" customHeight="1"/>
    <row r="596" ht="18" customHeight="1"/>
    <row r="597" ht="18" customHeight="1"/>
    <row r="598" ht="18" customHeight="1"/>
    <row r="599" ht="18" customHeight="1"/>
    <row r="600" ht="18" customHeight="1"/>
    <row r="601" ht="18" customHeight="1"/>
    <row r="602" ht="18" customHeight="1"/>
    <row r="603" ht="18" customHeight="1"/>
    <row r="604" ht="18" customHeight="1"/>
    <row r="605" ht="18" customHeight="1"/>
    <row r="606" ht="18" customHeight="1"/>
    <row r="607" ht="18" customHeight="1"/>
    <row r="608" ht="18" customHeight="1"/>
    <row r="609" ht="18" customHeight="1"/>
    <row r="610" ht="18" customHeight="1"/>
    <row r="611" ht="18" customHeight="1"/>
    <row r="612" ht="18" customHeight="1"/>
    <row r="613" ht="18" customHeight="1"/>
    <row r="614" ht="18" customHeight="1"/>
    <row r="615" ht="18" customHeight="1"/>
    <row r="616" ht="18" customHeight="1"/>
    <row r="617" ht="18" customHeight="1"/>
    <row r="618" ht="18" customHeight="1"/>
    <row r="619" ht="18" customHeight="1"/>
    <row r="620" ht="18" customHeight="1"/>
    <row r="621" ht="18" customHeight="1"/>
    <row r="622" ht="18" customHeight="1"/>
    <row r="623" ht="18" customHeight="1"/>
    <row r="624" ht="18" customHeight="1"/>
    <row r="625" ht="18" customHeight="1"/>
    <row r="626" ht="18" customHeight="1"/>
    <row r="627" ht="18" customHeight="1"/>
    <row r="628" ht="18" customHeight="1"/>
    <row r="629" ht="18" customHeight="1"/>
    <row r="630" ht="18" customHeight="1"/>
    <row r="631" ht="18" customHeight="1"/>
    <row r="632" ht="18" customHeight="1"/>
    <row r="633" ht="18" customHeight="1"/>
    <row r="634" ht="18" customHeight="1"/>
    <row r="635" ht="18" customHeight="1"/>
    <row r="636" ht="18" customHeight="1"/>
    <row r="637" ht="18" customHeight="1"/>
    <row r="638" ht="18" customHeight="1"/>
    <row r="639" ht="18" customHeight="1"/>
    <row r="640" ht="18" customHeight="1"/>
    <row r="641" ht="18" customHeight="1"/>
    <row r="642" ht="18" customHeight="1"/>
    <row r="643" ht="18" customHeight="1"/>
    <row r="644" ht="18" customHeight="1"/>
    <row r="645" ht="18" customHeight="1"/>
    <row r="646" ht="18" customHeight="1"/>
    <row r="647" ht="18" customHeight="1"/>
    <row r="648" ht="18" customHeight="1"/>
    <row r="649" ht="18" customHeight="1"/>
    <row r="650" ht="18" customHeight="1"/>
    <row r="651" ht="18" customHeight="1"/>
    <row r="652" ht="18" customHeight="1"/>
    <row r="653" ht="18" customHeight="1"/>
    <row r="654" ht="18" customHeight="1"/>
    <row r="655" ht="18" customHeight="1"/>
    <row r="656" ht="18" customHeight="1"/>
    <row r="657" ht="18" customHeight="1"/>
    <row r="658" ht="18" customHeight="1"/>
    <row r="659" ht="18" customHeight="1"/>
    <row r="660" ht="18" customHeight="1"/>
    <row r="661" ht="18" customHeight="1"/>
    <row r="662" ht="18" customHeight="1"/>
    <row r="663" ht="18" customHeight="1"/>
    <row r="664" ht="18" customHeight="1"/>
    <row r="665" ht="18" customHeight="1"/>
    <row r="666" ht="18" customHeight="1"/>
    <row r="667" ht="18" customHeight="1"/>
    <row r="668" ht="18" customHeight="1"/>
    <row r="669" ht="18" customHeight="1"/>
    <row r="670" ht="18" customHeight="1"/>
    <row r="671" ht="18" customHeight="1"/>
    <row r="672" ht="18" customHeight="1"/>
    <row r="673" ht="18" customHeight="1"/>
    <row r="674" ht="18" customHeight="1"/>
    <row r="675" ht="18" customHeight="1"/>
    <row r="676" ht="18" customHeight="1"/>
    <row r="677" ht="18" customHeight="1"/>
    <row r="678" ht="18" customHeight="1"/>
    <row r="679" ht="18" customHeight="1"/>
    <row r="680" ht="18" customHeight="1"/>
    <row r="681" ht="18" customHeight="1"/>
    <row r="682" ht="18" customHeight="1"/>
    <row r="683" ht="18" customHeight="1"/>
    <row r="684" ht="18" customHeight="1"/>
    <row r="685" ht="18" customHeight="1"/>
    <row r="686" ht="18" customHeight="1"/>
    <row r="687" ht="18" customHeight="1"/>
    <row r="688" ht="18" customHeight="1"/>
    <row r="689" ht="18" customHeight="1"/>
    <row r="690" ht="18" customHeight="1"/>
    <row r="691" ht="18" customHeight="1"/>
    <row r="692" ht="18" customHeight="1"/>
    <row r="693" ht="18" customHeight="1"/>
    <row r="694" ht="18" customHeight="1"/>
    <row r="695" ht="18" customHeight="1"/>
    <row r="696" ht="18" customHeight="1"/>
    <row r="697" ht="18" customHeight="1"/>
    <row r="698" ht="18" customHeight="1"/>
    <row r="699" ht="18" customHeight="1"/>
    <row r="700" ht="18" customHeight="1"/>
    <row r="701" ht="18" customHeight="1"/>
    <row r="702" ht="18" customHeight="1"/>
    <row r="703" ht="18" customHeight="1"/>
    <row r="704" ht="18" customHeight="1"/>
    <row r="705" ht="18" customHeight="1"/>
    <row r="706" ht="18" customHeight="1"/>
    <row r="707" ht="18" customHeight="1"/>
    <row r="708" ht="18" customHeight="1"/>
    <row r="709" ht="18" customHeight="1"/>
    <row r="710" ht="18" customHeight="1"/>
    <row r="711" ht="18" customHeight="1"/>
    <row r="712" ht="18" customHeight="1"/>
    <row r="713" ht="18" customHeight="1"/>
    <row r="714" ht="18" customHeight="1"/>
    <row r="715" ht="18" customHeight="1"/>
    <row r="716" ht="18" customHeight="1"/>
    <row r="717" ht="18" customHeight="1"/>
    <row r="718" ht="18" customHeight="1"/>
    <row r="719" ht="18" customHeight="1"/>
    <row r="720" ht="18" customHeight="1"/>
    <row r="721" ht="18" customHeight="1"/>
    <row r="722" ht="18" customHeight="1"/>
    <row r="723" ht="18" customHeight="1"/>
    <row r="724" ht="18" customHeight="1"/>
    <row r="725" ht="18" customHeight="1"/>
    <row r="726" ht="18" customHeight="1"/>
    <row r="727" ht="18" customHeight="1"/>
    <row r="728" ht="18" customHeight="1"/>
    <row r="729" ht="18" customHeight="1"/>
    <row r="730" ht="18" customHeight="1"/>
    <row r="731" ht="18" customHeight="1"/>
    <row r="732" ht="18" customHeight="1"/>
    <row r="733" ht="18" customHeight="1"/>
    <row r="734" ht="18" customHeight="1"/>
    <row r="735" ht="18" customHeight="1"/>
    <row r="736" ht="18" customHeight="1"/>
    <row r="737" ht="18" customHeight="1"/>
    <row r="738" ht="18" customHeight="1"/>
    <row r="739" ht="18" customHeight="1"/>
    <row r="740" ht="18" customHeight="1"/>
    <row r="741" ht="18" customHeight="1"/>
    <row r="742" ht="18" customHeight="1"/>
    <row r="743" ht="18" customHeight="1"/>
    <row r="744" ht="18" customHeight="1"/>
    <row r="745" ht="18" customHeight="1"/>
    <row r="746" ht="18" customHeight="1"/>
    <row r="747" ht="18" customHeight="1"/>
    <row r="748" ht="18" customHeight="1"/>
    <row r="749" ht="18" customHeight="1"/>
    <row r="750" ht="18" customHeight="1"/>
    <row r="751" ht="18" customHeight="1"/>
    <row r="752" ht="18" customHeight="1"/>
    <row r="753" ht="18" customHeight="1"/>
    <row r="754" ht="18" customHeight="1"/>
    <row r="755" ht="18" customHeight="1"/>
    <row r="756" ht="18" customHeight="1"/>
    <row r="757" ht="18" customHeight="1"/>
    <row r="758" ht="18" customHeight="1"/>
    <row r="759" ht="18" customHeight="1"/>
    <row r="760" ht="18" customHeight="1"/>
    <row r="761" ht="18" customHeight="1"/>
    <row r="762" ht="18" customHeight="1"/>
    <row r="763" ht="18" customHeight="1"/>
    <row r="764" ht="18" customHeight="1"/>
    <row r="765" ht="18" customHeight="1"/>
    <row r="766" ht="18" customHeight="1"/>
    <row r="767" ht="18" customHeight="1"/>
    <row r="768" ht="18" customHeight="1"/>
    <row r="769" ht="18" customHeight="1"/>
    <row r="770" ht="18" customHeight="1"/>
    <row r="771" ht="18" customHeight="1"/>
    <row r="772" ht="18" customHeight="1"/>
    <row r="773" ht="18" customHeight="1"/>
    <row r="774" ht="18" customHeight="1"/>
    <row r="775" ht="18" customHeight="1"/>
    <row r="776" ht="18" customHeight="1"/>
    <row r="777" ht="18" customHeight="1"/>
    <row r="778" ht="18" customHeight="1"/>
    <row r="779" ht="18" customHeight="1"/>
    <row r="780" ht="18" customHeight="1"/>
    <row r="781" ht="18" customHeight="1"/>
    <row r="782" ht="18" customHeight="1"/>
    <row r="783" ht="18" customHeight="1"/>
    <row r="784" ht="18" customHeight="1"/>
    <row r="785" ht="18" customHeight="1"/>
    <row r="786" ht="18" customHeight="1"/>
    <row r="787" ht="18" customHeight="1"/>
    <row r="788" ht="18" customHeight="1"/>
    <row r="789" ht="18" customHeight="1"/>
    <row r="790" ht="18" customHeight="1"/>
    <row r="791" ht="18" customHeight="1"/>
    <row r="792" ht="18" customHeight="1"/>
    <row r="793" ht="18" customHeight="1"/>
    <row r="794" ht="18" customHeight="1"/>
    <row r="795" ht="18" customHeight="1"/>
    <row r="796" ht="18" customHeight="1"/>
    <row r="797" ht="18" customHeight="1"/>
    <row r="798" ht="18" customHeight="1"/>
    <row r="799" ht="18" customHeight="1"/>
    <row r="800" ht="18" customHeight="1"/>
    <row r="801" ht="18" customHeight="1"/>
    <row r="802" ht="18" customHeight="1"/>
    <row r="803" ht="18" customHeight="1"/>
    <row r="804" ht="18" customHeight="1"/>
    <row r="805" ht="18" customHeight="1"/>
    <row r="806" ht="18" customHeight="1"/>
    <row r="807" ht="18" customHeight="1"/>
    <row r="808" ht="18" customHeight="1"/>
    <row r="809" ht="18" customHeight="1"/>
    <row r="810" ht="18" customHeight="1"/>
    <row r="811" ht="18" customHeight="1"/>
    <row r="812" ht="18" customHeight="1"/>
    <row r="813" ht="18" customHeight="1"/>
    <row r="814" ht="18" customHeight="1"/>
    <row r="815" ht="18" customHeight="1"/>
    <row r="816" ht="18" customHeight="1"/>
    <row r="817" ht="18" customHeight="1"/>
    <row r="818" ht="18" customHeight="1"/>
    <row r="819" ht="18" customHeight="1"/>
    <row r="820" ht="18" customHeight="1"/>
    <row r="821" ht="18" customHeight="1"/>
    <row r="822" ht="18" customHeight="1"/>
    <row r="823" ht="18" customHeight="1"/>
    <row r="824" ht="18" customHeight="1"/>
    <row r="825" ht="18" customHeight="1"/>
    <row r="826" ht="18" customHeight="1"/>
    <row r="827" ht="18" customHeight="1"/>
    <row r="828" ht="18" customHeight="1"/>
    <row r="829" ht="18" customHeight="1"/>
    <row r="830" ht="18" customHeight="1"/>
    <row r="831" ht="18" customHeight="1"/>
    <row r="832" ht="18" customHeight="1"/>
    <row r="833" ht="18" customHeight="1"/>
    <row r="834" ht="18" customHeight="1"/>
    <row r="835" ht="18" customHeight="1"/>
    <row r="836" ht="18" customHeight="1"/>
    <row r="837" ht="18" customHeight="1"/>
    <row r="838" ht="18" customHeight="1"/>
    <row r="839" ht="18" customHeight="1"/>
    <row r="840" ht="18" customHeight="1"/>
    <row r="841" ht="18" customHeight="1"/>
    <row r="842" ht="18" customHeight="1"/>
    <row r="843" ht="18" customHeight="1"/>
    <row r="844" ht="18" customHeight="1"/>
    <row r="845" ht="18" customHeight="1"/>
    <row r="846" ht="18" customHeight="1"/>
    <row r="847" ht="18" customHeight="1"/>
    <row r="848" ht="18" customHeight="1"/>
    <row r="849" ht="18" customHeight="1"/>
    <row r="850" ht="18" customHeight="1"/>
    <row r="851" ht="18" customHeight="1"/>
    <row r="852" ht="18" customHeight="1"/>
    <row r="853" ht="18" customHeight="1"/>
    <row r="854" ht="18" customHeight="1"/>
    <row r="855" ht="18" customHeight="1"/>
    <row r="856" ht="18" customHeight="1"/>
    <row r="857" ht="18" customHeight="1"/>
    <row r="858" ht="18" customHeight="1"/>
    <row r="859" ht="18" customHeight="1"/>
    <row r="860" ht="18" customHeight="1"/>
    <row r="861" ht="18" customHeight="1"/>
    <row r="862" ht="18" customHeight="1"/>
    <row r="863" ht="18" customHeight="1"/>
    <row r="864" ht="18" customHeight="1"/>
    <row r="865" ht="18" customHeight="1"/>
    <row r="866" ht="18" customHeight="1"/>
    <row r="867" ht="18" customHeight="1"/>
    <row r="868" ht="18" customHeight="1"/>
    <row r="869" ht="18" customHeight="1"/>
    <row r="870" ht="18" customHeight="1"/>
    <row r="871" ht="18" customHeight="1"/>
    <row r="872" ht="18" customHeight="1"/>
    <row r="873" ht="18" customHeight="1"/>
    <row r="874" ht="18" customHeight="1"/>
    <row r="875" ht="18" customHeight="1"/>
    <row r="876" ht="18" customHeight="1"/>
    <row r="877" ht="18" customHeight="1"/>
    <row r="878" ht="18" customHeight="1"/>
    <row r="879" ht="18" customHeight="1"/>
    <row r="880" ht="18" customHeight="1"/>
    <row r="881" ht="18" customHeight="1"/>
    <row r="882" ht="18" customHeight="1"/>
    <row r="883" ht="18" customHeight="1"/>
    <row r="884" ht="18" customHeight="1"/>
    <row r="885" ht="18" customHeight="1"/>
    <row r="886" ht="18" customHeight="1"/>
    <row r="887" ht="18" customHeight="1"/>
    <row r="888" ht="18" customHeight="1"/>
    <row r="889" ht="18" customHeight="1"/>
    <row r="890" ht="18" customHeight="1"/>
    <row r="891" ht="18" customHeight="1"/>
    <row r="892" ht="18" customHeight="1"/>
    <row r="893" ht="18" customHeight="1"/>
    <row r="894" ht="18" customHeight="1"/>
    <row r="895" ht="18" customHeight="1"/>
    <row r="896" ht="18" customHeight="1"/>
    <row r="897" ht="18" customHeight="1"/>
    <row r="898" ht="18" customHeight="1"/>
    <row r="899" ht="18" customHeight="1"/>
    <row r="900" ht="18" customHeight="1"/>
    <row r="901" ht="18" customHeight="1"/>
    <row r="902" ht="18" customHeight="1"/>
    <row r="903" ht="18" customHeight="1"/>
    <row r="904" ht="18" customHeight="1"/>
    <row r="905" ht="18" customHeight="1"/>
    <row r="906" ht="18" customHeight="1"/>
    <row r="907" ht="18" customHeight="1"/>
    <row r="908" ht="18" customHeight="1"/>
    <row r="909" ht="18" customHeight="1"/>
    <row r="910" ht="18" customHeight="1"/>
    <row r="911" ht="18" customHeight="1"/>
    <row r="912" ht="18" customHeight="1"/>
    <row r="913" ht="18" customHeight="1"/>
    <row r="914" ht="18" customHeight="1"/>
    <row r="915" ht="18" customHeight="1"/>
    <row r="916" ht="18" customHeight="1"/>
    <row r="917" ht="18" customHeight="1"/>
    <row r="918" ht="18" customHeight="1"/>
    <row r="919" ht="18" customHeight="1"/>
    <row r="920" ht="18" customHeight="1"/>
    <row r="921" ht="18" customHeight="1"/>
    <row r="922" ht="18" customHeight="1"/>
    <row r="923" ht="18" customHeight="1"/>
    <row r="924" ht="18" customHeight="1"/>
    <row r="925" ht="18" customHeight="1"/>
    <row r="926" ht="18" customHeight="1"/>
    <row r="927" ht="18" customHeight="1"/>
    <row r="928" ht="18" customHeight="1"/>
    <row r="929" ht="18" customHeight="1"/>
    <row r="930" ht="18" customHeight="1"/>
    <row r="931" ht="18" customHeight="1"/>
    <row r="932" ht="18" customHeight="1"/>
    <row r="933" ht="18" customHeight="1"/>
    <row r="934" ht="18" customHeight="1"/>
    <row r="935" ht="18" customHeight="1"/>
    <row r="936" ht="18" customHeight="1"/>
    <row r="937" ht="18" customHeight="1"/>
    <row r="938" ht="18" customHeight="1"/>
    <row r="939" ht="18" customHeight="1"/>
    <row r="940" ht="18" customHeight="1"/>
    <row r="941" ht="18" customHeight="1"/>
    <row r="942" ht="18" customHeight="1"/>
    <row r="943" ht="18" customHeight="1"/>
    <row r="944" ht="18" customHeight="1"/>
    <row r="945" ht="18" customHeight="1"/>
    <row r="946" ht="18" customHeight="1"/>
    <row r="947" ht="18" customHeight="1"/>
    <row r="948" ht="18" customHeight="1"/>
    <row r="949" ht="18" customHeight="1"/>
    <row r="950" ht="18" customHeight="1"/>
    <row r="951" ht="18" customHeight="1"/>
    <row r="952" ht="18" customHeight="1"/>
    <row r="953" ht="18" customHeight="1"/>
    <row r="954" ht="18" customHeight="1"/>
    <row r="955" ht="18" customHeight="1"/>
    <row r="956" ht="18" customHeight="1"/>
    <row r="957" ht="18" customHeight="1"/>
    <row r="958" ht="18" customHeight="1"/>
    <row r="959" ht="18" customHeight="1"/>
    <row r="960" ht="18" customHeight="1"/>
    <row r="961" ht="18" customHeight="1"/>
    <row r="962" ht="18" customHeight="1"/>
    <row r="963" ht="18" customHeight="1"/>
    <row r="964" ht="18" customHeight="1"/>
    <row r="965" ht="18" customHeight="1"/>
    <row r="966" ht="18" customHeight="1"/>
    <row r="967" ht="18" customHeight="1"/>
    <row r="968" ht="18" customHeight="1"/>
    <row r="969" ht="18" customHeight="1"/>
    <row r="970" ht="18" customHeight="1"/>
    <row r="971" ht="18" customHeight="1"/>
    <row r="972" ht="18" customHeight="1"/>
    <row r="973" ht="18" customHeight="1"/>
    <row r="974" ht="18" customHeight="1"/>
    <row r="975" ht="18" customHeight="1"/>
    <row r="976" ht="18" customHeight="1"/>
    <row r="977" ht="18" customHeight="1"/>
    <row r="978" ht="18" customHeight="1"/>
    <row r="979" ht="18" customHeight="1"/>
    <row r="980" ht="18" customHeight="1"/>
    <row r="981" ht="18" customHeight="1"/>
    <row r="982" ht="18" customHeight="1"/>
    <row r="983" ht="18" customHeight="1"/>
    <row r="984" ht="18" customHeight="1"/>
    <row r="985" ht="18" customHeight="1"/>
    <row r="986" ht="18" customHeight="1"/>
    <row r="987" ht="18" customHeight="1"/>
    <row r="988" ht="18" customHeight="1"/>
    <row r="989" ht="18" customHeight="1"/>
    <row r="990" ht="18" customHeight="1"/>
    <row r="991" ht="18" customHeight="1"/>
    <row r="992" ht="18" customHeight="1"/>
    <row r="993" ht="18" customHeight="1"/>
    <row r="994" ht="18" customHeight="1"/>
    <row r="995" ht="18" customHeight="1"/>
    <row r="996" ht="18" customHeight="1"/>
    <row r="997" ht="18" customHeight="1"/>
    <row r="998" ht="18" customHeight="1"/>
    <row r="999" ht="18" customHeight="1"/>
    <row r="1000" ht="18" customHeight="1"/>
    <row r="1001" ht="18" customHeight="1"/>
    <row r="1002" ht="18" customHeight="1"/>
    <row r="1003" ht="18" customHeight="1"/>
    <row r="1004" ht="18" customHeight="1"/>
    <row r="1005" ht="18" customHeight="1"/>
    <row r="1006" ht="18" customHeight="1"/>
    <row r="1007" ht="18" customHeight="1"/>
    <row r="1008" ht="18" customHeight="1"/>
    <row r="1009" ht="18" customHeight="1"/>
    <row r="1010" ht="18" customHeight="1"/>
    <row r="1011" ht="18" customHeight="1"/>
    <row r="1012" ht="18" customHeight="1"/>
    <row r="1013" ht="18" customHeight="1"/>
    <row r="1014" ht="18" customHeight="1"/>
    <row r="1015" ht="18" customHeight="1"/>
    <row r="1016" ht="18" customHeight="1"/>
    <row r="1017" ht="18" customHeight="1"/>
    <row r="1018" ht="18" customHeight="1"/>
    <row r="1019" ht="18" customHeight="1"/>
    <row r="1020" ht="18" customHeight="1"/>
    <row r="1021" ht="18" customHeight="1"/>
    <row r="1022" ht="18" customHeight="1"/>
    <row r="1023" ht="18" customHeight="1"/>
    <row r="1024" ht="18" customHeight="1"/>
    <row r="1025" ht="18" customHeight="1"/>
    <row r="1026" ht="18" customHeight="1"/>
    <row r="1027" ht="18" customHeight="1"/>
    <row r="1028" ht="18" customHeight="1"/>
    <row r="1029" ht="18" customHeight="1"/>
    <row r="1030" ht="18" customHeight="1"/>
    <row r="1031" ht="18" customHeight="1"/>
    <row r="1032" ht="18" customHeight="1"/>
    <row r="1033" ht="18" customHeight="1"/>
    <row r="1034" ht="18" customHeight="1"/>
    <row r="1035" ht="18" customHeight="1"/>
    <row r="1036" ht="18" customHeight="1"/>
    <row r="1037" ht="18" customHeight="1"/>
    <row r="1038" ht="18" customHeight="1"/>
    <row r="1039" ht="18" customHeight="1"/>
    <row r="1040" ht="18" customHeight="1"/>
    <row r="1041" ht="18" customHeight="1"/>
    <row r="1042" ht="18" customHeight="1"/>
    <row r="1043" ht="18" customHeight="1"/>
    <row r="1044" ht="18" customHeight="1"/>
    <row r="1045" ht="18" customHeight="1"/>
    <row r="1046" ht="18" customHeight="1"/>
    <row r="1047" ht="18" customHeight="1"/>
    <row r="1048" ht="18" customHeight="1"/>
    <row r="1049" ht="18" customHeight="1"/>
    <row r="1050" ht="18" customHeight="1"/>
    <row r="1051" ht="18" customHeight="1"/>
    <row r="1052" ht="18" customHeight="1"/>
    <row r="1053" ht="18" customHeight="1"/>
    <row r="1054" ht="18" customHeight="1"/>
    <row r="1055" ht="18" customHeight="1"/>
    <row r="1056" ht="18" customHeight="1"/>
    <row r="1057" ht="18" customHeight="1"/>
    <row r="1058" ht="18" customHeight="1"/>
    <row r="1059" ht="18" customHeight="1"/>
    <row r="1060" ht="18" customHeight="1"/>
    <row r="1061" ht="18" customHeight="1"/>
    <row r="1062" ht="18" customHeight="1"/>
    <row r="1063" ht="18" customHeight="1"/>
    <row r="1064" ht="18" customHeight="1"/>
    <row r="1065" ht="18" customHeight="1"/>
    <row r="1066" ht="18" customHeight="1"/>
    <row r="1067" ht="18" customHeight="1"/>
    <row r="1068" ht="18" customHeight="1"/>
    <row r="1069" ht="18" customHeight="1"/>
    <row r="1070" ht="18" customHeight="1"/>
    <row r="1071" ht="18" customHeight="1"/>
    <row r="1072" ht="18" customHeight="1"/>
    <row r="1073" ht="18" customHeight="1"/>
    <row r="1074" ht="18" customHeight="1"/>
    <row r="1075" ht="18" customHeight="1"/>
    <row r="1076" ht="18" customHeight="1"/>
    <row r="1077" ht="18" customHeight="1"/>
    <row r="1078" ht="18" customHeight="1"/>
    <row r="1079" ht="18" customHeight="1"/>
    <row r="1080" ht="18" customHeight="1"/>
    <row r="1081" ht="18" customHeight="1"/>
    <row r="1082" ht="18" customHeight="1"/>
    <row r="1083" ht="18" customHeight="1"/>
    <row r="1084" ht="18" customHeight="1"/>
    <row r="1085" ht="18" customHeight="1"/>
    <row r="1086" ht="18" customHeight="1"/>
    <row r="1087" ht="18" customHeight="1"/>
    <row r="1088" ht="18" customHeight="1"/>
    <row r="1089" ht="18" customHeight="1"/>
    <row r="1090" ht="18" customHeight="1"/>
    <row r="1091" ht="18" customHeight="1"/>
    <row r="1092" ht="18" customHeight="1"/>
    <row r="1093" ht="18" customHeight="1"/>
    <row r="1094" ht="18" customHeight="1"/>
    <row r="1095" ht="18" customHeight="1"/>
    <row r="1096" ht="18" customHeight="1"/>
    <row r="1097" ht="18" customHeight="1"/>
    <row r="1098" ht="18" customHeight="1"/>
    <row r="1099" ht="18" customHeight="1"/>
    <row r="1100" ht="18" customHeight="1"/>
    <row r="1101" ht="18" customHeight="1"/>
    <row r="1102" ht="18" customHeight="1"/>
    <row r="1103" ht="18" customHeight="1"/>
    <row r="1104" ht="18" customHeight="1"/>
    <row r="1105" ht="18" customHeight="1"/>
    <row r="1106" ht="18" customHeight="1"/>
    <row r="1107" ht="18" customHeight="1"/>
    <row r="1108" ht="18" customHeight="1"/>
    <row r="1109" ht="18" customHeight="1"/>
    <row r="1110" ht="18" customHeight="1"/>
    <row r="1111" ht="18" customHeight="1"/>
    <row r="1112" ht="18" customHeight="1"/>
    <row r="1113" ht="18" customHeight="1"/>
    <row r="1114" ht="18" customHeight="1"/>
    <row r="1115" ht="18" customHeight="1"/>
    <row r="1116" ht="18" customHeight="1"/>
    <row r="1117" ht="18" customHeight="1"/>
    <row r="1118" ht="18" customHeight="1"/>
    <row r="1119" ht="18" customHeight="1"/>
    <row r="1120" ht="18" customHeight="1"/>
    <row r="1121" ht="18" customHeight="1"/>
    <row r="1122" ht="18" customHeight="1"/>
    <row r="1123" ht="18" customHeight="1"/>
    <row r="1124" ht="18" customHeight="1"/>
    <row r="1125" ht="18" customHeight="1"/>
    <row r="1126" ht="18" customHeight="1"/>
    <row r="1127" ht="18" customHeight="1"/>
    <row r="1128" ht="18" customHeight="1"/>
    <row r="1129" ht="18" customHeight="1"/>
    <row r="1130" ht="18" customHeight="1"/>
    <row r="1131" ht="18" customHeight="1"/>
    <row r="1132" ht="18" customHeight="1"/>
    <row r="1133" ht="18" customHeight="1"/>
    <row r="1134" ht="18" customHeight="1"/>
    <row r="1135" ht="18" customHeight="1"/>
    <row r="1136" ht="18" customHeight="1"/>
    <row r="1137" ht="18" customHeight="1"/>
    <row r="1138" ht="18" customHeight="1"/>
    <row r="1139" ht="18" customHeight="1"/>
    <row r="1140" ht="18" customHeight="1"/>
    <row r="1141" ht="18" customHeight="1"/>
    <row r="1142" ht="18" customHeight="1"/>
    <row r="1143" ht="18" customHeight="1"/>
    <row r="1144" ht="18" customHeight="1"/>
    <row r="1145" ht="18" customHeight="1"/>
    <row r="1146" ht="18" customHeight="1"/>
    <row r="1147" ht="18" customHeight="1"/>
    <row r="1148" ht="18" customHeight="1"/>
    <row r="1149" ht="18" customHeight="1"/>
    <row r="1150" ht="18" customHeight="1"/>
    <row r="1151" ht="18" customHeight="1"/>
    <row r="1152" ht="18" customHeight="1"/>
    <row r="1153" ht="18" customHeight="1"/>
    <row r="1154" ht="18" customHeight="1"/>
    <row r="1155" ht="18" customHeight="1"/>
    <row r="1156" ht="18" customHeight="1"/>
    <row r="1157" ht="18" customHeight="1"/>
    <row r="1158" ht="18" customHeight="1"/>
    <row r="1159" ht="18" customHeight="1"/>
    <row r="1160" ht="18" customHeight="1"/>
    <row r="1161" ht="18" customHeight="1"/>
    <row r="1162" ht="18" customHeight="1"/>
    <row r="1163" ht="18" customHeight="1"/>
    <row r="1164" ht="18" customHeight="1"/>
    <row r="1165" ht="18" customHeight="1"/>
    <row r="1166" ht="18" customHeight="1"/>
    <row r="1167" ht="18" customHeight="1"/>
    <row r="1168" ht="18" customHeight="1"/>
    <row r="1169" ht="18" customHeight="1"/>
    <row r="1170" ht="18" customHeight="1"/>
    <row r="1171" ht="18" customHeight="1"/>
    <row r="1172" ht="18" customHeight="1"/>
    <row r="1173" ht="18" customHeight="1"/>
    <row r="1174" ht="18" customHeight="1"/>
    <row r="1175" ht="18" customHeight="1"/>
    <row r="1176" ht="18" customHeight="1"/>
    <row r="1177" ht="18" customHeight="1"/>
    <row r="1178" ht="18" customHeight="1"/>
    <row r="1179" ht="18" customHeight="1"/>
    <row r="1180" ht="18" customHeight="1"/>
    <row r="1181" ht="18" customHeight="1"/>
    <row r="1182" ht="18" customHeight="1"/>
    <row r="1183" ht="18" customHeight="1"/>
    <row r="1184" ht="18" customHeight="1"/>
    <row r="1185" ht="18" customHeight="1"/>
    <row r="1186" ht="18" customHeight="1"/>
    <row r="1187" ht="18" customHeight="1"/>
    <row r="1188" ht="18" customHeight="1"/>
    <row r="1189" ht="18" customHeight="1"/>
    <row r="1190" ht="18" customHeight="1"/>
    <row r="1191" ht="18" customHeight="1"/>
    <row r="1192" ht="18" customHeight="1"/>
    <row r="1193" ht="18" customHeight="1"/>
    <row r="1194" ht="18" customHeight="1"/>
    <row r="1195" ht="18" customHeight="1"/>
    <row r="1196" ht="18" customHeight="1"/>
    <row r="1197" ht="18" customHeight="1"/>
    <row r="1198" ht="18" customHeight="1"/>
    <row r="1199" ht="18" customHeight="1"/>
    <row r="1200" ht="18" customHeight="1"/>
    <row r="1201" ht="18" customHeight="1"/>
    <row r="1202" ht="18" customHeight="1"/>
    <row r="1203" ht="18" customHeight="1"/>
    <row r="1204" ht="18" customHeight="1"/>
    <row r="1205" ht="18" customHeight="1"/>
    <row r="1206" ht="18" customHeight="1"/>
    <row r="1207" ht="18" customHeight="1"/>
    <row r="1208" ht="18" customHeight="1"/>
    <row r="1209" ht="18" customHeight="1"/>
    <row r="1210" ht="18" customHeight="1"/>
    <row r="1211" ht="18" customHeight="1"/>
    <row r="1212" ht="18" customHeight="1"/>
    <row r="1213" ht="18" customHeight="1"/>
    <row r="1214" ht="18" customHeight="1"/>
    <row r="1215" ht="18" customHeight="1"/>
    <row r="1216" ht="18" customHeight="1"/>
    <row r="1217" ht="18" customHeight="1"/>
    <row r="1218" ht="18" customHeight="1"/>
    <row r="1219" ht="18" customHeight="1"/>
    <row r="1220" ht="18" customHeight="1"/>
    <row r="1221" ht="18" customHeight="1"/>
    <row r="1222" ht="18" customHeight="1"/>
    <row r="1223" ht="18" customHeight="1"/>
    <row r="1224" ht="18" customHeight="1"/>
    <row r="1225" ht="18" customHeight="1"/>
    <row r="1226" ht="18" customHeight="1"/>
    <row r="1227" ht="18" customHeight="1"/>
    <row r="1228" ht="18" customHeight="1"/>
    <row r="1229" ht="18" customHeight="1"/>
    <row r="1230" ht="18" customHeight="1"/>
    <row r="1231" ht="18" customHeight="1"/>
    <row r="1232" ht="18" customHeight="1"/>
    <row r="1233" ht="18" customHeight="1"/>
    <row r="1234" ht="18" customHeight="1"/>
    <row r="1235" ht="18" customHeight="1"/>
    <row r="1236" ht="18" customHeight="1"/>
    <row r="1237" ht="18" customHeight="1"/>
    <row r="1238" ht="18" customHeight="1"/>
    <row r="1239" ht="18" customHeight="1"/>
    <row r="1240" ht="18" customHeight="1"/>
    <row r="1241" ht="18" customHeight="1"/>
    <row r="1242" ht="18" customHeight="1"/>
    <row r="1243" ht="18" customHeight="1"/>
    <row r="1244" ht="18" customHeight="1"/>
    <row r="1245" ht="18" customHeight="1"/>
    <row r="1246" ht="18" customHeight="1"/>
    <row r="1247" ht="18" customHeight="1"/>
    <row r="1248" ht="18" customHeight="1"/>
    <row r="1249" ht="18" customHeight="1"/>
    <row r="1250" ht="18" customHeight="1"/>
    <row r="1251" ht="18" customHeight="1"/>
    <row r="1252" ht="18" customHeight="1"/>
    <row r="1253" ht="18" customHeight="1"/>
    <row r="1254" ht="18" customHeight="1"/>
    <row r="1255" ht="18" customHeight="1"/>
    <row r="1256" ht="18" customHeight="1"/>
    <row r="1257" ht="18" customHeight="1"/>
    <row r="1258" ht="18" customHeight="1"/>
    <row r="1259" ht="18" customHeight="1"/>
    <row r="1260" ht="18" customHeight="1"/>
    <row r="1261" ht="18" customHeight="1"/>
    <row r="1262" ht="18" customHeight="1"/>
    <row r="1263" ht="18" customHeight="1"/>
    <row r="1264" ht="18" customHeight="1"/>
    <row r="1265" ht="18" customHeight="1"/>
    <row r="1266" ht="18" customHeight="1"/>
    <row r="1267" ht="18" customHeight="1"/>
    <row r="1268" ht="18" customHeight="1"/>
    <row r="1269" ht="18" customHeight="1"/>
    <row r="1270" ht="18" customHeight="1"/>
    <row r="1271" ht="18" customHeight="1"/>
    <row r="1272" ht="18" customHeight="1"/>
    <row r="1273" ht="18" customHeight="1"/>
    <row r="1274" ht="18" customHeight="1"/>
    <row r="1275" ht="18" customHeight="1"/>
    <row r="1276" ht="18" customHeight="1"/>
    <row r="1277" ht="18" customHeight="1"/>
    <row r="1278" ht="18" customHeight="1"/>
    <row r="1279" ht="18" customHeight="1"/>
    <row r="1280" ht="18" customHeight="1"/>
    <row r="1281" ht="18" customHeight="1"/>
    <row r="1282" ht="18" customHeight="1"/>
    <row r="1283" ht="18" customHeight="1"/>
    <row r="1284" ht="18" customHeight="1"/>
    <row r="1285" ht="18" customHeight="1"/>
    <row r="1286" ht="18" customHeight="1"/>
    <row r="1287" ht="18" customHeight="1"/>
    <row r="1288" ht="18" customHeight="1"/>
    <row r="1289" ht="18" customHeight="1"/>
    <row r="1290" ht="18" customHeight="1"/>
    <row r="1291" ht="18" customHeight="1"/>
    <row r="1292" ht="18" customHeight="1"/>
    <row r="1293" ht="18" customHeight="1"/>
    <row r="1294" ht="18" customHeight="1"/>
    <row r="1295" ht="18" customHeight="1"/>
    <row r="1296" ht="18" customHeight="1"/>
    <row r="1297" ht="18" customHeight="1"/>
    <row r="1298" ht="18" customHeight="1"/>
    <row r="1299" ht="18" customHeight="1"/>
    <row r="1300" ht="18" customHeight="1"/>
    <row r="1301" ht="18" customHeight="1"/>
    <row r="1302" ht="18" customHeight="1"/>
    <row r="1303" ht="18" customHeight="1"/>
    <row r="1304" ht="18" customHeight="1"/>
    <row r="1305" ht="18" customHeight="1"/>
    <row r="1306" ht="18" customHeight="1"/>
    <row r="1307" ht="18" customHeight="1"/>
    <row r="1308" ht="18" customHeight="1"/>
    <row r="1309" ht="18" customHeight="1"/>
    <row r="1310" ht="18" customHeight="1"/>
    <row r="1311" ht="18" customHeight="1"/>
    <row r="1312" ht="18" customHeight="1"/>
    <row r="1313" ht="18" customHeight="1"/>
    <row r="1314" ht="18" customHeight="1"/>
    <row r="1315" ht="18" customHeight="1"/>
    <row r="1316" ht="18" customHeight="1"/>
    <row r="1317" ht="18" customHeight="1"/>
    <row r="1318" ht="18" customHeight="1"/>
    <row r="1319" ht="18" customHeight="1"/>
    <row r="1320" ht="18" customHeight="1"/>
    <row r="1321" ht="18" customHeight="1"/>
    <row r="1322" ht="18" customHeight="1"/>
    <row r="1323" ht="18" customHeight="1"/>
    <row r="1324" ht="18" customHeight="1"/>
    <row r="1325" ht="18" customHeight="1"/>
    <row r="1326" ht="18" customHeight="1"/>
    <row r="1327" ht="18" customHeight="1"/>
    <row r="1328" ht="18" customHeight="1"/>
    <row r="1329" ht="18" customHeight="1"/>
    <row r="1330" ht="18" customHeight="1"/>
    <row r="1331" ht="18" customHeight="1"/>
    <row r="1332" ht="18" customHeight="1"/>
    <row r="1333" ht="18" customHeight="1"/>
    <row r="1334" ht="18" customHeight="1"/>
    <row r="1335" ht="18" customHeight="1"/>
    <row r="1336" ht="18" customHeight="1"/>
    <row r="1337" ht="18" customHeight="1"/>
    <row r="1338" ht="18" customHeight="1"/>
    <row r="1339" ht="18" customHeight="1"/>
    <row r="1340" ht="18" customHeight="1"/>
    <row r="1341" ht="18" customHeight="1"/>
    <row r="1342" ht="18" customHeight="1"/>
    <row r="1343" ht="18" customHeight="1"/>
    <row r="1344" ht="18" customHeight="1"/>
    <row r="1345" ht="18" customHeight="1"/>
    <row r="1346" ht="18" customHeight="1"/>
    <row r="1347" ht="18" customHeight="1"/>
    <row r="1348" ht="18" customHeight="1"/>
    <row r="1349" ht="18" customHeight="1"/>
    <row r="1350" ht="18" customHeight="1"/>
    <row r="1351" ht="18" customHeight="1"/>
    <row r="1352" ht="18" customHeight="1"/>
    <row r="1353" ht="18" customHeight="1"/>
    <row r="1354" ht="18" customHeight="1"/>
    <row r="1355" ht="18" customHeight="1"/>
    <row r="1356" ht="18" customHeight="1"/>
    <row r="1357" ht="18" customHeight="1"/>
    <row r="1358" ht="18" customHeight="1"/>
    <row r="1359" ht="18" customHeight="1"/>
    <row r="1360" ht="18" customHeight="1"/>
    <row r="1361" ht="18" customHeight="1"/>
    <row r="1362" ht="18" customHeight="1"/>
    <row r="1363" ht="18" customHeight="1"/>
    <row r="1364" ht="18" customHeight="1"/>
    <row r="1365" ht="18" customHeight="1"/>
    <row r="1366" ht="18" customHeight="1"/>
    <row r="1367" ht="18" customHeight="1"/>
    <row r="1368" ht="18" customHeight="1"/>
    <row r="1369" ht="18" customHeight="1"/>
    <row r="1370" ht="18" customHeight="1"/>
    <row r="1371" ht="18" customHeight="1"/>
    <row r="1372" ht="18" customHeight="1"/>
    <row r="1373" ht="18" customHeight="1"/>
    <row r="1374" ht="18" customHeight="1"/>
    <row r="1375" ht="18" customHeight="1"/>
    <row r="1376" ht="18" customHeight="1"/>
    <row r="1377" ht="18" customHeight="1"/>
    <row r="1378" ht="18" customHeight="1"/>
    <row r="1379" ht="18" customHeight="1"/>
    <row r="1380" ht="18" customHeight="1"/>
    <row r="1381" ht="18" customHeight="1"/>
    <row r="1382" ht="18" customHeight="1"/>
    <row r="1383" ht="18" customHeight="1"/>
    <row r="1384" ht="18" customHeight="1"/>
    <row r="1385" ht="18" customHeight="1"/>
    <row r="1386" ht="18" customHeight="1"/>
    <row r="1387" ht="18" customHeight="1"/>
    <row r="1388" ht="18" customHeight="1"/>
    <row r="1389" ht="18" customHeight="1"/>
    <row r="1390" ht="18" customHeight="1"/>
    <row r="1391" ht="18" customHeight="1"/>
    <row r="1392" ht="18" customHeight="1"/>
    <row r="1393" ht="18" customHeight="1"/>
    <row r="1394" ht="18" customHeight="1"/>
    <row r="1395" ht="18" customHeight="1"/>
    <row r="1396" ht="18" customHeight="1"/>
    <row r="1397" ht="18" customHeight="1"/>
    <row r="1398" ht="18" customHeight="1"/>
    <row r="1399" ht="18" customHeight="1"/>
    <row r="1400" ht="18" customHeight="1"/>
    <row r="1401" ht="18" customHeight="1"/>
    <row r="1402" ht="18" customHeight="1"/>
    <row r="1403" ht="18" customHeight="1"/>
    <row r="1404" ht="18" customHeight="1"/>
    <row r="1405" ht="18" customHeight="1"/>
    <row r="1406" ht="18" customHeight="1"/>
    <row r="1407" ht="18" customHeight="1"/>
    <row r="1408" ht="18" customHeight="1"/>
    <row r="1409" ht="18" customHeight="1"/>
    <row r="1410" ht="18" customHeight="1"/>
    <row r="1411" ht="18" customHeight="1"/>
    <row r="1412" ht="18" customHeight="1"/>
    <row r="1413" ht="18" customHeight="1"/>
    <row r="1414" ht="18" customHeight="1"/>
    <row r="1415" ht="18" customHeight="1"/>
    <row r="1416" ht="18" customHeight="1"/>
    <row r="1417" ht="18" customHeight="1"/>
    <row r="1418" ht="18" customHeight="1"/>
    <row r="1419" ht="18" customHeight="1"/>
    <row r="1420" ht="18" customHeight="1"/>
    <row r="1421" ht="18" customHeight="1"/>
    <row r="1422" ht="18" customHeight="1"/>
    <row r="1423" ht="18" customHeight="1"/>
    <row r="1424" ht="18" customHeight="1"/>
    <row r="1425" ht="18" customHeight="1"/>
    <row r="1426" ht="18" customHeight="1"/>
    <row r="1427" ht="18" customHeight="1"/>
    <row r="1428" ht="18" customHeight="1"/>
    <row r="1429" ht="18" customHeight="1"/>
    <row r="1430" ht="18" customHeight="1"/>
    <row r="1431" ht="18" customHeight="1"/>
    <row r="1432" ht="18" customHeight="1"/>
    <row r="1433" ht="18" customHeight="1"/>
    <row r="1434" ht="18" customHeight="1"/>
    <row r="1435" ht="18" customHeight="1"/>
    <row r="1436" ht="18" customHeight="1"/>
    <row r="1437" ht="18" customHeight="1"/>
    <row r="1438" ht="18" customHeight="1"/>
    <row r="1439" ht="18" customHeight="1"/>
    <row r="1440" ht="18" customHeight="1"/>
    <row r="1441" ht="18" customHeight="1"/>
    <row r="1442" ht="18" customHeight="1"/>
    <row r="1443" ht="18" customHeight="1"/>
    <row r="1444" ht="18" customHeight="1"/>
    <row r="1445" ht="18" customHeight="1"/>
    <row r="1446" ht="18" customHeight="1"/>
    <row r="1447" ht="18" customHeight="1"/>
    <row r="1448" ht="18" customHeight="1"/>
    <row r="1449" ht="18" customHeight="1"/>
    <row r="1450" ht="18" customHeight="1"/>
    <row r="1451" ht="18" customHeight="1"/>
    <row r="1452" ht="18" customHeight="1"/>
    <row r="1453" ht="18" customHeight="1"/>
    <row r="1454" ht="18" customHeight="1"/>
    <row r="1455" ht="18" customHeight="1"/>
    <row r="1456" ht="18" customHeight="1"/>
    <row r="1457" ht="18" customHeight="1"/>
    <row r="1458" ht="18" customHeight="1"/>
    <row r="1459" ht="18" customHeight="1"/>
    <row r="1460" ht="18" customHeight="1"/>
    <row r="1461" ht="18" customHeight="1"/>
    <row r="1462" ht="18" customHeight="1"/>
    <row r="1463" ht="18" customHeight="1"/>
    <row r="1464" ht="18" customHeight="1"/>
    <row r="1465" ht="18" customHeight="1"/>
    <row r="1466" ht="18" customHeight="1"/>
    <row r="1467" ht="18" customHeight="1"/>
    <row r="1468" ht="18" customHeight="1"/>
    <row r="1469" ht="18" customHeight="1"/>
    <row r="1470" ht="18" customHeight="1"/>
    <row r="1471" ht="18" customHeight="1"/>
    <row r="1472" ht="18" customHeight="1"/>
    <row r="1473" ht="18" customHeight="1"/>
    <row r="1474" ht="18" customHeight="1"/>
    <row r="1475" ht="18" customHeight="1"/>
    <row r="1476" ht="18" customHeight="1"/>
    <row r="1477" ht="18" customHeight="1"/>
    <row r="1478" ht="18" customHeight="1"/>
    <row r="1479" ht="18" customHeight="1"/>
    <row r="1480" ht="18" customHeight="1"/>
    <row r="1481" ht="18" customHeight="1"/>
    <row r="1482" ht="18" customHeight="1"/>
    <row r="1483" ht="18" customHeight="1"/>
    <row r="1484" ht="18" customHeight="1"/>
    <row r="1485" ht="18" customHeight="1"/>
    <row r="1486" ht="18" customHeight="1"/>
    <row r="1487" ht="18" customHeight="1"/>
    <row r="1488" ht="18" customHeight="1"/>
    <row r="1489" ht="18" customHeight="1"/>
    <row r="1490" ht="18" customHeight="1"/>
    <row r="1491" ht="18" customHeight="1"/>
    <row r="1492" ht="18" customHeight="1"/>
    <row r="1493" ht="18" customHeight="1"/>
    <row r="1494" ht="18" customHeight="1"/>
    <row r="1495" ht="18" customHeight="1"/>
    <row r="1496" ht="18" customHeight="1"/>
    <row r="1497" ht="18" customHeight="1"/>
    <row r="1498" ht="18" customHeight="1"/>
    <row r="1499" ht="18" customHeight="1"/>
    <row r="1500" ht="18" customHeight="1"/>
    <row r="1501" ht="18" customHeight="1"/>
    <row r="1502" ht="18" customHeight="1"/>
    <row r="1503" ht="18" customHeight="1"/>
    <row r="1504" ht="18" customHeight="1"/>
    <row r="1505" ht="18" customHeight="1"/>
    <row r="1506" ht="18" customHeight="1"/>
    <row r="1507" ht="18" customHeight="1"/>
    <row r="1508" ht="18" customHeight="1"/>
    <row r="1509" ht="18" customHeight="1"/>
    <row r="1510" ht="18" customHeight="1"/>
    <row r="1511" ht="18" customHeight="1"/>
    <row r="1512" ht="18" customHeight="1"/>
    <row r="1513" ht="18" customHeight="1"/>
    <row r="1514" ht="18" customHeight="1"/>
    <row r="1515" ht="18" customHeight="1"/>
    <row r="1516" ht="18" customHeight="1"/>
    <row r="1517" ht="18" customHeight="1"/>
    <row r="1518" ht="18" customHeight="1"/>
    <row r="1519" ht="18" customHeight="1"/>
    <row r="1520" ht="18" customHeight="1"/>
    <row r="1521" ht="18" customHeight="1"/>
    <row r="1522" ht="18" customHeight="1"/>
    <row r="1523" ht="18" customHeight="1"/>
    <row r="1524" ht="18" customHeight="1"/>
    <row r="1525" ht="18" customHeight="1"/>
    <row r="1526" ht="18" customHeight="1"/>
    <row r="1527" ht="18" customHeight="1"/>
    <row r="1528" ht="18" customHeight="1"/>
    <row r="1529" ht="18" customHeight="1"/>
    <row r="1530" ht="18" customHeight="1"/>
    <row r="1531" ht="18" customHeight="1"/>
    <row r="1532" ht="18" customHeight="1"/>
    <row r="1533" ht="18" customHeight="1"/>
    <row r="1534" ht="18" customHeight="1"/>
    <row r="1535" ht="18" customHeight="1"/>
    <row r="1536" ht="18" customHeight="1"/>
    <row r="1537" ht="18" customHeight="1"/>
    <row r="1538" ht="18" customHeight="1"/>
    <row r="1539" ht="18" customHeight="1"/>
    <row r="1540" ht="18" customHeight="1"/>
    <row r="1541" ht="18" customHeight="1"/>
    <row r="1542" ht="18" customHeight="1"/>
    <row r="1543" ht="18" customHeight="1"/>
    <row r="1544" ht="18" customHeight="1"/>
    <row r="1545" ht="18" customHeight="1"/>
    <row r="1546" ht="18" customHeight="1"/>
    <row r="1547" ht="18" customHeight="1"/>
    <row r="1548" ht="18" customHeight="1"/>
    <row r="1549" ht="18" customHeight="1"/>
    <row r="1550" ht="18" customHeight="1"/>
    <row r="1551" ht="18" customHeight="1"/>
    <row r="1552" ht="18" customHeight="1"/>
    <row r="1553" ht="18" customHeight="1"/>
    <row r="1554" ht="18" customHeight="1"/>
    <row r="1555" ht="18" customHeight="1"/>
    <row r="1556" ht="18" customHeight="1"/>
    <row r="1557" ht="18" customHeight="1"/>
    <row r="1558" ht="18" customHeight="1"/>
    <row r="1559" ht="18" customHeight="1"/>
    <row r="1560" ht="18" customHeight="1"/>
    <row r="1561" ht="18" customHeight="1"/>
    <row r="1562" ht="18" customHeight="1"/>
    <row r="1563" ht="18" customHeight="1"/>
    <row r="1564" ht="18" customHeight="1"/>
    <row r="1565" ht="18" customHeight="1"/>
    <row r="1566" ht="18" customHeight="1"/>
    <row r="1567" ht="18" customHeight="1"/>
    <row r="1568" ht="18" customHeight="1"/>
    <row r="1569" ht="18" customHeight="1"/>
    <row r="1570" ht="18" customHeight="1"/>
    <row r="1571" ht="18" customHeight="1"/>
    <row r="1572" ht="18" customHeight="1"/>
    <row r="1573" ht="18" customHeight="1"/>
    <row r="1574" ht="18" customHeight="1"/>
    <row r="1575" ht="18" customHeight="1"/>
    <row r="1576" ht="18" customHeight="1"/>
    <row r="1577" ht="18" customHeight="1"/>
    <row r="1578" ht="18" customHeight="1"/>
    <row r="1579" ht="18" customHeight="1"/>
    <row r="1580" ht="18" customHeight="1"/>
    <row r="1581" ht="18" customHeight="1"/>
    <row r="1582" ht="18" customHeight="1"/>
    <row r="1583" ht="18" customHeight="1"/>
    <row r="1584" ht="18" customHeight="1"/>
    <row r="1585" ht="18" customHeight="1"/>
    <row r="1586" ht="18" customHeight="1"/>
    <row r="1587" ht="18" customHeight="1"/>
    <row r="1588" ht="18" customHeight="1"/>
    <row r="1589" ht="18" customHeight="1"/>
    <row r="1590" ht="18" customHeight="1"/>
    <row r="1591" ht="18" customHeight="1"/>
    <row r="1592" ht="18" customHeight="1"/>
    <row r="1593" ht="18" customHeight="1"/>
    <row r="1594" ht="18" customHeight="1"/>
    <row r="1595" ht="18" customHeight="1"/>
    <row r="1596" ht="18" customHeight="1"/>
    <row r="1597" ht="18" customHeight="1"/>
    <row r="1598" ht="18" customHeight="1"/>
    <row r="1599" ht="18" customHeight="1"/>
    <row r="1600" ht="18" customHeight="1"/>
    <row r="1601" ht="18" customHeight="1"/>
    <row r="1602" ht="18" customHeight="1"/>
    <row r="1603" ht="18" customHeight="1"/>
    <row r="1604" ht="18" customHeight="1"/>
    <row r="1605" ht="18" customHeight="1"/>
    <row r="1606" ht="18" customHeight="1"/>
    <row r="1607" ht="18" customHeight="1"/>
    <row r="1608" ht="18" customHeight="1"/>
    <row r="1609" ht="18" customHeight="1"/>
    <row r="1610" ht="18" customHeight="1"/>
    <row r="1611" ht="18" customHeight="1"/>
    <row r="1612" ht="18" customHeight="1"/>
    <row r="1613" ht="18" customHeight="1"/>
    <row r="1614" ht="18" customHeight="1"/>
    <row r="1615" ht="18" customHeight="1"/>
    <row r="1616" ht="18" customHeight="1"/>
    <row r="1617" ht="18" customHeight="1"/>
    <row r="1618" ht="18" customHeight="1"/>
    <row r="1619" ht="18" customHeight="1"/>
    <row r="1620" ht="18" customHeight="1"/>
    <row r="1621" ht="18" customHeight="1"/>
    <row r="1622" ht="18" customHeight="1"/>
    <row r="1623" ht="18" customHeight="1"/>
    <row r="1624" ht="18" customHeight="1"/>
    <row r="1625" ht="18" customHeight="1"/>
    <row r="1626" ht="18" customHeight="1"/>
    <row r="1627" ht="18" customHeight="1"/>
    <row r="1628" ht="18" customHeight="1"/>
    <row r="1629" ht="18" customHeight="1"/>
    <row r="1630" ht="18" customHeight="1"/>
    <row r="1631" ht="18" customHeight="1"/>
    <row r="1632" ht="18" customHeight="1"/>
    <row r="1633" ht="18" customHeight="1"/>
    <row r="1634" ht="18" customHeight="1"/>
    <row r="1635" ht="18" customHeight="1"/>
    <row r="1636" ht="18" customHeight="1"/>
    <row r="1637" ht="18" customHeight="1"/>
    <row r="1638" ht="18" customHeight="1"/>
    <row r="1639" ht="18" customHeight="1"/>
    <row r="1640" ht="18" customHeight="1"/>
    <row r="1641" ht="18" customHeight="1"/>
    <row r="1642" ht="18" customHeight="1"/>
    <row r="1643" ht="18" customHeight="1"/>
    <row r="1644" ht="18" customHeight="1"/>
    <row r="1645" ht="18" customHeight="1"/>
    <row r="1646" ht="18" customHeight="1"/>
    <row r="1647" ht="18" customHeight="1"/>
    <row r="1648" ht="18" customHeight="1"/>
    <row r="1649" ht="18" customHeight="1"/>
    <row r="1650" ht="18" customHeight="1"/>
    <row r="1651" ht="18" customHeight="1"/>
    <row r="1652" ht="18" customHeight="1"/>
    <row r="1653" ht="18" customHeight="1"/>
    <row r="1654" ht="18" customHeight="1"/>
    <row r="1655" ht="18" customHeight="1"/>
    <row r="1656" ht="18" customHeight="1"/>
    <row r="1657" ht="18" customHeight="1"/>
    <row r="1658" ht="18" customHeight="1"/>
    <row r="1659" ht="18" customHeight="1"/>
    <row r="1660" ht="18" customHeight="1"/>
    <row r="1661" ht="18" customHeight="1"/>
    <row r="1662" ht="18" customHeight="1"/>
    <row r="1663" ht="18" customHeight="1"/>
    <row r="1664" ht="18" customHeight="1"/>
    <row r="1665" ht="18" customHeight="1"/>
    <row r="1666" ht="18" customHeight="1"/>
    <row r="1667" ht="18" customHeight="1"/>
    <row r="1668" ht="18" customHeight="1"/>
    <row r="1669" ht="18" customHeight="1"/>
    <row r="1670" ht="18" customHeight="1"/>
    <row r="1671" ht="18" customHeight="1"/>
    <row r="1672" ht="18" customHeight="1"/>
    <row r="1673" ht="18" customHeight="1"/>
    <row r="1674" ht="18" customHeight="1"/>
    <row r="1675" ht="18" customHeight="1"/>
    <row r="1676" ht="18" customHeight="1"/>
    <row r="1677" ht="18" customHeight="1"/>
    <row r="1678" ht="18" customHeight="1"/>
    <row r="1679" ht="18" customHeight="1"/>
    <row r="1680" ht="18" customHeight="1"/>
    <row r="1681" ht="18" customHeight="1"/>
    <row r="1682" ht="18" customHeight="1"/>
    <row r="1683" ht="18" customHeight="1"/>
    <row r="1684" ht="18" customHeight="1"/>
    <row r="1685" ht="18" customHeight="1"/>
    <row r="1686" ht="18" customHeight="1"/>
    <row r="1687" ht="18" customHeight="1"/>
    <row r="1688" ht="18" customHeight="1"/>
    <row r="1689" ht="18" customHeight="1"/>
    <row r="1690" ht="18" customHeight="1"/>
    <row r="1691" ht="18" customHeight="1"/>
    <row r="1692" ht="18" customHeight="1"/>
    <row r="1693" ht="18" customHeight="1"/>
    <row r="1694" ht="18" customHeight="1"/>
    <row r="1695" ht="18" customHeight="1"/>
    <row r="1696" ht="18" customHeight="1"/>
    <row r="1697" ht="18" customHeight="1"/>
    <row r="1698" ht="18" customHeight="1"/>
    <row r="1699" ht="18" customHeight="1"/>
    <row r="1700" ht="18" customHeight="1"/>
    <row r="1701" ht="18" customHeight="1"/>
    <row r="1702" ht="18" customHeight="1"/>
    <row r="1703" ht="18" customHeight="1"/>
    <row r="1704" ht="18" customHeight="1"/>
    <row r="1705" ht="18" customHeight="1"/>
    <row r="1706" ht="18" customHeight="1"/>
    <row r="1707" ht="18" customHeight="1"/>
    <row r="1708" ht="18" customHeight="1"/>
    <row r="1709" ht="18" customHeight="1"/>
    <row r="1710" ht="18" customHeight="1"/>
    <row r="1711" ht="18" customHeight="1"/>
    <row r="1712" ht="18" customHeight="1"/>
    <row r="1713" ht="18" customHeight="1"/>
    <row r="1714" ht="18" customHeight="1"/>
    <row r="1715" ht="18" customHeight="1"/>
    <row r="1716" ht="18" customHeight="1"/>
    <row r="1717" ht="18" customHeight="1"/>
    <row r="1718" ht="18" customHeight="1"/>
    <row r="1719" ht="18" customHeight="1"/>
    <row r="1720" ht="18" customHeight="1"/>
    <row r="1721" ht="18" customHeight="1"/>
    <row r="1722" ht="18" customHeight="1"/>
    <row r="1723" ht="18" customHeight="1"/>
    <row r="1724" ht="18" customHeight="1"/>
    <row r="1725" ht="18" customHeight="1"/>
    <row r="1726" ht="18" customHeight="1"/>
    <row r="1727" ht="18" customHeight="1"/>
    <row r="1728" ht="18" customHeight="1"/>
    <row r="1729" ht="18" customHeight="1"/>
    <row r="1730" ht="18" customHeight="1"/>
    <row r="1731" ht="18" customHeight="1"/>
    <row r="1732" ht="18" customHeight="1"/>
    <row r="1733" ht="18" customHeight="1"/>
    <row r="1734" ht="18" customHeight="1"/>
    <row r="1735" ht="18" customHeight="1"/>
    <row r="1736" ht="18" customHeight="1"/>
    <row r="1737" ht="18" customHeight="1"/>
    <row r="1738" ht="18" customHeight="1"/>
    <row r="1739" ht="18" customHeight="1"/>
    <row r="1740" ht="18" customHeight="1"/>
    <row r="1741" ht="18" customHeight="1"/>
    <row r="1742" ht="18" customHeight="1"/>
    <row r="1743" ht="18" customHeight="1"/>
    <row r="1744" ht="18" customHeight="1"/>
    <row r="1745" ht="18" customHeight="1"/>
    <row r="1746" ht="18" customHeight="1"/>
    <row r="1747" ht="18" customHeight="1"/>
    <row r="1748" ht="18" customHeight="1"/>
    <row r="1749" ht="18" customHeight="1"/>
    <row r="1750" ht="18" customHeight="1"/>
    <row r="1751" ht="18" customHeight="1"/>
    <row r="1752" ht="18" customHeight="1"/>
    <row r="1753" ht="18" customHeight="1"/>
    <row r="1754" ht="18" customHeight="1"/>
    <row r="1755" ht="18" customHeight="1"/>
    <row r="1756" ht="18" customHeight="1"/>
    <row r="1757" ht="18" customHeight="1"/>
    <row r="1758" ht="18" customHeight="1"/>
    <row r="1759" ht="18" customHeight="1"/>
    <row r="1760" ht="18" customHeight="1"/>
    <row r="1761" ht="18" customHeight="1"/>
    <row r="1762" ht="18" customHeight="1"/>
    <row r="1763" ht="18" customHeight="1"/>
    <row r="1764" ht="18" customHeight="1"/>
    <row r="1765" ht="18" customHeight="1"/>
    <row r="1766" ht="18" customHeight="1"/>
    <row r="1767" ht="18" customHeight="1"/>
    <row r="1768" ht="18" customHeight="1"/>
    <row r="1769" ht="18" customHeight="1"/>
    <row r="1770" ht="18" customHeight="1"/>
    <row r="1771" ht="18" customHeight="1"/>
    <row r="1772" ht="18" customHeight="1"/>
    <row r="1773" ht="18" customHeight="1"/>
    <row r="1774" ht="18" customHeight="1"/>
    <row r="1775" ht="18" customHeight="1"/>
    <row r="1776" ht="18" customHeight="1"/>
    <row r="1777" ht="18" customHeight="1"/>
    <row r="1778" ht="18" customHeight="1"/>
    <row r="1779" ht="18" customHeight="1"/>
    <row r="1780" ht="18" customHeight="1"/>
    <row r="1781" ht="18" customHeight="1"/>
    <row r="1782" ht="18" customHeight="1"/>
    <row r="1783" ht="18" customHeight="1"/>
    <row r="1784" ht="18" customHeight="1"/>
    <row r="1785" ht="18" customHeight="1"/>
    <row r="1786" ht="18" customHeight="1"/>
    <row r="1787" ht="18" customHeight="1"/>
    <row r="1788" ht="18" customHeight="1"/>
    <row r="1789" ht="18" customHeight="1"/>
    <row r="1790" ht="18" customHeight="1"/>
    <row r="1791" ht="18" customHeight="1"/>
    <row r="1792" ht="18" customHeight="1"/>
    <row r="1793" ht="18" customHeight="1"/>
    <row r="1794" ht="18" customHeight="1"/>
    <row r="1795" ht="18" customHeight="1"/>
    <row r="1796" ht="18" customHeight="1"/>
    <row r="1797" ht="18" customHeight="1"/>
    <row r="1798" ht="18" customHeight="1"/>
    <row r="1799" ht="18" customHeight="1"/>
    <row r="1800" ht="18" customHeight="1"/>
    <row r="1801" ht="18" customHeight="1"/>
    <row r="1802" ht="18" customHeight="1"/>
    <row r="1803" ht="18" customHeight="1"/>
    <row r="1804" ht="18" customHeight="1"/>
    <row r="1805" ht="18" customHeight="1"/>
    <row r="1806" ht="18" customHeight="1"/>
    <row r="1807" ht="18" customHeight="1"/>
    <row r="1808" ht="18" customHeight="1"/>
    <row r="1809" ht="18" customHeight="1"/>
    <row r="1810" ht="18" customHeight="1"/>
    <row r="1811" ht="18" customHeight="1"/>
    <row r="1812" ht="18" customHeight="1"/>
    <row r="1813" ht="18" customHeight="1"/>
    <row r="1814" ht="18" customHeight="1"/>
    <row r="1815" ht="18" customHeight="1"/>
    <row r="1816" ht="18" customHeight="1"/>
    <row r="1817" ht="18" customHeight="1"/>
    <row r="1818" ht="18" customHeight="1"/>
    <row r="1819" ht="18" customHeight="1"/>
    <row r="1820" ht="18" customHeight="1"/>
    <row r="1821" ht="18" customHeight="1"/>
    <row r="1822" ht="18" customHeight="1"/>
    <row r="1823" ht="18" customHeight="1"/>
    <row r="1824" ht="18" customHeight="1"/>
    <row r="1825" ht="18" customHeight="1"/>
    <row r="1826" ht="18" customHeight="1"/>
    <row r="1827" ht="18" customHeight="1"/>
    <row r="1828" ht="18" customHeight="1"/>
    <row r="1829" ht="18" customHeight="1"/>
    <row r="1830" ht="18" customHeight="1"/>
    <row r="1831" ht="18" customHeight="1"/>
    <row r="1832" ht="18" customHeight="1"/>
    <row r="1833" ht="18" customHeight="1"/>
    <row r="1834" ht="18" customHeight="1"/>
    <row r="1835" ht="18" customHeight="1"/>
    <row r="1836" ht="18" customHeight="1"/>
    <row r="1837" ht="18" customHeight="1"/>
    <row r="1838" ht="18" customHeight="1"/>
    <row r="1839" ht="18" customHeight="1"/>
    <row r="1840" ht="18" customHeight="1"/>
    <row r="1841" ht="18" customHeight="1"/>
    <row r="1842" ht="18" customHeight="1"/>
    <row r="1843" ht="18" customHeight="1"/>
    <row r="1844" ht="18" customHeight="1"/>
    <row r="1845" ht="18" customHeight="1"/>
    <row r="1846" ht="18" customHeight="1"/>
    <row r="1847" ht="18" customHeight="1"/>
    <row r="1848" ht="18" customHeight="1"/>
    <row r="1849" ht="18" customHeight="1"/>
    <row r="1850" ht="18" customHeight="1"/>
    <row r="1851" ht="18" customHeight="1"/>
  </sheetData>
  <sheetProtection sheet="1" objects="1" scenarios="1"/>
  <mergeCells count="276">
    <mergeCell ref="B67:C67"/>
    <mergeCell ref="F67:I67"/>
    <mergeCell ref="J67:K67"/>
    <mergeCell ref="B68:C68"/>
    <mergeCell ref="F68:I68"/>
    <mergeCell ref="J68:K68"/>
    <mergeCell ref="B65:C65"/>
    <mergeCell ref="F65:I65"/>
    <mergeCell ref="J65:K65"/>
    <mergeCell ref="B66:C66"/>
    <mergeCell ref="F66:I66"/>
    <mergeCell ref="J66:K66"/>
    <mergeCell ref="M67:O67"/>
    <mergeCell ref="B48:C48"/>
    <mergeCell ref="D48:E48"/>
    <mergeCell ref="F48:G48"/>
    <mergeCell ref="H48:I48"/>
    <mergeCell ref="N48:O48"/>
    <mergeCell ref="P48:Q48"/>
    <mergeCell ref="M68:O68"/>
    <mergeCell ref="B47:C47"/>
    <mergeCell ref="D47:E47"/>
    <mergeCell ref="F47:G47"/>
    <mergeCell ref="H47:I47"/>
    <mergeCell ref="N47:O47"/>
    <mergeCell ref="F53:G54"/>
    <mergeCell ref="H53:I54"/>
    <mergeCell ref="J53:K56"/>
    <mergeCell ref="D55:E55"/>
    <mergeCell ref="F55:G55"/>
    <mergeCell ref="H55:I55"/>
    <mergeCell ref="D56:E56"/>
    <mergeCell ref="H56:I56"/>
    <mergeCell ref="B59:C59"/>
    <mergeCell ref="F59:I59"/>
    <mergeCell ref="J59:K59"/>
    <mergeCell ref="M65:O65"/>
    <mergeCell ref="B46:C46"/>
    <mergeCell ref="D46:E46"/>
    <mergeCell ref="F46:G46"/>
    <mergeCell ref="H46:I46"/>
    <mergeCell ref="N46:O46"/>
    <mergeCell ref="P46:Q46"/>
    <mergeCell ref="M66:O66"/>
    <mergeCell ref="B45:C45"/>
    <mergeCell ref="D45:E45"/>
    <mergeCell ref="F45:G45"/>
    <mergeCell ref="H45:I45"/>
    <mergeCell ref="N45:O45"/>
    <mergeCell ref="P47:Q47"/>
    <mergeCell ref="B60:C60"/>
    <mergeCell ref="F60:I60"/>
    <mergeCell ref="J60:K60"/>
    <mergeCell ref="B57:C57"/>
    <mergeCell ref="D57:E57"/>
    <mergeCell ref="F57:I57"/>
    <mergeCell ref="J57:K57"/>
    <mergeCell ref="B58:C58"/>
    <mergeCell ref="D58:E58"/>
    <mergeCell ref="F58:I58"/>
    <mergeCell ref="M63:O63"/>
    <mergeCell ref="B44:C44"/>
    <mergeCell ref="D44:E44"/>
    <mergeCell ref="F44:G44"/>
    <mergeCell ref="H44:I44"/>
    <mergeCell ref="N44:O44"/>
    <mergeCell ref="P44:Q44"/>
    <mergeCell ref="M64:O64"/>
    <mergeCell ref="B43:C43"/>
    <mergeCell ref="D43:E43"/>
    <mergeCell ref="F43:G43"/>
    <mergeCell ref="H43:I43"/>
    <mergeCell ref="N43:O43"/>
    <mergeCell ref="P45:Q45"/>
    <mergeCell ref="J58:K58"/>
    <mergeCell ref="B63:C63"/>
    <mergeCell ref="F63:I63"/>
    <mergeCell ref="J63:K63"/>
    <mergeCell ref="B64:C64"/>
    <mergeCell ref="F64:I64"/>
    <mergeCell ref="J64:K64"/>
    <mergeCell ref="B61:C61"/>
    <mergeCell ref="F61:I61"/>
    <mergeCell ref="J61:K61"/>
    <mergeCell ref="M61:O61"/>
    <mergeCell ref="B42:C42"/>
    <mergeCell ref="D42:E42"/>
    <mergeCell ref="F42:G42"/>
    <mergeCell ref="H42:I42"/>
    <mergeCell ref="N42:O42"/>
    <mergeCell ref="P42:Q42"/>
    <mergeCell ref="M62:O62"/>
    <mergeCell ref="B41:C41"/>
    <mergeCell ref="D41:E41"/>
    <mergeCell ref="F41:G41"/>
    <mergeCell ref="H41:I41"/>
    <mergeCell ref="N41:O41"/>
    <mergeCell ref="P43:Q43"/>
    <mergeCell ref="B62:C62"/>
    <mergeCell ref="F62:I62"/>
    <mergeCell ref="J62:K62"/>
    <mergeCell ref="M59:O59"/>
    <mergeCell ref="B40:C40"/>
    <mergeCell ref="D40:E40"/>
    <mergeCell ref="F40:G40"/>
    <mergeCell ref="H40:I40"/>
    <mergeCell ref="N40:O40"/>
    <mergeCell ref="P40:Q40"/>
    <mergeCell ref="M60:O60"/>
    <mergeCell ref="B39:C39"/>
    <mergeCell ref="D39:E39"/>
    <mergeCell ref="F39:G39"/>
    <mergeCell ref="H39:I39"/>
    <mergeCell ref="N39:O39"/>
    <mergeCell ref="L58:O58"/>
    <mergeCell ref="P41:Q41"/>
    <mergeCell ref="B37:C37"/>
    <mergeCell ref="D37:E37"/>
    <mergeCell ref="F37:G37"/>
    <mergeCell ref="H37:I37"/>
    <mergeCell ref="N37:O37"/>
    <mergeCell ref="P37:Q37"/>
    <mergeCell ref="L57:O57"/>
    <mergeCell ref="B38:C38"/>
    <mergeCell ref="D38:E38"/>
    <mergeCell ref="F38:G38"/>
    <mergeCell ref="H38:I38"/>
    <mergeCell ref="N38:O38"/>
    <mergeCell ref="P38:Q38"/>
    <mergeCell ref="J42:K42"/>
    <mergeCell ref="J43:K43"/>
    <mergeCell ref="J44:K44"/>
    <mergeCell ref="J45:K45"/>
    <mergeCell ref="J46:K46"/>
    <mergeCell ref="J47:K47"/>
    <mergeCell ref="J48:K48"/>
    <mergeCell ref="L42:M42"/>
    <mergeCell ref="L43:M43"/>
    <mergeCell ref="L44:M44"/>
    <mergeCell ref="P39:Q39"/>
    <mergeCell ref="A31:A36"/>
    <mergeCell ref="E31:E32"/>
    <mergeCell ref="M51:O51"/>
    <mergeCell ref="M52:O52"/>
    <mergeCell ref="M53:O53"/>
    <mergeCell ref="M54:O54"/>
    <mergeCell ref="M55:O55"/>
    <mergeCell ref="M56:O56"/>
    <mergeCell ref="G31:K32"/>
    <mergeCell ref="L37:M37"/>
    <mergeCell ref="L38:M38"/>
    <mergeCell ref="L39:M39"/>
    <mergeCell ref="L40:M40"/>
    <mergeCell ref="L41:M41"/>
    <mergeCell ref="H51:K52"/>
    <mergeCell ref="L45:M45"/>
    <mergeCell ref="L46:M46"/>
    <mergeCell ref="L47:M47"/>
    <mergeCell ref="L48:M48"/>
    <mergeCell ref="J37:K37"/>
    <mergeCell ref="J38:K38"/>
    <mergeCell ref="J39:K39"/>
    <mergeCell ref="J40:K40"/>
    <mergeCell ref="J41:K41"/>
    <mergeCell ref="P31:Q36"/>
    <mergeCell ref="P27:Q27"/>
    <mergeCell ref="R27:S27"/>
    <mergeCell ref="B28:C28"/>
    <mergeCell ref="F28:G28"/>
    <mergeCell ref="H28:I28"/>
    <mergeCell ref="J28:K28"/>
    <mergeCell ref="L28:M28"/>
    <mergeCell ref="N28:O28"/>
    <mergeCell ref="P28:Q28"/>
    <mergeCell ref="R28:S28"/>
    <mergeCell ref="B27:C27"/>
    <mergeCell ref="F27:G27"/>
    <mergeCell ref="H27:I27"/>
    <mergeCell ref="J27:K27"/>
    <mergeCell ref="L27:M27"/>
    <mergeCell ref="N27:O27"/>
    <mergeCell ref="I33:I36"/>
    <mergeCell ref="N31:O36"/>
    <mergeCell ref="K33:K36"/>
    <mergeCell ref="M31:M36"/>
    <mergeCell ref="P25:Q25"/>
    <mergeCell ref="R25:S25"/>
    <mergeCell ref="B26:C26"/>
    <mergeCell ref="F26:G26"/>
    <mergeCell ref="H26:I26"/>
    <mergeCell ref="J26:K26"/>
    <mergeCell ref="L26:M26"/>
    <mergeCell ref="N26:O26"/>
    <mergeCell ref="P26:Q26"/>
    <mergeCell ref="R26:S26"/>
    <mergeCell ref="B25:C25"/>
    <mergeCell ref="F25:G25"/>
    <mergeCell ref="H25:I25"/>
    <mergeCell ref="J25:K25"/>
    <mergeCell ref="L25:M25"/>
    <mergeCell ref="N25:O25"/>
    <mergeCell ref="P23:Q23"/>
    <mergeCell ref="R23:S23"/>
    <mergeCell ref="B24:C24"/>
    <mergeCell ref="F24:G24"/>
    <mergeCell ref="H24:I24"/>
    <mergeCell ref="J24:K24"/>
    <mergeCell ref="L24:M24"/>
    <mergeCell ref="N24:O24"/>
    <mergeCell ref="P24:Q24"/>
    <mergeCell ref="R24:S24"/>
    <mergeCell ref="B23:C23"/>
    <mergeCell ref="F23:G23"/>
    <mergeCell ref="H23:I23"/>
    <mergeCell ref="J23:K23"/>
    <mergeCell ref="L23:M23"/>
    <mergeCell ref="N23:O23"/>
    <mergeCell ref="B22:C22"/>
    <mergeCell ref="F22:G22"/>
    <mergeCell ref="H22:I22"/>
    <mergeCell ref="J22:K22"/>
    <mergeCell ref="L22:M22"/>
    <mergeCell ref="N22:O22"/>
    <mergeCell ref="P22:Q22"/>
    <mergeCell ref="R22:S22"/>
    <mergeCell ref="B21:C21"/>
    <mergeCell ref="F21:G21"/>
    <mergeCell ref="H21:I21"/>
    <mergeCell ref="J21:K21"/>
    <mergeCell ref="L21:M21"/>
    <mergeCell ref="N21:O21"/>
    <mergeCell ref="B20:C20"/>
    <mergeCell ref="F20:G20"/>
    <mergeCell ref="H20:I20"/>
    <mergeCell ref="J20:K20"/>
    <mergeCell ref="L20:M20"/>
    <mergeCell ref="N20:O20"/>
    <mergeCell ref="P20:Q20"/>
    <mergeCell ref="R20:S20"/>
    <mergeCell ref="P21:Q21"/>
    <mergeCell ref="R21:S21"/>
    <mergeCell ref="N18:O18"/>
    <mergeCell ref="P18:Q18"/>
    <mergeCell ref="R18:S18"/>
    <mergeCell ref="B19:C19"/>
    <mergeCell ref="F19:G19"/>
    <mergeCell ref="H19:I19"/>
    <mergeCell ref="J19:K19"/>
    <mergeCell ref="L19:M19"/>
    <mergeCell ref="N19:O19"/>
    <mergeCell ref="P19:Q19"/>
    <mergeCell ref="R19:S19"/>
    <mergeCell ref="B18:C18"/>
    <mergeCell ref="D18:E18"/>
    <mergeCell ref="F18:G18"/>
    <mergeCell ref="H18:I18"/>
    <mergeCell ref="J18:K18"/>
    <mergeCell ref="L18:M18"/>
    <mergeCell ref="F15:G15"/>
    <mergeCell ref="F16:G17"/>
    <mergeCell ref="L16:M16"/>
    <mergeCell ref="N16:O17"/>
    <mergeCell ref="P16:Q17"/>
    <mergeCell ref="R16:S17"/>
    <mergeCell ref="A6:S7"/>
    <mergeCell ref="A8:S9"/>
    <mergeCell ref="A12:A16"/>
    <mergeCell ref="F12:G12"/>
    <mergeCell ref="K12:K17"/>
    <mergeCell ref="M12:S12"/>
    <mergeCell ref="F13:G13"/>
    <mergeCell ref="F14:G14"/>
    <mergeCell ref="L14:Q15"/>
    <mergeCell ref="R14:S15"/>
    <mergeCell ref="D17:E17"/>
    <mergeCell ref="L17:M17"/>
  </mergeCells>
  <phoneticPr fontId="1"/>
  <conditionalFormatting sqref="B19:C28">
    <cfRule type="expression" dxfId="41" priority="10">
      <formula>B19=""</formula>
    </cfRule>
  </conditionalFormatting>
  <conditionalFormatting sqref="D19:D28">
    <cfRule type="expression" dxfId="40" priority="27">
      <formula>B19=""</formula>
    </cfRule>
    <cfRule type="expression" dxfId="39" priority="31">
      <formula>D19=""</formula>
    </cfRule>
  </conditionalFormatting>
  <conditionalFormatting sqref="D39:E48">
    <cfRule type="expression" dxfId="38" priority="15">
      <formula>B39=""</formula>
    </cfRule>
  </conditionalFormatting>
  <conditionalFormatting sqref="D39:H48">
    <cfRule type="expression" dxfId="37" priority="22">
      <formula>D39=""</formula>
    </cfRule>
  </conditionalFormatting>
  <conditionalFormatting sqref="F39:G48">
    <cfRule type="expression" dxfId="36" priority="16">
      <formula>B39=""</formula>
    </cfRule>
  </conditionalFormatting>
  <conditionalFormatting sqref="H39:H48">
    <cfRule type="expression" dxfId="35" priority="17">
      <formula>B39=""</formula>
    </cfRule>
  </conditionalFormatting>
  <conditionalFormatting sqref="H19:I28">
    <cfRule type="expression" dxfId="34" priority="28">
      <formula>B19=""</formula>
    </cfRule>
    <cfRule type="expression" dxfId="33" priority="30">
      <formula>H19=""</formula>
    </cfRule>
  </conditionalFormatting>
  <conditionalFormatting sqref="I39:I48">
    <cfRule type="expression" dxfId="32" priority="49">
      <formula>D39=""</formula>
    </cfRule>
    <cfRule type="expression" dxfId="31" priority="50">
      <formula>I39=""</formula>
    </cfRule>
  </conditionalFormatting>
  <conditionalFormatting sqref="N39:N48">
    <cfRule type="expression" dxfId="30" priority="11">
      <formula>B39=""</formula>
    </cfRule>
    <cfRule type="expression" dxfId="29" priority="12">
      <formula>N39=""</formula>
    </cfRule>
  </conditionalFormatting>
  <conditionalFormatting sqref="J19:K28">
    <cfRule type="expression" dxfId="28" priority="29">
      <formula>B19=""</formula>
    </cfRule>
    <cfRule type="expression" dxfId="27" priority="32">
      <formula>J19=""</formula>
    </cfRule>
  </conditionalFormatting>
  <conditionalFormatting sqref="L19:M28">
    <cfRule type="expression" dxfId="26" priority="33">
      <formula>B19=""</formula>
    </cfRule>
    <cfRule type="expression" dxfId="25" priority="35">
      <formula>H19=$I$13</formula>
    </cfRule>
    <cfRule type="expression" dxfId="24" priority="36">
      <formula>L19=""</formula>
    </cfRule>
  </conditionalFormatting>
  <conditionalFormatting sqref="L19:S28">
    <cfRule type="expression" dxfId="23" priority="34">
      <formula>$R$14="無"</formula>
    </cfRule>
  </conditionalFormatting>
  <conditionalFormatting sqref="N19:O28">
    <cfRule type="expression" dxfId="22" priority="45">
      <formula>B19=""</formula>
    </cfRule>
    <cfRule type="expression" dxfId="21" priority="47">
      <formula>H19=$I$13</formula>
    </cfRule>
    <cfRule type="expression" dxfId="20" priority="48">
      <formula>N19=""</formula>
    </cfRule>
  </conditionalFormatting>
  <conditionalFormatting sqref="L59:L68">
    <cfRule type="expression" dxfId="19" priority="13">
      <formula>B39=""</formula>
    </cfRule>
    <cfRule type="expression" dxfId="18" priority="14">
      <formula>L59=""</formula>
    </cfRule>
  </conditionalFormatting>
  <conditionalFormatting sqref="P19:Q28">
    <cfRule type="expression" dxfId="17" priority="41">
      <formula>B19=""</formula>
    </cfRule>
    <cfRule type="expression" dxfId="16" priority="43">
      <formula>H19=$I$13</formula>
    </cfRule>
    <cfRule type="expression" dxfId="15" priority="44">
      <formula>P19=""</formula>
    </cfRule>
  </conditionalFormatting>
  <conditionalFormatting sqref="R14:S15">
    <cfRule type="containsBlanks" dxfId="14" priority="7">
      <formula>LEN(TRIM(R14))=0</formula>
    </cfRule>
  </conditionalFormatting>
  <conditionalFormatting sqref="R19:S28">
    <cfRule type="expression" dxfId="13" priority="37">
      <formula>B19=""</formula>
    </cfRule>
    <cfRule type="expression" dxfId="12" priority="39">
      <formula>H19=$I$13</formula>
    </cfRule>
    <cfRule type="expression" dxfId="11" priority="40">
      <formula>R19=""</formula>
    </cfRule>
  </conditionalFormatting>
  <conditionalFormatting sqref="L48:M48">
    <cfRule type="expression" dxfId="10" priority="5">
      <formula>XFD68=""</formula>
    </cfRule>
    <cfRule type="expression" dxfId="9" priority="6">
      <formula>L48=""</formula>
    </cfRule>
  </conditionalFormatting>
  <conditionalFormatting sqref="J39:J48">
    <cfRule type="expression" dxfId="8" priority="2">
      <formula>J39=""</formula>
    </cfRule>
  </conditionalFormatting>
  <conditionalFormatting sqref="J39:J48">
    <cfRule type="expression" dxfId="7" priority="1">
      <formula>D39=""</formula>
    </cfRule>
  </conditionalFormatting>
  <conditionalFormatting sqref="K39:K48">
    <cfRule type="expression" dxfId="6" priority="3">
      <formula>F39=""</formula>
    </cfRule>
    <cfRule type="expression" dxfId="5" priority="4">
      <formula>K39=""</formula>
    </cfRule>
  </conditionalFormatting>
  <conditionalFormatting sqref="V38">
    <cfRule type="expression" dxfId="4" priority="218">
      <formula>N39=""</formula>
    </cfRule>
    <cfRule type="expression" dxfId="3" priority="219">
      <formula>V38=""</formula>
    </cfRule>
  </conditionalFormatting>
  <dataValidations count="5">
    <dataValidation type="list" allowBlank="1" showInputMessage="1" showErrorMessage="1" sqref="L19:M28" xr:uid="{00000000-0002-0000-2900-000000000000}">
      <formula1>"無,1,2"</formula1>
    </dataValidation>
    <dataValidation type="list" allowBlank="1" showInputMessage="1" showErrorMessage="1" sqref="R14" xr:uid="{00000000-0002-0000-2900-000001000000}">
      <formula1>"有,無"</formula1>
    </dataValidation>
    <dataValidation type="list" allowBlank="1" showInputMessage="1" showErrorMessage="1" sqref="H19:I28" xr:uid="{00000000-0002-0000-2900-000002000000}">
      <formula1>"常勤職員,非常勤職員"</formula1>
    </dataValidation>
    <dataValidation type="list" allowBlank="1" showInputMessage="1" showErrorMessage="1" sqref="D19:D28" xr:uid="{00000000-0002-0000-2900-000003000000}">
      <formula1>$D$13:$D$16</formula1>
    </dataValidation>
    <dataValidation type="list" allowBlank="1" showInputMessage="1" showErrorMessage="1" sqref="L59:L68" xr:uid="{00000000-0002-0000-2900-000004000000}">
      <formula1>$L$52:$L$56</formula1>
    </dataValidation>
  </dataValidations>
  <printOptions horizontalCentered="1"/>
  <pageMargins left="0.98425196850393704" right="0.39370078740157483" top="0.59055118110236227" bottom="0.39370078740157483" header="0.31496062992125984" footer="0.31496062992125984"/>
  <pageSetup paperSize="9" scale="62" fitToWidth="0" fitToHeight="0" orientation="portrait" r:id="rId1"/>
  <colBreaks count="1" manualBreakCount="1">
    <brk id="19" max="68"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AE152"/>
  <sheetViews>
    <sheetView showGridLines="0" view="pageBreakPreview" topLeftCell="A9" zoomScale="115" zoomScaleNormal="100" zoomScaleSheetLayoutView="115" workbookViewId="0">
      <selection activeCell="C16" sqref="C16:Q16"/>
    </sheetView>
  </sheetViews>
  <sheetFormatPr defaultColWidth="9" defaultRowHeight="13.5"/>
  <cols>
    <col min="1" max="29" width="2.5" style="2" customWidth="1"/>
    <col min="30" max="30" width="15.125" style="2" customWidth="1"/>
    <col min="31" max="31" width="16.5" style="2" customWidth="1"/>
    <col min="32" max="38" width="2.75" style="2" customWidth="1"/>
    <col min="39" max="16384" width="9" style="2"/>
  </cols>
  <sheetData>
    <row r="1" spans="1:31" ht="15" customHeight="1">
      <c r="AC1" s="13" t="s">
        <v>578</v>
      </c>
    </row>
    <row r="2" spans="1:31" ht="24.75" customHeight="1">
      <c r="A2" s="719" t="s">
        <v>579</v>
      </c>
      <c r="B2" s="719"/>
      <c r="C2" s="719"/>
      <c r="D2" s="719"/>
      <c r="E2" s="719"/>
      <c r="F2" s="719"/>
      <c r="G2" s="719"/>
      <c r="H2" s="719"/>
      <c r="I2" s="719"/>
      <c r="J2" s="719"/>
      <c r="K2" s="719"/>
      <c r="L2" s="719"/>
      <c r="M2" s="719"/>
      <c r="N2" s="719"/>
      <c r="O2" s="719"/>
      <c r="P2" s="719"/>
      <c r="Q2" s="719"/>
      <c r="R2" s="719"/>
      <c r="S2" s="719"/>
      <c r="T2" s="719"/>
      <c r="U2" s="719"/>
      <c r="V2" s="719"/>
      <c r="W2" s="719"/>
      <c r="X2" s="719"/>
      <c r="Y2" s="719"/>
      <c r="Z2" s="719"/>
      <c r="AA2" s="719"/>
      <c r="AB2" s="719"/>
      <c r="AC2" s="719"/>
    </row>
    <row r="3" spans="1:31" ht="5.25" customHeight="1"/>
    <row r="4" spans="1:31" ht="18.75" customHeight="1">
      <c r="A4" s="926" t="s">
        <v>61</v>
      </c>
      <c r="B4" s="926"/>
      <c r="C4" s="926"/>
      <c r="D4" s="926"/>
      <c r="E4" s="926"/>
      <c r="F4" s="926"/>
      <c r="G4" s="926"/>
      <c r="H4" s="926"/>
      <c r="I4" s="2241" t="str">
        <f>IF('様式5-1号'!M13="","",'様式5-1号'!M13)</f>
        <v/>
      </c>
      <c r="J4" s="2241"/>
      <c r="K4" s="2241"/>
      <c r="L4" s="2241"/>
      <c r="M4" s="2241"/>
      <c r="N4" s="2241"/>
      <c r="O4" s="2241"/>
      <c r="P4" s="2241"/>
      <c r="Q4" s="2241"/>
      <c r="R4" s="2241"/>
      <c r="S4" s="2241"/>
      <c r="T4" s="2241"/>
      <c r="U4" s="2241"/>
      <c r="V4" s="2241"/>
      <c r="W4" s="2241"/>
      <c r="X4" s="2241"/>
    </row>
    <row r="5" spans="1:31" ht="18.75" customHeight="1">
      <c r="A5" s="926" t="s">
        <v>580</v>
      </c>
      <c r="B5" s="926"/>
      <c r="C5" s="926"/>
      <c r="D5" s="926"/>
      <c r="E5" s="926"/>
      <c r="F5" s="926"/>
      <c r="G5" s="926"/>
      <c r="H5" s="926"/>
      <c r="I5" s="2241" t="str">
        <f>IF('様式5-1号'!O14="","",'様式5-1号'!O14)</f>
        <v/>
      </c>
      <c r="J5" s="2241"/>
      <c r="K5" s="2241"/>
      <c r="L5" s="2241"/>
      <c r="M5" s="2241"/>
      <c r="N5" s="2241"/>
      <c r="O5" s="2241"/>
      <c r="P5" s="2241"/>
      <c r="Q5" s="2241"/>
      <c r="R5" s="2241"/>
      <c r="S5" s="2241"/>
      <c r="T5" s="2241"/>
      <c r="U5" s="2241"/>
      <c r="V5" s="2241"/>
      <c r="W5" s="2241"/>
      <c r="X5" s="2241"/>
    </row>
    <row r="6" spans="1:31" ht="4.5" customHeight="1">
      <c r="A6" s="1"/>
    </row>
    <row r="7" spans="1:31" ht="26.25" customHeight="1">
      <c r="A7" s="2242" t="s">
        <v>581</v>
      </c>
      <c r="B7" s="2243"/>
      <c r="C7" s="2243"/>
      <c r="D7" s="2243"/>
      <c r="E7" s="2243"/>
      <c r="F7" s="2243"/>
      <c r="G7" s="903"/>
      <c r="H7" s="904"/>
      <c r="I7" s="41" t="s">
        <v>248</v>
      </c>
      <c r="K7" s="2242" t="s">
        <v>582</v>
      </c>
      <c r="L7" s="2243"/>
      <c r="M7" s="2243"/>
      <c r="N7" s="2243"/>
      <c r="O7" s="940"/>
      <c r="P7" s="2243" t="s">
        <v>17</v>
      </c>
      <c r="Q7" s="2243"/>
      <c r="R7" s="2244" t="str">
        <f>IF(G7="","",MIN(AE7,AE9))</f>
        <v/>
      </c>
      <c r="S7" s="2244"/>
      <c r="T7" s="2244"/>
      <c r="U7" s="2244"/>
      <c r="V7" s="2244"/>
      <c r="W7" s="2244"/>
      <c r="X7" s="2244"/>
      <c r="Y7" s="2244"/>
      <c r="Z7" s="2244"/>
      <c r="AA7" s="2244"/>
      <c r="AB7" s="959" t="s">
        <v>18</v>
      </c>
      <c r="AC7" s="2245"/>
      <c r="AE7" s="650">
        <v>300000</v>
      </c>
    </row>
    <row r="8" spans="1:31" ht="14.25" customHeight="1">
      <c r="A8" s="1"/>
      <c r="B8" s="5"/>
      <c r="C8" s="5"/>
      <c r="D8" s="5"/>
      <c r="E8" s="5"/>
      <c r="F8" s="5"/>
      <c r="G8" s="5"/>
      <c r="H8" s="5"/>
      <c r="I8" s="5"/>
      <c r="J8" s="5"/>
      <c r="K8" s="5"/>
      <c r="L8" s="5"/>
      <c r="M8" s="5"/>
      <c r="N8" s="5"/>
      <c r="O8" s="5"/>
      <c r="P8" s="5"/>
      <c r="Q8" s="5"/>
      <c r="R8" s="5"/>
      <c r="S8" s="5"/>
      <c r="T8" s="5"/>
      <c r="U8" s="5"/>
      <c r="V8" s="5"/>
      <c r="W8" s="5"/>
      <c r="X8" s="5"/>
      <c r="Y8" s="5"/>
      <c r="Z8" s="5"/>
      <c r="AA8" s="5"/>
      <c r="AB8" s="1"/>
      <c r="AC8" s="1"/>
      <c r="AE8" s="651"/>
    </row>
    <row r="9" spans="1:31" s="643" customFormat="1" ht="21" customHeight="1">
      <c r="A9" s="642"/>
      <c r="B9" s="644"/>
      <c r="C9" s="644"/>
      <c r="D9" s="644"/>
      <c r="E9" s="644"/>
      <c r="F9" s="644"/>
      <c r="G9" s="644"/>
      <c r="H9" s="644"/>
      <c r="I9" s="644"/>
      <c r="J9" s="644"/>
      <c r="K9" s="2254" t="s">
        <v>690</v>
      </c>
      <c r="L9" s="2255"/>
      <c r="M9" s="2255"/>
      <c r="N9" s="2255"/>
      <c r="O9" s="2256"/>
      <c r="P9" s="2243" t="s">
        <v>17</v>
      </c>
      <c r="Q9" s="2243"/>
      <c r="R9" s="2257" t="str">
        <f>IF(C12="","",(R12+R16+R18+R20+R22+R24+R26+R28+R30+R32+R34+R36+R38+R40+R42+R44+R46+R48+R50+R14))</f>
        <v/>
      </c>
      <c r="S9" s="2257"/>
      <c r="T9" s="2257"/>
      <c r="U9" s="2257"/>
      <c r="V9" s="2257"/>
      <c r="W9" s="2257"/>
      <c r="X9" s="2257"/>
      <c r="Y9" s="2257"/>
      <c r="Z9" s="2257"/>
      <c r="AA9" s="2257"/>
      <c r="AB9" s="959" t="s">
        <v>18</v>
      </c>
      <c r="AC9" s="2245"/>
      <c r="AE9" s="652" t="e">
        <f>ROUNDDOWN(R9,-3)</f>
        <v>#VALUE!</v>
      </c>
    </row>
    <row r="10" spans="1:31" ht="15" customHeight="1">
      <c r="A10" s="969" t="s">
        <v>583</v>
      </c>
      <c r="B10" s="971"/>
      <c r="C10" s="2247" t="s">
        <v>584</v>
      </c>
      <c r="D10" s="2247"/>
      <c r="E10" s="2247"/>
      <c r="F10" s="2247"/>
      <c r="G10" s="2247"/>
      <c r="H10" s="2247"/>
      <c r="I10" s="2247"/>
      <c r="J10" s="2247"/>
      <c r="K10" s="2247"/>
      <c r="L10" s="2247"/>
      <c r="M10" s="2247"/>
      <c r="N10" s="2247"/>
      <c r="O10" s="2247"/>
      <c r="P10" s="2247"/>
      <c r="Q10" s="2247"/>
      <c r="R10" s="2247" t="s">
        <v>585</v>
      </c>
      <c r="S10" s="2247"/>
      <c r="T10" s="2247"/>
      <c r="U10" s="2247"/>
      <c r="V10" s="2247"/>
      <c r="W10" s="2247"/>
      <c r="X10" s="2247"/>
      <c r="Y10" s="2247"/>
      <c r="Z10" s="2247"/>
      <c r="AA10" s="2247"/>
      <c r="AB10" s="2247"/>
      <c r="AC10" s="2247"/>
    </row>
    <row r="11" spans="1:31" ht="18" customHeight="1">
      <c r="A11" s="1620"/>
      <c r="B11" s="2246"/>
      <c r="C11" s="2248" t="s">
        <v>586</v>
      </c>
      <c r="D11" s="2248"/>
      <c r="E11" s="2248"/>
      <c r="F11" s="2248"/>
      <c r="G11" s="2248"/>
      <c r="H11" s="2248"/>
      <c r="I11" s="2248"/>
      <c r="J11" s="2248"/>
      <c r="K11" s="2248"/>
      <c r="L11" s="2248"/>
      <c r="M11" s="2248"/>
      <c r="N11" s="2248"/>
      <c r="O11" s="2248"/>
      <c r="P11" s="2248"/>
      <c r="Q11" s="2248"/>
      <c r="R11" s="2248"/>
      <c r="S11" s="2248"/>
      <c r="T11" s="2248"/>
      <c r="U11" s="2248"/>
      <c r="V11" s="2248"/>
      <c r="W11" s="2248"/>
      <c r="X11" s="2248"/>
      <c r="Y11" s="2248"/>
      <c r="Z11" s="2248"/>
      <c r="AA11" s="2248"/>
      <c r="AB11" s="2248"/>
      <c r="AC11" s="2248"/>
    </row>
    <row r="12" spans="1:31" ht="23.25" customHeight="1">
      <c r="A12" s="969">
        <v>1</v>
      </c>
      <c r="B12" s="971"/>
      <c r="C12" s="2249"/>
      <c r="D12" s="2249"/>
      <c r="E12" s="2249"/>
      <c r="F12" s="2249"/>
      <c r="G12" s="2249"/>
      <c r="H12" s="2249"/>
      <c r="I12" s="2249"/>
      <c r="J12" s="2249"/>
      <c r="K12" s="2249"/>
      <c r="L12" s="2249"/>
      <c r="M12" s="2249"/>
      <c r="N12" s="2249"/>
      <c r="O12" s="2249"/>
      <c r="P12" s="2249"/>
      <c r="Q12" s="2249"/>
      <c r="R12" s="2250"/>
      <c r="S12" s="2250"/>
      <c r="T12" s="2250"/>
      <c r="U12" s="2250"/>
      <c r="V12" s="2250"/>
      <c r="W12" s="2250"/>
      <c r="X12" s="2250"/>
      <c r="Y12" s="2250"/>
      <c r="Z12" s="2250"/>
      <c r="AA12" s="2250"/>
      <c r="AB12" s="2250"/>
      <c r="AC12" s="2250"/>
    </row>
    <row r="13" spans="1:31" ht="39.75" customHeight="1">
      <c r="A13" s="1620"/>
      <c r="B13" s="2246"/>
      <c r="C13" s="2251"/>
      <c r="D13" s="2251"/>
      <c r="E13" s="2251"/>
      <c r="F13" s="2251"/>
      <c r="G13" s="2251"/>
      <c r="H13" s="2251"/>
      <c r="I13" s="2251"/>
      <c r="J13" s="2251"/>
      <c r="K13" s="2251"/>
      <c r="L13" s="2251"/>
      <c r="M13" s="2251"/>
      <c r="N13" s="2251"/>
      <c r="O13" s="2251"/>
      <c r="P13" s="2251"/>
      <c r="Q13" s="2251"/>
      <c r="R13" s="2251"/>
      <c r="S13" s="2251"/>
      <c r="T13" s="2251"/>
      <c r="U13" s="2251"/>
      <c r="V13" s="2251"/>
      <c r="W13" s="2251"/>
      <c r="X13" s="2251"/>
      <c r="Y13" s="2251"/>
      <c r="Z13" s="2251"/>
      <c r="AA13" s="2251"/>
      <c r="AB13" s="2251"/>
      <c r="AC13" s="2251"/>
    </row>
    <row r="14" spans="1:31" ht="23.25" customHeight="1">
      <c r="A14" s="969">
        <v>2</v>
      </c>
      <c r="B14" s="971"/>
      <c r="C14" s="2249"/>
      <c r="D14" s="2249"/>
      <c r="E14" s="2249"/>
      <c r="F14" s="2249"/>
      <c r="G14" s="2249"/>
      <c r="H14" s="2249"/>
      <c r="I14" s="2249"/>
      <c r="J14" s="2249"/>
      <c r="K14" s="2249"/>
      <c r="L14" s="2249"/>
      <c r="M14" s="2249"/>
      <c r="N14" s="2249"/>
      <c r="O14" s="2249"/>
      <c r="P14" s="2249"/>
      <c r="Q14" s="2249"/>
      <c r="R14" s="2250"/>
      <c r="S14" s="2250"/>
      <c r="T14" s="2250"/>
      <c r="U14" s="2250"/>
      <c r="V14" s="2250"/>
      <c r="W14" s="2250"/>
      <c r="X14" s="2250"/>
      <c r="Y14" s="2250"/>
      <c r="Z14" s="2250"/>
      <c r="AA14" s="2250"/>
      <c r="AB14" s="2250"/>
      <c r="AC14" s="2250"/>
    </row>
    <row r="15" spans="1:31" ht="39.75" customHeight="1">
      <c r="A15" s="1620"/>
      <c r="B15" s="2246"/>
      <c r="C15" s="2251"/>
      <c r="D15" s="2251"/>
      <c r="E15" s="2251"/>
      <c r="F15" s="2251"/>
      <c r="G15" s="2251"/>
      <c r="H15" s="2251"/>
      <c r="I15" s="2251"/>
      <c r="J15" s="2251"/>
      <c r="K15" s="2251"/>
      <c r="L15" s="2251"/>
      <c r="M15" s="2251"/>
      <c r="N15" s="2251"/>
      <c r="O15" s="2251"/>
      <c r="P15" s="2251"/>
      <c r="Q15" s="2251"/>
      <c r="R15" s="2251"/>
      <c r="S15" s="2251"/>
      <c r="T15" s="2251"/>
      <c r="U15" s="2251"/>
      <c r="V15" s="2251"/>
      <c r="W15" s="2251"/>
      <c r="X15" s="2251"/>
      <c r="Y15" s="2251"/>
      <c r="Z15" s="2251"/>
      <c r="AA15" s="2251"/>
      <c r="AB15" s="2251"/>
      <c r="AC15" s="2251"/>
    </row>
    <row r="16" spans="1:31" ht="23.25" customHeight="1">
      <c r="A16" s="969">
        <v>3</v>
      </c>
      <c r="B16" s="971"/>
      <c r="C16" s="2249"/>
      <c r="D16" s="2249"/>
      <c r="E16" s="2249"/>
      <c r="F16" s="2249"/>
      <c r="G16" s="2249"/>
      <c r="H16" s="2249"/>
      <c r="I16" s="2249"/>
      <c r="J16" s="2249"/>
      <c r="K16" s="2249"/>
      <c r="L16" s="2249"/>
      <c r="M16" s="2249"/>
      <c r="N16" s="2249"/>
      <c r="O16" s="2249"/>
      <c r="P16" s="2249"/>
      <c r="Q16" s="2249"/>
      <c r="R16" s="2250"/>
      <c r="S16" s="2250"/>
      <c r="T16" s="2250"/>
      <c r="U16" s="2250"/>
      <c r="V16" s="2250"/>
      <c r="W16" s="2250"/>
      <c r="X16" s="2250"/>
      <c r="Y16" s="2250"/>
      <c r="Z16" s="2250"/>
      <c r="AA16" s="2250"/>
      <c r="AB16" s="2250"/>
      <c r="AC16" s="2250"/>
    </row>
    <row r="17" spans="1:29" ht="39.75" customHeight="1">
      <c r="A17" s="1620"/>
      <c r="B17" s="2246"/>
      <c r="C17" s="2251"/>
      <c r="D17" s="2251"/>
      <c r="E17" s="2251"/>
      <c r="F17" s="2251"/>
      <c r="G17" s="2251"/>
      <c r="H17" s="2251"/>
      <c r="I17" s="2251"/>
      <c r="J17" s="2251"/>
      <c r="K17" s="2251"/>
      <c r="L17" s="2251"/>
      <c r="M17" s="2251"/>
      <c r="N17" s="2251"/>
      <c r="O17" s="2251"/>
      <c r="P17" s="2251"/>
      <c r="Q17" s="2251"/>
      <c r="R17" s="2251"/>
      <c r="S17" s="2251"/>
      <c r="T17" s="2251"/>
      <c r="U17" s="2251"/>
      <c r="V17" s="2251"/>
      <c r="W17" s="2251"/>
      <c r="X17" s="2251"/>
      <c r="Y17" s="2251"/>
      <c r="Z17" s="2251"/>
      <c r="AA17" s="2251"/>
      <c r="AB17" s="2251"/>
      <c r="AC17" s="2251"/>
    </row>
    <row r="18" spans="1:29" ht="23.25" customHeight="1">
      <c r="A18" s="969">
        <v>4</v>
      </c>
      <c r="B18" s="971"/>
      <c r="C18" s="2249"/>
      <c r="D18" s="2249"/>
      <c r="E18" s="2249"/>
      <c r="F18" s="2249"/>
      <c r="G18" s="2249"/>
      <c r="H18" s="2249"/>
      <c r="I18" s="2249"/>
      <c r="J18" s="2249"/>
      <c r="K18" s="2249"/>
      <c r="L18" s="2249"/>
      <c r="M18" s="2249"/>
      <c r="N18" s="2249"/>
      <c r="O18" s="2249"/>
      <c r="P18" s="2249"/>
      <c r="Q18" s="2249"/>
      <c r="R18" s="2250"/>
      <c r="S18" s="2250"/>
      <c r="T18" s="2250"/>
      <c r="U18" s="2250"/>
      <c r="V18" s="2250"/>
      <c r="W18" s="2250"/>
      <c r="X18" s="2250"/>
      <c r="Y18" s="2250"/>
      <c r="Z18" s="2250"/>
      <c r="AA18" s="2250"/>
      <c r="AB18" s="2250"/>
      <c r="AC18" s="2250"/>
    </row>
    <row r="19" spans="1:29" ht="39.75" customHeight="1">
      <c r="A19" s="1620"/>
      <c r="B19" s="2246"/>
      <c r="C19" s="2251"/>
      <c r="D19" s="2251"/>
      <c r="E19" s="2251"/>
      <c r="F19" s="2251"/>
      <c r="G19" s="2251"/>
      <c r="H19" s="2251"/>
      <c r="I19" s="2251"/>
      <c r="J19" s="2251"/>
      <c r="K19" s="2251"/>
      <c r="L19" s="2251"/>
      <c r="M19" s="2251"/>
      <c r="N19" s="2251"/>
      <c r="O19" s="2251"/>
      <c r="P19" s="2251"/>
      <c r="Q19" s="2251"/>
      <c r="R19" s="2251"/>
      <c r="S19" s="2251"/>
      <c r="T19" s="2251"/>
      <c r="U19" s="2251"/>
      <c r="V19" s="2251"/>
      <c r="W19" s="2251"/>
      <c r="X19" s="2251"/>
      <c r="Y19" s="2251"/>
      <c r="Z19" s="2251"/>
      <c r="AA19" s="2251"/>
      <c r="AB19" s="2251"/>
      <c r="AC19" s="2251"/>
    </row>
    <row r="20" spans="1:29" ht="23.25" customHeight="1">
      <c r="A20" s="969">
        <v>5</v>
      </c>
      <c r="B20" s="971"/>
      <c r="C20" s="2249"/>
      <c r="D20" s="2249"/>
      <c r="E20" s="2249"/>
      <c r="F20" s="2249"/>
      <c r="G20" s="2249"/>
      <c r="H20" s="2249"/>
      <c r="I20" s="2249"/>
      <c r="J20" s="2249"/>
      <c r="K20" s="2249"/>
      <c r="L20" s="2249"/>
      <c r="M20" s="2249"/>
      <c r="N20" s="2249"/>
      <c r="O20" s="2249"/>
      <c r="P20" s="2249"/>
      <c r="Q20" s="2249"/>
      <c r="R20" s="2250"/>
      <c r="S20" s="2250"/>
      <c r="T20" s="2250"/>
      <c r="U20" s="2250"/>
      <c r="V20" s="2250"/>
      <c r="W20" s="2250"/>
      <c r="X20" s="2250"/>
      <c r="Y20" s="2250"/>
      <c r="Z20" s="2250"/>
      <c r="AA20" s="2250"/>
      <c r="AB20" s="2250"/>
      <c r="AC20" s="2250"/>
    </row>
    <row r="21" spans="1:29" ht="39.75" customHeight="1">
      <c r="A21" s="1620"/>
      <c r="B21" s="2246"/>
      <c r="C21" s="2251"/>
      <c r="D21" s="2251"/>
      <c r="E21" s="2251"/>
      <c r="F21" s="2251"/>
      <c r="G21" s="2251"/>
      <c r="H21" s="2251"/>
      <c r="I21" s="2251"/>
      <c r="J21" s="2251"/>
      <c r="K21" s="2251"/>
      <c r="L21" s="2251"/>
      <c r="M21" s="2251"/>
      <c r="N21" s="2251"/>
      <c r="O21" s="2251"/>
      <c r="P21" s="2251"/>
      <c r="Q21" s="2251"/>
      <c r="R21" s="2251"/>
      <c r="S21" s="2251"/>
      <c r="T21" s="2251"/>
      <c r="U21" s="2251"/>
      <c r="V21" s="2251"/>
      <c r="W21" s="2251"/>
      <c r="X21" s="2251"/>
      <c r="Y21" s="2251"/>
      <c r="Z21" s="2251"/>
      <c r="AA21" s="2251"/>
      <c r="AB21" s="2251"/>
      <c r="AC21" s="2251"/>
    </row>
    <row r="22" spans="1:29" ht="23.25" customHeight="1">
      <c r="A22" s="969">
        <v>6</v>
      </c>
      <c r="B22" s="971"/>
      <c r="C22" s="2252"/>
      <c r="D22" s="2252"/>
      <c r="E22" s="2252"/>
      <c r="F22" s="2252"/>
      <c r="G22" s="2252"/>
      <c r="H22" s="2252"/>
      <c r="I22" s="2252"/>
      <c r="J22" s="2252"/>
      <c r="K22" s="2252"/>
      <c r="L22" s="2252"/>
      <c r="M22" s="2252"/>
      <c r="N22" s="2252"/>
      <c r="O22" s="2252"/>
      <c r="P22" s="2252"/>
      <c r="Q22" s="2252"/>
      <c r="R22" s="2250"/>
      <c r="S22" s="2250"/>
      <c r="T22" s="2250"/>
      <c r="U22" s="2250"/>
      <c r="V22" s="2250"/>
      <c r="W22" s="2250"/>
      <c r="X22" s="2250"/>
      <c r="Y22" s="2250"/>
      <c r="Z22" s="2250"/>
      <c r="AA22" s="2250"/>
      <c r="AB22" s="2250"/>
      <c r="AC22" s="2250"/>
    </row>
    <row r="23" spans="1:29" ht="39.75" customHeight="1">
      <c r="A23" s="1620"/>
      <c r="B23" s="2246"/>
      <c r="C23" s="2253"/>
      <c r="D23" s="2253"/>
      <c r="E23" s="2253"/>
      <c r="F23" s="2253"/>
      <c r="G23" s="2253"/>
      <c r="H23" s="2253"/>
      <c r="I23" s="2253"/>
      <c r="J23" s="2253"/>
      <c r="K23" s="2253"/>
      <c r="L23" s="2253"/>
      <c r="M23" s="2253"/>
      <c r="N23" s="2253"/>
      <c r="O23" s="2253"/>
      <c r="P23" s="2253"/>
      <c r="Q23" s="2253"/>
      <c r="R23" s="2253"/>
      <c r="S23" s="2253"/>
      <c r="T23" s="2253"/>
      <c r="U23" s="2253"/>
      <c r="V23" s="2253"/>
      <c r="W23" s="2253"/>
      <c r="X23" s="2253"/>
      <c r="Y23" s="2253"/>
      <c r="Z23" s="2253"/>
      <c r="AA23" s="2253"/>
      <c r="AB23" s="2253"/>
      <c r="AC23" s="2253"/>
    </row>
    <row r="24" spans="1:29" ht="23.25" customHeight="1">
      <c r="A24" s="969">
        <v>7</v>
      </c>
      <c r="B24" s="971"/>
      <c r="C24" s="2252"/>
      <c r="D24" s="2252"/>
      <c r="E24" s="2252"/>
      <c r="F24" s="2252"/>
      <c r="G24" s="2252"/>
      <c r="H24" s="2252"/>
      <c r="I24" s="2252"/>
      <c r="J24" s="2252"/>
      <c r="K24" s="2252"/>
      <c r="L24" s="2252"/>
      <c r="M24" s="2252"/>
      <c r="N24" s="2252"/>
      <c r="O24" s="2252"/>
      <c r="P24" s="2252"/>
      <c r="Q24" s="2252"/>
      <c r="R24" s="2250"/>
      <c r="S24" s="2250"/>
      <c r="T24" s="2250"/>
      <c r="U24" s="2250"/>
      <c r="V24" s="2250"/>
      <c r="W24" s="2250"/>
      <c r="X24" s="2250"/>
      <c r="Y24" s="2250"/>
      <c r="Z24" s="2250"/>
      <c r="AA24" s="2250"/>
      <c r="AB24" s="2250"/>
      <c r="AC24" s="2250"/>
    </row>
    <row r="25" spans="1:29" ht="39.75" customHeight="1">
      <c r="A25" s="1620"/>
      <c r="B25" s="2246"/>
      <c r="C25" s="2253"/>
      <c r="D25" s="2253"/>
      <c r="E25" s="2253"/>
      <c r="F25" s="2253"/>
      <c r="G25" s="2253"/>
      <c r="H25" s="2253"/>
      <c r="I25" s="2253"/>
      <c r="J25" s="2253"/>
      <c r="K25" s="2253"/>
      <c r="L25" s="2253"/>
      <c r="M25" s="2253"/>
      <c r="N25" s="2253"/>
      <c r="O25" s="2253"/>
      <c r="P25" s="2253"/>
      <c r="Q25" s="2253"/>
      <c r="R25" s="2253"/>
      <c r="S25" s="2253"/>
      <c r="T25" s="2253"/>
      <c r="U25" s="2253"/>
      <c r="V25" s="2253"/>
      <c r="W25" s="2253"/>
      <c r="X25" s="2253"/>
      <c r="Y25" s="2253"/>
      <c r="Z25" s="2253"/>
      <c r="AA25" s="2253"/>
      <c r="AB25" s="2253"/>
      <c r="AC25" s="2253"/>
    </row>
    <row r="26" spans="1:29" ht="23.25" customHeight="1">
      <c r="A26" s="969">
        <v>8</v>
      </c>
      <c r="B26" s="971"/>
      <c r="C26" s="2252"/>
      <c r="D26" s="2252"/>
      <c r="E26" s="2252"/>
      <c r="F26" s="2252"/>
      <c r="G26" s="2252"/>
      <c r="H26" s="2252"/>
      <c r="I26" s="2252"/>
      <c r="J26" s="2252"/>
      <c r="K26" s="2252"/>
      <c r="L26" s="2252"/>
      <c r="M26" s="2252"/>
      <c r="N26" s="2252"/>
      <c r="O26" s="2252"/>
      <c r="P26" s="2252"/>
      <c r="Q26" s="2252"/>
      <c r="R26" s="2250"/>
      <c r="S26" s="2250"/>
      <c r="T26" s="2250"/>
      <c r="U26" s="2250"/>
      <c r="V26" s="2250"/>
      <c r="W26" s="2250"/>
      <c r="X26" s="2250"/>
      <c r="Y26" s="2250"/>
      <c r="Z26" s="2250"/>
      <c r="AA26" s="2250"/>
      <c r="AB26" s="2250"/>
      <c r="AC26" s="2250"/>
    </row>
    <row r="27" spans="1:29" ht="39.75" customHeight="1">
      <c r="A27" s="1620"/>
      <c r="B27" s="2246"/>
      <c r="C27" s="2253"/>
      <c r="D27" s="2253"/>
      <c r="E27" s="2253"/>
      <c r="F27" s="2253"/>
      <c r="G27" s="2253"/>
      <c r="H27" s="2253"/>
      <c r="I27" s="2253"/>
      <c r="J27" s="2253"/>
      <c r="K27" s="2253"/>
      <c r="L27" s="2253"/>
      <c r="M27" s="2253"/>
      <c r="N27" s="2253"/>
      <c r="O27" s="2253"/>
      <c r="P27" s="2253"/>
      <c r="Q27" s="2253"/>
      <c r="R27" s="2253"/>
      <c r="S27" s="2253"/>
      <c r="T27" s="2253"/>
      <c r="U27" s="2253"/>
      <c r="V27" s="2253"/>
      <c r="W27" s="2253"/>
      <c r="X27" s="2253"/>
      <c r="Y27" s="2253"/>
      <c r="Z27" s="2253"/>
      <c r="AA27" s="2253"/>
      <c r="AB27" s="2253"/>
      <c r="AC27" s="2253"/>
    </row>
    <row r="28" spans="1:29" ht="23.25" customHeight="1">
      <c r="A28" s="969">
        <v>9</v>
      </c>
      <c r="B28" s="971"/>
      <c r="C28" s="2252"/>
      <c r="D28" s="2252"/>
      <c r="E28" s="2252"/>
      <c r="F28" s="2252"/>
      <c r="G28" s="2252"/>
      <c r="H28" s="2252"/>
      <c r="I28" s="2252"/>
      <c r="J28" s="2252"/>
      <c r="K28" s="2252"/>
      <c r="L28" s="2252"/>
      <c r="M28" s="2252"/>
      <c r="N28" s="2252"/>
      <c r="O28" s="2252"/>
      <c r="P28" s="2252"/>
      <c r="Q28" s="2252"/>
      <c r="R28" s="2250"/>
      <c r="S28" s="2250"/>
      <c r="T28" s="2250"/>
      <c r="U28" s="2250"/>
      <c r="V28" s="2250"/>
      <c r="W28" s="2250"/>
      <c r="X28" s="2250"/>
      <c r="Y28" s="2250"/>
      <c r="Z28" s="2250"/>
      <c r="AA28" s="2250"/>
      <c r="AB28" s="2250"/>
      <c r="AC28" s="2250"/>
    </row>
    <row r="29" spans="1:29" ht="39.75" customHeight="1">
      <c r="A29" s="1620"/>
      <c r="B29" s="2246"/>
      <c r="C29" s="2253"/>
      <c r="D29" s="2253"/>
      <c r="E29" s="2253"/>
      <c r="F29" s="2253"/>
      <c r="G29" s="2253"/>
      <c r="H29" s="2253"/>
      <c r="I29" s="2253"/>
      <c r="J29" s="2253"/>
      <c r="K29" s="2253"/>
      <c r="L29" s="2253"/>
      <c r="M29" s="2253"/>
      <c r="N29" s="2253"/>
      <c r="O29" s="2253"/>
      <c r="P29" s="2253"/>
      <c r="Q29" s="2253"/>
      <c r="R29" s="2253"/>
      <c r="S29" s="2253"/>
      <c r="T29" s="2253"/>
      <c r="U29" s="2253"/>
      <c r="V29" s="2253"/>
      <c r="W29" s="2253"/>
      <c r="X29" s="2253"/>
      <c r="Y29" s="2253"/>
      <c r="Z29" s="2253"/>
      <c r="AA29" s="2253"/>
      <c r="AB29" s="2253"/>
      <c r="AC29" s="2253"/>
    </row>
    <row r="30" spans="1:29" ht="23.25" customHeight="1">
      <c r="A30" s="969">
        <v>10</v>
      </c>
      <c r="B30" s="971"/>
      <c r="C30" s="2252"/>
      <c r="D30" s="2252"/>
      <c r="E30" s="2252"/>
      <c r="F30" s="2252"/>
      <c r="G30" s="2252"/>
      <c r="H30" s="2252"/>
      <c r="I30" s="2252"/>
      <c r="J30" s="2252"/>
      <c r="K30" s="2252"/>
      <c r="L30" s="2252"/>
      <c r="M30" s="2252"/>
      <c r="N30" s="2252"/>
      <c r="O30" s="2252"/>
      <c r="P30" s="2252"/>
      <c r="Q30" s="2252"/>
      <c r="R30" s="2250"/>
      <c r="S30" s="2250"/>
      <c r="T30" s="2250"/>
      <c r="U30" s="2250"/>
      <c r="V30" s="2250"/>
      <c r="W30" s="2250"/>
      <c r="X30" s="2250"/>
      <c r="Y30" s="2250"/>
      <c r="Z30" s="2250"/>
      <c r="AA30" s="2250"/>
      <c r="AB30" s="2250"/>
      <c r="AC30" s="2250"/>
    </row>
    <row r="31" spans="1:29" ht="39.75" customHeight="1">
      <c r="A31" s="1620"/>
      <c r="B31" s="2246"/>
      <c r="C31" s="2253"/>
      <c r="D31" s="2253"/>
      <c r="E31" s="2253"/>
      <c r="F31" s="2253"/>
      <c r="G31" s="2253"/>
      <c r="H31" s="2253"/>
      <c r="I31" s="2253"/>
      <c r="J31" s="2253"/>
      <c r="K31" s="2253"/>
      <c r="L31" s="2253"/>
      <c r="M31" s="2253"/>
      <c r="N31" s="2253"/>
      <c r="O31" s="2253"/>
      <c r="P31" s="2253"/>
      <c r="Q31" s="2253"/>
      <c r="R31" s="2253"/>
      <c r="S31" s="2253"/>
      <c r="T31" s="2253"/>
      <c r="U31" s="2253"/>
      <c r="V31" s="2253"/>
      <c r="W31" s="2253"/>
      <c r="X31" s="2253"/>
      <c r="Y31" s="2253"/>
      <c r="Z31" s="2253"/>
      <c r="AA31" s="2253"/>
      <c r="AB31" s="2253"/>
      <c r="AC31" s="2253"/>
    </row>
    <row r="32" spans="1:29" s="643" customFormat="1" ht="23.25" customHeight="1">
      <c r="A32" s="969">
        <v>11</v>
      </c>
      <c r="B32" s="971"/>
      <c r="C32" s="2249"/>
      <c r="D32" s="2249"/>
      <c r="E32" s="2249"/>
      <c r="F32" s="2249"/>
      <c r="G32" s="2249"/>
      <c r="H32" s="2249"/>
      <c r="I32" s="2249"/>
      <c r="J32" s="2249"/>
      <c r="K32" s="2249"/>
      <c r="L32" s="2249"/>
      <c r="M32" s="2249"/>
      <c r="N32" s="2249"/>
      <c r="O32" s="2249"/>
      <c r="P32" s="2249"/>
      <c r="Q32" s="2249"/>
      <c r="R32" s="2250"/>
      <c r="S32" s="2250"/>
      <c r="T32" s="2250"/>
      <c r="U32" s="2250"/>
      <c r="V32" s="2250"/>
      <c r="W32" s="2250"/>
      <c r="X32" s="2250"/>
      <c r="Y32" s="2250"/>
      <c r="Z32" s="2250"/>
      <c r="AA32" s="2250"/>
      <c r="AB32" s="2250"/>
      <c r="AC32" s="2250"/>
    </row>
    <row r="33" spans="1:29" s="643" customFormat="1" ht="39.75" customHeight="1">
      <c r="A33" s="1620"/>
      <c r="B33" s="2246"/>
      <c r="C33" s="2251"/>
      <c r="D33" s="2251"/>
      <c r="E33" s="2251"/>
      <c r="F33" s="2251"/>
      <c r="G33" s="2251"/>
      <c r="H33" s="2251"/>
      <c r="I33" s="2251"/>
      <c r="J33" s="2251"/>
      <c r="K33" s="2251"/>
      <c r="L33" s="2251"/>
      <c r="M33" s="2251"/>
      <c r="N33" s="2251"/>
      <c r="O33" s="2251"/>
      <c r="P33" s="2251"/>
      <c r="Q33" s="2251"/>
      <c r="R33" s="2251"/>
      <c r="S33" s="2251"/>
      <c r="T33" s="2251"/>
      <c r="U33" s="2251"/>
      <c r="V33" s="2251"/>
      <c r="W33" s="2251"/>
      <c r="X33" s="2251"/>
      <c r="Y33" s="2251"/>
      <c r="Z33" s="2251"/>
      <c r="AA33" s="2251"/>
      <c r="AB33" s="2251"/>
      <c r="AC33" s="2251"/>
    </row>
    <row r="34" spans="1:29" s="643" customFormat="1" ht="23.25" customHeight="1">
      <c r="A34" s="969">
        <v>12</v>
      </c>
      <c r="B34" s="971"/>
      <c r="C34" s="2249"/>
      <c r="D34" s="2249"/>
      <c r="E34" s="2249"/>
      <c r="F34" s="2249"/>
      <c r="G34" s="2249"/>
      <c r="H34" s="2249"/>
      <c r="I34" s="2249"/>
      <c r="J34" s="2249"/>
      <c r="K34" s="2249"/>
      <c r="L34" s="2249"/>
      <c r="M34" s="2249"/>
      <c r="N34" s="2249"/>
      <c r="O34" s="2249"/>
      <c r="P34" s="2249"/>
      <c r="Q34" s="2249"/>
      <c r="R34" s="2250"/>
      <c r="S34" s="2250"/>
      <c r="T34" s="2250"/>
      <c r="U34" s="2250"/>
      <c r="V34" s="2250"/>
      <c r="W34" s="2250"/>
      <c r="X34" s="2250"/>
      <c r="Y34" s="2250"/>
      <c r="Z34" s="2250"/>
      <c r="AA34" s="2250"/>
      <c r="AB34" s="2250"/>
      <c r="AC34" s="2250"/>
    </row>
    <row r="35" spans="1:29" s="643" customFormat="1" ht="39.75" customHeight="1">
      <c r="A35" s="1620"/>
      <c r="B35" s="2246"/>
      <c r="C35" s="2251"/>
      <c r="D35" s="2251"/>
      <c r="E35" s="2251"/>
      <c r="F35" s="2251"/>
      <c r="G35" s="2251"/>
      <c r="H35" s="2251"/>
      <c r="I35" s="2251"/>
      <c r="J35" s="2251"/>
      <c r="K35" s="2251"/>
      <c r="L35" s="2251"/>
      <c r="M35" s="2251"/>
      <c r="N35" s="2251"/>
      <c r="O35" s="2251"/>
      <c r="P35" s="2251"/>
      <c r="Q35" s="2251"/>
      <c r="R35" s="2251"/>
      <c r="S35" s="2251"/>
      <c r="T35" s="2251"/>
      <c r="U35" s="2251"/>
      <c r="V35" s="2251"/>
      <c r="W35" s="2251"/>
      <c r="X35" s="2251"/>
      <c r="Y35" s="2251"/>
      <c r="Z35" s="2251"/>
      <c r="AA35" s="2251"/>
      <c r="AB35" s="2251"/>
      <c r="AC35" s="2251"/>
    </row>
    <row r="36" spans="1:29" s="643" customFormat="1" ht="23.25" customHeight="1">
      <c r="A36" s="969">
        <v>13</v>
      </c>
      <c r="B36" s="971"/>
      <c r="C36" s="2249"/>
      <c r="D36" s="2249"/>
      <c r="E36" s="2249"/>
      <c r="F36" s="2249"/>
      <c r="G36" s="2249"/>
      <c r="H36" s="2249"/>
      <c r="I36" s="2249"/>
      <c r="J36" s="2249"/>
      <c r="K36" s="2249"/>
      <c r="L36" s="2249"/>
      <c r="M36" s="2249"/>
      <c r="N36" s="2249"/>
      <c r="O36" s="2249"/>
      <c r="P36" s="2249"/>
      <c r="Q36" s="2249"/>
      <c r="R36" s="2250"/>
      <c r="S36" s="2250"/>
      <c r="T36" s="2250"/>
      <c r="U36" s="2250"/>
      <c r="V36" s="2250"/>
      <c r="W36" s="2250"/>
      <c r="X36" s="2250"/>
      <c r="Y36" s="2250"/>
      <c r="Z36" s="2250"/>
      <c r="AA36" s="2250"/>
      <c r="AB36" s="2250"/>
      <c r="AC36" s="2250"/>
    </row>
    <row r="37" spans="1:29" s="643" customFormat="1" ht="39.75" customHeight="1">
      <c r="A37" s="1620"/>
      <c r="B37" s="2246"/>
      <c r="C37" s="2251"/>
      <c r="D37" s="2251"/>
      <c r="E37" s="2251"/>
      <c r="F37" s="2251"/>
      <c r="G37" s="2251"/>
      <c r="H37" s="2251"/>
      <c r="I37" s="2251"/>
      <c r="J37" s="2251"/>
      <c r="K37" s="2251"/>
      <c r="L37" s="2251"/>
      <c r="M37" s="2251"/>
      <c r="N37" s="2251"/>
      <c r="O37" s="2251"/>
      <c r="P37" s="2251"/>
      <c r="Q37" s="2251"/>
      <c r="R37" s="2251"/>
      <c r="S37" s="2251"/>
      <c r="T37" s="2251"/>
      <c r="U37" s="2251"/>
      <c r="V37" s="2251"/>
      <c r="W37" s="2251"/>
      <c r="X37" s="2251"/>
      <c r="Y37" s="2251"/>
      <c r="Z37" s="2251"/>
      <c r="AA37" s="2251"/>
      <c r="AB37" s="2251"/>
      <c r="AC37" s="2251"/>
    </row>
    <row r="38" spans="1:29" s="643" customFormat="1" ht="23.25" customHeight="1">
      <c r="A38" s="969">
        <v>14</v>
      </c>
      <c r="B38" s="971"/>
      <c r="C38" s="2249"/>
      <c r="D38" s="2249"/>
      <c r="E38" s="2249"/>
      <c r="F38" s="2249"/>
      <c r="G38" s="2249"/>
      <c r="H38" s="2249"/>
      <c r="I38" s="2249"/>
      <c r="J38" s="2249"/>
      <c r="K38" s="2249"/>
      <c r="L38" s="2249"/>
      <c r="M38" s="2249"/>
      <c r="N38" s="2249"/>
      <c r="O38" s="2249"/>
      <c r="P38" s="2249"/>
      <c r="Q38" s="2249"/>
      <c r="R38" s="2250"/>
      <c r="S38" s="2250"/>
      <c r="T38" s="2250"/>
      <c r="U38" s="2250"/>
      <c r="V38" s="2250"/>
      <c r="W38" s="2250"/>
      <c r="X38" s="2250"/>
      <c r="Y38" s="2250"/>
      <c r="Z38" s="2250"/>
      <c r="AA38" s="2250"/>
      <c r="AB38" s="2250"/>
      <c r="AC38" s="2250"/>
    </row>
    <row r="39" spans="1:29" s="643" customFormat="1" ht="39.75" customHeight="1">
      <c r="A39" s="1620"/>
      <c r="B39" s="2246"/>
      <c r="C39" s="2251"/>
      <c r="D39" s="2251"/>
      <c r="E39" s="2251"/>
      <c r="F39" s="2251"/>
      <c r="G39" s="2251"/>
      <c r="H39" s="2251"/>
      <c r="I39" s="2251"/>
      <c r="J39" s="2251"/>
      <c r="K39" s="2251"/>
      <c r="L39" s="2251"/>
      <c r="M39" s="2251"/>
      <c r="N39" s="2251"/>
      <c r="O39" s="2251"/>
      <c r="P39" s="2251"/>
      <c r="Q39" s="2251"/>
      <c r="R39" s="2251"/>
      <c r="S39" s="2251"/>
      <c r="T39" s="2251"/>
      <c r="U39" s="2251"/>
      <c r="V39" s="2251"/>
      <c r="W39" s="2251"/>
      <c r="X39" s="2251"/>
      <c r="Y39" s="2251"/>
      <c r="Z39" s="2251"/>
      <c r="AA39" s="2251"/>
      <c r="AB39" s="2251"/>
      <c r="AC39" s="2251"/>
    </row>
    <row r="40" spans="1:29" s="643" customFormat="1" ht="23.25" customHeight="1">
      <c r="A40" s="969">
        <v>15</v>
      </c>
      <c r="B40" s="971"/>
      <c r="C40" s="2249"/>
      <c r="D40" s="2249"/>
      <c r="E40" s="2249"/>
      <c r="F40" s="2249"/>
      <c r="G40" s="2249"/>
      <c r="H40" s="2249"/>
      <c r="I40" s="2249"/>
      <c r="J40" s="2249"/>
      <c r="K40" s="2249"/>
      <c r="L40" s="2249"/>
      <c r="M40" s="2249"/>
      <c r="N40" s="2249"/>
      <c r="O40" s="2249"/>
      <c r="P40" s="2249"/>
      <c r="Q40" s="2249"/>
      <c r="R40" s="2250"/>
      <c r="S40" s="2250"/>
      <c r="T40" s="2250"/>
      <c r="U40" s="2250"/>
      <c r="V40" s="2250"/>
      <c r="W40" s="2250"/>
      <c r="X40" s="2250"/>
      <c r="Y40" s="2250"/>
      <c r="Z40" s="2250"/>
      <c r="AA40" s="2250"/>
      <c r="AB40" s="2250"/>
      <c r="AC40" s="2250"/>
    </row>
    <row r="41" spans="1:29" s="643" customFormat="1" ht="39.75" customHeight="1">
      <c r="A41" s="1620"/>
      <c r="B41" s="2246"/>
      <c r="C41" s="2251"/>
      <c r="D41" s="2251"/>
      <c r="E41" s="2251"/>
      <c r="F41" s="2251"/>
      <c r="G41" s="2251"/>
      <c r="H41" s="2251"/>
      <c r="I41" s="2251"/>
      <c r="J41" s="2251"/>
      <c r="K41" s="2251"/>
      <c r="L41" s="2251"/>
      <c r="M41" s="2251"/>
      <c r="N41" s="2251"/>
      <c r="O41" s="2251"/>
      <c r="P41" s="2251"/>
      <c r="Q41" s="2251"/>
      <c r="R41" s="2251"/>
      <c r="S41" s="2251"/>
      <c r="T41" s="2251"/>
      <c r="U41" s="2251"/>
      <c r="V41" s="2251"/>
      <c r="W41" s="2251"/>
      <c r="X41" s="2251"/>
      <c r="Y41" s="2251"/>
      <c r="Z41" s="2251"/>
      <c r="AA41" s="2251"/>
      <c r="AB41" s="2251"/>
      <c r="AC41" s="2251"/>
    </row>
    <row r="42" spans="1:29" s="643" customFormat="1" ht="23.25" customHeight="1">
      <c r="A42" s="969">
        <v>16</v>
      </c>
      <c r="B42" s="971"/>
      <c r="C42" s="2252"/>
      <c r="D42" s="2252"/>
      <c r="E42" s="2252"/>
      <c r="F42" s="2252"/>
      <c r="G42" s="2252"/>
      <c r="H42" s="2252"/>
      <c r="I42" s="2252"/>
      <c r="J42" s="2252"/>
      <c r="K42" s="2252"/>
      <c r="L42" s="2252"/>
      <c r="M42" s="2252"/>
      <c r="N42" s="2252"/>
      <c r="O42" s="2252"/>
      <c r="P42" s="2252"/>
      <c r="Q42" s="2252"/>
      <c r="R42" s="2250"/>
      <c r="S42" s="2250"/>
      <c r="T42" s="2250"/>
      <c r="U42" s="2250"/>
      <c r="V42" s="2250"/>
      <c r="W42" s="2250"/>
      <c r="X42" s="2250"/>
      <c r="Y42" s="2250"/>
      <c r="Z42" s="2250"/>
      <c r="AA42" s="2250"/>
      <c r="AB42" s="2250"/>
      <c r="AC42" s="2250"/>
    </row>
    <row r="43" spans="1:29" s="643" customFormat="1" ht="39.75" customHeight="1">
      <c r="A43" s="1620"/>
      <c r="B43" s="2246"/>
      <c r="C43" s="2253"/>
      <c r="D43" s="2253"/>
      <c r="E43" s="2253"/>
      <c r="F43" s="2253"/>
      <c r="G43" s="2253"/>
      <c r="H43" s="2253"/>
      <c r="I43" s="2253"/>
      <c r="J43" s="2253"/>
      <c r="K43" s="2253"/>
      <c r="L43" s="2253"/>
      <c r="M43" s="2253"/>
      <c r="N43" s="2253"/>
      <c r="O43" s="2253"/>
      <c r="P43" s="2253"/>
      <c r="Q43" s="2253"/>
      <c r="R43" s="2253"/>
      <c r="S43" s="2253"/>
      <c r="T43" s="2253"/>
      <c r="U43" s="2253"/>
      <c r="V43" s="2253"/>
      <c r="W43" s="2253"/>
      <c r="X43" s="2253"/>
      <c r="Y43" s="2253"/>
      <c r="Z43" s="2253"/>
      <c r="AA43" s="2253"/>
      <c r="AB43" s="2253"/>
      <c r="AC43" s="2253"/>
    </row>
    <row r="44" spans="1:29" s="643" customFormat="1" ht="23.25" customHeight="1">
      <c r="A44" s="969">
        <v>17</v>
      </c>
      <c r="B44" s="971"/>
      <c r="C44" s="2252"/>
      <c r="D44" s="2252"/>
      <c r="E44" s="2252"/>
      <c r="F44" s="2252"/>
      <c r="G44" s="2252"/>
      <c r="H44" s="2252"/>
      <c r="I44" s="2252"/>
      <c r="J44" s="2252"/>
      <c r="K44" s="2252"/>
      <c r="L44" s="2252"/>
      <c r="M44" s="2252"/>
      <c r="N44" s="2252"/>
      <c r="O44" s="2252"/>
      <c r="P44" s="2252"/>
      <c r="Q44" s="2252"/>
      <c r="R44" s="2250"/>
      <c r="S44" s="2250"/>
      <c r="T44" s="2250"/>
      <c r="U44" s="2250"/>
      <c r="V44" s="2250"/>
      <c r="W44" s="2250"/>
      <c r="X44" s="2250"/>
      <c r="Y44" s="2250"/>
      <c r="Z44" s="2250"/>
      <c r="AA44" s="2250"/>
      <c r="AB44" s="2250"/>
      <c r="AC44" s="2250"/>
    </row>
    <row r="45" spans="1:29" s="643" customFormat="1" ht="39.75" customHeight="1">
      <c r="A45" s="1620"/>
      <c r="B45" s="2246"/>
      <c r="C45" s="2253"/>
      <c r="D45" s="2253"/>
      <c r="E45" s="2253"/>
      <c r="F45" s="2253"/>
      <c r="G45" s="2253"/>
      <c r="H45" s="2253"/>
      <c r="I45" s="2253"/>
      <c r="J45" s="2253"/>
      <c r="K45" s="2253"/>
      <c r="L45" s="2253"/>
      <c r="M45" s="2253"/>
      <c r="N45" s="2253"/>
      <c r="O45" s="2253"/>
      <c r="P45" s="2253"/>
      <c r="Q45" s="2253"/>
      <c r="R45" s="2253"/>
      <c r="S45" s="2253"/>
      <c r="T45" s="2253"/>
      <c r="U45" s="2253"/>
      <c r="V45" s="2253"/>
      <c r="W45" s="2253"/>
      <c r="X45" s="2253"/>
      <c r="Y45" s="2253"/>
      <c r="Z45" s="2253"/>
      <c r="AA45" s="2253"/>
      <c r="AB45" s="2253"/>
      <c r="AC45" s="2253"/>
    </row>
    <row r="46" spans="1:29" s="643" customFormat="1" ht="23.25" customHeight="1">
      <c r="A46" s="969">
        <v>18</v>
      </c>
      <c r="B46" s="971"/>
      <c r="C46" s="2252"/>
      <c r="D46" s="2252"/>
      <c r="E46" s="2252"/>
      <c r="F46" s="2252"/>
      <c r="G46" s="2252"/>
      <c r="H46" s="2252"/>
      <c r="I46" s="2252"/>
      <c r="J46" s="2252"/>
      <c r="K46" s="2252"/>
      <c r="L46" s="2252"/>
      <c r="M46" s="2252"/>
      <c r="N46" s="2252"/>
      <c r="O46" s="2252"/>
      <c r="P46" s="2252"/>
      <c r="Q46" s="2252"/>
      <c r="R46" s="2250"/>
      <c r="S46" s="2250"/>
      <c r="T46" s="2250"/>
      <c r="U46" s="2250"/>
      <c r="V46" s="2250"/>
      <c r="W46" s="2250"/>
      <c r="X46" s="2250"/>
      <c r="Y46" s="2250"/>
      <c r="Z46" s="2250"/>
      <c r="AA46" s="2250"/>
      <c r="AB46" s="2250"/>
      <c r="AC46" s="2250"/>
    </row>
    <row r="47" spans="1:29" s="643" customFormat="1" ht="39.75" customHeight="1">
      <c r="A47" s="1620"/>
      <c r="B47" s="2246"/>
      <c r="C47" s="2253"/>
      <c r="D47" s="2253"/>
      <c r="E47" s="2253"/>
      <c r="F47" s="2253"/>
      <c r="G47" s="2253"/>
      <c r="H47" s="2253"/>
      <c r="I47" s="2253"/>
      <c r="J47" s="2253"/>
      <c r="K47" s="2253"/>
      <c r="L47" s="2253"/>
      <c r="M47" s="2253"/>
      <c r="N47" s="2253"/>
      <c r="O47" s="2253"/>
      <c r="P47" s="2253"/>
      <c r="Q47" s="2253"/>
      <c r="R47" s="2253"/>
      <c r="S47" s="2253"/>
      <c r="T47" s="2253"/>
      <c r="U47" s="2253"/>
      <c r="V47" s="2253"/>
      <c r="W47" s="2253"/>
      <c r="X47" s="2253"/>
      <c r="Y47" s="2253"/>
      <c r="Z47" s="2253"/>
      <c r="AA47" s="2253"/>
      <c r="AB47" s="2253"/>
      <c r="AC47" s="2253"/>
    </row>
    <row r="48" spans="1:29" s="643" customFormat="1" ht="23.25" customHeight="1">
      <c r="A48" s="969">
        <v>19</v>
      </c>
      <c r="B48" s="971"/>
      <c r="C48" s="2252"/>
      <c r="D48" s="2252"/>
      <c r="E48" s="2252"/>
      <c r="F48" s="2252"/>
      <c r="G48" s="2252"/>
      <c r="H48" s="2252"/>
      <c r="I48" s="2252"/>
      <c r="J48" s="2252"/>
      <c r="K48" s="2252"/>
      <c r="L48" s="2252"/>
      <c r="M48" s="2252"/>
      <c r="N48" s="2252"/>
      <c r="O48" s="2252"/>
      <c r="P48" s="2252"/>
      <c r="Q48" s="2252"/>
      <c r="R48" s="2250"/>
      <c r="S48" s="2250"/>
      <c r="T48" s="2250"/>
      <c r="U48" s="2250"/>
      <c r="V48" s="2250"/>
      <c r="W48" s="2250"/>
      <c r="X48" s="2250"/>
      <c r="Y48" s="2250"/>
      <c r="Z48" s="2250"/>
      <c r="AA48" s="2250"/>
      <c r="AB48" s="2250"/>
      <c r="AC48" s="2250"/>
    </row>
    <row r="49" spans="1:29" s="643" customFormat="1" ht="39.75" customHeight="1">
      <c r="A49" s="1620"/>
      <c r="B49" s="2246"/>
      <c r="C49" s="2253"/>
      <c r="D49" s="2253"/>
      <c r="E49" s="2253"/>
      <c r="F49" s="2253"/>
      <c r="G49" s="2253"/>
      <c r="H49" s="2253"/>
      <c r="I49" s="2253"/>
      <c r="J49" s="2253"/>
      <c r="K49" s="2253"/>
      <c r="L49" s="2253"/>
      <c r="M49" s="2253"/>
      <c r="N49" s="2253"/>
      <c r="O49" s="2253"/>
      <c r="P49" s="2253"/>
      <c r="Q49" s="2253"/>
      <c r="R49" s="2253"/>
      <c r="S49" s="2253"/>
      <c r="T49" s="2253"/>
      <c r="U49" s="2253"/>
      <c r="V49" s="2253"/>
      <c r="W49" s="2253"/>
      <c r="X49" s="2253"/>
      <c r="Y49" s="2253"/>
      <c r="Z49" s="2253"/>
      <c r="AA49" s="2253"/>
      <c r="AB49" s="2253"/>
      <c r="AC49" s="2253"/>
    </row>
    <row r="50" spans="1:29" s="643" customFormat="1" ht="23.25" customHeight="1">
      <c r="A50" s="969">
        <v>20</v>
      </c>
      <c r="B50" s="971"/>
      <c r="C50" s="2252"/>
      <c r="D50" s="2252"/>
      <c r="E50" s="2252"/>
      <c r="F50" s="2252"/>
      <c r="G50" s="2252"/>
      <c r="H50" s="2252"/>
      <c r="I50" s="2252"/>
      <c r="J50" s="2252"/>
      <c r="K50" s="2252"/>
      <c r="L50" s="2252"/>
      <c r="M50" s="2252"/>
      <c r="N50" s="2252"/>
      <c r="O50" s="2252"/>
      <c r="P50" s="2252"/>
      <c r="Q50" s="2252"/>
      <c r="R50" s="2250"/>
      <c r="S50" s="2250"/>
      <c r="T50" s="2250"/>
      <c r="U50" s="2250"/>
      <c r="V50" s="2250"/>
      <c r="W50" s="2250"/>
      <c r="X50" s="2250"/>
      <c r="Y50" s="2250"/>
      <c r="Z50" s="2250"/>
      <c r="AA50" s="2250"/>
      <c r="AB50" s="2250"/>
      <c r="AC50" s="2250"/>
    </row>
    <row r="51" spans="1:29" s="643" customFormat="1" ht="39.75" customHeight="1">
      <c r="A51" s="1620"/>
      <c r="B51" s="2246"/>
      <c r="C51" s="2253"/>
      <c r="D51" s="2253"/>
      <c r="E51" s="2253"/>
      <c r="F51" s="2253"/>
      <c r="G51" s="2253"/>
      <c r="H51" s="2253"/>
      <c r="I51" s="2253"/>
      <c r="J51" s="2253"/>
      <c r="K51" s="2253"/>
      <c r="L51" s="2253"/>
      <c r="M51" s="2253"/>
      <c r="N51" s="2253"/>
      <c r="O51" s="2253"/>
      <c r="P51" s="2253"/>
      <c r="Q51" s="2253"/>
      <c r="R51" s="2253"/>
      <c r="S51" s="2253"/>
      <c r="T51" s="2253"/>
      <c r="U51" s="2253"/>
      <c r="V51" s="2253"/>
      <c r="W51" s="2253"/>
      <c r="X51" s="2253"/>
      <c r="Y51" s="2253"/>
      <c r="Z51" s="2253"/>
      <c r="AA51" s="2253"/>
      <c r="AB51" s="2253"/>
      <c r="AC51" s="2253"/>
    </row>
    <row r="52" spans="1:29" ht="15" customHeight="1"/>
    <row r="53" spans="1:29" ht="15" customHeight="1"/>
    <row r="54" spans="1:29" ht="15" customHeight="1"/>
    <row r="55" spans="1:29" ht="15" customHeight="1"/>
    <row r="56" spans="1:29" ht="15" customHeight="1"/>
    <row r="57" spans="1:29" ht="15" customHeight="1"/>
    <row r="58" spans="1:29" ht="15" customHeight="1"/>
    <row r="59" spans="1:29" ht="15" customHeight="1"/>
    <row r="60" spans="1:29" ht="15" customHeight="1"/>
    <row r="61" spans="1:29" ht="15" customHeight="1"/>
    <row r="62" spans="1:29" ht="15" customHeight="1"/>
    <row r="63" spans="1:29" ht="15" customHeight="1"/>
    <row r="64" spans="1:29"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sheetData>
  <sheetProtection sheet="1" objects="1" scenarios="1"/>
  <mergeCells count="99">
    <mergeCell ref="K9:O9"/>
    <mergeCell ref="P9:Q9"/>
    <mergeCell ref="R9:AA9"/>
    <mergeCell ref="AB9:AC9"/>
    <mergeCell ref="A48:B49"/>
    <mergeCell ref="C48:Q48"/>
    <mergeCell ref="R48:AC48"/>
    <mergeCell ref="C49:AC49"/>
    <mergeCell ref="A40:B41"/>
    <mergeCell ref="C40:Q40"/>
    <mergeCell ref="R40:AC40"/>
    <mergeCell ref="C41:AC41"/>
    <mergeCell ref="A42:B43"/>
    <mergeCell ref="C42:Q42"/>
    <mergeCell ref="R42:AC42"/>
    <mergeCell ref="C43:AC43"/>
    <mergeCell ref="A50:B51"/>
    <mergeCell ref="C50:Q50"/>
    <mergeCell ref="R50:AC50"/>
    <mergeCell ref="C51:AC51"/>
    <mergeCell ref="A44:B45"/>
    <mergeCell ref="C44:Q44"/>
    <mergeCell ref="R44:AC44"/>
    <mergeCell ref="C45:AC45"/>
    <mergeCell ref="A46:B47"/>
    <mergeCell ref="C46:Q46"/>
    <mergeCell ref="R46:AC46"/>
    <mergeCell ref="C47:AC47"/>
    <mergeCell ref="A36:B37"/>
    <mergeCell ref="C36:Q36"/>
    <mergeCell ref="R36:AC36"/>
    <mergeCell ref="C37:AC37"/>
    <mergeCell ref="A38:B39"/>
    <mergeCell ref="C38:Q38"/>
    <mergeCell ref="R38:AC38"/>
    <mergeCell ref="C39:AC39"/>
    <mergeCell ref="A32:B33"/>
    <mergeCell ref="C32:Q32"/>
    <mergeCell ref="R32:AC32"/>
    <mergeCell ref="C33:AC33"/>
    <mergeCell ref="A34:B35"/>
    <mergeCell ref="C34:Q34"/>
    <mergeCell ref="R34:AC34"/>
    <mergeCell ref="C35:AC35"/>
    <mergeCell ref="A30:B31"/>
    <mergeCell ref="C30:Q30"/>
    <mergeCell ref="R30:AC30"/>
    <mergeCell ref="C31:AC31"/>
    <mergeCell ref="A26:B27"/>
    <mergeCell ref="C26:Q26"/>
    <mergeCell ref="R26:AC26"/>
    <mergeCell ref="C27:AC27"/>
    <mergeCell ref="A28:B29"/>
    <mergeCell ref="C28:Q28"/>
    <mergeCell ref="R28:AC28"/>
    <mergeCell ref="C29:AC29"/>
    <mergeCell ref="A22:B23"/>
    <mergeCell ref="C22:Q22"/>
    <mergeCell ref="R22:AC22"/>
    <mergeCell ref="C23:AC23"/>
    <mergeCell ref="A24:B25"/>
    <mergeCell ref="C24:Q24"/>
    <mergeCell ref="R24:AC24"/>
    <mergeCell ref="C25:AC25"/>
    <mergeCell ref="A18:B19"/>
    <mergeCell ref="C18:Q18"/>
    <mergeCell ref="R18:AC18"/>
    <mergeCell ref="C19:AC19"/>
    <mergeCell ref="A20:B21"/>
    <mergeCell ref="C20:Q20"/>
    <mergeCell ref="R20:AC20"/>
    <mergeCell ref="C21:AC21"/>
    <mergeCell ref="A14:B15"/>
    <mergeCell ref="C14:Q14"/>
    <mergeCell ref="R14:AC14"/>
    <mergeCell ref="C15:AC15"/>
    <mergeCell ref="A16:B17"/>
    <mergeCell ref="C16:Q16"/>
    <mergeCell ref="R16:AC16"/>
    <mergeCell ref="C17:AC17"/>
    <mergeCell ref="A10:B11"/>
    <mergeCell ref="C10:Q10"/>
    <mergeCell ref="R10:AC10"/>
    <mergeCell ref="C11:AC11"/>
    <mergeCell ref="A12:B13"/>
    <mergeCell ref="C12:Q12"/>
    <mergeCell ref="R12:AC12"/>
    <mergeCell ref="C13:AC13"/>
    <mergeCell ref="A2:AC2"/>
    <mergeCell ref="A5:H5"/>
    <mergeCell ref="I5:X5"/>
    <mergeCell ref="A7:F7"/>
    <mergeCell ref="G7:H7"/>
    <mergeCell ref="K7:O7"/>
    <mergeCell ref="P7:Q7"/>
    <mergeCell ref="R7:AA7"/>
    <mergeCell ref="AB7:AC7"/>
    <mergeCell ref="A4:H4"/>
    <mergeCell ref="I4:X4"/>
  </mergeCells>
  <phoneticPr fontId="1"/>
  <conditionalFormatting sqref="G7:H7 C12:AC31">
    <cfRule type="containsBlanks" dxfId="2" priority="3">
      <formula>LEN(TRIM(C7))=0</formula>
    </cfRule>
  </conditionalFormatting>
  <conditionalFormatting sqref="C33:AC33 C32:Q32 C35:AC35 C34:Q34 C37:AC37 C36:Q36 C39:AC39 C38:Q38 C41:AC41 C40:Q40 C43:AC43 C42:Q42 C45:AC45 C44:Q44 C47:AC47 C46:Q46 C49:AC49 C48:Q48 C51:AC51 C50:Q50">
    <cfRule type="containsBlanks" dxfId="1" priority="2">
      <formula>LEN(TRIM(C32))=0</formula>
    </cfRule>
  </conditionalFormatting>
  <conditionalFormatting sqref="R50:AC50 R48:AC48 R46:AC46 R44:AC44 R42:AC42 R40:AC40 R38:AC38 R36:AC36 R34:AC34 R32:AC32">
    <cfRule type="containsBlanks" dxfId="0" priority="1">
      <formula>LEN(TRIM(R32))=0</formula>
    </cfRule>
  </conditionalFormatting>
  <pageMargins left="0.98425196850393704" right="0.98425196850393704" top="0.39370078740157483" bottom="0.59055118110236227" header="0" footer="0"/>
  <pageSetup paperSize="9" scale="98" fitToWidth="0" fitToHeight="0" orientation="portrait" r:id="rId1"/>
  <rowBreaks count="1" manualBreakCount="1">
    <brk id="51" max="2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18</vt:i4>
      </vt:variant>
    </vt:vector>
  </HeadingPairs>
  <TitlesOfParts>
    <vt:vector size="35" baseType="lpstr">
      <vt:lpstr>様式5-1号</vt:lpstr>
      <vt:lpstr>様式5-2号 </vt:lpstr>
      <vt:lpstr>様式6号 </vt:lpstr>
      <vt:lpstr>様式6号別紙１</vt:lpstr>
      <vt:lpstr>様式6号別紙２</vt:lpstr>
      <vt:lpstr>様式7号（収入）</vt:lpstr>
      <vt:lpstr>様式7号（支出）</vt:lpstr>
      <vt:lpstr>様式7-２号（収入　法人用）</vt:lpstr>
      <vt:lpstr>様式7-2号（支出　法人用）</vt:lpstr>
      <vt:lpstr>様式8号</vt:lpstr>
      <vt:lpstr>様式８号別紙１</vt:lpstr>
      <vt:lpstr>様式8号別紙２</vt:lpstr>
      <vt:lpstr>様式９号</vt:lpstr>
      <vt:lpstr>様式10号</vt:lpstr>
      <vt:lpstr>様式4０号</vt:lpstr>
      <vt:lpstr>様式4０号別添</vt:lpstr>
      <vt:lpstr>様式4２号 </vt:lpstr>
      <vt:lpstr>様式10号!Print_Area</vt:lpstr>
      <vt:lpstr>様式4０号!Print_Area</vt:lpstr>
      <vt:lpstr>様式4０号別添!Print_Area</vt:lpstr>
      <vt:lpstr>'様式4２号 '!Print_Area</vt:lpstr>
      <vt:lpstr>'様式5-1号'!Print_Area</vt:lpstr>
      <vt:lpstr>'様式5-2号 '!Print_Area</vt:lpstr>
      <vt:lpstr>'様式6号 '!Print_Area</vt:lpstr>
      <vt:lpstr>様式6号別紙１!Print_Area</vt:lpstr>
      <vt:lpstr>様式6号別紙２!Print_Area</vt:lpstr>
      <vt:lpstr>'様式7-2号（支出　法人用）'!Print_Area</vt:lpstr>
      <vt:lpstr>'様式7-２号（収入　法人用）'!Print_Area</vt:lpstr>
      <vt:lpstr>'様式7号（支出）'!Print_Area</vt:lpstr>
      <vt:lpstr>'様式7号（収入）'!Print_Area</vt:lpstr>
      <vt:lpstr>様式8号!Print_Area</vt:lpstr>
      <vt:lpstr>様式8号別紙２!Print_Area</vt:lpstr>
      <vt:lpstr>様式９号!Print_Area</vt:lpstr>
      <vt:lpstr>様式4０号別添!Print_Titles</vt:lpstr>
      <vt:lpstr>様式8号!Print_Titles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2024-11-08T05:32:11Z</dcterms:created>
  <dcterms:modified xsi:type="dcterms:W3CDTF">2024-11-08T05:34:57Z</dcterms:modified>
  <cp:category/>
  <cp:contentStatus/>
</cp:coreProperties>
</file>