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7103E7E0-86A1-4135-B59E-3D5C04F71B06}"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8FFB15F_1EC6_4E5A_A2ED_017F57AE4B63_.wvu.FilterData" localSheetId="2" hidden="1">補助金支出一覧!$A$6:$I$7</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<sst xmlns="http://schemas.openxmlformats.org/spreadsheetml/2006/main" count="224" uniqueCount="132">
  <si>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</si>
  <si>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</si>
  <si>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</si>
  <si>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</si>
  <si>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</si>
  <si>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</si>
  <si>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</si>
  <si>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</si>
  <si>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</si>
  <si>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</si>
  <si>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</si>
  <si>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</si>
  <si>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</si>
  <si>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</si>
  <si>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</si>
  <si>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</si>
  <si>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</si>
  <si>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</si>
  <si>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</si>
  <si>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</si>
  <si>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</si>
  <si>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</si>
  <si>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</si>
  <si>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</si>
  <si>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</si>
  <si>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</si>
  <si>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</si>
  <si>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</si>
  <si>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</si>
  <si>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</si>
  <si>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</si>
  <si>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</si>
  <si>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</si>
  <si>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</si>
  <si>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</si>
  <si>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</si>
  <si>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</si>
  <si>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</si>
  <si>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</si>
  <si>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</si>
  <si>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</si>
  <si>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</si>
  <si>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</si>
  <si>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</si>
  <si>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</si>
  <si>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</si>
  <si>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</si>
  <si>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</si>
  <si>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</si>
  <si>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</si>
  <si>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</si>
  <si>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</si>
  <si>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</si>
  <si>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</si>
  <si>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</si>
  <si>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</si>
  <si>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</si>
  <si>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</si>
  <si>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</si>
  <si>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</si>
  <si>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</si>
  <si>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</si>
  <si>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</si>
  <si>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</si>
  <si>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</si>
  <si>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</si>
  <si>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</si>
  <si>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</si>
  <si>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</si>
  <si>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</si>
  <si>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</si>
  <si>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</si>
  <si>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</si>
  <si>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</si>
  <si>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</si>
  <si>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</si>
  <si>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</si>
  <si>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</si>
  <si>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</si>
  <si>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</si>
  <si>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</si>
  <si>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</si>
  <si>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</si>
  <si>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</si>
  <si>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</si>
  <si>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</si>
  <si>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</si>
  <si>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</si>
  <si>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</si>
  <si>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</si>
  <si>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</si>
  <si>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</si>
  <si>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</si>
  <si>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</si>
  <si>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</si>
  <si>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</si>
  <si>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</si>
  <si>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</si>
  <si>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</si>
  <si>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</si>
  <si>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</si>
  <si>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</si>
  <si>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</si>
  <si>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</si>
  <si>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</si>
  <si>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</si>
  <si>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</si>
  <si>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</si>
  <si>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</si>
  <si>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</si>
  <si>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</si>
  <si>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</si>
  <si>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</si>
  <si>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</si>
  <si>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</si>
  <si>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</si>
  <si>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</si>
  <si>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</si>
  <si>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</si>
  <si>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</si>
  <si>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</si>
  <si>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都島区役所
まちづくり推進課</t>
    <rPh sb="0" eb="2">
      <t>ミヤコジマ</t>
    </rPh>
    <rPh sb="2" eb="3">
      <t>ク</t>
    </rPh>
    <rPh sb="3" eb="4">
      <t>ヤク</t>
    </rPh>
    <rPh sb="4" eb="5">
      <t>ショ</t>
    </rPh>
    <rPh sb="11" eb="13">
      <t>スイシン</t>
    </rPh>
    <rPh sb="13" eb="14">
      <t>カ</t>
    </rPh>
    <phoneticPr fontId="3"/>
  </si>
  <si>
    <t>地域活動協議会補助金</t>
    <rPh sb="7" eb="9">
      <t>ホジョ</t>
    </rPh>
    <phoneticPr fontId="3"/>
  </si>
  <si>
    <t>桜宮地域活動協議会等</t>
    <rPh sb="0" eb="1">
      <t>サクラ</t>
    </rPh>
    <rPh sb="1" eb="2">
      <t>ミヤ</t>
    </rPh>
    <rPh sb="2" eb="4">
      <t>チイキ</t>
    </rPh>
    <rPh sb="4" eb="6">
      <t>カツドウ</t>
    </rPh>
    <rPh sb="6" eb="9">
      <t>キョウギカイ</t>
    </rPh>
    <rPh sb="9" eb="10">
      <t>トウ</t>
    </rPh>
    <phoneticPr fontId="15"/>
  </si>
  <si>
    <t>校区等地域を範囲として、特定分野の活動団体の活動対象とならない活動分野を補完しながら地域経営を行う準行政的機能を有する地域活動協議会の活動及び運営経費の一部を補助する</t>
  </si>
  <si>
    <t>H25</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</si>
  <si>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ただし、天災地変その他補助金等の交付の決定後生じたやむを得ない事情により、活動の全部又は一部を実施できないと区長が認める場合は、上記の定めによらず地域活動協議会の運営の維持に必要かつ最小限の経費に限りこれを認めることができる。</t>
    <phoneticPr fontId="2"/>
  </si>
  <si>
    <t>R5</t>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</si>
  <si>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</si>
  <si>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5" eb="7">
      <t>ヨサン</t>
    </rPh>
    <rPh sb="9" eb="11">
      <t>ヨサン</t>
    </rPh>
    <rPh sb="11" eb="13">
      <t>ゲンケイ</t>
    </rPh>
    <phoneticPr fontId="2"/>
  </si>
  <si>
    <t>令和４年度支出金額</t>
    <rPh sb="0" eb="2">
      <t>レイワ</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</si>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</sst>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indexed="10"/>
      <name val="ＭＳ Ｐゴシック"/>
      <family val="3"/>
      <charset val="128"/>
    </font>
    <font>
      <sz val="12"/>
      <name val="ＭＳ 明朝"/>
      <family val="1"/>
      <charset val="128"/>
    </font>
    <font>
      <sz val="11"/>
      <name val="ＭＳ 明朝"/>
      <family val="1"/>
      <charset val="128"/>
    </font>
    <font>
      <sz val="10"/>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3">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3" fillId="0" borderId="2" xfId="0"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0" fontId="11" fillId="0" borderId="0" xfId="0" applyFont="1" applyFill="1" applyAlignment="1" applyProtection="1">
      <alignment horizontal="left" vertical="center"/>
    </xf>
    <xf numFmtId="38" fontId="3" fillId="0" borderId="2"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0" applyFont="1" applyFill="1" applyBorder="1" applyAlignment="1">
      <alignment horizontal="left" vertical="top" wrapText="1"/>
    </xf>
    <xf numFmtId="0" fontId="16" fillId="0" borderId="0" xfId="0" applyFont="1" applyFill="1" applyAlignment="1">
      <alignment horizontal="left" vertical="center"/>
    </xf>
    <xf numFmtId="0" fontId="17" fillId="0" borderId="0" xfId="0" applyFont="1" applyFill="1" applyAlignment="1">
      <alignment vertical="center"/>
    </xf>
    <xf numFmtId="0" fontId="3" fillId="0" borderId="0" xfId="0" applyFont="1" applyFill="1" applyAlignment="1">
      <alignment vertical="center"/>
    </xf>
    <xf numFmtId="0" fontId="11" fillId="0" borderId="0" xfId="0" applyFont="1" applyFill="1" applyAlignment="1">
      <alignment horizontal="left" vertical="center"/>
    </xf>
    <xf numFmtId="38" fontId="18" fillId="0" borderId="0" xfId="4" applyFont="1" applyFill="1" applyAlignment="1">
      <alignment horizontal="left"/>
    </xf>
    <xf numFmtId="176" fontId="18" fillId="0" borderId="0" xfId="0" applyNumberFormat="1" applyFont="1" applyFill="1" applyAlignment="1">
      <alignment horizontal="right"/>
    </xf>
    <xf numFmtId="38" fontId="3" fillId="0" borderId="2" xfId="1" applyFont="1" applyFill="1" applyBorder="1" applyAlignment="1" applyProtection="1">
      <alignment horizontal="right" vertical="center" wrapText="1"/>
      <protection locked="0"/>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6"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3" fillId="0" borderId="45"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68" customWidth="1"/>
    <col min="2" max="2" width="12.5" customWidth="1"/>
    <col min="4" max="4" width="13.25" customWidth="1"/>
  </cols>
  <sheetData>
    <row r="1" spans="1:1" ht="42" x14ac:dyDescent="0.15">
      <c r="A1" s="105" t="s">
        <v>109</v>
      </c>
    </row>
    <row r="2" spans="1:1" ht="15" customHeight="1" x14ac:dyDescent="0.15">
      <c r="A2" s="116"/>
    </row>
    <row r="3" spans="1:1" ht="42" x14ac:dyDescent="0.15">
      <c r="A3" s="105" t="s">
        <v>107</v>
      </c>
    </row>
    <row r="4" spans="1:1" ht="21.2" customHeight="1" x14ac:dyDescent="0.15">
      <c r="A4" s="106"/>
    </row>
    <row r="5" spans="1:1" s="68" customFormat="1" ht="41.25" customHeight="1" x14ac:dyDescent="0.15">
      <c r="A5" s="117" t="s">
        <v>110</v>
      </c>
    </row>
    <row r="6" spans="1:1" ht="41.25" customHeight="1" x14ac:dyDescent="0.15">
      <c r="A6" s="117" t="s">
        <v>111</v>
      </c>
    </row>
    <row r="7" spans="1:1" ht="41.25" customHeight="1" x14ac:dyDescent="0.15">
      <c r="A7" s="117"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6" customFormat="1" ht="93.2" customHeight="1" x14ac:dyDescent="0.15">
      <c r="A13" s="105" t="s">
        <v>108</v>
      </c>
    </row>
    <row r="72" spans="7:7" ht="45" customHeight="1" x14ac:dyDescent="0.15">
      <c r="G72" s="119" t="s">
        <v>114</v>
      </c>
    </row>
    <row r="194" spans="10:11" ht="45" customHeight="1" x14ac:dyDescent="0.15">
      <c r="J194" s="118"/>
      <c r="K194" s="118"/>
    </row>
    <row r="228" spans="10:11" ht="45" customHeight="1" x14ac:dyDescent="0.15">
      <c r="J228" s="119" t="s">
        <v>116</v>
      </c>
      <c r="K228" s="119" t="s">
        <v>113</v>
      </c>
    </row>
    <row r="247" spans="7:7" ht="45" customHeight="1" x14ac:dyDescent="0.15">
      <c r="G247" s="119"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
  <sheetViews>
    <sheetView tabSelected="1" view="pageBreakPreview" zoomScaleNormal="80" zoomScaleSheetLayoutView="100" workbookViewId="0">
      <pane ySplit="6" topLeftCell="A7" activePane="bottomLeft" state="frozen"/>
      <selection pane="bottomLeft" activeCell="E7" sqref="E7"/>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67" customWidth="1"/>
    <col min="11" max="16384" width="9" style="60"/>
  </cols>
  <sheetData>
    <row r="1" spans="1:14" ht="18" customHeight="1" x14ac:dyDescent="0.15">
      <c r="N1" s="120"/>
    </row>
    <row r="2" spans="1:14" s="128" customFormat="1" ht="18" customHeight="1" x14ac:dyDescent="0.15">
      <c r="A2" s="126" t="s">
        <v>128</v>
      </c>
      <c r="B2" s="133"/>
      <c r="C2" s="133"/>
      <c r="D2" s="133"/>
      <c r="E2" s="133"/>
      <c r="F2" s="133"/>
      <c r="G2" s="127"/>
      <c r="H2" s="127"/>
      <c r="I2" s="137" t="s">
        <v>4</v>
      </c>
      <c r="J2" s="138"/>
      <c r="N2" s="129"/>
    </row>
    <row r="3" spans="1:14" s="128" customFormat="1" ht="18" customHeight="1" x14ac:dyDescent="0.15">
      <c r="A3" s="130" t="s">
        <v>104</v>
      </c>
      <c r="B3" s="127"/>
      <c r="C3" s="134"/>
      <c r="D3" s="144"/>
      <c r="E3" s="144"/>
      <c r="F3" s="145"/>
      <c r="G3" s="146"/>
      <c r="H3" s="147"/>
      <c r="J3" s="131" t="s">
        <v>119</v>
      </c>
      <c r="N3" s="129"/>
    </row>
    <row r="4" spans="1:14" ht="11.25" customHeight="1" x14ac:dyDescent="0.15">
      <c r="A4" s="139" t="s">
        <v>0</v>
      </c>
      <c r="B4" s="142" t="s">
        <v>1</v>
      </c>
      <c r="C4" s="142" t="s">
        <v>2</v>
      </c>
      <c r="D4" s="149" t="s">
        <v>129</v>
      </c>
      <c r="E4" s="149" t="s">
        <v>130</v>
      </c>
      <c r="F4" s="149" t="s">
        <v>131</v>
      </c>
      <c r="G4" s="142" t="s">
        <v>105</v>
      </c>
      <c r="H4" s="142" t="s">
        <v>106</v>
      </c>
      <c r="I4" s="135" t="s">
        <v>117</v>
      </c>
      <c r="J4" s="135" t="s">
        <v>120</v>
      </c>
      <c r="N4" s="120"/>
    </row>
    <row r="5" spans="1:14" x14ac:dyDescent="0.15">
      <c r="A5" s="136"/>
      <c r="B5" s="143"/>
      <c r="C5" s="143"/>
      <c r="D5" s="149"/>
      <c r="E5" s="149"/>
      <c r="F5" s="149"/>
      <c r="G5" s="148"/>
      <c r="H5" s="148"/>
      <c r="I5" s="136"/>
      <c r="J5" s="136"/>
      <c r="N5" s="120"/>
    </row>
    <row r="6" spans="1:14" x14ac:dyDescent="0.15">
      <c r="A6" s="136"/>
      <c r="B6" s="143"/>
      <c r="C6" s="143"/>
      <c r="D6" s="149"/>
      <c r="E6" s="149"/>
      <c r="F6" s="149"/>
      <c r="G6" s="148"/>
      <c r="H6" s="148"/>
      <c r="I6" s="136"/>
      <c r="J6" s="136"/>
      <c r="N6" s="120"/>
    </row>
    <row r="7" spans="1:14" ht="252.75" customHeight="1" x14ac:dyDescent="0.15">
      <c r="A7" s="64" t="s">
        <v>121</v>
      </c>
      <c r="B7" s="65" t="s">
        <v>122</v>
      </c>
      <c r="C7" s="65" t="s">
        <v>123</v>
      </c>
      <c r="D7" s="132">
        <v>24555000</v>
      </c>
      <c r="E7" s="122">
        <v>17094166</v>
      </c>
      <c r="F7" s="122">
        <v>11864311</v>
      </c>
      <c r="G7" s="123" t="s">
        <v>124</v>
      </c>
      <c r="H7" s="125" t="s">
        <v>126</v>
      </c>
      <c r="I7" s="64" t="s">
        <v>125</v>
      </c>
      <c r="J7" s="124" t="s">
        <v>127</v>
      </c>
    </row>
    <row r="8" spans="1:14" ht="39.950000000000003" customHeight="1" x14ac:dyDescent="0.15">
      <c r="A8" s="139" t="s">
        <v>118</v>
      </c>
      <c r="B8" s="140"/>
      <c r="C8" s="141"/>
      <c r="D8" s="121">
        <f>SUM(D7:D7)</f>
        <v>24555000</v>
      </c>
      <c r="E8" s="121">
        <f>SUM(E7:E7)</f>
        <v>17094166</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x14ac:dyDescent="0.15">
      <c r="A1" s="164" t="s">
        <v>89</v>
      </c>
      <c r="B1" s="164"/>
      <c r="C1" s="164"/>
      <c r="D1" s="164"/>
      <c r="E1" s="164"/>
      <c r="F1" s="164"/>
      <c r="G1" s="164"/>
      <c r="H1" s="164"/>
      <c r="I1" s="164"/>
      <c r="J1" s="164"/>
      <c r="K1" s="164"/>
      <c r="L1" s="164"/>
      <c r="M1" s="164"/>
    </row>
    <row r="2" spans="1:13" ht="14.25" thickBot="1" x14ac:dyDescent="0.2">
      <c r="E2" s="107"/>
      <c r="F2" s="108"/>
      <c r="G2" s="107"/>
      <c r="H2" s="107"/>
      <c r="I2" s="107"/>
      <c r="J2" s="107"/>
      <c r="K2" s="107"/>
      <c r="L2" s="108"/>
      <c r="M2" s="108"/>
    </row>
    <row r="3" spans="1:13" ht="14.25" thickBot="1" x14ac:dyDescent="0.2">
      <c r="A3" s="165"/>
      <c r="B3" s="166"/>
      <c r="C3" s="167"/>
      <c r="D3" s="69" t="s">
        <v>99</v>
      </c>
      <c r="E3" s="70" t="s">
        <v>100</v>
      </c>
      <c r="F3" s="71" t="s">
        <v>90</v>
      </c>
      <c r="G3" s="72" t="s">
        <v>91</v>
      </c>
      <c r="H3" s="69" t="s">
        <v>101</v>
      </c>
      <c r="I3" s="70" t="s">
        <v>101</v>
      </c>
      <c r="J3" s="71" t="s">
        <v>90</v>
      </c>
      <c r="K3" s="72" t="s">
        <v>91</v>
      </c>
      <c r="L3" s="71" t="s">
        <v>102</v>
      </c>
      <c r="M3" s="71" t="s">
        <v>103</v>
      </c>
    </row>
    <row r="4" spans="1:13" x14ac:dyDescent="0.15">
      <c r="A4" s="168" t="s">
        <v>4</v>
      </c>
      <c r="B4" s="169"/>
      <c r="C4" s="170"/>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x14ac:dyDescent="0.15">
      <c r="A5" s="109"/>
      <c r="B5" s="171" t="s">
        <v>51</v>
      </c>
      <c r="C5" s="172"/>
      <c r="D5" s="77" t="e">
        <f>SUMIF(補助金支出一覧!#REF!,$B5,補助金支出一覧!#REF!)</f>
        <v>#REF!</v>
      </c>
      <c r="E5" s="78" t="e">
        <f>ROUND(D5/1000,1)</f>
        <v>#REF!</v>
      </c>
      <c r="F5" s="79">
        <v>2446626</v>
      </c>
      <c r="G5" s="80" t="e">
        <f>E5-F5</f>
        <v>#REF!</v>
      </c>
      <c r="H5" s="77" t="e">
        <f>SUMIF(補助金支出一覧!#REF!,$B5,補助金支出一覧!#REF!)</f>
        <v>#REF!</v>
      </c>
      <c r="I5" s="78" t="e">
        <f>ROUND(H5/1000,1)</f>
        <v>#REF!</v>
      </c>
      <c r="J5" s="80">
        <f>L5+M5+15000</f>
        <v>2380447</v>
      </c>
      <c r="K5" s="80" t="e">
        <f>I5-J5</f>
        <v>#REF!</v>
      </c>
      <c r="L5" s="79">
        <v>4000</v>
      </c>
      <c r="M5" s="79">
        <v>2361447</v>
      </c>
    </row>
    <row r="6" spans="1:13" x14ac:dyDescent="0.15">
      <c r="A6" s="110"/>
      <c r="B6" s="156" t="s">
        <v>53</v>
      </c>
      <c r="C6" s="150"/>
      <c r="D6" s="77" t="e">
        <f>SUMIF(補助金支出一覧!#REF!,$B6,補助金支出一覧!#REF!)</f>
        <v>#REF!</v>
      </c>
      <c r="E6" s="81" t="e">
        <f t="shared" ref="E6:E8" si="4">ROUND(D6/1000,1)</f>
        <v>#REF!</v>
      </c>
      <c r="F6" s="79">
        <v>740</v>
      </c>
      <c r="G6" s="80" t="e">
        <f t="shared" ref="G6:G8" si="5">E6-F6</f>
        <v>#REF!</v>
      </c>
      <c r="H6" s="77" t="e">
        <f>SUMIF(補助金支出一覧!#REF!,$B6,補助金支出一覧!#REF!)</f>
        <v>#REF!</v>
      </c>
      <c r="I6" s="81" t="e">
        <f t="shared" ref="I6:I9" si="6">ROUND(H6/1000,1)</f>
        <v>#REF!</v>
      </c>
      <c r="J6" s="80">
        <f>L6+M6</f>
        <v>180</v>
      </c>
      <c r="K6" s="80" t="e">
        <f t="shared" ref="K6:K9" si="7">I6-J6</f>
        <v>#REF!</v>
      </c>
      <c r="L6" s="79">
        <v>0</v>
      </c>
      <c r="M6" s="79">
        <v>180</v>
      </c>
    </row>
    <row r="7" spans="1:13" x14ac:dyDescent="0.15">
      <c r="A7" s="110"/>
      <c r="B7" s="156" t="s">
        <v>54</v>
      </c>
      <c r="C7" s="150"/>
      <c r="D7" s="77" t="e">
        <f>SUMIF(補助金支出一覧!#REF!,$B7,補助金支出一覧!#REF!)</f>
        <v>#REF!</v>
      </c>
      <c r="E7" s="81" t="e">
        <f t="shared" si="4"/>
        <v>#REF!</v>
      </c>
      <c r="F7" s="79">
        <v>18502</v>
      </c>
      <c r="G7" s="80" t="e">
        <f t="shared" si="5"/>
        <v>#REF!</v>
      </c>
      <c r="H7" s="77" t="e">
        <f>SUMIF(補助金支出一覧!#REF!,$B7,補助金支出一覧!#REF!)</f>
        <v>#REF!</v>
      </c>
      <c r="I7" s="81" t="e">
        <f t="shared" si="6"/>
        <v>#REF!</v>
      </c>
      <c r="J7" s="80">
        <f>L7+M7</f>
        <v>187236</v>
      </c>
      <c r="K7" s="80" t="e">
        <f t="shared" si="7"/>
        <v>#REF!</v>
      </c>
      <c r="L7" s="79">
        <v>0</v>
      </c>
      <c r="M7" s="79">
        <v>187236</v>
      </c>
    </row>
    <row r="8" spans="1:13" x14ac:dyDescent="0.15">
      <c r="A8" s="157"/>
      <c r="B8" s="156" t="s">
        <v>55</v>
      </c>
      <c r="C8" s="150"/>
      <c r="D8" s="77" t="e">
        <f>SUMIF(補助金支出一覧!#REF!,$B8,補助金支出一覧!#REF!)</f>
        <v>#REF!</v>
      </c>
      <c r="E8" s="81" t="e">
        <f t="shared" si="4"/>
        <v>#REF!</v>
      </c>
      <c r="F8" s="79">
        <v>1563024</v>
      </c>
      <c r="G8" s="80" t="e">
        <f t="shared" si="5"/>
        <v>#REF!</v>
      </c>
      <c r="H8" s="77" t="e">
        <f>SUMIF(補助金支出一覧!#REF!,$B8,補助金支出一覧!#REF!)</f>
        <v>#REF!</v>
      </c>
      <c r="I8" s="81" t="e">
        <f t="shared" si="6"/>
        <v>#REF!</v>
      </c>
      <c r="J8" s="80">
        <f>L8+M8-15000</f>
        <v>1779022</v>
      </c>
      <c r="K8" s="80" t="e">
        <f t="shared" si="7"/>
        <v>#REF!</v>
      </c>
      <c r="L8" s="79">
        <v>13000</v>
      </c>
      <c r="M8" s="79">
        <v>1781022</v>
      </c>
    </row>
    <row r="9" spans="1:13" ht="14.25" thickBot="1" x14ac:dyDescent="0.2">
      <c r="A9" s="157"/>
      <c r="B9" s="156" t="s">
        <v>50</v>
      </c>
      <c r="C9" s="150"/>
      <c r="D9" s="77" t="e">
        <f>SUMIF(補助金支出一覧!#REF!,$B9,補助金支出一覧!#REF!)</f>
        <v>#REF!</v>
      </c>
      <c r="E9" s="81" t="e">
        <f t="shared" ref="E9" si="8">ROUND(D9/1000,1)</f>
        <v>#REF!</v>
      </c>
      <c r="F9" s="79">
        <v>10000</v>
      </c>
      <c r="G9" s="80" t="e">
        <f t="shared" ref="G9" si="9">E9-F9</f>
        <v>#REF!</v>
      </c>
      <c r="H9" s="77" t="e">
        <f>SUMIF(補助金支出一覧!#REF!,$B9,補助金支出一覧!#REF!)</f>
        <v>#REF!</v>
      </c>
      <c r="I9" s="81" t="e">
        <f t="shared" si="6"/>
        <v>#REF!</v>
      </c>
      <c r="J9" s="80">
        <f>L9+M9</f>
        <v>0</v>
      </c>
      <c r="K9" s="80" t="e">
        <f t="shared" si="7"/>
        <v>#REF!</v>
      </c>
      <c r="L9" s="79">
        <v>0</v>
      </c>
      <c r="M9" s="79">
        <v>0</v>
      </c>
    </row>
    <row r="10" spans="1:13" x14ac:dyDescent="0.15">
      <c r="A10" s="158"/>
      <c r="B10" s="150" t="s">
        <v>62</v>
      </c>
      <c r="C10" s="151"/>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x14ac:dyDescent="0.15">
      <c r="A11" s="158"/>
      <c r="B11" s="161"/>
      <c r="C11" s="111" t="s">
        <v>63</v>
      </c>
      <c r="D11" s="77" t="e">
        <f>SUMIF(補助金支出一覧!#REF!,$C11,補助金支出一覧!#REF!)</f>
        <v>#REF!</v>
      </c>
      <c r="E11" s="78" t="e">
        <f t="shared" ref="E11:E42" si="14">ROUND(D11/1000,1)</f>
        <v>#REF!</v>
      </c>
      <c r="F11" s="79">
        <v>184006</v>
      </c>
      <c r="G11" s="80" t="e">
        <f t="shared" ref="G11:G42" si="15">E11-F11</f>
        <v>#REF!</v>
      </c>
      <c r="H11" s="77" t="e">
        <f>SUMIF(補助金支出一覧!#REF!,$C11,補助金支出一覧!#REF!)</f>
        <v>#REF!</v>
      </c>
      <c r="I11" s="81" t="e">
        <f t="shared" ref="I11" si="16">ROUND(H11/1000,1)</f>
        <v>#REF!</v>
      </c>
      <c r="J11" s="80">
        <f t="shared" ref="J11:J42" si="17">L11+M11</f>
        <v>54659</v>
      </c>
      <c r="K11" s="80" t="e">
        <f t="shared" ref="K11:K42" si="18">I11-J11</f>
        <v>#REF!</v>
      </c>
      <c r="L11" s="79">
        <v>10600</v>
      </c>
      <c r="M11" s="79">
        <v>44059</v>
      </c>
    </row>
    <row r="12" spans="1:13" x14ac:dyDescent="0.15">
      <c r="A12" s="158"/>
      <c r="B12" s="162"/>
      <c r="C12" s="111" t="s">
        <v>73</v>
      </c>
      <c r="D12" s="77" t="e">
        <f>SUMIF(補助金支出一覧!#REF!,$C12,補助金支出一覧!#REF!)</f>
        <v>#REF!</v>
      </c>
      <c r="E12" s="81" t="e">
        <f t="shared" si="14"/>
        <v>#REF!</v>
      </c>
      <c r="F12" s="79">
        <v>23063</v>
      </c>
      <c r="G12" s="80" t="e">
        <f t="shared" si="15"/>
        <v>#REF!</v>
      </c>
      <c r="H12" s="77" t="e">
        <f>SUMIF(補助金支出一覧!#REF!,$C12,補助金支出一覧!#REF!)</f>
        <v>#REF!</v>
      </c>
      <c r="I12" s="81" t="e">
        <f t="shared" ref="I12:I34" si="19">ROUND(H12/1000,1)</f>
        <v>#REF!</v>
      </c>
      <c r="J12" s="80">
        <f t="shared" si="17"/>
        <v>35413</v>
      </c>
      <c r="K12" s="80" t="e">
        <f t="shared" si="18"/>
        <v>#REF!</v>
      </c>
      <c r="L12" s="79">
        <v>10600</v>
      </c>
      <c r="M12" s="79">
        <v>24813</v>
      </c>
    </row>
    <row r="13" spans="1:13" x14ac:dyDescent="0.15">
      <c r="A13" s="158"/>
      <c r="B13" s="162"/>
      <c r="C13" s="111" t="s">
        <v>64</v>
      </c>
      <c r="D13" s="77" t="e">
        <f>SUMIF(補助金支出一覧!#REF!,$C13,補助金支出一覧!#REF!)</f>
        <v>#REF!</v>
      </c>
      <c r="E13" s="81" t="e">
        <f t="shared" si="14"/>
        <v>#REF!</v>
      </c>
      <c r="F13" s="79">
        <v>20938</v>
      </c>
      <c r="G13" s="80" t="e">
        <f t="shared" si="15"/>
        <v>#REF!</v>
      </c>
      <c r="H13" s="77" t="e">
        <f>SUMIF(補助金支出一覧!#REF!,$C13,補助金支出一覧!#REF!)</f>
        <v>#REF!</v>
      </c>
      <c r="I13" s="81" t="e">
        <f t="shared" si="19"/>
        <v>#REF!</v>
      </c>
      <c r="J13" s="80">
        <f t="shared" si="17"/>
        <v>21654</v>
      </c>
      <c r="K13" s="80" t="e">
        <f t="shared" si="18"/>
        <v>#REF!</v>
      </c>
      <c r="L13" s="79">
        <v>5300</v>
      </c>
      <c r="M13" s="79">
        <v>16354</v>
      </c>
    </row>
    <row r="14" spans="1:13" x14ac:dyDescent="0.15">
      <c r="A14" s="158"/>
      <c r="B14" s="162"/>
      <c r="C14" s="111" t="s">
        <v>65</v>
      </c>
      <c r="D14" s="77" t="e">
        <f>SUMIF(補助金支出一覧!#REF!,$C14,補助金支出一覧!#REF!)</f>
        <v>#REF!</v>
      </c>
      <c r="E14" s="81" t="e">
        <f t="shared" si="14"/>
        <v>#REF!</v>
      </c>
      <c r="F14" s="79">
        <v>22974</v>
      </c>
      <c r="G14" s="80" t="e">
        <f t="shared" si="15"/>
        <v>#REF!</v>
      </c>
      <c r="H14" s="77" t="e">
        <f>SUMIF(補助金支出一覧!#REF!,$C14,補助金支出一覧!#REF!)</f>
        <v>#REF!</v>
      </c>
      <c r="I14" s="81" t="e">
        <f t="shared" si="19"/>
        <v>#REF!</v>
      </c>
      <c r="J14" s="80">
        <f t="shared" si="17"/>
        <v>22219</v>
      </c>
      <c r="K14" s="80" t="e">
        <f t="shared" si="18"/>
        <v>#REF!</v>
      </c>
      <c r="L14" s="79">
        <v>6890</v>
      </c>
      <c r="M14" s="79">
        <v>15329</v>
      </c>
    </row>
    <row r="15" spans="1:13" x14ac:dyDescent="0.15">
      <c r="A15" s="158"/>
      <c r="B15" s="162"/>
      <c r="C15" s="111" t="s">
        <v>74</v>
      </c>
      <c r="D15" s="77" t="e">
        <f>SUMIF(補助金支出一覧!#REF!,$C15,補助金支出一覧!#REF!)</f>
        <v>#REF!</v>
      </c>
      <c r="E15" s="81" t="e">
        <f t="shared" si="14"/>
        <v>#REF!</v>
      </c>
      <c r="F15" s="79">
        <v>59938</v>
      </c>
      <c r="G15" s="80" t="e">
        <f t="shared" si="15"/>
        <v>#REF!</v>
      </c>
      <c r="H15" s="77" t="e">
        <f>SUMIF(補助金支出一覧!#REF!,$C15,補助金支出一覧!#REF!)</f>
        <v>#REF!</v>
      </c>
      <c r="I15" s="81" t="e">
        <f t="shared" si="19"/>
        <v>#REF!</v>
      </c>
      <c r="J15" s="80">
        <f t="shared" si="17"/>
        <v>61084</v>
      </c>
      <c r="K15" s="80" t="e">
        <f t="shared" si="18"/>
        <v>#REF!</v>
      </c>
      <c r="L15" s="79">
        <v>2230</v>
      </c>
      <c r="M15" s="79">
        <v>58854</v>
      </c>
    </row>
    <row r="16" spans="1:13" x14ac:dyDescent="0.15">
      <c r="A16" s="158"/>
      <c r="B16" s="162"/>
      <c r="C16" s="111" t="s">
        <v>66</v>
      </c>
      <c r="D16" s="77" t="e">
        <f>SUMIF(補助金支出一覧!#REF!,$C16,補助金支出一覧!#REF!)</f>
        <v>#REF!</v>
      </c>
      <c r="E16" s="81" t="e">
        <f t="shared" si="14"/>
        <v>#REF!</v>
      </c>
      <c r="F16" s="79">
        <v>24388</v>
      </c>
      <c r="G16" s="80" t="e">
        <f t="shared" si="15"/>
        <v>#REF!</v>
      </c>
      <c r="H16" s="77" t="e">
        <f>SUMIF(補助金支出一覧!#REF!,$C16,補助金支出一覧!#REF!)</f>
        <v>#REF!</v>
      </c>
      <c r="I16" s="81" t="e">
        <f t="shared" si="19"/>
        <v>#REF!</v>
      </c>
      <c r="J16" s="80">
        <f t="shared" si="17"/>
        <v>24268</v>
      </c>
      <c r="K16" s="80" t="e">
        <f t="shared" si="18"/>
        <v>#REF!</v>
      </c>
      <c r="L16" s="79">
        <v>0</v>
      </c>
      <c r="M16" s="79">
        <v>24268</v>
      </c>
    </row>
    <row r="17" spans="1:13" x14ac:dyDescent="0.15">
      <c r="A17" s="158"/>
      <c r="B17" s="162"/>
      <c r="C17" s="111" t="s">
        <v>67</v>
      </c>
      <c r="D17" s="77" t="e">
        <f>SUMIF(補助金支出一覧!#REF!,$C17,補助金支出一覧!#REF!)</f>
        <v>#REF!</v>
      </c>
      <c r="E17" s="81" t="e">
        <f t="shared" si="14"/>
        <v>#REF!</v>
      </c>
      <c r="F17" s="79">
        <v>32203</v>
      </c>
      <c r="G17" s="80" t="e">
        <f t="shared" si="15"/>
        <v>#REF!</v>
      </c>
      <c r="H17" s="77" t="e">
        <f>SUMIF(補助金支出一覧!#REF!,$C17,補助金支出一覧!#REF!)</f>
        <v>#REF!</v>
      </c>
      <c r="I17" s="81" t="e">
        <f t="shared" si="19"/>
        <v>#REF!</v>
      </c>
      <c r="J17" s="80">
        <f t="shared" si="17"/>
        <v>37648</v>
      </c>
      <c r="K17" s="80" t="e">
        <f t="shared" si="18"/>
        <v>#REF!</v>
      </c>
      <c r="L17" s="79">
        <v>8520</v>
      </c>
      <c r="M17" s="79">
        <v>29128</v>
      </c>
    </row>
    <row r="18" spans="1:13" x14ac:dyDescent="0.15">
      <c r="A18" s="158"/>
      <c r="B18" s="162"/>
      <c r="C18" s="111" t="s">
        <v>92</v>
      </c>
      <c r="D18" s="77" t="e">
        <f>SUMIF(補助金支出一覧!#REF!,$C18,補助金支出一覧!#REF!)</f>
        <v>#REF!</v>
      </c>
      <c r="E18" s="81" t="e">
        <f t="shared" si="14"/>
        <v>#REF!</v>
      </c>
      <c r="F18" s="79">
        <v>113</v>
      </c>
      <c r="G18" s="80" t="e">
        <f t="shared" si="15"/>
        <v>#REF!</v>
      </c>
      <c r="H18" s="77" t="e">
        <f>SUMIF(補助金支出一覧!#REF!,$C18,補助金支出一覧!#REF!)</f>
        <v>#REF!</v>
      </c>
      <c r="I18" s="81" t="e">
        <f t="shared" si="19"/>
        <v>#REF!</v>
      </c>
      <c r="J18" s="80">
        <f t="shared" si="17"/>
        <v>3835</v>
      </c>
      <c r="K18" s="80" t="e">
        <f t="shared" si="18"/>
        <v>#REF!</v>
      </c>
      <c r="L18" s="79">
        <v>3835</v>
      </c>
      <c r="M18" s="79">
        <v>0</v>
      </c>
    </row>
    <row r="19" spans="1:13" x14ac:dyDescent="0.15">
      <c r="A19" s="158"/>
      <c r="B19" s="162"/>
      <c r="C19" s="111" t="s">
        <v>75</v>
      </c>
      <c r="D19" s="77" t="e">
        <f>SUMIF(補助金支出一覧!#REF!,$C19,補助金支出一覧!#REF!)</f>
        <v>#REF!</v>
      </c>
      <c r="E19" s="81" t="e">
        <f t="shared" si="14"/>
        <v>#REF!</v>
      </c>
      <c r="F19" s="79">
        <v>19832</v>
      </c>
      <c r="G19" s="80" t="e">
        <f t="shared" si="15"/>
        <v>#REF!</v>
      </c>
      <c r="H19" s="77" t="e">
        <f>SUMIF(補助金支出一覧!#REF!,$C19,補助金支出一覧!#REF!)</f>
        <v>#REF!</v>
      </c>
      <c r="I19" s="81" t="e">
        <f t="shared" si="19"/>
        <v>#REF!</v>
      </c>
      <c r="J19" s="80">
        <f t="shared" si="17"/>
        <v>15696</v>
      </c>
      <c r="K19" s="80" t="e">
        <f t="shared" si="18"/>
        <v>#REF!</v>
      </c>
      <c r="L19" s="79">
        <v>0</v>
      </c>
      <c r="M19" s="79">
        <v>15696</v>
      </c>
    </row>
    <row r="20" spans="1:13" x14ac:dyDescent="0.15">
      <c r="A20" s="158"/>
      <c r="B20" s="162"/>
      <c r="C20" s="111" t="s">
        <v>76</v>
      </c>
      <c r="D20" s="77" t="e">
        <f>SUMIF(補助金支出一覧!#REF!,$C20,補助金支出一覧!#REF!)</f>
        <v>#REF!</v>
      </c>
      <c r="E20" s="81" t="e">
        <f t="shared" si="14"/>
        <v>#REF!</v>
      </c>
      <c r="F20" s="79">
        <v>20242</v>
      </c>
      <c r="G20" s="80" t="e">
        <f t="shared" si="15"/>
        <v>#REF!</v>
      </c>
      <c r="H20" s="77" t="e">
        <f>SUMIF(補助金支出一覧!#REF!,$C20,補助金支出一覧!#REF!)</f>
        <v>#REF!</v>
      </c>
      <c r="I20" s="81" t="e">
        <f t="shared" si="19"/>
        <v>#REF!</v>
      </c>
      <c r="J20" s="80">
        <f t="shared" si="17"/>
        <v>18833</v>
      </c>
      <c r="K20" s="80" t="e">
        <f t="shared" si="18"/>
        <v>#REF!</v>
      </c>
      <c r="L20" s="79">
        <v>0</v>
      </c>
      <c r="M20" s="79">
        <v>18833</v>
      </c>
    </row>
    <row r="21" spans="1:13" x14ac:dyDescent="0.15">
      <c r="A21" s="158"/>
      <c r="B21" s="162"/>
      <c r="C21" s="111" t="s">
        <v>77</v>
      </c>
      <c r="D21" s="77" t="e">
        <f>SUMIF(補助金支出一覧!#REF!,$C21,補助金支出一覧!#REF!)</f>
        <v>#REF!</v>
      </c>
      <c r="E21" s="81" t="e">
        <f t="shared" si="14"/>
        <v>#REF!</v>
      </c>
      <c r="F21" s="79">
        <v>36691</v>
      </c>
      <c r="G21" s="80" t="e">
        <f t="shared" si="15"/>
        <v>#REF!</v>
      </c>
      <c r="H21" s="77" t="e">
        <f>SUMIF(補助金支出一覧!#REF!,$C21,補助金支出一覧!#REF!)</f>
        <v>#REF!</v>
      </c>
      <c r="I21" s="81" t="e">
        <f t="shared" si="19"/>
        <v>#REF!</v>
      </c>
      <c r="J21" s="80">
        <f t="shared" si="17"/>
        <v>47273</v>
      </c>
      <c r="K21" s="80" t="e">
        <f t="shared" si="18"/>
        <v>#REF!</v>
      </c>
      <c r="L21" s="79">
        <v>9540</v>
      </c>
      <c r="M21" s="79">
        <v>37733</v>
      </c>
    </row>
    <row r="22" spans="1:13" x14ac:dyDescent="0.15">
      <c r="A22" s="158"/>
      <c r="B22" s="162"/>
      <c r="C22" s="111" t="s">
        <v>78</v>
      </c>
      <c r="D22" s="77" t="e">
        <f>SUMIF(補助金支出一覧!#REF!,$C22,補助金支出一覧!#REF!)</f>
        <v>#REF!</v>
      </c>
      <c r="E22" s="81" t="e">
        <f t="shared" si="14"/>
        <v>#REF!</v>
      </c>
      <c r="F22" s="79">
        <v>58812</v>
      </c>
      <c r="G22" s="80" t="e">
        <f t="shared" si="15"/>
        <v>#REF!</v>
      </c>
      <c r="H22" s="77" t="e">
        <f>SUMIF(補助金支出一覧!#REF!,$C22,補助金支出一覧!#REF!)</f>
        <v>#REF!</v>
      </c>
      <c r="I22" s="81" t="e">
        <f t="shared" si="19"/>
        <v>#REF!</v>
      </c>
      <c r="J22" s="80">
        <f t="shared" si="17"/>
        <v>60855</v>
      </c>
      <c r="K22" s="80" t="e">
        <f t="shared" si="18"/>
        <v>#REF!</v>
      </c>
      <c r="L22" s="79">
        <v>15900</v>
      </c>
      <c r="M22" s="79">
        <v>44955</v>
      </c>
    </row>
    <row r="23" spans="1:13" x14ac:dyDescent="0.15">
      <c r="A23" s="158"/>
      <c r="B23" s="162"/>
      <c r="C23" s="111" t="s">
        <v>83</v>
      </c>
      <c r="D23" s="77" t="e">
        <f>SUMIF(補助金支出一覧!#REF!,$C23,補助金支出一覧!#REF!)</f>
        <v>#REF!</v>
      </c>
      <c r="E23" s="81" t="e">
        <f t="shared" si="14"/>
        <v>#REF!</v>
      </c>
      <c r="F23" s="79">
        <v>91621</v>
      </c>
      <c r="G23" s="80" t="e">
        <f t="shared" si="15"/>
        <v>#REF!</v>
      </c>
      <c r="H23" s="77" t="e">
        <f>SUMIF(補助金支出一覧!#REF!,$C23,補助金支出一覧!#REF!)</f>
        <v>#REF!</v>
      </c>
      <c r="I23" s="81" t="e">
        <f t="shared" si="19"/>
        <v>#REF!</v>
      </c>
      <c r="J23" s="80">
        <f t="shared" si="17"/>
        <v>97971</v>
      </c>
      <c r="K23" s="80" t="e">
        <f t="shared" si="18"/>
        <v>#REF!</v>
      </c>
      <c r="L23" s="79">
        <v>21200</v>
      </c>
      <c r="M23" s="79">
        <v>76771</v>
      </c>
    </row>
    <row r="24" spans="1:13" x14ac:dyDescent="0.15">
      <c r="A24" s="158"/>
      <c r="B24" s="162"/>
      <c r="C24" s="111" t="s">
        <v>79</v>
      </c>
      <c r="D24" s="77" t="e">
        <f>SUMIF(補助金支出一覧!#REF!,$C24,補助金支出一覧!#REF!)</f>
        <v>#REF!</v>
      </c>
      <c r="E24" s="81" t="e">
        <f t="shared" si="14"/>
        <v>#REF!</v>
      </c>
      <c r="F24" s="79">
        <v>28800</v>
      </c>
      <c r="G24" s="80" t="e">
        <f t="shared" si="15"/>
        <v>#REF!</v>
      </c>
      <c r="H24" s="77" t="e">
        <f>SUMIF(補助金支出一覧!#REF!,$C24,補助金支出一覧!#REF!)</f>
        <v>#REF!</v>
      </c>
      <c r="I24" s="81" t="e">
        <f t="shared" si="19"/>
        <v>#REF!</v>
      </c>
      <c r="J24" s="80">
        <f t="shared" si="17"/>
        <v>18400</v>
      </c>
      <c r="K24" s="80" t="e">
        <f t="shared" si="18"/>
        <v>#REF!</v>
      </c>
      <c r="L24" s="79">
        <v>0</v>
      </c>
      <c r="M24" s="79">
        <v>18400</v>
      </c>
    </row>
    <row r="25" spans="1:13" x14ac:dyDescent="0.15">
      <c r="A25" s="158"/>
      <c r="B25" s="162"/>
      <c r="C25" s="111" t="s">
        <v>68</v>
      </c>
      <c r="D25" s="77" t="e">
        <f>SUMIF(補助金支出一覧!#REF!,$C25,補助金支出一覧!#REF!)</f>
        <v>#REF!</v>
      </c>
      <c r="E25" s="81" t="e">
        <f t="shared" si="14"/>
        <v>#REF!</v>
      </c>
      <c r="F25" s="79">
        <v>43764</v>
      </c>
      <c r="G25" s="80" t="e">
        <f t="shared" si="15"/>
        <v>#REF!</v>
      </c>
      <c r="H25" s="77" t="e">
        <f>SUMIF(補助金支出一覧!#REF!,$C25,補助金支出一覧!#REF!)</f>
        <v>#REF!</v>
      </c>
      <c r="I25" s="81" t="e">
        <f t="shared" si="19"/>
        <v>#REF!</v>
      </c>
      <c r="J25" s="80">
        <f t="shared" si="17"/>
        <v>40763</v>
      </c>
      <c r="K25" s="80" t="e">
        <f t="shared" si="18"/>
        <v>#REF!</v>
      </c>
      <c r="L25" s="79">
        <v>5300</v>
      </c>
      <c r="M25" s="79">
        <v>35463</v>
      </c>
    </row>
    <row r="26" spans="1:13" x14ac:dyDescent="0.15">
      <c r="A26" s="158"/>
      <c r="B26" s="162"/>
      <c r="C26" s="111" t="s">
        <v>69</v>
      </c>
      <c r="D26" s="77" t="e">
        <f>SUMIF(補助金支出一覧!#REF!,$C26,補助金支出一覧!#REF!)</f>
        <v>#REF!</v>
      </c>
      <c r="E26" s="81" t="e">
        <f t="shared" si="14"/>
        <v>#REF!</v>
      </c>
      <c r="F26" s="79">
        <v>27439</v>
      </c>
      <c r="G26" s="80" t="e">
        <f t="shared" si="15"/>
        <v>#REF!</v>
      </c>
      <c r="H26" s="77" t="e">
        <f>SUMIF(補助金支出一覧!#REF!,$C26,補助金支出一覧!#REF!)</f>
        <v>#REF!</v>
      </c>
      <c r="I26" s="81" t="e">
        <f t="shared" si="19"/>
        <v>#REF!</v>
      </c>
      <c r="J26" s="80">
        <f t="shared" si="17"/>
        <v>26317</v>
      </c>
      <c r="K26" s="80" t="e">
        <f t="shared" si="18"/>
        <v>#REF!</v>
      </c>
      <c r="L26" s="79">
        <v>2120</v>
      </c>
      <c r="M26" s="79">
        <v>24197</v>
      </c>
    </row>
    <row r="27" spans="1:13" x14ac:dyDescent="0.15">
      <c r="A27" s="158"/>
      <c r="B27" s="162"/>
      <c r="C27" s="111" t="s">
        <v>80</v>
      </c>
      <c r="D27" s="77" t="e">
        <f>SUMIF(補助金支出一覧!#REF!,$C27,補助金支出一覧!#REF!)</f>
        <v>#REF!</v>
      </c>
      <c r="E27" s="81" t="e">
        <f t="shared" si="14"/>
        <v>#REF!</v>
      </c>
      <c r="F27" s="79">
        <v>49440</v>
      </c>
      <c r="G27" s="80" t="e">
        <f t="shared" si="15"/>
        <v>#REF!</v>
      </c>
      <c r="H27" s="77" t="e">
        <f>SUMIF(補助金支出一覧!#REF!,$C27,補助金支出一覧!#REF!)</f>
        <v>#REF!</v>
      </c>
      <c r="I27" s="81" t="e">
        <f t="shared" si="19"/>
        <v>#REF!</v>
      </c>
      <c r="J27" s="80">
        <f t="shared" si="17"/>
        <v>46598</v>
      </c>
      <c r="K27" s="80" t="e">
        <f t="shared" si="18"/>
        <v>#REF!</v>
      </c>
      <c r="L27" s="79">
        <v>1802</v>
      </c>
      <c r="M27" s="79">
        <v>44796</v>
      </c>
    </row>
    <row r="28" spans="1:13" x14ac:dyDescent="0.15">
      <c r="A28" s="158"/>
      <c r="B28" s="162"/>
      <c r="C28" s="111" t="s">
        <v>81</v>
      </c>
      <c r="D28" s="77" t="e">
        <f>SUMIF(補助金支出一覧!#REF!,$C28,補助金支出一覧!#REF!)</f>
        <v>#REF!</v>
      </c>
      <c r="E28" s="81" t="e">
        <f t="shared" si="14"/>
        <v>#REF!</v>
      </c>
      <c r="F28" s="79">
        <v>31350</v>
      </c>
      <c r="G28" s="80" t="e">
        <f t="shared" si="15"/>
        <v>#REF!</v>
      </c>
      <c r="H28" s="77" t="e">
        <f>SUMIF(補助金支出一覧!#REF!,$C28,補助金支出一覧!#REF!)</f>
        <v>#REF!</v>
      </c>
      <c r="I28" s="81" t="e">
        <f t="shared" si="19"/>
        <v>#REF!</v>
      </c>
      <c r="J28" s="80">
        <f t="shared" si="17"/>
        <v>38599</v>
      </c>
      <c r="K28" s="80" t="e">
        <f t="shared" si="18"/>
        <v>#REF!</v>
      </c>
      <c r="L28" s="79">
        <v>5300</v>
      </c>
      <c r="M28" s="79">
        <v>33299</v>
      </c>
    </row>
    <row r="29" spans="1:13" x14ac:dyDescent="0.15">
      <c r="A29" s="158"/>
      <c r="B29" s="162"/>
      <c r="C29" s="111" t="s">
        <v>70</v>
      </c>
      <c r="D29" s="77" t="e">
        <f>SUMIF(補助金支出一覧!#REF!,$C29,補助金支出一覧!#REF!)</f>
        <v>#REF!</v>
      </c>
      <c r="E29" s="81" t="e">
        <f t="shared" si="14"/>
        <v>#REF!</v>
      </c>
      <c r="F29" s="79">
        <v>25966</v>
      </c>
      <c r="G29" s="80" t="e">
        <f t="shared" si="15"/>
        <v>#REF!</v>
      </c>
      <c r="H29" s="77" t="e">
        <f>SUMIF(補助金支出一覧!#REF!,$C29,補助金支出一覧!#REF!)</f>
        <v>#REF!</v>
      </c>
      <c r="I29" s="81" t="e">
        <f t="shared" si="19"/>
        <v>#REF!</v>
      </c>
      <c r="J29" s="80">
        <f t="shared" si="17"/>
        <v>23000</v>
      </c>
      <c r="K29" s="80" t="e">
        <f t="shared" si="18"/>
        <v>#REF!</v>
      </c>
      <c r="L29" s="79">
        <v>0</v>
      </c>
      <c r="M29" s="79">
        <v>23000</v>
      </c>
    </row>
    <row r="30" spans="1:13" x14ac:dyDescent="0.15">
      <c r="A30" s="158"/>
      <c r="B30" s="162"/>
      <c r="C30" s="111" t="s">
        <v>71</v>
      </c>
      <c r="D30" s="77" t="e">
        <f>SUMIF(補助金支出一覧!#REF!,$C30,補助金支出一覧!#REF!)</f>
        <v>#REF!</v>
      </c>
      <c r="E30" s="81" t="e">
        <f t="shared" si="14"/>
        <v>#REF!</v>
      </c>
      <c r="F30" s="79">
        <v>40162</v>
      </c>
      <c r="G30" s="80" t="e">
        <f t="shared" si="15"/>
        <v>#REF!</v>
      </c>
      <c r="H30" s="77" t="e">
        <f>SUMIF(補助金支出一覧!#REF!,$C30,補助金支出一覧!#REF!)</f>
        <v>#REF!</v>
      </c>
      <c r="I30" s="81" t="e">
        <f t="shared" si="19"/>
        <v>#REF!</v>
      </c>
      <c r="J30" s="80">
        <f t="shared" si="17"/>
        <v>50797</v>
      </c>
      <c r="K30" s="80" t="e">
        <f t="shared" si="18"/>
        <v>#REF!</v>
      </c>
      <c r="L30" s="79">
        <v>10600</v>
      </c>
      <c r="M30" s="79">
        <v>40197</v>
      </c>
    </row>
    <row r="31" spans="1:13" x14ac:dyDescent="0.15">
      <c r="A31" s="158"/>
      <c r="B31" s="162"/>
      <c r="C31" s="111" t="s">
        <v>87</v>
      </c>
      <c r="D31" s="77" t="e">
        <f>SUMIF(補助金支出一覧!#REF!,$C31,補助金支出一覧!#REF!)</f>
        <v>#REF!</v>
      </c>
      <c r="E31" s="85" t="e">
        <f t="shared" si="14"/>
        <v>#REF!</v>
      </c>
      <c r="F31" s="86">
        <v>42470</v>
      </c>
      <c r="G31" s="80" t="e">
        <f t="shared" si="15"/>
        <v>#REF!</v>
      </c>
      <c r="H31" s="77" t="e">
        <f>SUMIF(補助金支出一覧!#REF!,$C31,補助金支出一覧!#REF!)</f>
        <v>#REF!</v>
      </c>
      <c r="I31" s="81" t="e">
        <f t="shared" si="19"/>
        <v>#REF!</v>
      </c>
      <c r="J31" s="80">
        <f t="shared" si="17"/>
        <v>47584</v>
      </c>
      <c r="K31" s="80" t="e">
        <f t="shared" si="18"/>
        <v>#REF!</v>
      </c>
      <c r="L31" s="86">
        <v>7300</v>
      </c>
      <c r="M31" s="79">
        <v>40284</v>
      </c>
    </row>
    <row r="32" spans="1:13" x14ac:dyDescent="0.15">
      <c r="A32" s="158"/>
      <c r="B32" s="162"/>
      <c r="C32" s="111" t="s">
        <v>88</v>
      </c>
      <c r="D32" s="77" t="e">
        <f>SUMIF(補助金支出一覧!#REF!,$C32,補助金支出一覧!#REF!)</f>
        <v>#REF!</v>
      </c>
      <c r="E32" s="81" t="e">
        <f t="shared" si="14"/>
        <v>#REF!</v>
      </c>
      <c r="F32" s="79">
        <v>45766</v>
      </c>
      <c r="G32" s="80" t="e">
        <f t="shared" si="15"/>
        <v>#REF!</v>
      </c>
      <c r="H32" s="77" t="e">
        <f>SUMIF(補助金支出一覧!#REF!,$C32,補助金支出一覧!#REF!)</f>
        <v>#REF!</v>
      </c>
      <c r="I32" s="81" t="e">
        <f t="shared" si="19"/>
        <v>#REF!</v>
      </c>
      <c r="J32" s="80">
        <f t="shared" si="17"/>
        <v>45222</v>
      </c>
      <c r="K32" s="80" t="e">
        <f t="shared" si="18"/>
        <v>#REF!</v>
      </c>
      <c r="L32" s="79">
        <v>0</v>
      </c>
      <c r="M32" s="79">
        <v>45222</v>
      </c>
    </row>
    <row r="33" spans="1:13" x14ac:dyDescent="0.15">
      <c r="A33" s="158"/>
      <c r="B33" s="162"/>
      <c r="C33" s="111" t="s">
        <v>72</v>
      </c>
      <c r="D33" s="77" t="e">
        <f>SUMIF(補助金支出一覧!#REF!,$C33,補助金支出一覧!#REF!)</f>
        <v>#REF!</v>
      </c>
      <c r="E33" s="81" t="e">
        <f t="shared" si="14"/>
        <v>#REF!</v>
      </c>
      <c r="F33" s="79">
        <v>52402</v>
      </c>
      <c r="G33" s="80" t="e">
        <f t="shared" si="15"/>
        <v>#REF!</v>
      </c>
      <c r="H33" s="77" t="e">
        <f>SUMIF(補助金支出一覧!#REF!,$C33,補助金支出一覧!#REF!)</f>
        <v>#REF!</v>
      </c>
      <c r="I33" s="81" t="e">
        <f t="shared" si="19"/>
        <v>#REF!</v>
      </c>
      <c r="J33" s="80">
        <f t="shared" si="17"/>
        <v>63782</v>
      </c>
      <c r="K33" s="80" t="e">
        <f t="shared" si="18"/>
        <v>#REF!</v>
      </c>
      <c r="L33" s="79">
        <v>11682</v>
      </c>
      <c r="M33" s="79">
        <v>52100</v>
      </c>
    </row>
    <row r="34" spans="1:13" x14ac:dyDescent="0.15">
      <c r="A34" s="158"/>
      <c r="B34" s="163"/>
      <c r="C34" s="111" t="s">
        <v>82</v>
      </c>
      <c r="D34" s="77" t="e">
        <f>SUMIF(補助金支出一覧!#REF!,$C34,補助金支出一覧!#REF!)</f>
        <v>#REF!</v>
      </c>
      <c r="E34" s="81" t="e">
        <f t="shared" si="14"/>
        <v>#REF!</v>
      </c>
      <c r="F34" s="79">
        <v>81397</v>
      </c>
      <c r="G34" s="80" t="e">
        <f t="shared" si="15"/>
        <v>#REF!</v>
      </c>
      <c r="H34" s="77" t="e">
        <f>SUMIF(補助金支出一覧!#REF!,$C34,補助金支出一覧!#REF!)</f>
        <v>#REF!</v>
      </c>
      <c r="I34" s="81" t="e">
        <f t="shared" si="19"/>
        <v>#REF!</v>
      </c>
      <c r="J34" s="80">
        <f t="shared" si="17"/>
        <v>61184</v>
      </c>
      <c r="K34" s="80" t="e">
        <f t="shared" si="18"/>
        <v>#REF!</v>
      </c>
      <c r="L34" s="79">
        <v>10600</v>
      </c>
      <c r="M34" s="79">
        <v>50584</v>
      </c>
    </row>
    <row r="35" spans="1:13" x14ac:dyDescent="0.15">
      <c r="A35" s="158"/>
      <c r="B35" s="150" t="s">
        <v>56</v>
      </c>
      <c r="C35" s="151"/>
      <c r="D35" s="77" t="e">
        <f>SUMIF(補助金支出一覧!#REF!,$B35,補助金支出一覧!#REF!)</f>
        <v>#REF!</v>
      </c>
      <c r="E35" s="81" t="e">
        <f t="shared" si="14"/>
        <v>#REF!</v>
      </c>
      <c r="F35" s="79">
        <v>8071923</v>
      </c>
      <c r="G35" s="80" t="e">
        <f t="shared" si="15"/>
        <v>#REF!</v>
      </c>
      <c r="H35" s="77" t="e">
        <f>SUMIF(補助金支出一覧!#REF!,$B35,補助金支出一覧!#REF!)</f>
        <v>#REF!</v>
      </c>
      <c r="I35" s="81" t="e">
        <f t="shared" ref="I35:I37" si="20">ROUND(H35/1000,1)</f>
        <v>#REF!</v>
      </c>
      <c r="J35" s="80">
        <f t="shared" si="17"/>
        <v>8111302</v>
      </c>
      <c r="K35" s="80" t="e">
        <f t="shared" si="18"/>
        <v>#REF!</v>
      </c>
      <c r="L35" s="79">
        <v>2361443</v>
      </c>
      <c r="M35" s="79">
        <v>5749859</v>
      </c>
    </row>
    <row r="36" spans="1:13" x14ac:dyDescent="0.15">
      <c r="A36" s="158"/>
      <c r="B36" s="150" t="s">
        <v>57</v>
      </c>
      <c r="C36" s="151"/>
      <c r="D36" s="77" t="e">
        <f>SUMIF(補助金支出一覧!#REF!,$B36,補助金支出一覧!#REF!)</f>
        <v>#REF!</v>
      </c>
      <c r="E36" s="81" t="e">
        <f t="shared" si="14"/>
        <v>#REF!</v>
      </c>
      <c r="F36" s="79">
        <v>133245</v>
      </c>
      <c r="G36" s="80" t="e">
        <f t="shared" si="15"/>
        <v>#REF!</v>
      </c>
      <c r="H36" s="77" t="e">
        <f>SUMIF(補助金支出一覧!#REF!,$B36,補助金支出一覧!#REF!)</f>
        <v>#REF!</v>
      </c>
      <c r="I36" s="81" t="e">
        <f t="shared" si="20"/>
        <v>#REF!</v>
      </c>
      <c r="J36" s="80">
        <f t="shared" si="17"/>
        <v>351810</v>
      </c>
      <c r="K36" s="80" t="e">
        <f t="shared" si="18"/>
        <v>#REF!</v>
      </c>
      <c r="L36" s="79">
        <v>0</v>
      </c>
      <c r="M36" s="79">
        <v>351810</v>
      </c>
    </row>
    <row r="37" spans="1:13" x14ac:dyDescent="0.15">
      <c r="A37" s="158"/>
      <c r="B37" s="150" t="s">
        <v>93</v>
      </c>
      <c r="C37" s="151"/>
      <c r="D37" s="77" t="e">
        <f>SUMIF(補助金支出一覧!#REF!,$B37,補助金支出一覧!#REF!)</f>
        <v>#REF!</v>
      </c>
      <c r="E37" s="81" t="e">
        <f t="shared" si="14"/>
        <v>#REF!</v>
      </c>
      <c r="F37" s="79">
        <v>9949507</v>
      </c>
      <c r="G37" s="80" t="e">
        <f t="shared" si="15"/>
        <v>#REF!</v>
      </c>
      <c r="H37" s="77" t="e">
        <f>SUMIF(補助金支出一覧!#REF!,$B37,補助金支出一覧!#REF!)</f>
        <v>#REF!</v>
      </c>
      <c r="I37" s="81" t="e">
        <f t="shared" si="20"/>
        <v>#REF!</v>
      </c>
      <c r="J37" s="80">
        <f t="shared" si="17"/>
        <v>10834634</v>
      </c>
      <c r="K37" s="80" t="e">
        <f t="shared" si="18"/>
        <v>#REF!</v>
      </c>
      <c r="L37" s="79">
        <v>53388</v>
      </c>
      <c r="M37" s="79">
        <v>10781246</v>
      </c>
    </row>
    <row r="38" spans="1:13" x14ac:dyDescent="0.15">
      <c r="A38" s="158"/>
      <c r="B38" s="150" t="s">
        <v>58</v>
      </c>
      <c r="C38" s="151"/>
      <c r="D38" s="77" t="e">
        <f>SUMIF(補助金支出一覧!#REF!,$B38,補助金支出一覧!#REF!)</f>
        <v>#REF!</v>
      </c>
      <c r="E38" s="81" t="e">
        <f t="shared" si="14"/>
        <v>#REF!</v>
      </c>
      <c r="F38" s="79">
        <v>21290</v>
      </c>
      <c r="G38" s="80" t="e">
        <f t="shared" si="15"/>
        <v>#REF!</v>
      </c>
      <c r="H38" s="77" t="e">
        <f>SUMIF(補助金支出一覧!#REF!,$B38,補助金支出一覧!#REF!)</f>
        <v>#REF!</v>
      </c>
      <c r="I38" s="81" t="e">
        <f t="shared" ref="I38:I42" si="21">ROUND(H38/1000,1)</f>
        <v>#REF!</v>
      </c>
      <c r="J38" s="80">
        <f t="shared" si="17"/>
        <v>159924</v>
      </c>
      <c r="K38" s="80" t="e">
        <f t="shared" si="18"/>
        <v>#REF!</v>
      </c>
      <c r="L38" s="79">
        <v>0</v>
      </c>
      <c r="M38" s="79">
        <v>159924</v>
      </c>
    </row>
    <row r="39" spans="1:13" x14ac:dyDescent="0.15">
      <c r="A39" s="158"/>
      <c r="B39" s="150" t="s">
        <v>94</v>
      </c>
      <c r="C39" s="151"/>
      <c r="D39" s="77" t="e">
        <f>SUMIF(補助金支出一覧!#REF!,$B39,補助金支出一覧!#REF!)</f>
        <v>#REF!</v>
      </c>
      <c r="E39" s="81" t="e">
        <f t="shared" si="14"/>
        <v>#REF!</v>
      </c>
      <c r="F39" s="79">
        <v>4577283</v>
      </c>
      <c r="G39" s="80" t="e">
        <f t="shared" si="15"/>
        <v>#REF!</v>
      </c>
      <c r="H39" s="77" t="e">
        <f>SUMIF(補助金支出一覧!#REF!,$B39,補助金支出一覧!#REF!)</f>
        <v>#REF!</v>
      </c>
      <c r="I39" s="81" t="e">
        <f t="shared" si="21"/>
        <v>#REF!</v>
      </c>
      <c r="J39" s="80">
        <f t="shared" si="17"/>
        <v>5729410</v>
      </c>
      <c r="K39" s="80" t="e">
        <f t="shared" si="18"/>
        <v>#REF!</v>
      </c>
      <c r="L39" s="79">
        <v>253666</v>
      </c>
      <c r="M39" s="79">
        <v>5475744</v>
      </c>
    </row>
    <row r="40" spans="1:13" x14ac:dyDescent="0.15">
      <c r="A40" s="158"/>
      <c r="B40" s="150" t="s">
        <v>59</v>
      </c>
      <c r="C40" s="151"/>
      <c r="D40" s="77" t="e">
        <f>SUMIF(補助金支出一覧!#REF!,$B40,補助金支出一覧!#REF!)</f>
        <v>#REF!</v>
      </c>
      <c r="E40" s="81" t="e">
        <f t="shared" si="14"/>
        <v>#REF!</v>
      </c>
      <c r="F40" s="79">
        <v>16908</v>
      </c>
      <c r="G40" s="80" t="e">
        <f t="shared" si="15"/>
        <v>#REF!</v>
      </c>
      <c r="H40" s="77" t="e">
        <f>SUMIF(補助金支出一覧!#REF!,$B40,補助金支出一覧!#REF!)</f>
        <v>#REF!</v>
      </c>
      <c r="I40" s="81" t="e">
        <f t="shared" si="21"/>
        <v>#REF!</v>
      </c>
      <c r="J40" s="80">
        <f t="shared" si="17"/>
        <v>11133</v>
      </c>
      <c r="K40" s="80" t="e">
        <f t="shared" si="18"/>
        <v>#REF!</v>
      </c>
      <c r="L40" s="79">
        <v>0</v>
      </c>
      <c r="M40" s="79">
        <v>11133</v>
      </c>
    </row>
    <row r="41" spans="1:13" x14ac:dyDescent="0.15">
      <c r="A41" s="159"/>
      <c r="B41" s="150" t="s">
        <v>60</v>
      </c>
      <c r="C41" s="151"/>
      <c r="D41" s="77" t="e">
        <f>SUMIF(補助金支出一覧!#REF!,$B41,補助金支出一覧!#REF!)</f>
        <v>#REF!</v>
      </c>
      <c r="E41" s="81" t="e">
        <f t="shared" si="14"/>
        <v>#REF!</v>
      </c>
      <c r="F41" s="79">
        <v>0</v>
      </c>
      <c r="G41" s="80" t="e">
        <f t="shared" si="15"/>
        <v>#REF!</v>
      </c>
      <c r="H41" s="77" t="e">
        <f>SUMIF(補助金支出一覧!#REF!,$B41,補助金支出一覧!#REF!)</f>
        <v>#REF!</v>
      </c>
      <c r="I41" s="81" t="e">
        <f t="shared" si="21"/>
        <v>#REF!</v>
      </c>
      <c r="J41" s="80">
        <f t="shared" si="17"/>
        <v>0</v>
      </c>
      <c r="K41" s="80" t="e">
        <f t="shared" si="18"/>
        <v>#REF!</v>
      </c>
      <c r="L41" s="79">
        <v>0</v>
      </c>
      <c r="M41" s="79"/>
    </row>
    <row r="42" spans="1:13" ht="14.25" thickBot="1" x14ac:dyDescent="0.2">
      <c r="A42" s="160"/>
      <c r="B42" s="152" t="s">
        <v>61</v>
      </c>
      <c r="C42" s="153"/>
      <c r="D42" s="77" t="e">
        <f>SUMIF(補助金支出一覧!#REF!,$B42,補助金支出一覧!#REF!)</f>
        <v>#REF!</v>
      </c>
      <c r="E42" s="78" t="e">
        <f t="shared" si="14"/>
        <v>#REF!</v>
      </c>
      <c r="F42" s="87">
        <v>2985104</v>
      </c>
      <c r="G42" s="80" t="e">
        <f t="shared" si="15"/>
        <v>#REF!</v>
      </c>
      <c r="H42" s="77" t="e">
        <f>SUMIF(補助金支出一覧!#REF!,$B42,補助金支出一覧!#REF!)</f>
        <v>#REF!</v>
      </c>
      <c r="I42" s="81" t="e">
        <f t="shared" si="21"/>
        <v>#REF!</v>
      </c>
      <c r="J42" s="80">
        <f t="shared" si="17"/>
        <v>3218724</v>
      </c>
      <c r="K42" s="80" t="e">
        <f t="shared" si="18"/>
        <v>#REF!</v>
      </c>
      <c r="L42" s="87">
        <v>135338</v>
      </c>
      <c r="M42" s="87">
        <v>3083386</v>
      </c>
    </row>
    <row r="43" spans="1:13" ht="14.25" thickBot="1" x14ac:dyDescent="0.2">
      <c r="A43" s="154" t="s">
        <v>95</v>
      </c>
      <c r="B43" s="155"/>
      <c r="C43" s="155"/>
      <c r="D43" s="88"/>
      <c r="E43" s="89"/>
      <c r="F43" s="90"/>
      <c r="G43" s="91"/>
      <c r="H43" s="104"/>
      <c r="I43" s="104"/>
      <c r="J43" s="104"/>
      <c r="K43" s="104"/>
      <c r="L43" s="90"/>
      <c r="M43" s="90"/>
    </row>
    <row r="44" spans="1:13" x14ac:dyDescent="0.15">
      <c r="D44" s="106" t="s">
        <v>96</v>
      </c>
      <c r="E44" s="112" t="e">
        <f>補助金支出一覧!#REF!/1000</f>
        <v>#REF!</v>
      </c>
      <c r="H44" s="106" t="s">
        <v>96</v>
      </c>
      <c r="I44" s="112" t="e">
        <f>補助金支出一覧!#REF!/1000</f>
        <v>#REF!</v>
      </c>
    </row>
    <row r="45" spans="1:13" x14ac:dyDescent="0.15">
      <c r="D45" s="106" t="s">
        <v>97</v>
      </c>
      <c r="E45" s="112" t="e">
        <f>E44-E4</f>
        <v>#REF!</v>
      </c>
      <c r="F45" s="113"/>
      <c r="H45" s="106" t="s">
        <v>97</v>
      </c>
      <c r="I45" s="112" t="e">
        <f>I44-I4</f>
        <v>#REF!</v>
      </c>
      <c r="L45" s="113"/>
      <c r="M45" s="113"/>
    </row>
    <row r="46" spans="1:13" x14ac:dyDescent="0.15">
      <c r="H46" s="106"/>
    </row>
    <row r="47" spans="1:13" x14ac:dyDescent="0.15">
      <c r="H47" s="106"/>
    </row>
    <row r="48" spans="1:13" x14ac:dyDescent="0.15">
      <c r="H48" s="106"/>
    </row>
    <row r="49" spans="8:8" x14ac:dyDescent="0.15">
      <c r="H49" s="106"/>
    </row>
    <row r="458" spans="1:27" s="115" customFormat="1" ht="75.2" customHeight="1" x14ac:dyDescent="0.15">
      <c r="A458" s="92" t="s">
        <v>70</v>
      </c>
      <c r="B458" s="93"/>
      <c r="C458" s="94" t="s">
        <v>84</v>
      </c>
      <c r="D458" s="93">
        <v>450</v>
      </c>
      <c r="E458" s="95" t="s">
        <v>85</v>
      </c>
      <c r="F458" s="96" t="s">
        <v>86</v>
      </c>
      <c r="G458" s="97" t="e">
        <f>#REF!+#REF!</f>
        <v>#REF!</v>
      </c>
      <c r="H458" s="97"/>
      <c r="I458" s="97"/>
      <c r="J458" s="97"/>
      <c r="K458" s="97"/>
      <c r="L458" s="96" t="s">
        <v>86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52</v>
      </c>
      <c r="AA458" s="103"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2021-09-27T02:02:10Z</dcterms:created>
  <dcterms:modified xsi:type="dcterms:W3CDTF">2023-10-10T06:10:20Z</dcterms:modified>
</cp:coreProperties>
</file>