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40205_令和6年度当初予算　予算事業一覧、補助金支出一覧、貸付金一覧及び歳入予算一覧の公表について\02_作成・起案\02_HP公表作業\02_補助金支出一覧及び貸付金一覧\"/>
    </mc:Choice>
  </mc:AlternateContent>
  <xr:revisionPtr revIDLastSave="0" documentId="13_ncr:1_{1B80BA5E-10D9-4BE5-88A8-B2A3D122589B}" xr6:coauthVersionLast="47" xr6:coauthVersionMax="47" xr10:uidLastSave="{00000000-0000-0000-0000-000000000000}"/>
  <bookViews>
    <workbookView xWindow="-120" yWindow="-120" windowWidth="20730" windowHeight="11160" tabRatio="795" xr2:uid="{00000000-000D-0000-FFFF-FFFF00000000}"/>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補助金!$A$3:$K$8</definedName>
    <definedName name="_xlnm.Print_Area" localSheetId="3">見直し対象!$A$1:$S$93</definedName>
    <definedName name="_xlnm.Print_Area" localSheetId="0">補助金!$B$1:$K$8</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6" l="1"/>
  <c r="G8"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i9850149</author>
  </authors>
  <commentList>
    <comment ref="K4" authorId="0" shapeId="0" xr:uid="{00000000-0006-0000-0200-000001000000}">
      <text>
        <r>
          <rPr>
            <b/>
            <sz val="9"/>
            <color indexed="81"/>
            <rFont val="ＭＳ Ｐゴシック"/>
            <family val="3"/>
            <charset val="128"/>
          </rPr>
          <t>３交付金
4分担金
20海外事務所運営分担金
24給食費交付金
33地域交付金</t>
        </r>
      </text>
    </comment>
  </commentList>
</comments>
</file>

<file path=xl/sharedStrings.xml><?xml version="1.0" encoding="utf-8"?>
<sst xmlns="http://schemas.openxmlformats.org/spreadsheetml/2006/main" count="1532" uniqueCount="450">
  <si>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</si>
  <si>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</si>
  <si>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</si>
  <si>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</si>
  <si>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</si>
  <si>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</si>
  <si>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</si>
  <si>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</si>
  <si>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</si>
  <si>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</si>
  <si>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</si>
  <si>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</si>
  <si>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</si>
  <si>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</si>
  <si>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</si>
  <si>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</si>
  <si>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</si>
  <si>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</si>
  <si>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</si>
  <si>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</si>
  <si>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</si>
  <si>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</si>
  <si>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</si>
  <si>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</si>
  <si>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</si>
  <si>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</si>
  <si>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</si>
  <si>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</si>
  <si>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</si>
  <si>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</si>
  <si>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</si>
  <si>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</si>
  <si>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</si>
  <si>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</si>
  <si>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</si>
  <si>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</si>
  <si>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</si>
  <si>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</si>
  <si>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</si>
  <si>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</si>
  <si>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</si>
  <si>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</si>
  <si>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</si>
  <si>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</si>
  <si>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</si>
  <si>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</si>
  <si>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</si>
  <si>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</si>
  <si>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</si>
  <si>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</si>
  <si>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</si>
  <si>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</si>
  <si>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</si>
  <si>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</si>
  <si>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</si>
  <si>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</si>
  <si>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</si>
  <si>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</si>
  <si>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</si>
  <si>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</si>
  <si>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</si>
  <si>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</si>
  <si>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</si>
  <si>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</si>
  <si>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</si>
  <si>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</si>
  <si>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</si>
  <si>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</si>
  <si>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</si>
  <si>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</si>
  <si>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</si>
  <si>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</si>
  <si>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</si>
  <si>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</si>
  <si>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</si>
  <si>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</si>
  <si>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</si>
  <si>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</si>
  <si>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</si>
  <si>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</si>
  <si>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</si>
  <si>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</si>
  <si>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</si>
  <si>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</si>
  <si>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</si>
  <si>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</si>
  <si>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</si>
  <si>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</si>
  <si>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</si>
  <si>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</si>
  <si>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</si>
  <si>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</si>
  <si>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</si>
  <si>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</si>
  <si>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</si>
  <si>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</si>
  <si>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</si>
  <si>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</si>
  <si>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</si>
  <si>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</si>
  <si>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</si>
  <si>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</si>
  <si>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</si>
  <si>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</si>
  <si>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</si>
  <si>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</si>
  <si>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</si>
  <si>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</si>
  <si>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</si>
  <si>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</si>
  <si>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</si>
  <si>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</si>
  <si>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</si>
  <si>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</si>
  <si>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</si>
  <si>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</si>
  <si>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</si>
  <si>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</si>
  <si>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</si>
  <si>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</si>
  <si>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</si>
  <si>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</si>
  <si>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</si>
  <si>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</si>
  <si>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</si>
  <si>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</si>
  <si>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</si>
  <si>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</si>
  <si>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</si>
  <si>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</si>
  <si>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</si>
  <si>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</si>
  <si>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</si>
  <si>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</si>
  <si>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</si>
  <si>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</si>
  <si>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</si>
  <si>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</si>
  <si>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</si>
  <si>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</si>
  <si>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</si>
  <si>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</si>
  <si>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</si>
  <si>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</si>
  <si>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</si>
  <si>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</si>
  <si>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</si>
  <si>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</si>
  <si>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</si>
  <si>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</si>
  <si>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</si>
  <si>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</si>
  <si>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</si>
  <si>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</si>
  <si>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</si>
  <si>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</si>
  <si>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</si>
  <si>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</si>
  <si>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</si>
  <si>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</si>
  <si>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</si>
  <si>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</si>
  <si>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</si>
  <si>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</si>
  <si>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</si>
  <si>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</si>
  <si>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</si>
  <si>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</si>
  <si>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</si>
  <si>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</si>
  <si>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</si>
  <si>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</si>
  <si>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</si>
  <si>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</si>
  <si>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</si>
  <si>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</si>
  <si>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</si>
  <si>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</si>
  <si>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</si>
  <si>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</si>
  <si>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</si>
  <si>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</si>
  <si>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</si>
  <si>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</si>
  <si>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</si>
  <si>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</si>
  <si>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</si>
  <si>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</si>
  <si>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</si>
  <si>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</si>
  <si>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</si>
  <si>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</si>
  <si>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</si>
  <si>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</si>
  <si>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</si>
  <si>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</si>
  <si>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</si>
  <si>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</si>
  <si>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</si>
  <si>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</si>
  <si>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</si>
  <si>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</si>
  <si>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</si>
  <si>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</si>
  <si>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</si>
  <si>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</si>
  <si>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</si>
  <si>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</si>
  <si>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</si>
  <si>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</si>
  <si>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</si>
  <si>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</si>
  <si>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</si>
  <si>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</si>
  <si>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</si>
  <si>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</si>
  <si>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</si>
  <si>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</si>
  <si>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</si>
  <si>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</si>
  <si>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</si>
  <si>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</si>
  <si>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</si>
  <si>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</si>
  <si>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</si>
  <si>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</si>
  <si>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</si>
  <si>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</si>
  <si>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</si>
  <si>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</si>
  <si>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</si>
  <si>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</si>
  <si>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</si>
  <si>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</si>
  <si>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</si>
  <si>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</si>
  <si>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</si>
  <si>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</si>
  <si>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</si>
  <si>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</si>
  <si>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</si>
  <si>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</si>
  <si>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</si>
  <si>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</si>
  <si>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</si>
  <si>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</si>
  <si>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</si>
  <si>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</si>
  <si>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</si>
  <si>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</si>
  <si>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</si>
  <si>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</si>
  <si>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</si>
  <si>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</si>
  <si>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</si>
  <si>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</si>
  <si>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</si>
  <si>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</si>
  <si>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</si>
  <si>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</si>
  <si>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</si>
  <si>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</si>
  <si>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</si>
  <si>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</si>
  <si>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</si>
  <si>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</si>
  <si>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</si>
  <si>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</si>
  <si>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</si>
  <si>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</si>
  <si>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</si>
  <si>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</si>
  <si>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</si>
  <si>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</si>
  <si>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</si>
  <si>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</si>
  <si>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</si>
  <si>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</si>
  <si>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</si>
  <si>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</si>
  <si>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</si>
  <si>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</si>
  <si>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</si>
  <si>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</si>
  <si>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</si>
  <si>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</si>
  <si>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</si>
  <si>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</si>
  <si>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</si>
  <si>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</si>
  <si>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</si>
  <si>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</si>
  <si>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</si>
  <si>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</si>
  <si>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</si>
  <si>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</si>
  <si>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</si>
  <si>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</si>
  <si>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</si>
  <si>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</si>
  <si>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</si>
  <si>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</si>
  <si>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</si>
  <si>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</si>
  <si>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</si>
  <si>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</si>
  <si>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</si>
  <si>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</si>
  <si>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</si>
  <si>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</si>
  <si>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</si>
  <si>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</si>
  <si>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</si>
  <si>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</si>
  <si>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</si>
  <si>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</si>
  <si>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</si>
  <si>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</si>
  <si>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</si>
  <si>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</si>
  <si>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</si>
  <si>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</si>
  <si>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</si>
  <si>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</si>
  <si>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</si>
  <si>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</si>
  <si>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</si>
  <si>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</si>
  <si>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</si>
  <si>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</si>
  <si>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</si>
  <si>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</si>
  <si>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</si>
  <si>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</si>
  <si>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</si>
  <si>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</si>
  <si>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</si>
  <si>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</si>
  <si>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</si>
  <si>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</si>
  <si>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</si>
  <si>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</si>
  <si>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</si>
  <si>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</si>
  <si>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</si>
  <si>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</si>
  <si>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</si>
  <si>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</si>
  <si>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</si>
  <si>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</si>
  <si>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</si>
  <si>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</si>
  <si>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</si>
  <si>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</si>
  <si>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</si>
  <si>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</si>
  <si>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</si>
  <si>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</si>
  <si>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</si>
  <si>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</si>
  <si>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</si>
  <si>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</si>
  <si>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</si>
  <si>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</si>
  <si>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</si>
  <si>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</si>
  <si>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</si>
  <si>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</si>
  <si>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</si>
  <si>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</si>
  <si>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</si>
  <si>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</si>
  <si>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</si>
  <si>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</si>
  <si>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</si>
  <si>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</si>
  <si>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</si>
  <si>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</si>
  <si>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</si>
  <si>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</si>
  <si>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</si>
  <si>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</si>
  <si>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</si>
  <si>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</si>
  <si>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</si>
  <si>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</si>
  <si>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</si>
  <si>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</si>
  <si>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</si>
  <si>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</si>
  <si>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</si>
  <si>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</si>
  <si>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</si>
  <si>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</si>
  <si>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</si>
  <si>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</si>
  <si>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</si>
  <si>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</si>
  <si>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</si>
  <si>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</si>
  <si>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</si>
  <si>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</si>
  <si>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</si>
  <si>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</si>
  <si>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</si>
  <si>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</si>
  <si>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</si>
  <si>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</si>
  <si>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</si>
  <si>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</si>
  <si>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</si>
  <si>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</si>
  <si>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</si>
  <si>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</si>
  <si>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</si>
  <si>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</si>
  <si>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</si>
  <si>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</si>
  <si>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</si>
  <si>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</si>
  <si>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</si>
  <si>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</si>
  <si>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</si>
  <si>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</si>
  <si>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</si>
  <si>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</si>
  <si>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</si>
  <si>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</si>
  <si>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</si>
  <si>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</si>
  <si>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</si>
  <si>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</si>
  <si>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</si>
  <si>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</si>
  <si>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</si>
  <si>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</si>
  <si>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</si>
  <si>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</si>
  <si>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</si>
  <si>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５年度当初</t>
    <rPh sb="1" eb="3">
      <t>ネンド</t>
    </rPh>
    <rPh sb="3" eb="5">
      <t>トウショ</t>
    </rPh>
    <phoneticPr fontId="2"/>
  </si>
  <si>
    <t>１.補助金支出一覧(令和６年度予算)</t>
    <rPh sb="2" eb="5">
      <t>ホジョキン</t>
    </rPh>
    <rPh sb="5" eb="7">
      <t>シシュツ</t>
    </rPh>
    <rPh sb="7" eb="9">
      <t>イチラン</t>
    </rPh>
    <rPh sb="10" eb="12">
      <t>レイワ</t>
    </rPh>
    <rPh sb="13" eb="15">
      <t>ネンド</t>
    </rPh>
    <rPh sb="15" eb="17">
      <t>ヨサン</t>
    </rPh>
    <phoneticPr fontId="2"/>
  </si>
  <si>
    <t>６年度当初</t>
    <rPh sb="1" eb="3">
      <t>ネンド</t>
    </rPh>
    <rPh sb="3" eb="5">
      <t>トウショ</t>
    </rPh>
    <phoneticPr fontId="2"/>
  </si>
  <si>
    <t>浪速区役所
市民協働課</t>
    <rPh sb="0" eb="5">
      <t>ナニワクヤクショ</t>
    </rPh>
    <rPh sb="6" eb="8">
      <t>シミン</t>
    </rPh>
    <rPh sb="8" eb="10">
      <t>キョウドウ</t>
    </rPh>
    <rPh sb="10" eb="11">
      <t>カ</t>
    </rPh>
    <phoneticPr fontId="2"/>
  </si>
  <si>
    <t>地域活動協議会補助金</t>
  </si>
  <si>
    <t>校区等地域を範囲として、特定分野の活動団体の活動対象とならない活動分野を補完しながら地域経営を行う準行政的機能を有する地域活動協議会の活動及び運営経費の一部を補助する</t>
  </si>
  <si>
    <t>H25</t>
  </si>
  <si>
    <t>一般会計</t>
    <rPh sb="0" eb="2">
      <t>イッパン</t>
    </rPh>
    <rPh sb="2" eb="4">
      <t>カイケイ</t>
    </rPh>
    <phoneticPr fontId="2"/>
  </si>
  <si>
    <t>R8</t>
    <phoneticPr fontId="2"/>
  </si>
  <si>
    <t>難波元町地域活動協議会等</t>
    <rPh sb="0" eb="2">
      <t>ナンバ</t>
    </rPh>
    <rPh sb="2" eb="4">
      <t>モトマチ</t>
    </rPh>
    <rPh sb="11" eb="12">
      <t>トウ</t>
    </rPh>
    <phoneticPr fontId="2"/>
  </si>
  <si>
    <t>(1)地域活動協議会が実施する公益性のある活動に対する補助
(具体的な活動内容については同協議会の選択に委ねる)
補助率:活動経費の100％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</si>
</sst>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40">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2"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0" borderId="0" xfId="0" applyFont="1" applyFill="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5" fillId="0" borderId="0" xfId="0" applyFont="1" applyFill="1"/>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left" vertical="center"/>
    </xf>
    <xf numFmtId="0" fontId="16" fillId="0" borderId="0" xfId="0" applyFont="1" applyFill="1" applyAlignment="1">
      <alignment horizontal="right" vertical="center"/>
    </xf>
    <xf numFmtId="0" fontId="15"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5"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5"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5" fillId="0" borderId="1" xfId="0" applyFont="1" applyFill="1" applyBorder="1" applyAlignment="1"/>
    <xf numFmtId="0" fontId="3" fillId="0" borderId="1" xfId="0" applyFont="1" applyFill="1" applyBorder="1" applyAlignment="1"/>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showZeros="0" tabSelected="1" view="pageBreakPreview" zoomScale="90" zoomScaleNormal="70" zoomScaleSheetLayoutView="90" workbookViewId="0">
      <pane xSplit="5" ySplit="3" topLeftCell="G4" activePane="bottomRight" state="frozen"/>
      <selection pane="topRight" activeCell="F1" sqref="F1"/>
      <selection pane="bottomLeft" activeCell="A3" sqref="A3"/>
      <selection pane="bottomRight" activeCell="G8" sqref="G8"/>
    </sheetView>
  </sheetViews>
  <sheetFormatPr defaultColWidth="9" defaultRowHeight="11.25" x14ac:dyDescent="0.15"/>
  <cols>
    <col min="1" max="1" width="5.625" style="88" customWidth="1"/>
    <col min="2" max="2" width="4.5" style="1" customWidth="1"/>
    <col min="3" max="3" width="16.5" style="90" customWidth="1"/>
    <col min="4" max="5" width="18.375" style="95" customWidth="1"/>
    <col min="6" max="7" width="15.5" style="95" customWidth="1"/>
    <col min="8" max="8" width="41.75" style="3" customWidth="1"/>
    <col min="9" max="9" width="41.75" style="14" customWidth="1"/>
    <col min="10" max="11" width="8.125" style="7" customWidth="1"/>
    <col min="12" max="16384" width="9" style="90"/>
  </cols>
  <sheetData>
    <row r="1" spans="1:11" ht="39.950000000000003" customHeight="1" x14ac:dyDescent="0.15">
      <c r="D1" s="96"/>
      <c r="E1" s="96"/>
      <c r="F1" s="96"/>
      <c r="G1" s="96"/>
      <c r="K1" s="97" t="s">
        <v>438</v>
      </c>
    </row>
    <row r="2" spans="1:11" ht="18" customHeight="1" x14ac:dyDescent="0.15">
      <c r="B2" s="96"/>
      <c r="C2" s="89" t="s">
        <v>440</v>
      </c>
      <c r="H2" s="14"/>
      <c r="I2" s="95"/>
      <c r="J2" s="108" t="s">
        <v>446</v>
      </c>
      <c r="K2" s="109"/>
    </row>
    <row r="3" spans="1:11" ht="18" customHeight="1" x14ac:dyDescent="0.15">
      <c r="C3" s="91"/>
      <c r="D3" s="90"/>
      <c r="E3" s="92"/>
      <c r="F3" s="92"/>
      <c r="G3" s="3"/>
      <c r="H3" s="6"/>
      <c r="I3" s="4"/>
      <c r="K3" s="5" t="s">
        <v>435</v>
      </c>
    </row>
    <row r="4" spans="1:11" ht="21" customHeight="1" x14ac:dyDescent="0.15">
      <c r="B4" s="111" t="s">
        <v>1</v>
      </c>
      <c r="C4" s="102" t="s">
        <v>2</v>
      </c>
      <c r="D4" s="105" t="s">
        <v>3</v>
      </c>
      <c r="E4" s="105" t="s">
        <v>4</v>
      </c>
      <c r="F4" s="113" t="s">
        <v>441</v>
      </c>
      <c r="G4" s="113" t="s">
        <v>439</v>
      </c>
      <c r="H4" s="105" t="s">
        <v>8</v>
      </c>
      <c r="I4" s="105" t="s">
        <v>437</v>
      </c>
      <c r="J4" s="110" t="s">
        <v>434</v>
      </c>
      <c r="K4" s="110" t="s">
        <v>436</v>
      </c>
    </row>
    <row r="5" spans="1:11" ht="21" customHeight="1" x14ac:dyDescent="0.15">
      <c r="B5" s="112"/>
      <c r="C5" s="104"/>
      <c r="D5" s="106"/>
      <c r="E5" s="107"/>
      <c r="F5" s="107"/>
      <c r="G5" s="107"/>
      <c r="H5" s="114"/>
      <c r="I5" s="115"/>
      <c r="J5" s="103"/>
      <c r="K5" s="103"/>
    </row>
    <row r="6" spans="1:11" ht="25.5" customHeight="1" x14ac:dyDescent="0.15">
      <c r="B6" s="112"/>
      <c r="C6" s="104"/>
      <c r="D6" s="106"/>
      <c r="E6" s="107"/>
      <c r="F6" s="107"/>
      <c r="G6" s="107"/>
      <c r="H6" s="114"/>
      <c r="I6" s="115"/>
      <c r="J6" s="103"/>
      <c r="K6" s="103"/>
    </row>
    <row r="7" spans="1:11" s="92" customFormat="1" ht="155.25" customHeight="1" x14ac:dyDescent="0.15">
      <c r="A7" s="94"/>
      <c r="B7" s="98">
        <v>1</v>
      </c>
      <c r="C7" s="99" t="s">
        <v>442</v>
      </c>
      <c r="D7" s="100" t="s">
        <v>443</v>
      </c>
      <c r="E7" s="19" t="s">
        <v>448</v>
      </c>
      <c r="F7" s="27">
        <v>23103000</v>
      </c>
      <c r="G7" s="27">
        <v>23232000</v>
      </c>
      <c r="H7" s="24" t="s">
        <v>444</v>
      </c>
      <c r="I7" s="24" t="s">
        <v>449</v>
      </c>
      <c r="J7" s="101" t="s">
        <v>445</v>
      </c>
      <c r="K7" s="39" t="s">
        <v>447</v>
      </c>
    </row>
    <row r="8" spans="1:11" ht="54.75" customHeight="1" x14ac:dyDescent="0.15">
      <c r="A8" s="90"/>
      <c r="B8" s="90"/>
      <c r="C8" s="102" t="s">
        <v>391</v>
      </c>
      <c r="D8" s="103"/>
      <c r="E8" s="103"/>
      <c r="F8" s="93">
        <f>SUBTOTAL(9,F7:F7)</f>
        <v>23103000</v>
      </c>
      <c r="G8" s="93">
        <f>SUBTOTAL(9,G7:G7)</f>
        <v>23232000</v>
      </c>
      <c r="H8" s="14"/>
    </row>
  </sheetData>
  <autoFilter ref="A3:K8" xr:uid="{00000000-0009-0000-0000-000000000000}"/>
  <mergeCells count="12">
    <mergeCell ref="B4:B6"/>
    <mergeCell ref="G4:G6"/>
    <mergeCell ref="H4:H6"/>
    <mergeCell ref="I4:I6"/>
    <mergeCell ref="J4:J6"/>
    <mergeCell ref="F4:F6"/>
    <mergeCell ref="C8:E8"/>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topLeftCell="A13" workbookViewId="0">
      <selection activeCell="I22" sqref="I22"/>
    </sheetView>
  </sheetViews>
  <sheetFormatPr defaultColWidth="9" defaultRowHeight="13.5" x14ac:dyDescent="0.15"/>
  <cols>
    <col min="1" max="1" width="4.625" style="57" customWidth="1"/>
    <col min="2" max="2" width="3.125" style="57" customWidth="1"/>
    <col min="3" max="3" width="7.375" style="57" customWidth="1"/>
    <col min="4" max="4" width="5.25" style="57" bestFit="1" customWidth="1"/>
    <col min="5" max="6" width="12.375" style="57" customWidth="1"/>
    <col min="7" max="16384" width="9" style="57"/>
  </cols>
  <sheetData>
    <row r="1" spans="1:6" x14ac:dyDescent="0.15">
      <c r="A1" s="57" t="s">
        <v>429</v>
      </c>
    </row>
    <row r="3" spans="1:6" x14ac:dyDescent="0.15">
      <c r="B3" s="57" t="s">
        <v>430</v>
      </c>
    </row>
    <row r="4" spans="1:6" ht="21" x14ac:dyDescent="0.15">
      <c r="C4" s="67" t="s">
        <v>432</v>
      </c>
      <c r="D4" s="60" t="s">
        <v>421</v>
      </c>
      <c r="E4" s="60" t="s">
        <v>423</v>
      </c>
      <c r="F4" s="60" t="s">
        <v>425</v>
      </c>
    </row>
    <row r="5" spans="1:6" x14ac:dyDescent="0.15">
      <c r="C5" s="60">
        <v>1</v>
      </c>
      <c r="D5" s="58">
        <f>PT・府市!D25</f>
        <v>1</v>
      </c>
      <c r="E5" s="59">
        <f>PT・府市!F25/1000</f>
        <v>588240</v>
      </c>
      <c r="F5" s="59">
        <f>PT・府市!G25/1000</f>
        <v>529929</v>
      </c>
    </row>
    <row r="6" spans="1:6" x14ac:dyDescent="0.15">
      <c r="C6" s="60">
        <v>2</v>
      </c>
      <c r="D6" s="58">
        <f>PT・府市!D26</f>
        <v>2</v>
      </c>
      <c r="E6" s="59">
        <f>PT・府市!F26/1000</f>
        <v>4527466</v>
      </c>
      <c r="F6" s="59">
        <f>PT・府市!G26/1000</f>
        <v>14504807</v>
      </c>
    </row>
    <row r="7" spans="1:6" x14ac:dyDescent="0.15">
      <c r="C7" s="60">
        <v>3</v>
      </c>
      <c r="D7" s="58">
        <f>PT・府市!D27</f>
        <v>14</v>
      </c>
      <c r="E7" s="59">
        <f>PT・府市!F27/1000</f>
        <v>5129582</v>
      </c>
      <c r="F7" s="59">
        <f>PT・府市!G27/1000</f>
        <v>17399939</v>
      </c>
    </row>
    <row r="8" spans="1:6" ht="14.25" thickBot="1" x14ac:dyDescent="0.2">
      <c r="C8" s="61">
        <v>4</v>
      </c>
      <c r="D8" s="62">
        <f>PT・府市!D28</f>
        <v>0</v>
      </c>
      <c r="E8" s="63">
        <f>PT・府市!F28/1000</f>
        <v>0</v>
      </c>
      <c r="F8" s="63">
        <f>PT・府市!G28/1000</f>
        <v>0</v>
      </c>
    </row>
    <row r="9" spans="1:6" ht="14.25" thickTop="1" x14ac:dyDescent="0.15">
      <c r="C9" s="64" t="s">
        <v>391</v>
      </c>
      <c r="D9" s="65">
        <f>SUM(D5:D8)</f>
        <v>17</v>
      </c>
      <c r="E9" s="66">
        <f>SUM(E5:E8)</f>
        <v>10245288</v>
      </c>
      <c r="F9" s="66">
        <f>SUM(F5:F8)</f>
        <v>32434675</v>
      </c>
    </row>
    <row r="11" spans="1:6" x14ac:dyDescent="0.15">
      <c r="B11" s="57" t="s">
        <v>427</v>
      </c>
    </row>
    <row r="12" spans="1:6" ht="21" x14ac:dyDescent="0.15">
      <c r="C12" s="67" t="s">
        <v>432</v>
      </c>
      <c r="D12" s="60" t="s">
        <v>421</v>
      </c>
      <c r="E12" s="60" t="s">
        <v>423</v>
      </c>
      <c r="F12" s="60" t="s">
        <v>425</v>
      </c>
    </row>
    <row r="13" spans="1:6" x14ac:dyDescent="0.15">
      <c r="C13" s="60">
        <v>1</v>
      </c>
      <c r="D13" s="58">
        <f>見直し対象!D95</f>
        <v>4</v>
      </c>
      <c r="E13" s="59">
        <f>見直し対象!F95/1000</f>
        <v>61350</v>
      </c>
      <c r="F13" s="59">
        <f>見直し対象!G95/1000</f>
        <v>54271</v>
      </c>
    </row>
    <row r="14" spans="1:6" x14ac:dyDescent="0.15">
      <c r="C14" s="60">
        <v>2</v>
      </c>
      <c r="D14" s="58">
        <f>見直し対象!D96</f>
        <v>0</v>
      </c>
      <c r="E14" s="59">
        <f>見直し対象!F96/1000</f>
        <v>0</v>
      </c>
      <c r="F14" s="59">
        <f>見直し対象!G96/1000</f>
        <v>0</v>
      </c>
    </row>
    <row r="15" spans="1:6" x14ac:dyDescent="0.15">
      <c r="C15" s="60">
        <v>3</v>
      </c>
      <c r="D15" s="58">
        <f>見直し対象!D97</f>
        <v>81</v>
      </c>
      <c r="E15" s="59">
        <f>見直し対象!F97/1000</f>
        <v>75251</v>
      </c>
      <c r="F15" s="59">
        <f>見直し対象!G97/1000</f>
        <v>884637</v>
      </c>
    </row>
    <row r="16" spans="1:6" ht="14.25" thickBot="1" x14ac:dyDescent="0.2">
      <c r="C16" s="61">
        <v>4</v>
      </c>
      <c r="D16" s="62">
        <f>見直し対象!D98</f>
        <v>2</v>
      </c>
      <c r="E16" s="63">
        <f>見直し対象!F98/1000</f>
        <v>9694</v>
      </c>
      <c r="F16" s="63">
        <f>見直し対象!G98/1000</f>
        <v>1190</v>
      </c>
    </row>
    <row r="17" spans="2:6" ht="14.25" thickTop="1" x14ac:dyDescent="0.15">
      <c r="C17" s="64" t="s">
        <v>391</v>
      </c>
      <c r="D17" s="65">
        <f>SUM(D13:D16)</f>
        <v>87</v>
      </c>
      <c r="E17" s="66">
        <f>SUM(E13:E16)</f>
        <v>146295</v>
      </c>
      <c r="F17" s="66">
        <f>SUM(F13:F16)</f>
        <v>940098</v>
      </c>
    </row>
    <row r="20" spans="2:6" x14ac:dyDescent="0.15">
      <c r="B20" s="57" t="s">
        <v>428</v>
      </c>
    </row>
    <row r="21" spans="2:6" ht="21" x14ac:dyDescent="0.15">
      <c r="C21" s="67" t="s">
        <v>432</v>
      </c>
      <c r="D21" s="60" t="s">
        <v>421</v>
      </c>
      <c r="E21" s="60" t="s">
        <v>423</v>
      </c>
      <c r="F21" s="60" t="s">
        <v>425</v>
      </c>
    </row>
    <row r="22" spans="2:6" x14ac:dyDescent="0.15">
      <c r="C22" s="60">
        <v>1</v>
      </c>
      <c r="D22" s="58">
        <f>見直し対象のうち地域交付金!C81</f>
        <v>0</v>
      </c>
      <c r="E22" s="59">
        <f>見直し対象のうち地域交付金!D81/1000</f>
        <v>0</v>
      </c>
      <c r="F22" s="59">
        <f>見直し対象のうち地域交付金!E81/1000</f>
        <v>0</v>
      </c>
    </row>
    <row r="23" spans="2:6" x14ac:dyDescent="0.15">
      <c r="C23" s="60">
        <v>2</v>
      </c>
      <c r="D23" s="58">
        <f>見直し対象のうち地域交付金!C82</f>
        <v>0</v>
      </c>
      <c r="E23" s="59">
        <f>見直し対象のうち地域交付金!D82/1000</f>
        <v>0</v>
      </c>
      <c r="F23" s="59">
        <f>見直し対象のうち地域交付金!E82/1000</f>
        <v>0</v>
      </c>
    </row>
    <row r="24" spans="2:6" x14ac:dyDescent="0.15">
      <c r="C24" s="60">
        <v>3</v>
      </c>
      <c r="D24" s="58">
        <f>見直し対象のうち地域交付金!C83</f>
        <v>72</v>
      </c>
      <c r="E24" s="59">
        <f>見直し対象のうち地域交付金!D83/1000</f>
        <v>0</v>
      </c>
      <c r="F24" s="59">
        <f>見直し対象のうち地域交付金!E83/1000</f>
        <v>613321</v>
      </c>
    </row>
    <row r="25" spans="2:6" ht="14.25" thickBot="1" x14ac:dyDescent="0.2">
      <c r="C25" s="61">
        <v>4</v>
      </c>
      <c r="D25" s="62">
        <f>見直し対象のうち地域交付金!C84</f>
        <v>0</v>
      </c>
      <c r="E25" s="63">
        <f>見直し対象のうち地域交付金!D84/1000</f>
        <v>0</v>
      </c>
      <c r="F25" s="63">
        <f>見直し対象のうち地域交付金!E84/1000</f>
        <v>0</v>
      </c>
    </row>
    <row r="26" spans="2:6" ht="14.25" thickTop="1" x14ac:dyDescent="0.15">
      <c r="C26" s="64" t="s">
        <v>391</v>
      </c>
      <c r="D26" s="65">
        <f>SUM(D22:D25)</f>
        <v>72</v>
      </c>
      <c r="E26" s="66">
        <f>SUM(E22:E25)</f>
        <v>0</v>
      </c>
      <c r="F26" s="66">
        <f>SUM(F22:F25)</f>
        <v>613321</v>
      </c>
    </row>
    <row r="28" spans="2:6" x14ac:dyDescent="0.15">
      <c r="B28" s="57" t="s">
        <v>431</v>
      </c>
    </row>
    <row r="29" spans="2:6" ht="21" x14ac:dyDescent="0.15">
      <c r="C29" s="70" t="s">
        <v>432</v>
      </c>
      <c r="D29" s="71" t="s">
        <v>421</v>
      </c>
      <c r="E29" s="71" t="s">
        <v>423</v>
      </c>
      <c r="F29" s="71" t="s">
        <v>425</v>
      </c>
    </row>
    <row r="30" spans="2:6" x14ac:dyDescent="0.15">
      <c r="C30" s="71">
        <v>1</v>
      </c>
      <c r="D30" s="72">
        <f>D13-D22</f>
        <v>4</v>
      </c>
      <c r="E30" s="73">
        <f t="shared" ref="E30:F30" si="0">E13-E22</f>
        <v>61350</v>
      </c>
      <c r="F30" s="73">
        <f t="shared" si="0"/>
        <v>54271</v>
      </c>
    </row>
    <row r="31" spans="2:6" ht="14.25" thickBot="1" x14ac:dyDescent="0.2">
      <c r="C31" s="74">
        <v>2</v>
      </c>
      <c r="D31" s="75">
        <f t="shared" ref="D31:F33" si="1">D14-D23</f>
        <v>0</v>
      </c>
      <c r="E31" s="76">
        <f t="shared" si="1"/>
        <v>0</v>
      </c>
      <c r="F31" s="76">
        <f t="shared" si="1"/>
        <v>0</v>
      </c>
    </row>
    <row r="32" spans="2:6" x14ac:dyDescent="0.15">
      <c r="C32" s="77">
        <v>3</v>
      </c>
      <c r="D32" s="78">
        <f t="shared" si="1"/>
        <v>9</v>
      </c>
      <c r="E32" s="79">
        <f t="shared" si="1"/>
        <v>75251</v>
      </c>
      <c r="F32" s="80">
        <f t="shared" si="1"/>
        <v>271316</v>
      </c>
    </row>
    <row r="33" spans="3:6" ht="14.25" thickBot="1" x14ac:dyDescent="0.2">
      <c r="C33" s="81">
        <v>4</v>
      </c>
      <c r="D33" s="82">
        <f t="shared" si="1"/>
        <v>2</v>
      </c>
      <c r="E33" s="83">
        <f t="shared" si="1"/>
        <v>9694</v>
      </c>
      <c r="F33" s="84">
        <f t="shared" si="1"/>
        <v>1190</v>
      </c>
    </row>
    <row r="34" spans="3:6" x14ac:dyDescent="0.15">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8"/>
  <sheetViews>
    <sheetView view="pageBreakPreview" zoomScale="85" zoomScaleNormal="85" zoomScaleSheetLayoutView="85" workbookViewId="0">
      <selection activeCell="I22" sqref="I22"/>
    </sheetView>
  </sheetViews>
  <sheetFormatPr defaultRowHeight="13.5" x14ac:dyDescent="0.15"/>
  <cols>
    <col min="1" max="1" width="4.5" bestFit="1" customWidth="1"/>
    <col min="2" max="2" width="13.375" customWidth="1"/>
    <col min="3" max="3" width="16.875" customWidth="1"/>
    <col min="4" max="4" width="13.625" customWidth="1"/>
    <col min="5" max="5" width="13" hidden="1" customWidth="1"/>
    <col min="6" max="6" width="12.875" customWidth="1"/>
    <col min="7" max="7" width="11.375" bestFit="1" customWidth="1"/>
    <col min="8" max="8" width="13.875" bestFit="1" customWidth="1"/>
    <col min="9" max="9" width="33" customWidth="1"/>
    <col min="10" max="10" width="36.625" customWidth="1"/>
    <col min="11" max="12" width="7.125" hidden="1" customWidth="1"/>
    <col min="13" max="15" width="7.125" customWidth="1"/>
    <col min="16" max="16" width="9.125" bestFit="1" customWidth="1"/>
    <col min="17" max="17" width="6.125" bestFit="1" customWidth="1"/>
    <col min="18" max="18" width="5.375" bestFit="1" customWidth="1"/>
    <col min="19" max="19" width="7" bestFit="1" customWidth="1"/>
  </cols>
  <sheetData>
    <row r="1" spans="1:31" x14ac:dyDescent="0.15">
      <c r="A1" s="1"/>
      <c r="B1" s="7"/>
      <c r="C1" s="48"/>
      <c r="D1" s="48"/>
      <c r="E1" s="48"/>
      <c r="F1" s="3"/>
      <c r="G1" s="3"/>
      <c r="H1" s="3"/>
      <c r="I1" s="14"/>
      <c r="J1" s="14"/>
      <c r="K1" s="7"/>
      <c r="L1" s="7"/>
      <c r="M1" s="7"/>
      <c r="N1" s="7"/>
      <c r="O1" s="7"/>
      <c r="P1" s="9"/>
      <c r="Q1" s="49"/>
      <c r="R1" s="9"/>
      <c r="S1" s="9"/>
      <c r="T1" s="9"/>
    </row>
    <row r="2" spans="1:31" ht="17.25" x14ac:dyDescent="0.15">
      <c r="A2" s="1"/>
      <c r="B2" s="50" t="s">
        <v>390</v>
      </c>
      <c r="C2" s="2"/>
      <c r="D2" s="2"/>
      <c r="E2" s="2"/>
      <c r="F2" s="3"/>
      <c r="G2" s="4"/>
      <c r="H2" s="3"/>
      <c r="I2" s="6"/>
      <c r="J2" s="4"/>
      <c r="K2" s="7"/>
      <c r="L2" s="7"/>
      <c r="M2" s="8"/>
      <c r="N2" s="8"/>
      <c r="O2" s="8" t="s">
        <v>0</v>
      </c>
      <c r="P2" s="9"/>
      <c r="Q2" s="49"/>
      <c r="R2" s="9"/>
      <c r="S2" s="9"/>
      <c r="T2" s="9"/>
    </row>
    <row r="3" spans="1:31" ht="14.25" thickBot="1" x14ac:dyDescent="0.2">
      <c r="A3" s="1"/>
      <c r="B3" s="10"/>
      <c r="C3" s="11"/>
      <c r="D3" s="11"/>
      <c r="E3" s="11"/>
      <c r="F3" s="12"/>
      <c r="G3" s="13"/>
      <c r="H3" s="12"/>
      <c r="I3" s="14"/>
      <c r="J3" s="14"/>
      <c r="K3" s="7"/>
      <c r="L3" s="7"/>
      <c r="M3" s="5"/>
      <c r="N3" s="5"/>
      <c r="O3" s="5"/>
      <c r="P3" s="9"/>
      <c r="Q3" s="49"/>
      <c r="R3" s="9"/>
      <c r="S3" s="9"/>
      <c r="T3" s="9"/>
    </row>
    <row r="4" spans="1:31" ht="14.25" customHeight="1" thickTop="1" x14ac:dyDescent="0.15">
      <c r="A4" s="133" t="s">
        <v>1</v>
      </c>
      <c r="B4" s="135" t="s">
        <v>2</v>
      </c>
      <c r="C4" s="137" t="s">
        <v>3</v>
      </c>
      <c r="D4" s="137" t="s">
        <v>4</v>
      </c>
      <c r="E4" s="116" t="s">
        <v>5</v>
      </c>
      <c r="F4" s="131" t="s">
        <v>6</v>
      </c>
      <c r="G4" s="15"/>
      <c r="H4" s="118" t="s">
        <v>7</v>
      </c>
      <c r="I4" s="120" t="s">
        <v>8</v>
      </c>
      <c r="J4" s="122" t="s">
        <v>9</v>
      </c>
      <c r="K4" s="122" t="s">
        <v>10</v>
      </c>
      <c r="L4" s="124" t="s">
        <v>11</v>
      </c>
      <c r="M4" s="124" t="s">
        <v>12</v>
      </c>
      <c r="N4" s="126" t="s">
        <v>13</v>
      </c>
      <c r="O4" s="128" t="s">
        <v>14</v>
      </c>
      <c r="P4" s="130" t="s">
        <v>433</v>
      </c>
      <c r="Q4" s="116" t="s">
        <v>394</v>
      </c>
      <c r="R4" s="116" t="s">
        <v>398</v>
      </c>
      <c r="S4" s="116" t="s">
        <v>397</v>
      </c>
      <c r="AE4" s="69"/>
    </row>
    <row r="5" spans="1:31" ht="45" x14ac:dyDescent="0.15">
      <c r="A5" s="134"/>
      <c r="B5" s="136"/>
      <c r="C5" s="123"/>
      <c r="D5" s="123"/>
      <c r="E5" s="117"/>
      <c r="F5" s="132"/>
      <c r="G5" s="17" t="s">
        <v>15</v>
      </c>
      <c r="H5" s="119"/>
      <c r="I5" s="121"/>
      <c r="J5" s="123"/>
      <c r="K5" s="123"/>
      <c r="L5" s="125"/>
      <c r="M5" s="125"/>
      <c r="N5" s="127"/>
      <c r="O5" s="129"/>
      <c r="P5" s="130"/>
      <c r="Q5" s="117"/>
      <c r="R5" s="117"/>
      <c r="S5" s="117"/>
    </row>
    <row r="6" spans="1:31" ht="56.25" x14ac:dyDescent="0.15">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2.5" x14ac:dyDescent="0.15">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01.25" x14ac:dyDescent="0.15">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7.5" x14ac:dyDescent="0.15">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75" x14ac:dyDescent="0.15">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75" x14ac:dyDescent="0.15">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5" x14ac:dyDescent="0.15">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5" x14ac:dyDescent="0.15">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6.25" x14ac:dyDescent="0.15">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75" x14ac:dyDescent="0.15">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75" x14ac:dyDescent="0.15">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45" x14ac:dyDescent="0.15">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0" x14ac:dyDescent="0.15">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1.25" x14ac:dyDescent="0.15">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6.25" x14ac:dyDescent="0.15">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45" x14ac:dyDescent="0.15">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3.25" thickBot="1" x14ac:dyDescent="0.2">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4.25" thickTop="1" x14ac:dyDescent="0.15"/>
    <row r="24" spans="1:19" x14ac:dyDescent="0.15">
      <c r="C24" s="47" t="s">
        <v>422</v>
      </c>
      <c r="D24" s="47" t="s">
        <v>389</v>
      </c>
      <c r="F24" t="s">
        <v>424</v>
      </c>
      <c r="G24" t="s">
        <v>426</v>
      </c>
    </row>
    <row r="25" spans="1:19" x14ac:dyDescent="0.15">
      <c r="C25">
        <v>1</v>
      </c>
      <c r="D25" s="56">
        <f>COUNTIF($P$6:$P$22,C25)</f>
        <v>1</v>
      </c>
      <c r="F25" s="56">
        <f>SUMIF($P$6:$P$22,C25,$F$6:$F$22)</f>
        <v>588240000</v>
      </c>
      <c r="G25" s="56">
        <f>SUMIF($P$6:$P$22,C25,$H$6:$H$22)</f>
        <v>529929000</v>
      </c>
    </row>
    <row r="26" spans="1:19" x14ac:dyDescent="0.15">
      <c r="C26">
        <v>2</v>
      </c>
      <c r="D26" s="56">
        <f t="shared" ref="D26:D28" si="1">COUNTIF($P$6:$P$22,C26)</f>
        <v>2</v>
      </c>
      <c r="F26" s="56">
        <f t="shared" ref="F26:F28" si="2">SUMIF($P$6:$P$22,C26,$F$6:$F$22)</f>
        <v>4527466000</v>
      </c>
      <c r="G26" s="56">
        <f t="shared" ref="G26:G28" si="3">SUMIF($P$6:$P$22,C26,$H$6:$H$22)</f>
        <v>14504807000</v>
      </c>
    </row>
    <row r="27" spans="1:19" x14ac:dyDescent="0.15">
      <c r="C27">
        <v>3</v>
      </c>
      <c r="D27" s="56">
        <f t="shared" si="1"/>
        <v>14</v>
      </c>
      <c r="F27" s="56">
        <f t="shared" si="2"/>
        <v>5129582000</v>
      </c>
      <c r="G27" s="56">
        <f t="shared" si="3"/>
        <v>17399939000</v>
      </c>
    </row>
    <row r="28" spans="1:19" x14ac:dyDescent="0.15">
      <c r="C28">
        <v>4</v>
      </c>
      <c r="D28" s="56">
        <f t="shared" si="1"/>
        <v>0</v>
      </c>
      <c r="F28" s="56">
        <f t="shared" si="2"/>
        <v>0</v>
      </c>
      <c r="G28" s="56">
        <f t="shared" si="3"/>
        <v>0</v>
      </c>
    </row>
  </sheetData>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dataValidations count="3">
    <dataValidation type="list" allowBlank="1" showInputMessage="1" showErrorMessage="1" sqref="G6:G22" xr:uid="{00000000-0002-0000-0200-000000000000}">
      <formula1>",凍結,暫定期間（４ヵ月）分を計上,義務的なものとして通年分を計上"</formula1>
    </dataValidation>
    <dataValidation type="list" allowBlank="1" showInputMessage="1" showErrorMessage="1" sqref="K6:K22" xr:uid="{00000000-0002-0000-0200-000001000000}">
      <formula1>"３,４,20,24,33"</formula1>
    </dataValidation>
    <dataValidation type="list" allowBlank="1" showInputMessage="1" showErrorMessage="1" sqref="L6:L22 N6:O22" xr:uid="{00000000-0002-0000-0200-000002000000}">
      <formula1>"○"</formula1>
    </dataValidation>
  </dataValidations>
  <pageMargins left="0.70866141732283472" right="0.70866141732283472" top="0.74803149606299213" bottom="0.74803149606299213" header="0.31496062992125984" footer="0.31496062992125984"/>
  <pageSetup paperSize="9" scale="6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view="pageBreakPreview" topLeftCell="A88" zoomScale="85" zoomScaleNormal="85" zoomScaleSheetLayoutView="85" workbookViewId="0">
      <selection activeCell="I22" sqref="I22"/>
    </sheetView>
  </sheetViews>
  <sheetFormatPr defaultRowHeight="13.5" x14ac:dyDescent="0.15"/>
  <cols>
    <col min="1" max="1" width="4.5" bestFit="1" customWidth="1"/>
    <col min="2" max="2" width="13.5" customWidth="1"/>
    <col min="3" max="3" width="16.875" customWidth="1"/>
    <col min="4" max="4" width="13.75" customWidth="1"/>
    <col min="5" max="5" width="0" hidden="1" customWidth="1"/>
    <col min="6" max="6" width="13" customWidth="1"/>
    <col min="7" max="7" width="9" customWidth="1"/>
    <col min="8" max="8" width="13.875" customWidth="1"/>
    <col min="9" max="9" width="33" customWidth="1"/>
    <col min="10" max="10" width="36.75" customWidth="1"/>
    <col min="11" max="11" width="9.125" hidden="1" customWidth="1"/>
    <col min="12" max="12" width="5.75" hidden="1" customWidth="1"/>
    <col min="13" max="15" width="7" customWidth="1"/>
    <col min="16" max="16" width="6" bestFit="1" customWidth="1"/>
    <col min="17" max="17" width="5.25" bestFit="1" customWidth="1"/>
    <col min="18" max="18" width="4.5" bestFit="1" customWidth="1"/>
    <col min="19" max="19" width="6" bestFit="1" customWidth="1"/>
  </cols>
  <sheetData>
    <row r="1" spans="1:31" x14ac:dyDescent="0.15">
      <c r="A1" s="1"/>
      <c r="B1" s="7"/>
      <c r="C1" s="48"/>
      <c r="D1" s="48"/>
      <c r="E1" s="48"/>
      <c r="F1" s="3"/>
      <c r="G1" s="3"/>
      <c r="H1" s="3"/>
      <c r="I1" s="14"/>
      <c r="J1" s="14"/>
      <c r="K1" s="7"/>
      <c r="L1" s="7"/>
      <c r="M1" s="7"/>
      <c r="O1" s="7"/>
      <c r="P1" s="9"/>
      <c r="Q1" s="9"/>
      <c r="R1" s="9"/>
      <c r="S1" s="9"/>
    </row>
    <row r="2" spans="1:31" ht="17.25" x14ac:dyDescent="0.15">
      <c r="A2" s="1"/>
      <c r="B2" s="55" t="s">
        <v>390</v>
      </c>
      <c r="C2" s="2"/>
      <c r="D2" s="2"/>
      <c r="E2" s="2"/>
      <c r="F2" s="3"/>
      <c r="G2" s="4"/>
      <c r="H2" s="3"/>
      <c r="I2" s="6"/>
      <c r="J2" s="4"/>
      <c r="K2" s="7"/>
      <c r="L2" s="7"/>
      <c r="M2" s="8"/>
      <c r="N2" s="8"/>
      <c r="O2" s="8" t="s">
        <v>0</v>
      </c>
      <c r="P2" s="9"/>
      <c r="Q2" s="9"/>
      <c r="R2" s="9"/>
      <c r="S2" s="9"/>
    </row>
    <row r="3" spans="1:31" ht="14.25" thickBot="1" x14ac:dyDescent="0.2">
      <c r="A3" s="1"/>
      <c r="B3" s="10"/>
      <c r="C3" s="11"/>
      <c r="D3" s="11"/>
      <c r="E3" s="11"/>
      <c r="F3" s="12"/>
      <c r="G3" s="13"/>
      <c r="H3" s="12"/>
      <c r="I3" s="14"/>
      <c r="J3" s="14"/>
      <c r="K3" s="7"/>
      <c r="L3" s="7"/>
      <c r="M3" s="5"/>
      <c r="N3" s="5"/>
      <c r="O3" s="5"/>
      <c r="P3" s="9"/>
      <c r="Q3" s="9"/>
      <c r="R3" s="9"/>
      <c r="S3" s="9"/>
    </row>
    <row r="4" spans="1:31" ht="14.25" customHeight="1" thickTop="1" x14ac:dyDescent="0.15">
      <c r="A4" s="133" t="s">
        <v>1</v>
      </c>
      <c r="B4" s="135" t="s">
        <v>2</v>
      </c>
      <c r="C4" s="137" t="s">
        <v>3</v>
      </c>
      <c r="D4" s="137" t="s">
        <v>4</v>
      </c>
      <c r="E4" s="116" t="s">
        <v>5</v>
      </c>
      <c r="F4" s="131" t="s">
        <v>6</v>
      </c>
      <c r="G4" s="15"/>
      <c r="H4" s="138" t="s">
        <v>7</v>
      </c>
      <c r="I4" s="120" t="s">
        <v>8</v>
      </c>
      <c r="J4" s="122" t="s">
        <v>9</v>
      </c>
      <c r="K4" s="122" t="s">
        <v>10</v>
      </c>
      <c r="L4" s="124" t="s">
        <v>401</v>
      </c>
      <c r="M4" s="124" t="s">
        <v>12</v>
      </c>
      <c r="N4" s="126" t="s">
        <v>13</v>
      </c>
      <c r="O4" s="128" t="s">
        <v>14</v>
      </c>
      <c r="P4" s="130" t="s">
        <v>433</v>
      </c>
      <c r="Q4" s="116" t="s">
        <v>394</v>
      </c>
      <c r="R4" s="116" t="s">
        <v>398</v>
      </c>
      <c r="S4" s="116" t="s">
        <v>397</v>
      </c>
      <c r="AE4" s="69"/>
    </row>
    <row r="5" spans="1:31" ht="45" x14ac:dyDescent="0.15">
      <c r="A5" s="134"/>
      <c r="B5" s="136"/>
      <c r="C5" s="123"/>
      <c r="D5" s="123"/>
      <c r="E5" s="117"/>
      <c r="F5" s="132"/>
      <c r="G5" s="17" t="s">
        <v>15</v>
      </c>
      <c r="H5" s="139"/>
      <c r="I5" s="121"/>
      <c r="J5" s="123"/>
      <c r="K5" s="123"/>
      <c r="L5" s="125"/>
      <c r="M5" s="125"/>
      <c r="N5" s="127"/>
      <c r="O5" s="129"/>
      <c r="P5" s="130"/>
      <c r="Q5" s="117"/>
      <c r="R5" s="117"/>
      <c r="S5" s="117"/>
    </row>
    <row r="6" spans="1:31" ht="78.75" x14ac:dyDescent="0.15">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5" x14ac:dyDescent="0.15">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67.5" x14ac:dyDescent="0.15">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7.5" x14ac:dyDescent="0.15">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7.5" x14ac:dyDescent="0.15">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45" x14ac:dyDescent="0.15">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7.5" x14ac:dyDescent="0.15">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45" x14ac:dyDescent="0.15">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67.5" x14ac:dyDescent="0.15">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56.25" x14ac:dyDescent="0.15">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7.5" x14ac:dyDescent="0.15">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7.5" x14ac:dyDescent="0.15">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67.5" x14ac:dyDescent="0.15">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56.25" x14ac:dyDescent="0.15">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45" x14ac:dyDescent="0.15">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56.25" x14ac:dyDescent="0.15">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6.25" x14ac:dyDescent="0.15">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8.75" x14ac:dyDescent="0.15">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56.25" x14ac:dyDescent="0.15">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7.5" x14ac:dyDescent="0.15">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1.25" x14ac:dyDescent="0.15">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45" x14ac:dyDescent="0.15">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33.75" x14ac:dyDescent="0.15">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56.25" x14ac:dyDescent="0.15">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56.25" x14ac:dyDescent="0.15">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33.75" x14ac:dyDescent="0.15">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67.5" x14ac:dyDescent="0.15">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56.25" x14ac:dyDescent="0.15">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56.25" x14ac:dyDescent="0.15">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45" x14ac:dyDescent="0.15">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56.25" x14ac:dyDescent="0.15">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6.25" x14ac:dyDescent="0.15">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7.5" x14ac:dyDescent="0.15">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7.5" x14ac:dyDescent="0.15">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5" x14ac:dyDescent="0.15">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7.5" x14ac:dyDescent="0.15">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7.5" x14ac:dyDescent="0.15">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5" x14ac:dyDescent="0.15">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75" x14ac:dyDescent="0.15">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33.75" x14ac:dyDescent="0.15">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33.75" x14ac:dyDescent="0.15">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6.25" x14ac:dyDescent="0.15">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6.25" x14ac:dyDescent="0.15">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56.25" x14ac:dyDescent="0.15">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45" x14ac:dyDescent="0.15">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56.25" x14ac:dyDescent="0.15">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45" x14ac:dyDescent="0.15">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7.5" x14ac:dyDescent="0.15">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1.25" x14ac:dyDescent="0.15">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67.5" x14ac:dyDescent="0.15">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45" x14ac:dyDescent="0.15">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56.25" x14ac:dyDescent="0.15">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6.25" x14ac:dyDescent="0.15">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45" x14ac:dyDescent="0.15">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56.25" x14ac:dyDescent="0.15">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6.25" x14ac:dyDescent="0.15">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45" x14ac:dyDescent="0.15">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56.25" x14ac:dyDescent="0.15">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6.25" x14ac:dyDescent="0.15">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3.75" x14ac:dyDescent="0.15">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7.5" x14ac:dyDescent="0.15">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0" x14ac:dyDescent="0.15">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75" x14ac:dyDescent="0.15">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12.5" x14ac:dyDescent="0.15">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8.75" x14ac:dyDescent="0.15">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45" x14ac:dyDescent="0.15">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56.25" x14ac:dyDescent="0.15">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6.25" x14ac:dyDescent="0.15">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5" x14ac:dyDescent="0.15">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7.5" x14ac:dyDescent="0.15">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7.5" x14ac:dyDescent="0.15">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68.75" x14ac:dyDescent="0.15">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56.25" x14ac:dyDescent="0.15">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67.5" x14ac:dyDescent="0.15">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7.5" x14ac:dyDescent="0.15">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1.25" x14ac:dyDescent="0.15">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6.25" x14ac:dyDescent="0.15">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8.75" x14ac:dyDescent="0.15">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12.5" x14ac:dyDescent="0.15">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67.5" x14ac:dyDescent="0.15">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23.75" x14ac:dyDescent="0.15">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35" x14ac:dyDescent="0.15">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67.5" x14ac:dyDescent="0.15">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6.25" x14ac:dyDescent="0.15">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56.25" x14ac:dyDescent="0.15">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5" x14ac:dyDescent="0.15">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75" x14ac:dyDescent="0.15">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15">
      <c r="C94" s="47" t="s">
        <v>422</v>
      </c>
      <c r="D94" s="47" t="s">
        <v>389</v>
      </c>
      <c r="F94" t="s">
        <v>424</v>
      </c>
      <c r="G94" t="s">
        <v>426</v>
      </c>
    </row>
    <row r="95" spans="1:19" x14ac:dyDescent="0.15">
      <c r="C95">
        <v>1</v>
      </c>
      <c r="D95" s="56">
        <f>COUNTIF($P$6:$P$92,C95)</f>
        <v>4</v>
      </c>
      <c r="E95" s="56"/>
      <c r="F95" s="56">
        <f>SUMIF($P$6:$P$92,C95,$F$6:$F$92)</f>
        <v>61350000</v>
      </c>
      <c r="G95" s="56">
        <f>SUMIF($P$6:$P$92,C95,$H$6:$H$92)</f>
        <v>54271000</v>
      </c>
    </row>
    <row r="96" spans="1:19" x14ac:dyDescent="0.15">
      <c r="C96">
        <v>2</v>
      </c>
      <c r="D96" s="56">
        <f t="shared" ref="D96:D98" si="0">COUNTIF($P$6:$P$92,C96)</f>
        <v>0</v>
      </c>
      <c r="E96" s="56"/>
      <c r="F96" s="56">
        <f t="shared" ref="F96:F98" si="1">SUMIF($P$6:$P$92,C96,$F$6:$F$92)</f>
        <v>0</v>
      </c>
      <c r="G96" s="56">
        <f t="shared" ref="G96:G98" si="2">SUMIF($P$6:$P$92,C96,$H$6:$H$92)</f>
        <v>0</v>
      </c>
    </row>
    <row r="97" spans="3:7" x14ac:dyDescent="0.15">
      <c r="C97">
        <v>3</v>
      </c>
      <c r="D97" s="56">
        <f t="shared" si="0"/>
        <v>81</v>
      </c>
      <c r="E97" s="56"/>
      <c r="F97" s="56">
        <f t="shared" si="1"/>
        <v>75251000</v>
      </c>
      <c r="G97" s="56">
        <f t="shared" si="2"/>
        <v>884637000</v>
      </c>
    </row>
    <row r="98" spans="3:7" x14ac:dyDescent="0.15">
      <c r="C98">
        <v>4</v>
      </c>
      <c r="D98" s="56">
        <f t="shared" si="0"/>
        <v>2</v>
      </c>
      <c r="E98" s="56"/>
      <c r="F98" s="56">
        <f t="shared" si="1"/>
        <v>9694000</v>
      </c>
      <c r="G98" s="56">
        <f t="shared" si="2"/>
        <v>1190000</v>
      </c>
    </row>
    <row r="99" spans="3:7" x14ac:dyDescent="0.15">
      <c r="D99" s="68">
        <f>SUM(D95:D98)</f>
        <v>87</v>
      </c>
      <c r="F99" s="68">
        <f>SUM(F95:F98)</f>
        <v>146295000</v>
      </c>
      <c r="G99" s="68">
        <f>SUM(G95:G98)</f>
        <v>940098000</v>
      </c>
    </row>
  </sheetData>
  <autoFilter ref="A3:S92" xr:uid="{00000000-0009-0000-0000-000003000000}"/>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4"/>
  <sheetViews>
    <sheetView view="pageBreakPreview" topLeftCell="A76" zoomScale="85" zoomScaleNormal="100" zoomScaleSheetLayoutView="85" workbookViewId="0">
      <selection activeCell="I22" sqref="I22"/>
    </sheetView>
  </sheetViews>
  <sheetFormatPr defaultRowHeight="13.5" x14ac:dyDescent="0.15"/>
  <cols>
    <col min="1" max="1" width="4.5" bestFit="1" customWidth="1"/>
    <col min="2" max="2" width="11.375" customWidth="1"/>
    <col min="3" max="3" width="12.125" customWidth="1"/>
    <col min="4" max="4" width="15.375" customWidth="1"/>
    <col min="5" max="5" width="13.125" bestFit="1" customWidth="1"/>
    <col min="7" max="7" width="10.75" customWidth="1"/>
    <col min="8" max="9" width="32.125" customWidth="1"/>
    <col min="10" max="11" width="7.5" bestFit="1" customWidth="1"/>
    <col min="12" max="12" width="7.5" customWidth="1"/>
    <col min="13" max="13" width="6" bestFit="1" customWidth="1"/>
    <col min="14" max="14" width="5.25" bestFit="1" customWidth="1"/>
    <col min="15" max="15" width="4.5" bestFit="1" customWidth="1"/>
    <col min="16" max="16" width="6" bestFit="1" customWidth="1"/>
  </cols>
  <sheetData>
    <row r="1" spans="1:31" x14ac:dyDescent="0.15">
      <c r="A1" s="1"/>
      <c r="B1" s="7"/>
      <c r="C1" s="48"/>
      <c r="D1" s="48"/>
      <c r="E1" s="3"/>
      <c r="F1" s="3"/>
      <c r="G1" s="3"/>
      <c r="H1" s="14"/>
      <c r="I1" s="14"/>
      <c r="J1" s="7"/>
      <c r="L1" s="7"/>
      <c r="M1" s="9"/>
      <c r="N1" s="9"/>
      <c r="O1" s="9"/>
      <c r="P1" s="9"/>
    </row>
    <row r="2" spans="1:31" ht="17.25" x14ac:dyDescent="0.15">
      <c r="A2" s="1"/>
      <c r="B2" s="55" t="s">
        <v>390</v>
      </c>
      <c r="C2" s="2"/>
      <c r="D2" s="2"/>
      <c r="E2" s="3"/>
      <c r="F2" s="4"/>
      <c r="G2" s="3"/>
      <c r="H2" s="6"/>
      <c r="I2" s="4"/>
      <c r="J2" s="8"/>
      <c r="K2" s="8"/>
      <c r="L2" s="8" t="s">
        <v>0</v>
      </c>
      <c r="M2" s="9"/>
      <c r="N2" s="9"/>
      <c r="O2" s="9"/>
      <c r="P2" s="9"/>
    </row>
    <row r="3" spans="1:31" ht="14.25" thickBot="1" x14ac:dyDescent="0.2">
      <c r="A3" s="1"/>
      <c r="B3" s="10"/>
      <c r="C3" s="11"/>
      <c r="D3" s="11"/>
      <c r="E3" s="12"/>
      <c r="F3" s="13"/>
      <c r="G3" s="12"/>
      <c r="H3" s="14"/>
      <c r="I3" s="14"/>
      <c r="J3" s="5"/>
      <c r="K3" s="5"/>
      <c r="L3" s="5"/>
      <c r="M3" s="9"/>
      <c r="N3" s="9"/>
      <c r="O3" s="9"/>
      <c r="P3" s="9"/>
    </row>
    <row r="4" spans="1:31" ht="14.25" customHeight="1" thickTop="1" x14ac:dyDescent="0.15">
      <c r="A4" s="133" t="s">
        <v>1</v>
      </c>
      <c r="B4" s="135" t="s">
        <v>2</v>
      </c>
      <c r="C4" s="137" t="s">
        <v>3</v>
      </c>
      <c r="D4" s="137" t="s">
        <v>4</v>
      </c>
      <c r="E4" s="131" t="s">
        <v>6</v>
      </c>
      <c r="F4" s="15"/>
      <c r="G4" s="138" t="s">
        <v>7</v>
      </c>
      <c r="H4" s="120" t="s">
        <v>8</v>
      </c>
      <c r="I4" s="122" t="s">
        <v>9</v>
      </c>
      <c r="J4" s="124" t="s">
        <v>12</v>
      </c>
      <c r="K4" s="126" t="s">
        <v>13</v>
      </c>
      <c r="L4" s="128" t="s">
        <v>14</v>
      </c>
      <c r="M4" s="130" t="s">
        <v>433</v>
      </c>
      <c r="N4" s="116" t="s">
        <v>394</v>
      </c>
      <c r="O4" s="116" t="s">
        <v>398</v>
      </c>
      <c r="P4" s="116" t="s">
        <v>397</v>
      </c>
      <c r="AE4" s="69"/>
    </row>
    <row r="5" spans="1:31" ht="45" x14ac:dyDescent="0.15">
      <c r="A5" s="134"/>
      <c r="B5" s="136"/>
      <c r="C5" s="123"/>
      <c r="D5" s="123"/>
      <c r="E5" s="132"/>
      <c r="F5" s="17" t="s">
        <v>15</v>
      </c>
      <c r="G5" s="139"/>
      <c r="H5" s="121"/>
      <c r="I5" s="123"/>
      <c r="J5" s="125"/>
      <c r="K5" s="127"/>
      <c r="L5" s="129"/>
      <c r="M5" s="130"/>
      <c r="N5" s="117"/>
      <c r="O5" s="117"/>
      <c r="P5" s="117"/>
    </row>
    <row r="6" spans="1:31" ht="67.5" x14ac:dyDescent="0.15">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7.5" x14ac:dyDescent="0.15">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7.5" x14ac:dyDescent="0.15">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45" x14ac:dyDescent="0.15">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7.5" x14ac:dyDescent="0.15">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45" x14ac:dyDescent="0.15">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67.5" x14ac:dyDescent="0.15">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56.25" x14ac:dyDescent="0.15">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7.5" x14ac:dyDescent="0.15">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7.5" x14ac:dyDescent="0.15">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67.5" x14ac:dyDescent="0.15">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56.25" x14ac:dyDescent="0.15">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45" x14ac:dyDescent="0.15">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56.25" x14ac:dyDescent="0.15">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6.25" x14ac:dyDescent="0.15">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78.75" x14ac:dyDescent="0.15">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56.25" x14ac:dyDescent="0.15">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7.5" x14ac:dyDescent="0.15">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2.5" x14ac:dyDescent="0.15">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45" x14ac:dyDescent="0.15">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5" x14ac:dyDescent="0.15">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56.25" x14ac:dyDescent="0.15">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56.25" x14ac:dyDescent="0.15">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5" x14ac:dyDescent="0.15">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67.5" x14ac:dyDescent="0.15">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7.5" x14ac:dyDescent="0.15">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56.25" x14ac:dyDescent="0.15">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45" x14ac:dyDescent="0.15">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56.25" x14ac:dyDescent="0.15">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6.25" x14ac:dyDescent="0.15">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7.5" x14ac:dyDescent="0.15">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7.5" x14ac:dyDescent="0.15">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5" x14ac:dyDescent="0.15">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7.5" x14ac:dyDescent="0.15">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7.5" x14ac:dyDescent="0.15">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5" x14ac:dyDescent="0.15">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75" x14ac:dyDescent="0.15">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33.75" x14ac:dyDescent="0.15">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5" x14ac:dyDescent="0.15">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6.25" x14ac:dyDescent="0.15">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6.25" x14ac:dyDescent="0.15">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7.5" x14ac:dyDescent="0.15">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45" x14ac:dyDescent="0.15">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56.25" x14ac:dyDescent="0.15">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45" x14ac:dyDescent="0.15">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67.5" x14ac:dyDescent="0.15">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2.5" x14ac:dyDescent="0.15">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8.75" x14ac:dyDescent="0.15">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45" x14ac:dyDescent="0.15">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56.25" x14ac:dyDescent="0.15">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6.25" x14ac:dyDescent="0.15">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45" x14ac:dyDescent="0.15">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56.25" x14ac:dyDescent="0.15">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6.25" x14ac:dyDescent="0.15">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45" x14ac:dyDescent="0.15">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56.25" x14ac:dyDescent="0.15">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6.25" x14ac:dyDescent="0.15">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5" x14ac:dyDescent="0.15">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157.5" x14ac:dyDescent="0.15">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0" x14ac:dyDescent="0.15">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75" x14ac:dyDescent="0.15">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5" x14ac:dyDescent="0.15">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78.75" x14ac:dyDescent="0.15">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45" x14ac:dyDescent="0.15">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56.25" x14ac:dyDescent="0.15">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6.25" x14ac:dyDescent="0.15">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5" x14ac:dyDescent="0.15">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7.5" x14ac:dyDescent="0.15">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7.5" x14ac:dyDescent="0.15">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68.75" x14ac:dyDescent="0.15">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67.5" x14ac:dyDescent="0.15">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67.5" x14ac:dyDescent="0.15">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15">
      <c r="B80" s="47" t="s">
        <v>422</v>
      </c>
      <c r="C80" s="47" t="s">
        <v>389</v>
      </c>
      <c r="D80" t="s">
        <v>424</v>
      </c>
      <c r="E80" t="s">
        <v>426</v>
      </c>
    </row>
    <row r="81" spans="2:5" x14ac:dyDescent="0.15">
      <c r="B81">
        <v>1</v>
      </c>
      <c r="C81" s="56">
        <f>COUNTIF($M$6:$M$77,B81)</f>
        <v>0</v>
      </c>
      <c r="D81" s="56">
        <f>SUMIF($M$6:$M$77,B81,$E$6:$E$77)</f>
        <v>0</v>
      </c>
      <c r="E81" s="56">
        <f>SUMIF($M$6:$M$77,B81,$G$6:$G$77)</f>
        <v>0</v>
      </c>
    </row>
    <row r="82" spans="2:5" x14ac:dyDescent="0.15">
      <c r="B82">
        <v>2</v>
      </c>
      <c r="C82" s="56">
        <f t="shared" ref="C82:C84" si="0">COUNTIF($M$6:$M$77,B82)</f>
        <v>0</v>
      </c>
      <c r="D82" s="56">
        <f t="shared" ref="D82:D84" si="1">SUMIF($M$6:$M$77,B82,$E$6:$E$77)</f>
        <v>0</v>
      </c>
      <c r="E82" s="56">
        <f t="shared" ref="E82:E84" si="2">SUMIF($M$6:$M$77,B82,$G$6:$G$77)</f>
        <v>0</v>
      </c>
    </row>
    <row r="83" spans="2:5" x14ac:dyDescent="0.15">
      <c r="B83">
        <v>3</v>
      </c>
      <c r="C83" s="56">
        <f t="shared" si="0"/>
        <v>72</v>
      </c>
      <c r="D83" s="56">
        <f t="shared" si="1"/>
        <v>0</v>
      </c>
      <c r="E83" s="56">
        <f t="shared" si="2"/>
        <v>613321000</v>
      </c>
    </row>
    <row r="84" spans="2:5" x14ac:dyDescent="0.15">
      <c r="B84">
        <v>4</v>
      </c>
      <c r="C84" s="56">
        <f t="shared" si="0"/>
        <v>0</v>
      </c>
      <c r="D84" s="56">
        <f t="shared" si="1"/>
        <v>0</v>
      </c>
      <c r="E84" s="56">
        <f t="shared" si="2"/>
        <v>0</v>
      </c>
    </row>
  </sheetData>
  <mergeCells count="15">
    <mergeCell ref="A4:A5"/>
    <mergeCell ref="B4:B5"/>
    <mergeCell ref="C4:C5"/>
    <mergeCell ref="D4:D5"/>
    <mergeCell ref="E4:E5"/>
    <mergeCell ref="P4:P5"/>
    <mergeCell ref="G4:G5"/>
    <mergeCell ref="H4:H5"/>
    <mergeCell ref="I4:I5"/>
    <mergeCell ref="J4:J5"/>
    <mergeCell ref="K4:K5"/>
    <mergeCell ref="L4:L5"/>
    <mergeCell ref="M4:M5"/>
    <mergeCell ref="N4:N5"/>
    <mergeCell ref="O4:O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2021-01-28T05:47:29Z</cp:lastPrinted>
  <dcterms:created xsi:type="dcterms:W3CDTF">2012-02-23T11:17:05Z</dcterms:created>
  <dcterms:modified xsi:type="dcterms:W3CDTF">2024-02-07T07:26:15Z</dcterms:modified>
</cp:coreProperties>
</file>