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6B75224-BB33-429A-A852-7FFFD0EFAB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5 （R8予算)" sheetId="3" r:id="rId1"/>
  </sheets>
  <definedNames>
    <definedName name="_xlnm.Print_Area" localSheetId="0">'様式5 （R8予算)'!$A$1:$K$36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14" i="3" s="1"/>
  <c r="H13" i="3" s="1"/>
  <c r="H12" i="3" s="1"/>
  <c r="G15" i="3"/>
  <c r="H21" i="3"/>
  <c r="G21" i="3"/>
  <c r="H25" i="3"/>
  <c r="AC27" i="3"/>
  <c r="AB27" i="3"/>
  <c r="AA27" i="3"/>
  <c r="W27" i="3"/>
  <c r="V27" i="3"/>
  <c r="U27" i="3"/>
  <c r="S27" i="3"/>
  <c r="Q27" i="3"/>
  <c r="P27" i="3"/>
  <c r="O27" i="3"/>
  <c r="N27" i="3"/>
  <c r="M27" i="3"/>
  <c r="I27" i="3"/>
  <c r="AC26" i="3"/>
  <c r="AB26" i="3"/>
  <c r="AA26" i="3"/>
  <c r="W26" i="3"/>
  <c r="V26" i="3"/>
  <c r="U26" i="3"/>
  <c r="X26" i="3" s="1"/>
  <c r="Y26" i="3" s="1"/>
  <c r="S26" i="3"/>
  <c r="Q26" i="3"/>
  <c r="P26" i="3"/>
  <c r="O26" i="3"/>
  <c r="N26" i="3"/>
  <c r="M26" i="3"/>
  <c r="I26" i="3"/>
  <c r="AC25" i="3"/>
  <c r="AB25" i="3"/>
  <c r="AA25" i="3"/>
  <c r="W25" i="3"/>
  <c r="V25" i="3"/>
  <c r="U25" i="3"/>
  <c r="S25" i="3"/>
  <c r="Q25" i="3"/>
  <c r="P25" i="3"/>
  <c r="O25" i="3"/>
  <c r="N25" i="3"/>
  <c r="M25" i="3"/>
  <c r="G25" i="3"/>
  <c r="AC24" i="3"/>
  <c r="AB24" i="3"/>
  <c r="AA24" i="3"/>
  <c r="W24" i="3"/>
  <c r="V24" i="3"/>
  <c r="U24" i="3"/>
  <c r="S24" i="3"/>
  <c r="Q24" i="3"/>
  <c r="P24" i="3"/>
  <c r="O24" i="3"/>
  <c r="N24" i="3"/>
  <c r="M24" i="3"/>
  <c r="H24" i="3"/>
  <c r="G24" i="3"/>
  <c r="AC23" i="3"/>
  <c r="AB23" i="3"/>
  <c r="AA23" i="3"/>
  <c r="W23" i="3"/>
  <c r="V23" i="3"/>
  <c r="U23" i="3"/>
  <c r="S23" i="3"/>
  <c r="Q23" i="3"/>
  <c r="P23" i="3"/>
  <c r="O23" i="3"/>
  <c r="N23" i="3"/>
  <c r="M23" i="3"/>
  <c r="H23" i="3"/>
  <c r="G23" i="3"/>
  <c r="G14" i="3"/>
  <c r="G13" i="3" s="1"/>
  <c r="G12" i="3" s="1"/>
  <c r="AC36" i="3"/>
  <c r="AB36" i="3"/>
  <c r="AA36" i="3"/>
  <c r="W36" i="3"/>
  <c r="V36" i="3"/>
  <c r="U36" i="3"/>
  <c r="S36" i="3"/>
  <c r="AC35" i="3"/>
  <c r="AB35" i="3"/>
  <c r="AA35" i="3"/>
  <c r="W35" i="3"/>
  <c r="V35" i="3"/>
  <c r="U35" i="3"/>
  <c r="S35" i="3"/>
  <c r="Q35" i="3"/>
  <c r="P35" i="3"/>
  <c r="O35" i="3"/>
  <c r="N35" i="3"/>
  <c r="I35" i="3"/>
  <c r="AC34" i="3"/>
  <c r="AB34" i="3"/>
  <c r="AA34" i="3"/>
  <c r="W34" i="3"/>
  <c r="V34" i="3"/>
  <c r="U34" i="3"/>
  <c r="S34" i="3"/>
  <c r="Q34" i="3"/>
  <c r="P34" i="3"/>
  <c r="O34" i="3"/>
  <c r="N34" i="3"/>
  <c r="H34" i="3"/>
  <c r="G34" i="3"/>
  <c r="AC33" i="3"/>
  <c r="AB33" i="3"/>
  <c r="AA33" i="3"/>
  <c r="W33" i="3"/>
  <c r="V33" i="3"/>
  <c r="U33" i="3"/>
  <c r="S33" i="3"/>
  <c r="Q33" i="3"/>
  <c r="P33" i="3"/>
  <c r="O33" i="3"/>
  <c r="N33" i="3"/>
  <c r="G33" i="3"/>
  <c r="G32" i="3" s="1"/>
  <c r="AC32" i="3"/>
  <c r="AB32" i="3"/>
  <c r="AA32" i="3"/>
  <c r="W32" i="3"/>
  <c r="V32" i="3"/>
  <c r="U32" i="3"/>
  <c r="S32" i="3"/>
  <c r="Q32" i="3"/>
  <c r="P32" i="3"/>
  <c r="O32" i="3"/>
  <c r="N32" i="3"/>
  <c r="AC31" i="3"/>
  <c r="AB31" i="3"/>
  <c r="AA31" i="3"/>
  <c r="W31" i="3"/>
  <c r="V31" i="3"/>
  <c r="U31" i="3"/>
  <c r="S31" i="3"/>
  <c r="Q31" i="3"/>
  <c r="P31" i="3"/>
  <c r="O31" i="3"/>
  <c r="N31" i="3"/>
  <c r="M31" i="3"/>
  <c r="I31" i="3"/>
  <c r="AC30" i="3"/>
  <c r="AB30" i="3"/>
  <c r="AA30" i="3"/>
  <c r="W30" i="3"/>
  <c r="V30" i="3"/>
  <c r="U30" i="3"/>
  <c r="S30" i="3"/>
  <c r="Q30" i="3"/>
  <c r="P30" i="3"/>
  <c r="O30" i="3"/>
  <c r="N30" i="3"/>
  <c r="M30" i="3"/>
  <c r="H30" i="3"/>
  <c r="G30" i="3"/>
  <c r="AC29" i="3"/>
  <c r="AB29" i="3"/>
  <c r="AA29" i="3"/>
  <c r="W29" i="3"/>
  <c r="V29" i="3"/>
  <c r="U29" i="3"/>
  <c r="S29" i="3"/>
  <c r="Q29" i="3"/>
  <c r="P29" i="3"/>
  <c r="O29" i="3"/>
  <c r="N29" i="3"/>
  <c r="M29" i="3"/>
  <c r="H29" i="3"/>
  <c r="G29" i="3"/>
  <c r="AC28" i="3"/>
  <c r="AB28" i="3"/>
  <c r="AA28" i="3"/>
  <c r="W28" i="3"/>
  <c r="V28" i="3"/>
  <c r="U28" i="3"/>
  <c r="S28" i="3"/>
  <c r="Q28" i="3"/>
  <c r="P28" i="3"/>
  <c r="O28" i="3"/>
  <c r="N28" i="3"/>
  <c r="M28" i="3"/>
  <c r="H28" i="3"/>
  <c r="G28" i="3"/>
  <c r="AC22" i="3"/>
  <c r="AB22" i="3"/>
  <c r="AA22" i="3"/>
  <c r="W22" i="3"/>
  <c r="V22" i="3"/>
  <c r="U22" i="3"/>
  <c r="S22" i="3"/>
  <c r="Q22" i="3"/>
  <c r="P22" i="3"/>
  <c r="O22" i="3"/>
  <c r="N22" i="3"/>
  <c r="M22" i="3"/>
  <c r="I22" i="3"/>
  <c r="AC21" i="3"/>
  <c r="AB21" i="3"/>
  <c r="AA21" i="3"/>
  <c r="W21" i="3"/>
  <c r="V21" i="3"/>
  <c r="U21" i="3"/>
  <c r="S21" i="3"/>
  <c r="Q21" i="3"/>
  <c r="P21" i="3"/>
  <c r="O21" i="3"/>
  <c r="N21" i="3"/>
  <c r="M21" i="3"/>
  <c r="AC20" i="3"/>
  <c r="AB20" i="3"/>
  <c r="AA20" i="3"/>
  <c r="W20" i="3"/>
  <c r="V20" i="3"/>
  <c r="U20" i="3"/>
  <c r="S20" i="3"/>
  <c r="Q20" i="3"/>
  <c r="P20" i="3"/>
  <c r="O20" i="3"/>
  <c r="N20" i="3"/>
  <c r="M20" i="3"/>
  <c r="H20" i="3"/>
  <c r="G20" i="3"/>
  <c r="AC19" i="3"/>
  <c r="AB19" i="3"/>
  <c r="AA19" i="3"/>
  <c r="W19" i="3"/>
  <c r="V19" i="3"/>
  <c r="U19" i="3"/>
  <c r="S19" i="3"/>
  <c r="Q19" i="3"/>
  <c r="P19" i="3"/>
  <c r="O19" i="3"/>
  <c r="N19" i="3"/>
  <c r="M19" i="3"/>
  <c r="H19" i="3"/>
  <c r="G19" i="3"/>
  <c r="AC18" i="3"/>
  <c r="AB18" i="3"/>
  <c r="AA18" i="3"/>
  <c r="W18" i="3"/>
  <c r="V18" i="3"/>
  <c r="U18" i="3"/>
  <c r="S18" i="3"/>
  <c r="Q18" i="3"/>
  <c r="P18" i="3"/>
  <c r="O18" i="3"/>
  <c r="N18" i="3"/>
  <c r="M18" i="3"/>
  <c r="H18" i="3"/>
  <c r="G18" i="3"/>
  <c r="M16" i="3"/>
  <c r="I16" i="3"/>
  <c r="M17" i="3"/>
  <c r="I17" i="3"/>
  <c r="AC15" i="3"/>
  <c r="AB15" i="3"/>
  <c r="AA15" i="3"/>
  <c r="W15" i="3"/>
  <c r="V15" i="3"/>
  <c r="U15" i="3"/>
  <c r="S15" i="3"/>
  <c r="Q15" i="3"/>
  <c r="P15" i="3"/>
  <c r="O15" i="3"/>
  <c r="N15" i="3"/>
  <c r="M15" i="3"/>
  <c r="AC14" i="3"/>
  <c r="AB14" i="3"/>
  <c r="AA14" i="3"/>
  <c r="W14" i="3"/>
  <c r="V14" i="3"/>
  <c r="U14" i="3"/>
  <c r="S14" i="3"/>
  <c r="Q14" i="3"/>
  <c r="P14" i="3"/>
  <c r="O14" i="3"/>
  <c r="N14" i="3"/>
  <c r="M14" i="3"/>
  <c r="AC13" i="3"/>
  <c r="AB13" i="3"/>
  <c r="AA13" i="3"/>
  <c r="W13" i="3"/>
  <c r="V13" i="3"/>
  <c r="U13" i="3"/>
  <c r="S13" i="3"/>
  <c r="Q13" i="3"/>
  <c r="P13" i="3"/>
  <c r="O13" i="3"/>
  <c r="N13" i="3"/>
  <c r="M13" i="3"/>
  <c r="AC12" i="3"/>
  <c r="AB12" i="3"/>
  <c r="AA12" i="3"/>
  <c r="W12" i="3"/>
  <c r="V12" i="3"/>
  <c r="U12" i="3"/>
  <c r="S12" i="3"/>
  <c r="Q12" i="3"/>
  <c r="P12" i="3"/>
  <c r="O12" i="3"/>
  <c r="N12" i="3"/>
  <c r="M12" i="3"/>
  <c r="AC11" i="3"/>
  <c r="AB11" i="3"/>
  <c r="AA11" i="3"/>
  <c r="W11" i="3"/>
  <c r="V11" i="3"/>
  <c r="U11" i="3"/>
  <c r="S11" i="3"/>
  <c r="Q11" i="3"/>
  <c r="P11" i="3"/>
  <c r="O11" i="3"/>
  <c r="N11" i="3"/>
  <c r="M11" i="3"/>
  <c r="I11" i="3"/>
  <c r="AC10" i="3"/>
  <c r="AB10" i="3"/>
  <c r="AA10" i="3"/>
  <c r="W10" i="3"/>
  <c r="V10" i="3"/>
  <c r="U10" i="3"/>
  <c r="S10" i="3"/>
  <c r="Q10" i="3"/>
  <c r="P10" i="3"/>
  <c r="O10" i="3"/>
  <c r="N10" i="3"/>
  <c r="M10" i="3"/>
  <c r="H10" i="3"/>
  <c r="G10" i="3"/>
  <c r="AC9" i="3"/>
  <c r="AB9" i="3"/>
  <c r="AA9" i="3"/>
  <c r="W9" i="3"/>
  <c r="V9" i="3"/>
  <c r="U9" i="3"/>
  <c r="S9" i="3"/>
  <c r="Q9" i="3"/>
  <c r="P9" i="3"/>
  <c r="O9" i="3"/>
  <c r="N9" i="3"/>
  <c r="M9" i="3"/>
  <c r="H9" i="3"/>
  <c r="H8" i="3" s="1"/>
  <c r="G9" i="3"/>
  <c r="G8" i="3" s="1"/>
  <c r="A9" i="3"/>
  <c r="A10" i="3" s="1"/>
  <c r="A11" i="3" s="1"/>
  <c r="A12" i="3" s="1"/>
  <c r="A13" i="3" s="1"/>
  <c r="A14" i="3" s="1"/>
  <c r="A15" i="3" s="1"/>
  <c r="AC8" i="3"/>
  <c r="AB8" i="3"/>
  <c r="AA8" i="3"/>
  <c r="W8" i="3"/>
  <c r="V8" i="3"/>
  <c r="U8" i="3"/>
  <c r="S8" i="3"/>
  <c r="Q8" i="3"/>
  <c r="P8" i="3"/>
  <c r="O8" i="3"/>
  <c r="N8" i="3"/>
  <c r="M8" i="3"/>
  <c r="G36" i="3" l="1"/>
  <c r="X27" i="3"/>
  <c r="Y27" i="3" s="1"/>
  <c r="I23" i="3"/>
  <c r="I24" i="3"/>
  <c r="I25" i="3"/>
  <c r="X23" i="3"/>
  <c r="Y23" i="3" s="1"/>
  <c r="X24" i="3"/>
  <c r="Y24" i="3" s="1"/>
  <c r="X25" i="3"/>
  <c r="Y25" i="3" s="1"/>
  <c r="X36" i="3"/>
  <c r="Y36" i="3" s="1"/>
  <c r="A16" i="3"/>
  <c r="X9" i="3"/>
  <c r="Y9" i="3" s="1"/>
  <c r="X10" i="3"/>
  <c r="Y10" i="3" s="1"/>
  <c r="I12" i="3"/>
  <c r="I13" i="3"/>
  <c r="I14" i="3"/>
  <c r="I15" i="3"/>
  <c r="X18" i="3"/>
  <c r="Y18" i="3" s="1"/>
  <c r="X19" i="3"/>
  <c r="Y19" i="3" s="1"/>
  <c r="X20" i="3"/>
  <c r="Y20" i="3" s="1"/>
  <c r="X21" i="3"/>
  <c r="Y21" i="3" s="1"/>
  <c r="X22" i="3"/>
  <c r="Y22" i="3" s="1"/>
  <c r="X28" i="3"/>
  <c r="Y28" i="3" s="1"/>
  <c r="X29" i="3"/>
  <c r="Y29" i="3" s="1"/>
  <c r="X30" i="3"/>
  <c r="Y30" i="3" s="1"/>
  <c r="X33" i="3"/>
  <c r="Y33" i="3" s="1"/>
  <c r="X34" i="3"/>
  <c r="Y34" i="3" s="1"/>
  <c r="X8" i="3"/>
  <c r="Y8" i="3" s="1"/>
  <c r="I10" i="3"/>
  <c r="X11" i="3"/>
  <c r="Y11" i="3" s="1"/>
  <c r="X12" i="3"/>
  <c r="Y12" i="3" s="1"/>
  <c r="X13" i="3"/>
  <c r="Y13" i="3" s="1"/>
  <c r="X14" i="3"/>
  <c r="Y14" i="3" s="1"/>
  <c r="X15" i="3"/>
  <c r="Y15" i="3" s="1"/>
  <c r="I18" i="3"/>
  <c r="I19" i="3"/>
  <c r="I20" i="3"/>
  <c r="I21" i="3"/>
  <c r="I28" i="3"/>
  <c r="I29" i="3"/>
  <c r="I30" i="3"/>
  <c r="X31" i="3"/>
  <c r="Y31" i="3" s="1"/>
  <c r="X32" i="3"/>
  <c r="Y32" i="3" s="1"/>
  <c r="I34" i="3"/>
  <c r="X35" i="3"/>
  <c r="Y35" i="3" s="1"/>
  <c r="I8" i="3"/>
  <c r="I9" i="3"/>
  <c r="H33" i="3"/>
  <c r="A17" i="3" l="1"/>
  <c r="A18" i="3" s="1"/>
  <c r="A19" i="3" s="1"/>
  <c r="A20" i="3" s="1"/>
  <c r="A21" i="3" s="1"/>
  <c r="I33" i="3"/>
  <c r="H32" i="3"/>
  <c r="H36" i="3" s="1"/>
  <c r="A22" i="3" l="1"/>
  <c r="A23" i="3" s="1"/>
  <c r="A24" i="3" s="1"/>
  <c r="A25" i="3" s="1"/>
  <c r="A26" i="3" s="1"/>
  <c r="A27" i="3" s="1"/>
  <c r="A28" i="3" s="1"/>
  <c r="I32" i="3"/>
  <c r="I36" i="3"/>
  <c r="A29" i="3" l="1"/>
  <c r="A30" i="3" s="1"/>
  <c r="A31" i="3" s="1"/>
  <c r="A32" i="3" s="1"/>
  <c r="A33" i="3" s="1"/>
  <c r="A34" i="3" s="1"/>
  <c r="A35" i="3" s="1"/>
</calcChain>
</file>

<file path=xl/sharedStrings.xml><?xml version="1.0" encoding="utf-8"?>
<sst xmlns="http://schemas.openxmlformats.org/spreadsheetml/2006/main" count="139" uniqueCount="91">
  <si>
    <t>一般会計歳入予算一覧</t>
    <rPh sb="0" eb="2">
      <t>イッパン</t>
    </rPh>
    <rPh sb="2" eb="4">
      <t>カイケイ</t>
    </rPh>
    <rPh sb="4" eb="6">
      <t>サイニュウ</t>
    </rPh>
    <rPh sb="8" eb="10">
      <t>イチラン</t>
    </rPh>
    <phoneticPr fontId="4"/>
  </si>
  <si>
    <t>(単位：千円)</t>
    <phoneticPr fontId="4"/>
  </si>
  <si>
    <t>通し
番号</t>
    <rPh sb="0" eb="1">
      <t>トオ</t>
    </rPh>
    <rPh sb="3" eb="5">
      <t>バンゴウ</t>
    </rPh>
    <phoneticPr fontId="8"/>
  </si>
  <si>
    <t>科　　　　目</t>
    <rPh sb="0" eb="1">
      <t>カ</t>
    </rPh>
    <rPh sb="5" eb="6">
      <t>モク</t>
    </rPh>
    <phoneticPr fontId="4"/>
  </si>
  <si>
    <t>説　　　　明</t>
    <rPh sb="0" eb="1">
      <t>セツ</t>
    </rPh>
    <rPh sb="5" eb="6">
      <t>メイ</t>
    </rPh>
    <phoneticPr fontId="8"/>
  </si>
  <si>
    <t>増　　減</t>
    <rPh sb="0" eb="1">
      <t>ゾウ</t>
    </rPh>
    <rPh sb="3" eb="4">
      <t>ゲン</t>
    </rPh>
    <phoneticPr fontId="4"/>
  </si>
  <si>
    <t>備  考</t>
    <phoneticPr fontId="4"/>
  </si>
  <si>
    <t>目</t>
    <rPh sb="0" eb="1">
      <t>モク</t>
    </rPh>
    <phoneticPr fontId="8"/>
  </si>
  <si>
    <t>節</t>
    <rPh sb="0" eb="1">
      <t>セツ</t>
    </rPh>
    <phoneticPr fontId="8"/>
  </si>
  <si>
    <t>事項</t>
    <rPh sb="0" eb="2">
      <t>ジコウ</t>
    </rPh>
    <phoneticPr fontId="8"/>
  </si>
  <si>
    <t>（②-①）</t>
    <phoneticPr fontId="4"/>
  </si>
  <si>
    <t>16使用料及手数料</t>
    <phoneticPr fontId="8"/>
  </si>
  <si>
    <t>1項　使用料</t>
    <rPh sb="1" eb="2">
      <t>コウ</t>
    </rPh>
    <rPh sb="3" eb="6">
      <t>シヨウリョウ</t>
    </rPh>
    <phoneticPr fontId="8"/>
  </si>
  <si>
    <t>　　</t>
  </si>
  <si>
    <t>16使用料及手数料</t>
  </si>
  <si>
    <t>1目　総務使用料</t>
    <rPh sb="1" eb="2">
      <t>モク</t>
    </rPh>
    <rPh sb="3" eb="5">
      <t>ソウム</t>
    </rPh>
    <rPh sb="5" eb="8">
      <t>シヨウリョウ</t>
    </rPh>
    <phoneticPr fontId="8"/>
  </si>
  <si>
    <t>17国庫支出金</t>
    <rPh sb="2" eb="4">
      <t>コッコ</t>
    </rPh>
    <rPh sb="4" eb="7">
      <t>シシュツキン</t>
    </rPh>
    <phoneticPr fontId="8"/>
  </si>
  <si>
    <t>2項　国庫補助金</t>
    <rPh sb="1" eb="2">
      <t>コウ</t>
    </rPh>
    <rPh sb="3" eb="5">
      <t>コッコ</t>
    </rPh>
    <rPh sb="5" eb="8">
      <t>ホジョキン</t>
    </rPh>
    <phoneticPr fontId="8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</si>
  <si>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8"/>
  </si>
  <si>
    <t>23諸収入</t>
    <rPh sb="2" eb="3">
      <t>ショ</t>
    </rPh>
    <rPh sb="3" eb="5">
      <t>シュウニュウ</t>
    </rPh>
    <phoneticPr fontId="8"/>
  </si>
  <si>
    <t>6項　雑入</t>
    <rPh sb="1" eb="2">
      <t>コウ</t>
    </rPh>
    <rPh sb="3" eb="5">
      <t>ザツニュウ</t>
    </rPh>
    <phoneticPr fontId="8"/>
  </si>
  <si>
    <t>所属計</t>
    <rPh sb="0" eb="2">
      <t>ショゾク</t>
    </rPh>
    <rPh sb="2" eb="3">
      <t>ケイ</t>
    </rPh>
    <phoneticPr fontId="8"/>
  </si>
  <si>
    <t>（注）</t>
    <rPh sb="1" eb="2">
      <t>チュウ</t>
    </rPh>
    <phoneticPr fontId="8"/>
  </si>
  <si>
    <t>1　本様式は、各所属ごとの一般会計の歳入を款項目節別に総括したものであり、予算案プレス発表時に公表を予定している。</t>
    <rPh sb="2" eb="3">
      <t>ホン</t>
    </rPh>
    <rPh sb="3" eb="5">
      <t>ヨウシキ</t>
    </rPh>
    <rPh sb="7" eb="10">
      <t>カクショゾク</t>
    </rPh>
    <rPh sb="13" eb="15">
      <t>イッパン</t>
    </rPh>
    <rPh sb="15" eb="17">
      <t>カイケイ</t>
    </rPh>
    <rPh sb="18" eb="20">
      <t>サイニュウ</t>
    </rPh>
    <rPh sb="21" eb="22">
      <t>カン</t>
    </rPh>
    <rPh sb="22" eb="23">
      <t>コウ</t>
    </rPh>
    <rPh sb="23" eb="24">
      <t>モク</t>
    </rPh>
    <rPh sb="24" eb="25">
      <t>セツ</t>
    </rPh>
    <rPh sb="25" eb="26">
      <t>ベツ</t>
    </rPh>
    <rPh sb="27" eb="29">
      <t>ソウカツ</t>
    </rPh>
    <rPh sb="37" eb="39">
      <t>ヨサン</t>
    </rPh>
    <rPh sb="39" eb="40">
      <t>アン</t>
    </rPh>
    <rPh sb="43" eb="45">
      <t>ハッピョウ</t>
    </rPh>
    <rPh sb="45" eb="46">
      <t>ジ</t>
    </rPh>
    <rPh sb="47" eb="49">
      <t>コウヒョウ</t>
    </rPh>
    <rPh sb="50" eb="52">
      <t>ヨテイ</t>
    </rPh>
    <phoneticPr fontId="8"/>
  </si>
  <si>
    <r>
      <t>2　本様式は紙と合わせデータでも提出することとし、</t>
    </r>
    <r>
      <rPr>
        <u/>
        <sz val="10.5"/>
        <rFont val="ＭＳ ゴシック"/>
        <family val="3"/>
        <charset val="128"/>
      </rPr>
      <t>提出にあたっては、別途送付するデータを使用すること</t>
    </r>
    <r>
      <rPr>
        <sz val="10.5"/>
        <rFont val="ＭＳ ゴシック"/>
        <family val="3"/>
        <charset val="128"/>
      </rPr>
      <t>。</t>
    </r>
    <rPh sb="2" eb="3">
      <t>ホン</t>
    </rPh>
    <rPh sb="3" eb="5">
      <t>ヨウシキ</t>
    </rPh>
    <rPh sb="6" eb="7">
      <t>カミ</t>
    </rPh>
    <rPh sb="8" eb="9">
      <t>ア</t>
    </rPh>
    <rPh sb="16" eb="18">
      <t>テイシュツ</t>
    </rPh>
    <rPh sb="25" eb="27">
      <t>テイシュツ</t>
    </rPh>
    <rPh sb="34" eb="36">
      <t>ベット</t>
    </rPh>
    <rPh sb="36" eb="38">
      <t>ソウフ</t>
    </rPh>
    <rPh sb="44" eb="46">
      <t>シヨウ</t>
    </rPh>
    <phoneticPr fontId="8"/>
  </si>
  <si>
    <t>　 なお、データ集計の関係上、列幅等の書式については原則変更しないこと。（説明が複数行に及ぶ場合の行幅については変更可）</t>
    <rPh sb="8" eb="10">
      <t>シュウケイ</t>
    </rPh>
    <rPh sb="11" eb="14">
      <t>カンケイジョウ</t>
    </rPh>
    <rPh sb="15" eb="17">
      <t>レツハバ</t>
    </rPh>
    <rPh sb="17" eb="18">
      <t>ナド</t>
    </rPh>
    <rPh sb="19" eb="21">
      <t>ショシキ</t>
    </rPh>
    <rPh sb="26" eb="28">
      <t>ゲンソク</t>
    </rPh>
    <rPh sb="28" eb="30">
      <t>ヘンコウ</t>
    </rPh>
    <phoneticPr fontId="8"/>
  </si>
  <si>
    <t>3　各節につき、説明欄に歳入の説明を記載すること。説明の記載は市民・市会への説明責任の観点からも、当該歳入の内容が簡潔かつ</t>
    <rPh sb="2" eb="3">
      <t>カク</t>
    </rPh>
    <rPh sb="3" eb="4">
      <t>セツ</t>
    </rPh>
    <rPh sb="8" eb="10">
      <t>セツメイ</t>
    </rPh>
    <rPh sb="10" eb="11">
      <t>ラン</t>
    </rPh>
    <rPh sb="12" eb="14">
      <t>サイニュウ</t>
    </rPh>
    <rPh sb="15" eb="17">
      <t>セツメイ</t>
    </rPh>
    <rPh sb="18" eb="20">
      <t>キサイ</t>
    </rPh>
    <rPh sb="25" eb="27">
      <t>セツメイ</t>
    </rPh>
    <rPh sb="28" eb="30">
      <t>キサイ</t>
    </rPh>
    <rPh sb="31" eb="33">
      <t>シミン</t>
    </rPh>
    <rPh sb="34" eb="36">
      <t>シカイ</t>
    </rPh>
    <rPh sb="38" eb="40">
      <t>セツメイ</t>
    </rPh>
    <rPh sb="40" eb="42">
      <t>セキニン</t>
    </rPh>
    <rPh sb="43" eb="45">
      <t>カンテン</t>
    </rPh>
    <rPh sb="49" eb="51">
      <t>トウガイ</t>
    </rPh>
    <rPh sb="51" eb="53">
      <t>サイニュウ</t>
    </rPh>
    <rPh sb="54" eb="56">
      <t>ナイヨウ</t>
    </rPh>
    <rPh sb="57" eb="59">
      <t>カンケツ</t>
    </rPh>
    <phoneticPr fontId="8"/>
  </si>
  <si>
    <t>　わかりやすいものとなるよう留意するとともに、以下の考え方を基本とすること。</t>
    <rPh sb="14" eb="16">
      <t>リュウイ</t>
    </rPh>
    <rPh sb="23" eb="25">
      <t>イカ</t>
    </rPh>
    <rPh sb="26" eb="27">
      <t>カンガ</t>
    </rPh>
    <rPh sb="28" eb="29">
      <t>カタ</t>
    </rPh>
    <rPh sb="30" eb="32">
      <t>キホン</t>
    </rPh>
    <phoneticPr fontId="8"/>
  </si>
  <si>
    <t>○事項立ての考え方</t>
    <rPh sb="1" eb="3">
      <t>ジコウ</t>
    </rPh>
    <rPh sb="3" eb="4">
      <t>ダ</t>
    </rPh>
    <rPh sb="6" eb="7">
      <t>カンガ</t>
    </rPh>
    <rPh sb="8" eb="9">
      <t>カタ</t>
    </rPh>
    <phoneticPr fontId="8"/>
  </si>
  <si>
    <t>　・原則「一つの節に対し１事項」のみ説明を記載することとし、節内に複数の事項が含まれる場合は「等」で括ること。</t>
    <rPh sb="2" eb="4">
      <t>ゲンソク</t>
    </rPh>
    <rPh sb="5" eb="6">
      <t>ヒト</t>
    </rPh>
    <rPh sb="8" eb="9">
      <t>セツ</t>
    </rPh>
    <rPh sb="10" eb="11">
      <t>タイ</t>
    </rPh>
    <rPh sb="13" eb="15">
      <t>ジコウ</t>
    </rPh>
    <rPh sb="18" eb="20">
      <t>セツメイ</t>
    </rPh>
    <rPh sb="21" eb="23">
      <t>キサイ</t>
    </rPh>
    <rPh sb="30" eb="31">
      <t>セツ</t>
    </rPh>
    <rPh sb="31" eb="32">
      <t>ナイ</t>
    </rPh>
    <rPh sb="33" eb="35">
      <t>フクスウ</t>
    </rPh>
    <rPh sb="36" eb="38">
      <t>ジコウ</t>
    </rPh>
    <rPh sb="39" eb="40">
      <t>フク</t>
    </rPh>
    <rPh sb="43" eb="45">
      <t>バアイ</t>
    </rPh>
    <rPh sb="47" eb="48">
      <t>ナド</t>
    </rPh>
    <rPh sb="50" eb="51">
      <t>クク</t>
    </rPh>
    <phoneticPr fontId="8"/>
  </si>
  <si>
    <t xml:space="preserve">　・廃止などで皆減となるものについては、款～節及び事項のそれぞれで（　　）書きとし、各項目の最後に記載すること。
</t>
    <phoneticPr fontId="8"/>
  </si>
  <si>
    <t>　・次の科目については、表に記載のとおりの取扱いとする。</t>
    <rPh sb="2" eb="3">
      <t>ツギ</t>
    </rPh>
    <rPh sb="4" eb="6">
      <t>カモク</t>
    </rPh>
    <rPh sb="12" eb="13">
      <t>ヒョウ</t>
    </rPh>
    <rPh sb="14" eb="16">
      <t>キサイ</t>
    </rPh>
    <rPh sb="21" eb="23">
      <t>トリアツカ</t>
    </rPh>
    <phoneticPr fontId="8"/>
  </si>
  <si>
    <t>○説明の記載について</t>
    <rPh sb="1" eb="3">
      <t>セツメイ</t>
    </rPh>
    <rPh sb="4" eb="6">
      <t>キサイ</t>
    </rPh>
    <phoneticPr fontId="8"/>
  </si>
  <si>
    <t>　・次の科目については、表に記載のとおりの表現で統一すること。</t>
    <rPh sb="2" eb="3">
      <t>ツギ</t>
    </rPh>
    <rPh sb="4" eb="6">
      <t>カモク</t>
    </rPh>
    <rPh sb="12" eb="13">
      <t>ヒョウ</t>
    </rPh>
    <rPh sb="14" eb="16">
      <t>キサイ</t>
    </rPh>
    <rPh sb="21" eb="23">
      <t>ヒョウゲン</t>
    </rPh>
    <rPh sb="24" eb="26">
      <t>トウイツ</t>
    </rPh>
    <phoneticPr fontId="8"/>
  </si>
  <si>
    <t>4　担当所属欄には、局・室又は区役所名を記載すること。</t>
    <rPh sb="2" eb="4">
      <t>タントウ</t>
    </rPh>
    <rPh sb="4" eb="6">
      <t>ショゾク</t>
    </rPh>
    <rPh sb="6" eb="7">
      <t>ラン</t>
    </rPh>
    <rPh sb="10" eb="11">
      <t>キョク</t>
    </rPh>
    <rPh sb="12" eb="13">
      <t>シツ</t>
    </rPh>
    <rPh sb="13" eb="14">
      <t>マタ</t>
    </rPh>
    <rPh sb="15" eb="18">
      <t>クヤクショ</t>
    </rPh>
    <rPh sb="18" eb="19">
      <t>メイ</t>
    </rPh>
    <rPh sb="20" eb="22">
      <t>キサイ</t>
    </rPh>
    <phoneticPr fontId="8"/>
  </si>
  <si>
    <t>5　使用料・手数料の改定等（5年度新規設定・改定・廃止及び4年度既改定）を含む事項については、備考欄に「※」を記載すること。</t>
    <rPh sb="2" eb="5">
      <t>シヨウリョウ</t>
    </rPh>
    <rPh sb="6" eb="9">
      <t>テスウリョウ</t>
    </rPh>
    <rPh sb="10" eb="12">
      <t>カイテイ</t>
    </rPh>
    <rPh sb="12" eb="13">
      <t>ナド</t>
    </rPh>
    <rPh sb="15" eb="17">
      <t>ネンド</t>
    </rPh>
    <rPh sb="17" eb="19">
      <t>シンキ</t>
    </rPh>
    <rPh sb="19" eb="21">
      <t>セッテイ</t>
    </rPh>
    <rPh sb="22" eb="24">
      <t>カイテイ</t>
    </rPh>
    <rPh sb="25" eb="27">
      <t>ハイシ</t>
    </rPh>
    <rPh sb="27" eb="28">
      <t>オヨ</t>
    </rPh>
    <rPh sb="30" eb="32">
      <t>ネンド</t>
    </rPh>
    <rPh sb="32" eb="33">
      <t>スデ</t>
    </rPh>
    <rPh sb="33" eb="35">
      <t>カイテイ</t>
    </rPh>
    <rPh sb="37" eb="38">
      <t>フク</t>
    </rPh>
    <rPh sb="39" eb="41">
      <t>ジコウ</t>
    </rPh>
    <rPh sb="47" eb="49">
      <t>ビコウ</t>
    </rPh>
    <rPh sb="49" eb="50">
      <t>ラン</t>
    </rPh>
    <rPh sb="55" eb="57">
      <t>キサイ</t>
    </rPh>
    <phoneticPr fontId="8"/>
  </si>
  <si>
    <t>科　　　目</t>
    <rPh sb="0" eb="1">
      <t>カ</t>
    </rPh>
    <rPh sb="4" eb="5">
      <t>モク</t>
    </rPh>
    <phoneticPr fontId="8"/>
  </si>
  <si>
    <t>事項立ての考え方</t>
    <rPh sb="0" eb="2">
      <t>ジコウ</t>
    </rPh>
    <rPh sb="2" eb="3">
      <t>タ</t>
    </rPh>
    <rPh sb="5" eb="6">
      <t>カンガ</t>
    </rPh>
    <rPh sb="7" eb="8">
      <t>カタ</t>
    </rPh>
    <phoneticPr fontId="8"/>
  </si>
  <si>
    <t>使用料・手数料</t>
    <rPh sb="0" eb="3">
      <t>シヨウリョウ</t>
    </rPh>
    <rPh sb="4" eb="7">
      <t>テスウリョウ</t>
    </rPh>
    <phoneticPr fontId="8"/>
  </si>
  <si>
    <r>
      <t>　</t>
    </r>
    <r>
      <rPr>
        <u/>
        <sz val="9"/>
        <rFont val="ＭＳ ゴシック"/>
        <family val="3"/>
        <charset val="128"/>
      </rPr>
      <t>使用料・手数料の新規設定・廃止を含むもの</t>
    </r>
    <r>
      <rPr>
        <sz val="9"/>
        <rFont val="ＭＳ ゴシック"/>
        <family val="3"/>
        <charset val="128"/>
      </rPr>
      <t>は、別途事項立て</t>
    </r>
    <rPh sb="1" eb="4">
      <t>シヨウリョウ</t>
    </rPh>
    <rPh sb="5" eb="8">
      <t>テスウリョウ</t>
    </rPh>
    <rPh sb="9" eb="11">
      <t>シンキ</t>
    </rPh>
    <rPh sb="11" eb="13">
      <t>セッテイ</t>
    </rPh>
    <rPh sb="14" eb="16">
      <t>ハイシ</t>
    </rPh>
    <rPh sb="15" eb="16">
      <t>カイハイ</t>
    </rPh>
    <rPh sb="17" eb="18">
      <t>フク</t>
    </rPh>
    <rPh sb="23" eb="25">
      <t>ベット</t>
    </rPh>
    <rPh sb="25" eb="27">
      <t>ジコウ</t>
    </rPh>
    <rPh sb="27" eb="28">
      <t>タテ</t>
    </rPh>
    <phoneticPr fontId="8"/>
  </si>
  <si>
    <t>国庫支出金・府支出金</t>
    <rPh sb="0" eb="2">
      <t>コッコ</t>
    </rPh>
    <rPh sb="2" eb="5">
      <t>シシュツキン</t>
    </rPh>
    <rPh sb="6" eb="7">
      <t>フ</t>
    </rPh>
    <rPh sb="7" eb="9">
      <t>シシュツ</t>
    </rPh>
    <rPh sb="9" eb="10">
      <t>キン</t>
    </rPh>
    <phoneticPr fontId="8"/>
  </si>
  <si>
    <r>
      <t>　</t>
    </r>
    <r>
      <rPr>
        <u/>
        <sz val="9"/>
        <rFont val="ＭＳ ゴシック"/>
        <family val="3"/>
        <charset val="128"/>
      </rPr>
      <t>対応する歳出ごと</t>
    </r>
    <r>
      <rPr>
        <sz val="9"/>
        <rFont val="ＭＳ ゴシック"/>
        <family val="3"/>
        <charset val="128"/>
      </rPr>
      <t>に新規・廃止となるものは、別途事項立て</t>
    </r>
    <rPh sb="1" eb="3">
      <t>タイオウ</t>
    </rPh>
    <rPh sb="5" eb="7">
      <t>サイシュツ</t>
    </rPh>
    <rPh sb="10" eb="12">
      <t>シンキ</t>
    </rPh>
    <rPh sb="13" eb="15">
      <t>ハイシ</t>
    </rPh>
    <rPh sb="22" eb="24">
      <t>ベット</t>
    </rPh>
    <rPh sb="24" eb="26">
      <t>ジコウ</t>
    </rPh>
    <rPh sb="26" eb="27">
      <t>ダ</t>
    </rPh>
    <phoneticPr fontId="8"/>
  </si>
  <si>
    <t>諸　収　入</t>
    <rPh sb="0" eb="1">
      <t>ショ</t>
    </rPh>
    <rPh sb="2" eb="3">
      <t>オサム</t>
    </rPh>
    <rPh sb="4" eb="5">
      <t>ニュウ</t>
    </rPh>
    <phoneticPr fontId="8"/>
  </si>
  <si>
    <r>
      <t>　雑収：</t>
    </r>
    <r>
      <rPr>
        <u/>
        <sz val="9"/>
        <rFont val="ＭＳ ゴシック"/>
        <family val="3"/>
        <charset val="128"/>
      </rPr>
      <t>単独の事項で1億円以上</t>
    </r>
    <r>
      <rPr>
        <sz val="9"/>
        <rFont val="ＭＳ ゴシック"/>
        <family val="3"/>
        <charset val="128"/>
      </rPr>
      <t>のものは、別途事項立て
　上記以外：「広告収入・私用光熱水費に係る収入等」としてまとめて事項立て</t>
    </r>
    <rPh sb="1" eb="2">
      <t>ザツ</t>
    </rPh>
    <rPh sb="2" eb="3">
      <t>オサム</t>
    </rPh>
    <rPh sb="4" eb="6">
      <t>タンドク</t>
    </rPh>
    <rPh sb="7" eb="9">
      <t>ジコウ</t>
    </rPh>
    <rPh sb="11" eb="13">
      <t>オクエン</t>
    </rPh>
    <rPh sb="13" eb="15">
      <t>イジョウ</t>
    </rPh>
    <rPh sb="20" eb="22">
      <t>ベット</t>
    </rPh>
    <rPh sb="22" eb="24">
      <t>ジコウ</t>
    </rPh>
    <rPh sb="24" eb="25">
      <t>ダ</t>
    </rPh>
    <rPh sb="28" eb="30">
      <t>ジョウキ</t>
    </rPh>
    <rPh sb="30" eb="32">
      <t>イガイ</t>
    </rPh>
    <rPh sb="34" eb="36">
      <t>コウコク</t>
    </rPh>
    <rPh sb="36" eb="38">
      <t>シュウニュウ</t>
    </rPh>
    <rPh sb="39" eb="41">
      <t>シヨウ</t>
    </rPh>
    <rPh sb="41" eb="45">
      <t>コウネツスイヒ</t>
    </rPh>
    <rPh sb="46" eb="47">
      <t>カカ</t>
    </rPh>
    <rPh sb="48" eb="50">
      <t>シュウニュウ</t>
    </rPh>
    <rPh sb="50" eb="51">
      <t>ナド</t>
    </rPh>
    <rPh sb="59" eb="61">
      <t>ジコウ</t>
    </rPh>
    <rPh sb="61" eb="62">
      <t>ダ</t>
    </rPh>
    <phoneticPr fontId="8"/>
  </si>
  <si>
    <t>説明の記載</t>
    <rPh sb="0" eb="2">
      <t>セツメイ</t>
    </rPh>
    <rPh sb="3" eb="5">
      <t>キサイ</t>
    </rPh>
    <phoneticPr fontId="8"/>
  </si>
  <si>
    <t>　使用料：使用料徴収の対象となる施設名称等を記載
　手数料：「～に係る手数料」で統一</t>
    <rPh sb="1" eb="4">
      <t>シヨウリョウ</t>
    </rPh>
    <rPh sb="5" eb="8">
      <t>シヨウリョウ</t>
    </rPh>
    <rPh sb="8" eb="10">
      <t>チョウシュウ</t>
    </rPh>
    <rPh sb="11" eb="13">
      <t>タイショウ</t>
    </rPh>
    <rPh sb="16" eb="18">
      <t>シセツ</t>
    </rPh>
    <rPh sb="18" eb="20">
      <t>メイショウ</t>
    </rPh>
    <rPh sb="20" eb="21">
      <t>ナド</t>
    </rPh>
    <rPh sb="22" eb="24">
      <t>キサイ</t>
    </rPh>
    <rPh sb="26" eb="29">
      <t>テスウリョウ</t>
    </rPh>
    <rPh sb="33" eb="34">
      <t>カカ</t>
    </rPh>
    <rPh sb="35" eb="38">
      <t>テスウリョウ</t>
    </rPh>
    <rPh sb="40" eb="42">
      <t>トウイツ</t>
    </rPh>
    <phoneticPr fontId="8"/>
  </si>
  <si>
    <t>国庫支出金・府支出金・寄附金</t>
    <rPh sb="0" eb="2">
      <t>コッコ</t>
    </rPh>
    <rPh sb="2" eb="5">
      <t>シシュツキン</t>
    </rPh>
    <rPh sb="6" eb="7">
      <t>フ</t>
    </rPh>
    <rPh sb="7" eb="9">
      <t>シシュツ</t>
    </rPh>
    <rPh sb="9" eb="10">
      <t>キン</t>
    </rPh>
    <rPh sb="11" eb="14">
      <t>キフキン</t>
    </rPh>
    <phoneticPr fontId="8"/>
  </si>
  <si>
    <t>　「～に対する」で統一</t>
    <rPh sb="4" eb="5">
      <t>タイ</t>
    </rPh>
    <rPh sb="9" eb="11">
      <t>トウイツ</t>
    </rPh>
    <phoneticPr fontId="8"/>
  </si>
  <si>
    <t>繰　入　金</t>
    <rPh sb="0" eb="1">
      <t>クリ</t>
    </rPh>
    <rPh sb="2" eb="3">
      <t>ニュウ</t>
    </rPh>
    <rPh sb="4" eb="5">
      <t>キン</t>
    </rPh>
    <phoneticPr fontId="8"/>
  </si>
  <si>
    <t>　「～からの」で統一</t>
    <rPh sb="8" eb="10">
      <t>トウイツ</t>
    </rPh>
    <phoneticPr fontId="8"/>
  </si>
  <si>
    <t>市　　　債</t>
    <rPh sb="0" eb="1">
      <t>シ</t>
    </rPh>
    <rPh sb="4" eb="5">
      <t>サイ</t>
    </rPh>
    <phoneticPr fontId="8"/>
  </si>
  <si>
    <t>　「～事業に係る市債」で統一</t>
    <rPh sb="3" eb="5">
      <t>ジギョウ</t>
    </rPh>
    <rPh sb="6" eb="7">
      <t>カカ</t>
    </rPh>
    <rPh sb="8" eb="9">
      <t>シ</t>
    </rPh>
    <rPh sb="9" eb="10">
      <t>サイ</t>
    </rPh>
    <rPh sb="12" eb="14">
      <t>トウイツ</t>
    </rPh>
    <phoneticPr fontId="8"/>
  </si>
  <si>
    <t>2節　其他使用料</t>
    <rPh sb="1" eb="2">
      <t>セツ</t>
    </rPh>
    <rPh sb="3" eb="4">
      <t>ソ</t>
    </rPh>
    <rPh sb="4" eb="5">
      <t>ホカ</t>
    </rPh>
    <rPh sb="5" eb="8">
      <t>シヨウリョウ</t>
    </rPh>
    <phoneticPr fontId="8"/>
  </si>
  <si>
    <t>行政財産の目的外使用料</t>
    <rPh sb="0" eb="4">
      <t>ギョウセイザイサン</t>
    </rPh>
    <rPh sb="5" eb="10">
      <t>モクテキガイシヨウ</t>
    </rPh>
    <rPh sb="10" eb="11">
      <t>リョウ</t>
    </rPh>
    <phoneticPr fontId="8"/>
  </si>
  <si>
    <t>18府支出金</t>
  </si>
  <si>
    <t>2項　府補助金</t>
    <rPh sb="1" eb="2">
      <t>コウ</t>
    </rPh>
    <rPh sb="3" eb="4">
      <t>フ</t>
    </rPh>
    <rPh sb="4" eb="7">
      <t>ホジョキン</t>
    </rPh>
    <phoneticPr fontId="8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</si>
  <si>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8"/>
  </si>
  <si>
    <t>22繰入金</t>
    <rPh sb="2" eb="4">
      <t>クリイレ</t>
    </rPh>
    <rPh sb="4" eb="5">
      <t>キン</t>
    </rPh>
    <phoneticPr fontId="17"/>
  </si>
  <si>
    <t>3項　蓄積基金繰入金</t>
    <rPh sb="1" eb="2">
      <t>コウ</t>
    </rPh>
    <rPh sb="3" eb="7">
      <t>チクセキキキン</t>
    </rPh>
    <rPh sb="7" eb="9">
      <t>クリイレ</t>
    </rPh>
    <rPh sb="9" eb="10">
      <t>キン</t>
    </rPh>
    <phoneticPr fontId="8"/>
  </si>
  <si>
    <t>1節　区政推進基金繰入金</t>
    <rPh sb="1" eb="2">
      <t>セツ</t>
    </rPh>
    <rPh sb="3" eb="9">
      <t>クセイスイシンキキン</t>
    </rPh>
    <rPh sb="9" eb="12">
      <t>クリイレキン</t>
    </rPh>
    <phoneticPr fontId="8"/>
  </si>
  <si>
    <t>1節　雑収</t>
    <rPh sb="1" eb="2">
      <t>セツ</t>
    </rPh>
    <rPh sb="3" eb="5">
      <t>ザツシュウ</t>
    </rPh>
    <phoneticPr fontId="8"/>
  </si>
  <si>
    <t>所属名　浪速区役所</t>
  </si>
  <si>
    <t>広告収入・私用光熱水費に係る収入等</t>
    <phoneticPr fontId="3"/>
  </si>
  <si>
    <t>当初①</t>
    <rPh sb="0" eb="2">
      <t>トウショ</t>
    </rPh>
    <phoneticPr fontId="3"/>
  </si>
  <si>
    <t>予算案②</t>
    <rPh sb="0" eb="3">
      <t>ヨサンアン</t>
    </rPh>
    <phoneticPr fontId="3"/>
  </si>
  <si>
    <t>区政推進基金からの繰入金</t>
    <phoneticPr fontId="3"/>
  </si>
  <si>
    <t>-</t>
  </si>
  <si>
    <t>17国庫支出金</t>
    <rPh sb="2" eb="7">
      <t>コッコシシュツキン</t>
    </rPh>
    <phoneticPr fontId="8"/>
  </si>
  <si>
    <t>○</t>
    <phoneticPr fontId="3"/>
  </si>
  <si>
    <t>新規</t>
    <rPh sb="0" eb="2">
      <t>シンキ</t>
    </rPh>
    <phoneticPr fontId="3"/>
  </si>
  <si>
    <t>７年度</t>
    <rPh sb="1" eb="3">
      <t>ネンド</t>
    </rPh>
    <phoneticPr fontId="3"/>
  </si>
  <si>
    <t>８年度</t>
    <rPh sb="1" eb="3">
      <t>ネンド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</si>
  <si>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8"/>
  </si>
  <si>
    <t>16款　国庫支出金</t>
    <rPh sb="2" eb="3">
      <t>カン</t>
    </rPh>
    <rPh sb="4" eb="6">
      <t>コッコ</t>
    </rPh>
    <rPh sb="6" eb="9">
      <t>シシュツキン</t>
    </rPh>
    <phoneticPr fontId="8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</si>
  <si>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8"/>
  </si>
  <si>
    <t>17款　府支出金</t>
    <rPh sb="2" eb="3">
      <t>カン</t>
    </rPh>
    <rPh sb="4" eb="5">
      <t>フ</t>
    </rPh>
    <rPh sb="5" eb="8">
      <t>シシュツキン</t>
    </rPh>
    <phoneticPr fontId="8"/>
  </si>
  <si>
    <t>18款　財産収入</t>
    <rPh sb="2" eb="3">
      <t>カン</t>
    </rPh>
    <rPh sb="4" eb="8">
      <t>ザイサンシュウニュウ</t>
    </rPh>
    <phoneticPr fontId="8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</si>
  <si>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8"/>
  </si>
  <si>
    <t>1目　賃貸料</t>
    <rPh sb="1" eb="2">
      <t>モク</t>
    </rPh>
    <rPh sb="3" eb="6">
      <t>チンタイリョウ</t>
    </rPh>
    <phoneticPr fontId="8"/>
  </si>
  <si>
    <t>1節　土地賃貸料</t>
    <rPh sb="1" eb="2">
      <t>セツ</t>
    </rPh>
    <rPh sb="3" eb="8">
      <t>トチチンタイリョウ</t>
    </rPh>
    <phoneticPr fontId="8"/>
  </si>
  <si>
    <t>2節　建物賃貸料</t>
    <rPh sb="1" eb="2">
      <t>セツ</t>
    </rPh>
    <rPh sb="3" eb="5">
      <t>タテモノ</t>
    </rPh>
    <rPh sb="5" eb="8">
      <t>チンタイリョウ</t>
    </rPh>
    <phoneticPr fontId="8"/>
  </si>
  <si>
    <t>21款　繰入金</t>
    <rPh sb="2" eb="3">
      <t>カン</t>
    </rPh>
    <rPh sb="4" eb="7">
      <t>クリイレキン</t>
    </rPh>
    <phoneticPr fontId="8"/>
  </si>
  <si>
    <t>3目　区政推進基金繰入金</t>
    <rPh sb="1" eb="2">
      <t>モク</t>
    </rPh>
    <rPh sb="3" eb="9">
      <t>クセイスイシンキキン</t>
    </rPh>
    <rPh sb="9" eb="12">
      <t>クリイレキン</t>
    </rPh>
    <phoneticPr fontId="8"/>
  </si>
  <si>
    <t>23款　諸収入</t>
    <rPh sb="2" eb="3">
      <t>カン</t>
    </rPh>
    <rPh sb="4" eb="5">
      <t>ショ</t>
    </rPh>
    <rPh sb="5" eb="7">
      <t>シュウニュウ</t>
    </rPh>
    <phoneticPr fontId="8"/>
  </si>
  <si>
    <t>21目　雑収</t>
    <rPh sb="2" eb="3">
      <t>モク</t>
    </rPh>
    <rPh sb="4" eb="6">
      <t>ザツシュウ</t>
    </rPh>
    <phoneticPr fontId="8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</si>
  <si>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8"/>
  </si>
  <si>
    <t>児童虐待ゼロ対策　就学前児童サポート事業に対する補助金等</t>
    <rPh sb="0" eb="4">
      <t>ジドウギャクタイ</t>
    </rPh>
    <rPh sb="6" eb="8">
      <t>タイサク</t>
    </rPh>
    <rPh sb="9" eb="14">
      <t>シュウガクマエジドウ</t>
    </rPh>
    <rPh sb="18" eb="20">
      <t>ジギョウ</t>
    </rPh>
    <rPh sb="21" eb="22">
      <t>タイ</t>
    </rPh>
    <rPh sb="24" eb="27">
      <t>ホジョキン</t>
    </rPh>
    <rPh sb="27" eb="28">
      <t>トウ</t>
    </rPh>
    <phoneticPr fontId="4"/>
  </si>
  <si>
    <t>（特定天井対策事業に対する補助金）</t>
    <rPh sb="1" eb="5">
      <t>トクテイテンジョウ</t>
    </rPh>
    <rPh sb="5" eb="7">
      <t>タイサク</t>
    </rPh>
    <rPh sb="7" eb="9">
      <t>ジギョウ</t>
    </rPh>
    <rPh sb="10" eb="11">
      <t>タイ</t>
    </rPh>
    <rPh sb="13" eb="15">
      <t>ホジョ</t>
    </rPh>
    <rPh sb="15" eb="16">
      <t>キン</t>
    </rPh>
    <phoneticPr fontId="7"/>
  </si>
  <si>
    <t>児童虐待ゼロ対策　就学前児童サポート事業に対する補助金等</t>
    <rPh sb="27" eb="28">
      <t>トウ</t>
    </rPh>
    <phoneticPr fontId="3"/>
  </si>
  <si>
    <t>未利用地賃貸料</t>
    <rPh sb="0" eb="4">
      <t>ミリヨウチ</t>
    </rPh>
    <rPh sb="4" eb="7">
      <t>チンタイリョウ</t>
    </rPh>
    <phoneticPr fontId="3"/>
  </si>
  <si>
    <t>建物賃貸料</t>
    <rPh sb="0" eb="2">
      <t>タテモノ</t>
    </rPh>
    <rPh sb="2" eb="5">
      <t>チンタイリョウ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</si>
</sst>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;;;@"/>
  </numFmts>
  <fonts count="19">
    <font>
      <sz val="11"/>
      <color theme="1"/>
      <name val="游ゴシック"/>
      <family val="2"/>
      <charset val="128"/>
      <scheme val="minor"/>
    </font>
    <font>
      <sz val="10.5"/>
      <name val="明朝体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明朝体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9"/>
      <name val="ＭＳ ゴシック"/>
      <family val="3"/>
      <charset val="128"/>
    </font>
    <font>
      <sz val="10.5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13" fillId="0" borderId="0" applyFont="0" applyFill="0" applyBorder="0" applyAlignment="0" applyProtection="0"/>
    <xf numFmtId="0" fontId="13" fillId="0" borderId="0"/>
    <xf numFmtId="0" fontId="1" fillId="0" borderId="0"/>
  </cellStyleXfs>
  <cellXfs count="95">
    <xf numFmtId="0" fontId="0" fillId="0" borderId="0" xfId="0">
      <alignment vertical="center"/>
    </xf>
    <xf numFmtId="38" fontId="6" fillId="0" borderId="6" xfId="2" applyFont="1" applyFill="1" applyBorder="1" applyAlignment="1">
      <alignment horizontal="left" vertical="center" wrapText="1"/>
    </xf>
    <xf numFmtId="49" fontId="6" fillId="0" borderId="15" xfId="4" applyNumberFormat="1" applyFont="1" applyFill="1" applyBorder="1" applyAlignment="1">
      <alignment vertical="center" wrapText="1"/>
    </xf>
    <xf numFmtId="49" fontId="6" fillId="0" borderId="11" xfId="4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  <xf numFmtId="176" fontId="5" fillId="0" borderId="6" xfId="4" applyNumberFormat="1" applyFont="1" applyFill="1" applyBorder="1" applyAlignment="1">
      <alignment horizontal="right" vertical="center" shrinkToFit="1"/>
    </xf>
    <xf numFmtId="0" fontId="2" fillId="0" borderId="12" xfId="4" applyFont="1" applyFill="1" applyBorder="1" applyAlignment="1">
      <alignment horizontal="left" vertical="center"/>
    </xf>
    <xf numFmtId="0" fontId="6" fillId="0" borderId="6" xfId="4" applyFont="1" applyFill="1" applyBorder="1" applyAlignment="1">
      <alignment horizontal="left" vertical="center" wrapText="1"/>
    </xf>
    <xf numFmtId="0" fontId="6" fillId="0" borderId="13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5" fillId="0" borderId="0" xfId="4" applyFont="1" applyFill="1" applyAlignment="1">
      <alignment horizontal="left" vertical="center"/>
    </xf>
    <xf numFmtId="0" fontId="7" fillId="0" borderId="0" xfId="4" applyFont="1" applyFill="1" applyAlignment="1">
      <alignment horizontal="center" vertical="center" wrapText="1"/>
    </xf>
    <xf numFmtId="177" fontId="5" fillId="0" borderId="0" xfId="4" applyNumberFormat="1" applyFont="1" applyFill="1" applyAlignment="1">
      <alignment vertical="center"/>
    </xf>
    <xf numFmtId="178" fontId="5" fillId="0" borderId="0" xfId="4" applyNumberFormat="1" applyFont="1" applyFill="1" applyAlignment="1">
      <alignment vertical="center"/>
    </xf>
    <xf numFmtId="176" fontId="14" fillId="0" borderId="6" xfId="1" applyNumberFormat="1" applyFont="1" applyFill="1" applyBorder="1" applyAlignment="1">
      <alignment horizontal="right" vertical="center" shrinkToFit="1"/>
    </xf>
    <xf numFmtId="0" fontId="2" fillId="0" borderId="12" xfId="1" applyFont="1" applyFill="1" applyBorder="1" applyAlignment="1">
      <alignment horizontal="left" vertical="center"/>
    </xf>
    <xf numFmtId="176" fontId="6" fillId="0" borderId="13" xfId="1" applyNumberFormat="1" applyFont="1" applyFill="1" applyBorder="1" applyAlignment="1">
      <alignment horizontal="right" vertical="center" shrinkToFit="1"/>
    </xf>
    <xf numFmtId="49" fontId="6" fillId="0" borderId="15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vertical="center" wrapText="1"/>
    </xf>
    <xf numFmtId="0" fontId="6" fillId="0" borderId="9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176" fontId="5" fillId="0" borderId="0" xfId="1" applyNumberFormat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176" fontId="5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176" fontId="9" fillId="0" borderId="0" xfId="1" applyNumberFormat="1" applyFont="1" applyFill="1" applyAlignment="1">
      <alignment horizontal="left" vertical="center"/>
    </xf>
    <xf numFmtId="0" fontId="18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176" fontId="11" fillId="0" borderId="0" xfId="1" applyNumberFormat="1" applyFont="1" applyFill="1" applyAlignment="1">
      <alignment horizontal="right" vertical="center" wrapText="1"/>
    </xf>
    <xf numFmtId="176" fontId="7" fillId="0" borderId="0" xfId="1" applyNumberFormat="1" applyFont="1" applyFill="1" applyAlignment="1">
      <alignment horizontal="right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right" vertical="center"/>
    </xf>
    <xf numFmtId="0" fontId="6" fillId="0" borderId="25" xfId="1" applyFont="1" applyFill="1" applyBorder="1" applyAlignment="1">
      <alignment horizontal="distributed" vertical="center" justifyLastLine="1"/>
    </xf>
    <xf numFmtId="176" fontId="6" fillId="0" borderId="3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 justifyLastLine="1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7" fontId="5" fillId="0" borderId="0" xfId="1" applyNumberFormat="1" applyFont="1" applyFill="1" applyAlignment="1">
      <alignment vertical="center"/>
    </xf>
    <xf numFmtId="49" fontId="6" fillId="0" borderId="14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vertical="center"/>
    </xf>
    <xf numFmtId="176" fontId="14" fillId="0" borderId="19" xfId="1" applyNumberFormat="1" applyFont="1" applyFill="1" applyBorder="1" applyAlignment="1">
      <alignment horizontal="right" vertical="center" shrinkToFit="1"/>
    </xf>
    <xf numFmtId="0" fontId="2" fillId="0" borderId="20" xfId="1" applyFont="1" applyFill="1" applyBorder="1" applyAlignment="1">
      <alignment horizontal="left" vertical="center"/>
    </xf>
    <xf numFmtId="0" fontId="6" fillId="0" borderId="21" xfId="3" applyFont="1" applyFill="1" applyBorder="1" applyAlignment="1">
      <alignment vertical="center"/>
    </xf>
    <xf numFmtId="0" fontId="6" fillId="0" borderId="0" xfId="1" applyFont="1" applyFill="1" applyAlignment="1">
      <alignment horizontal="center" vertical="center" wrapText="1" shrinkToFit="1"/>
    </xf>
    <xf numFmtId="176" fontId="5" fillId="0" borderId="0" xfId="1" applyNumberFormat="1" applyFont="1" applyFill="1" applyAlignment="1">
      <alignment horizontal="left" vertical="center"/>
    </xf>
    <xf numFmtId="176" fontId="7" fillId="0" borderId="0" xfId="1" applyNumberFormat="1" applyFont="1" applyFill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16" xfId="1" applyNumberFormat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left" vertical="center" wrapText="1"/>
    </xf>
    <xf numFmtId="176" fontId="5" fillId="0" borderId="22" xfId="1" applyNumberFormat="1" applyFont="1" applyFill="1" applyBorder="1" applyAlignment="1">
      <alignment horizontal="center" vertical="center"/>
    </xf>
    <xf numFmtId="176" fontId="10" fillId="0" borderId="22" xfId="1" applyNumberFormat="1" applyFont="1" applyFill="1" applyBorder="1" applyAlignment="1">
      <alignment horizontal="left" vertical="center" wrapText="1"/>
    </xf>
    <xf numFmtId="176" fontId="5" fillId="0" borderId="7" xfId="1" applyNumberFormat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left" vertical="center" wrapText="1"/>
    </xf>
    <xf numFmtId="176" fontId="5" fillId="0" borderId="22" xfId="1" applyNumberFormat="1" applyFont="1" applyFill="1" applyBorder="1" applyAlignment="1">
      <alignment horizontal="center" vertical="center" shrinkToFit="1"/>
    </xf>
    <xf numFmtId="176" fontId="5" fillId="0" borderId="15" xfId="1" applyNumberFormat="1" applyFont="1" applyFill="1" applyBorder="1" applyAlignment="1">
      <alignment horizontal="center" vertical="center"/>
    </xf>
    <xf numFmtId="176" fontId="10" fillId="0" borderId="23" xfId="1" applyNumberFormat="1" applyFont="1" applyFill="1" applyBorder="1" applyAlignment="1">
      <alignment horizontal="left" vertical="center" wrapText="1"/>
    </xf>
    <xf numFmtId="176" fontId="5" fillId="0" borderId="24" xfId="1" applyNumberFormat="1" applyFont="1" applyFill="1" applyBorder="1" applyAlignment="1">
      <alignment horizontal="center" vertical="center"/>
    </xf>
    <xf numFmtId="176" fontId="10" fillId="0" borderId="24" xfId="1" applyNumberFormat="1" applyFont="1" applyFill="1" applyBorder="1" applyAlignment="1">
      <alignment horizontal="left" vertical="center" wrapText="1"/>
    </xf>
    <xf numFmtId="49" fontId="6" fillId="0" borderId="11" xfId="1" applyNumberFormat="1" applyFont="1" applyFill="1" applyBorder="1" applyAlignment="1">
      <alignment vertical="center" wrapText="1"/>
    </xf>
    <xf numFmtId="0" fontId="7" fillId="0" borderId="0" xfId="1" applyFont="1" applyFill="1" applyAlignment="1">
      <alignment horizontal="right" vertical="center"/>
    </xf>
    <xf numFmtId="49" fontId="6" fillId="0" borderId="12" xfId="1" applyNumberFormat="1" applyFont="1" applyFill="1" applyBorder="1" applyAlignment="1">
      <alignment vertical="center" wrapText="1"/>
    </xf>
    <xf numFmtId="49" fontId="6" fillId="0" borderId="10" xfId="1" applyNumberFormat="1" applyFont="1" applyFill="1" applyBorder="1" applyAlignment="1">
      <alignment vertical="center" wrapText="1"/>
    </xf>
    <xf numFmtId="49" fontId="6" fillId="0" borderId="11" xfId="1" applyNumberFormat="1" applyFont="1" applyFill="1" applyBorder="1" applyAlignment="1">
      <alignment vertical="center" wrapText="1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horizontal="righ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_③予算事業別調書(目次様式)" xfId="1" xr:uid="{00000000-0005-0000-0000-000003000000}"/>
    <cellStyle name="標準_③予算事業別調書(目次様式) 2 2" xfId="4" xr:uid="{A5C6259C-CF19-4D92-B89B-4D07A7E4F98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46</xdr:row>
          <xdr:rowOff>38100</xdr:rowOff>
        </xdr:from>
        <xdr:to>
          <xdr:col>9</xdr:col>
          <xdr:colOff>212328</xdr:colOff>
          <xdr:row>50</xdr:row>
          <xdr:rowOff>157163</xdr:rowOff>
        </xdr:to>
        <xdr:pic>
          <xdr:nvPicPr>
            <xdr:cNvPr id="2" name="図 5">
              <a:extLst>
                <a:ext uri="{FF2B5EF4-FFF2-40B4-BE49-F238E27FC236}">
                  <a16:creationId xmlns:a16="http://schemas.microsoft.com/office/drawing/2014/main" id="{A6B9F301-9CA9-4C02-AA31-8D402A8864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63:$V$66" spid="_x0000_s30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05840" y="14577060"/>
              <a:ext cx="6849348" cy="124682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53</xdr:row>
          <xdr:rowOff>28575</xdr:rowOff>
        </xdr:from>
        <xdr:to>
          <xdr:col>5</xdr:col>
          <xdr:colOff>359229</xdr:colOff>
          <xdr:row>58</xdr:row>
          <xdr:rowOff>6803</xdr:rowOff>
        </xdr:to>
        <xdr:pic>
          <xdr:nvPicPr>
            <xdr:cNvPr id="3" name="図 6">
              <a:extLst>
                <a:ext uri="{FF2B5EF4-FFF2-40B4-BE49-F238E27FC236}">
                  <a16:creationId xmlns:a16="http://schemas.microsoft.com/office/drawing/2014/main" id="{C74B4AFD-8A91-4F0C-A023-B3B79D9F7C7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68:$V$72" spid="_x0000_s309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90600" y="16291832"/>
              <a:ext cx="1883229" cy="125185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C537-FC9D-4773-9F50-F71287377305}">
  <sheetPr>
    <pageSetUpPr fitToPage="1"/>
  </sheetPr>
  <dimension ref="A1:AK75"/>
  <sheetViews>
    <sheetView tabSelected="1" view="pageBreakPreview" zoomScale="70" zoomScaleNormal="70" zoomScaleSheetLayoutView="70" workbookViewId="0">
      <selection activeCell="Q36" sqref="Q36"/>
    </sheetView>
  </sheetViews>
  <sheetFormatPr defaultColWidth="8.59765625" defaultRowHeight="13.2" outlineLevelCol="1"/>
  <cols>
    <col min="1" max="1" width="4.59765625" style="38" customWidth="1"/>
    <col min="2" max="4" width="1.19921875" style="25" customWidth="1"/>
    <col min="5" max="5" width="25" style="25" customWidth="1"/>
    <col min="6" max="6" width="31.3984375" style="34" customWidth="1"/>
    <col min="7" max="8" width="11.8984375" style="28" customWidth="1" outlineLevel="1"/>
    <col min="9" max="9" width="11.8984375" style="35" customWidth="1"/>
    <col min="10" max="10" width="6.3984375" style="36" customWidth="1"/>
    <col min="11" max="12" width="6.3984375" style="37" customWidth="1"/>
    <col min="13" max="13" width="3.8984375" style="10" customWidth="1" outlineLevel="1"/>
    <col min="14" max="14" width="4" style="10" customWidth="1" outlineLevel="1"/>
    <col min="15" max="15" width="3.8984375" style="10" customWidth="1" outlineLevel="1"/>
    <col min="16" max="16" width="3.19921875" style="10" customWidth="1" outlineLevel="1"/>
    <col min="17" max="17" width="5" style="10" bestFit="1" customWidth="1" outlineLevel="1"/>
    <col min="18" max="19" width="8.59765625" style="30" customWidth="1"/>
    <col min="20" max="20" width="23.8984375" style="30" bestFit="1" customWidth="1"/>
    <col min="21" max="21" width="16.09765625" style="31" bestFit="1" customWidth="1"/>
    <col min="22" max="22" width="8.59765625" style="30" customWidth="1"/>
    <col min="23" max="23" width="24.59765625" style="30" customWidth="1"/>
    <col min="24" max="24" width="65.09765625" style="30" customWidth="1"/>
    <col min="25" max="26" width="8.59765625" style="30" customWidth="1"/>
    <col min="27" max="27" width="8.59765625" style="32" customWidth="1"/>
    <col min="28" max="198" width="8.59765625" style="30" customWidth="1"/>
    <col min="199" max="16384" width="8.59765625" style="30"/>
  </cols>
  <sheetData>
    <row r="1" spans="1:37" ht="18" customHeight="1">
      <c r="A1" s="24" t="s">
        <v>0</v>
      </c>
      <c r="C1" s="26"/>
      <c r="D1" s="26"/>
      <c r="E1" s="26"/>
      <c r="F1" s="27"/>
      <c r="I1" s="29"/>
      <c r="J1" s="83"/>
      <c r="K1" s="83"/>
      <c r="L1" s="77"/>
      <c r="S1" s="31"/>
      <c r="U1" s="30"/>
      <c r="Y1" s="32"/>
      <c r="AA1" s="30"/>
    </row>
    <row r="2" spans="1:37" ht="15.75" customHeight="1">
      <c r="A2" s="30"/>
      <c r="C2" s="33"/>
      <c r="D2" s="33"/>
      <c r="E2" s="33"/>
      <c r="S2" s="31"/>
      <c r="U2" s="30"/>
      <c r="Y2" s="32"/>
      <c r="AA2" s="30"/>
    </row>
    <row r="3" spans="1:37" ht="15" customHeight="1">
      <c r="G3" s="39"/>
      <c r="H3" s="39"/>
      <c r="K3" s="40" t="s">
        <v>61</v>
      </c>
      <c r="L3" s="40"/>
      <c r="S3" s="31"/>
      <c r="U3" s="30"/>
      <c r="Y3" s="32"/>
      <c r="AA3" s="30"/>
    </row>
    <row r="4" spans="1:37" ht="23.25" customHeight="1">
      <c r="G4" s="84"/>
      <c r="H4" s="84"/>
      <c r="I4" s="41"/>
      <c r="K4" s="42" t="s">
        <v>1</v>
      </c>
      <c r="L4" s="42" t="s">
        <v>69</v>
      </c>
      <c r="M4" s="43"/>
      <c r="N4" s="43"/>
      <c r="O4" s="43"/>
      <c r="S4" s="31"/>
      <c r="U4" s="30"/>
      <c r="Y4" s="32"/>
      <c r="AA4" s="30"/>
    </row>
    <row r="5" spans="1:37" ht="4.5" customHeight="1" thickBot="1">
      <c r="F5" s="44"/>
      <c r="G5" s="45"/>
      <c r="H5" s="45"/>
      <c r="I5" s="46"/>
      <c r="J5" s="47"/>
      <c r="K5" s="48"/>
      <c r="L5" s="48"/>
      <c r="M5" s="43"/>
      <c r="N5" s="43"/>
      <c r="O5" s="43"/>
      <c r="S5" s="31"/>
      <c r="U5" s="30"/>
      <c r="Y5" s="32"/>
      <c r="AA5" s="30"/>
    </row>
    <row r="6" spans="1:37" ht="18.75" customHeight="1">
      <c r="A6" s="85" t="s">
        <v>2</v>
      </c>
      <c r="B6" s="87" t="s">
        <v>3</v>
      </c>
      <c r="C6" s="87"/>
      <c r="D6" s="87"/>
      <c r="E6" s="87"/>
      <c r="F6" s="89" t="s">
        <v>4</v>
      </c>
      <c r="G6" s="49" t="s">
        <v>70</v>
      </c>
      <c r="H6" s="49" t="s">
        <v>71</v>
      </c>
      <c r="I6" s="50" t="s">
        <v>5</v>
      </c>
      <c r="J6" s="91" t="s">
        <v>6</v>
      </c>
      <c r="K6" s="92"/>
      <c r="L6" s="51"/>
      <c r="S6" s="31"/>
      <c r="U6" s="30" t="s">
        <v>7</v>
      </c>
      <c r="V6" s="30" t="s">
        <v>8</v>
      </c>
      <c r="W6" s="30" t="s">
        <v>9</v>
      </c>
      <c r="Y6" s="32"/>
      <c r="AA6" s="30"/>
    </row>
    <row r="7" spans="1:37" ht="18.75" customHeight="1">
      <c r="A7" s="86"/>
      <c r="B7" s="88"/>
      <c r="C7" s="88"/>
      <c r="D7" s="88"/>
      <c r="E7" s="88"/>
      <c r="F7" s="90"/>
      <c r="G7" s="52" t="s">
        <v>63</v>
      </c>
      <c r="H7" s="52" t="s">
        <v>64</v>
      </c>
      <c r="I7" s="53" t="s">
        <v>10</v>
      </c>
      <c r="J7" s="93"/>
      <c r="K7" s="94"/>
      <c r="L7" s="51"/>
      <c r="S7" s="31"/>
      <c r="U7" s="30"/>
      <c r="Y7" s="32"/>
      <c r="AA7" s="30"/>
    </row>
    <row r="8" spans="1:37" ht="27" customHeight="1">
      <c r="A8" s="23">
        <v>1</v>
      </c>
      <c r="B8" s="79" t="s">
        <v>72</v>
      </c>
      <c r="C8" s="79"/>
      <c r="D8" s="79"/>
      <c r="E8" s="80"/>
      <c r="F8" s="1"/>
      <c r="G8" s="17">
        <f t="shared" ref="G8:H10" si="0">G9</f>
        <v>13234</v>
      </c>
      <c r="H8" s="17">
        <f t="shared" si="0"/>
        <v>13553</v>
      </c>
      <c r="I8" s="17">
        <f>H8-G8</f>
        <v>319</v>
      </c>
      <c r="J8" s="18"/>
      <c r="K8" s="19"/>
      <c r="L8" s="54"/>
      <c r="M8" s="10" t="str">
        <f t="shared" ref="M8:M31" si="1">IF(B8&lt;&gt;"","款","-")</f>
        <v>款</v>
      </c>
      <c r="N8" s="10" t="str">
        <f t="shared" ref="N8:N15" si="2">IF(C8&lt;&gt;"","項","-")</f>
        <v>-</v>
      </c>
      <c r="O8" s="10" t="str">
        <f t="shared" ref="O8:O15" si="3">IF(D8&lt;&gt;"","目","-")</f>
        <v>-</v>
      </c>
      <c r="P8" s="10" t="str">
        <f t="shared" ref="P8:P15" si="4">IF(E8&lt;&gt;"","節","-")</f>
        <v>-</v>
      </c>
      <c r="Q8" s="10" t="str">
        <f t="shared" ref="Q8:Q15" si="5">IF(F8&lt;&gt;"","事項","-")</f>
        <v>-</v>
      </c>
      <c r="R8" s="30" t="s">
        <v>11</v>
      </c>
      <c r="S8" s="31" t="e">
        <f>IF(#REF!&lt;&gt;"",#REF!,"")</f>
        <v>#REF!</v>
      </c>
      <c r="U8" s="30">
        <f>IF(LENB(D8)/2&gt;13.5,2,1)</f>
        <v>1</v>
      </c>
      <c r="V8" s="30">
        <f>IF(LENB(E8)/2&gt;26,3,IF(LENB(E8)/2&gt;13,2,1))</f>
        <v>1</v>
      </c>
      <c r="W8" s="30">
        <f>IF(LENB(F8)/2&gt;48,4,IF(LENB(F8)/2&gt;32,3,IF(LENB(F8)/2&gt;16,2,1)))</f>
        <v>1</v>
      </c>
      <c r="X8" s="30">
        <f t="shared" ref="X8:X36" si="6">MAX(U8:W8)</f>
        <v>1</v>
      </c>
      <c r="Y8" s="32" t="str">
        <f t="shared" ref="Y8:Y36" si="7">IF(X8=4,"⑤"&amp;CHAR(10)&amp;CHAR(10)&amp;CHAR(10)&amp;CHAR(10),IF(X8=3,"④"&amp;CHAR(10)&amp;CHAR(10)&amp;CHAR(10),IF(X8=2,"③"&amp;CHAR(10)&amp;CHAR(10),"②"&amp;CHAR(10))))</f>
        <v xml:space="preserve">②
</v>
      </c>
      <c r="AA8" s="55">
        <f>LENB(D8)/2</f>
        <v>0</v>
      </c>
      <c r="AB8" s="55">
        <f>LENB(E8)/2</f>
        <v>0</v>
      </c>
      <c r="AC8" s="55">
        <f>LENB(F8)/2</f>
        <v>0</v>
      </c>
    </row>
    <row r="9" spans="1:37" ht="27" customHeight="1">
      <c r="A9" s="23">
        <f t="shared" ref="A9:A10" si="8">A8+1</f>
        <v>2</v>
      </c>
      <c r="B9" s="56"/>
      <c r="C9" s="78" t="s">
        <v>12</v>
      </c>
      <c r="D9" s="79"/>
      <c r="E9" s="80"/>
      <c r="F9" s="1"/>
      <c r="G9" s="17">
        <f t="shared" si="0"/>
        <v>13234</v>
      </c>
      <c r="H9" s="17">
        <f t="shared" si="0"/>
        <v>13553</v>
      </c>
      <c r="I9" s="17">
        <f t="shared" ref="I9:I36" si="9">H9-G9</f>
        <v>319</v>
      </c>
      <c r="J9" s="18" t="s">
        <v>13</v>
      </c>
      <c r="K9" s="8"/>
      <c r="L9" s="9"/>
      <c r="M9" s="10" t="str">
        <f t="shared" si="1"/>
        <v>-</v>
      </c>
      <c r="N9" s="10" t="str">
        <f t="shared" si="2"/>
        <v>項</v>
      </c>
      <c r="O9" s="10" t="str">
        <f t="shared" si="3"/>
        <v>-</v>
      </c>
      <c r="P9" s="10" t="str">
        <f t="shared" si="4"/>
        <v>-</v>
      </c>
      <c r="Q9" s="10" t="str">
        <f t="shared" si="5"/>
        <v>-</v>
      </c>
      <c r="R9" s="30" t="s">
        <v>14</v>
      </c>
      <c r="S9" s="31" t="e">
        <f>IF(#REF!&lt;&gt;"",#REF!,"")</f>
        <v>#REF!</v>
      </c>
      <c r="U9" s="30">
        <f>IF(LENB(D9)/2&gt;13.5,2,1)</f>
        <v>1</v>
      </c>
      <c r="V9" s="30">
        <f>IF(LENB(E9)/2&gt;26,3,IF(LENB(E9)/2&gt;13,2,1))</f>
        <v>1</v>
      </c>
      <c r="W9" s="30">
        <f>IF(LENB(F9)/2&gt;48,4,IF(LENB(F9)/2&gt;32,3,IF(LENB(F9)/2&gt;16,2,1)))</f>
        <v>1</v>
      </c>
      <c r="X9" s="30">
        <f t="shared" si="6"/>
        <v>1</v>
      </c>
      <c r="Y9" s="32" t="str">
        <f t="shared" si="7"/>
        <v xml:space="preserve">②
</v>
      </c>
      <c r="AA9" s="55">
        <f>LENB(D9)/2</f>
        <v>0</v>
      </c>
      <c r="AB9" s="55">
        <f>LENB(E9)/2</f>
        <v>0</v>
      </c>
      <c r="AC9" s="55">
        <f>LENB(F9)/2</f>
        <v>0</v>
      </c>
    </row>
    <row r="10" spans="1:37" ht="27" customHeight="1">
      <c r="A10" s="23">
        <f t="shared" si="8"/>
        <v>3</v>
      </c>
      <c r="B10" s="20"/>
      <c r="C10" s="21"/>
      <c r="D10" s="78" t="s">
        <v>15</v>
      </c>
      <c r="E10" s="80"/>
      <c r="F10" s="4"/>
      <c r="G10" s="17">
        <f t="shared" si="0"/>
        <v>13234</v>
      </c>
      <c r="H10" s="17">
        <f t="shared" si="0"/>
        <v>13553</v>
      </c>
      <c r="I10" s="17">
        <f t="shared" si="9"/>
        <v>319</v>
      </c>
      <c r="J10" s="18" t="s">
        <v>13</v>
      </c>
      <c r="K10" s="8"/>
      <c r="L10" s="9"/>
      <c r="M10" s="10" t="str">
        <f t="shared" si="1"/>
        <v>-</v>
      </c>
      <c r="N10" s="10" t="str">
        <f t="shared" si="2"/>
        <v>-</v>
      </c>
      <c r="O10" s="10" t="str">
        <f t="shared" si="3"/>
        <v>目</v>
      </c>
      <c r="P10" s="10" t="str">
        <f t="shared" si="4"/>
        <v>-</v>
      </c>
      <c r="Q10" s="10" t="str">
        <f t="shared" si="5"/>
        <v>-</v>
      </c>
      <c r="R10" s="30" t="s">
        <v>14</v>
      </c>
      <c r="S10" s="31" t="e">
        <f>IF(#REF!&lt;&gt;"",#REF!,"")</f>
        <v>#REF!</v>
      </c>
      <c r="U10" s="30">
        <f>IF(LENB(D10)/2&gt;13.5,2,1)</f>
        <v>1</v>
      </c>
      <c r="V10" s="30">
        <f>IF(LENB(E10)/2&gt;26,3,IF(LENB(E10)/2&gt;13,2,1))</f>
        <v>1</v>
      </c>
      <c r="W10" s="30">
        <f>IF(LENB(F10)/2&gt;48,4,IF(LENB(F10)/2&gt;32,3,IF(LENB(F10)/2&gt;16,2,1)))</f>
        <v>1</v>
      </c>
      <c r="X10" s="30">
        <f t="shared" si="6"/>
        <v>1</v>
      </c>
      <c r="Y10" s="32" t="str">
        <f t="shared" si="7"/>
        <v xml:space="preserve">②
</v>
      </c>
      <c r="AA10" s="55">
        <f>LENB(D10)/2</f>
        <v>7.5</v>
      </c>
      <c r="AB10" s="55">
        <f>LENB(E10)/2</f>
        <v>0</v>
      </c>
      <c r="AC10" s="55">
        <f>LENB(F10)/2</f>
        <v>0</v>
      </c>
    </row>
    <row r="11" spans="1:37" ht="27" customHeight="1">
      <c r="A11" s="23">
        <f>A10+1</f>
        <v>4</v>
      </c>
      <c r="B11" s="20"/>
      <c r="C11" s="20"/>
      <c r="D11" s="20"/>
      <c r="E11" s="22" t="s">
        <v>52</v>
      </c>
      <c r="F11" s="4" t="s">
        <v>53</v>
      </c>
      <c r="G11" s="17">
        <v>13234</v>
      </c>
      <c r="H11" s="17">
        <v>13553</v>
      </c>
      <c r="I11" s="17">
        <f t="shared" si="9"/>
        <v>319</v>
      </c>
      <c r="J11" s="18" t="s">
        <v>13</v>
      </c>
      <c r="K11" s="8"/>
      <c r="L11" s="9"/>
      <c r="M11" s="10" t="str">
        <f t="shared" si="1"/>
        <v>-</v>
      </c>
      <c r="N11" s="10" t="str">
        <f t="shared" si="2"/>
        <v>-</v>
      </c>
      <c r="O11" s="10" t="str">
        <f t="shared" si="3"/>
        <v>-</v>
      </c>
      <c r="P11" s="10" t="str">
        <f t="shared" si="4"/>
        <v>節</v>
      </c>
      <c r="Q11" s="10" t="str">
        <f t="shared" si="5"/>
        <v>事項</v>
      </c>
      <c r="R11" s="30" t="s">
        <v>14</v>
      </c>
      <c r="S11" s="31" t="e">
        <f>IF(#REF!&lt;&gt;"",#REF!,"")</f>
        <v>#REF!</v>
      </c>
      <c r="U11" s="30">
        <f>IF(LENB(D11)/2&gt;13.5,2,1)</f>
        <v>1</v>
      </c>
      <c r="V11" s="30">
        <f>IF(LENB(E11)/2&gt;26,3,IF(LENB(E11)/2&gt;13,2,1))</f>
        <v>1</v>
      </c>
      <c r="W11" s="30">
        <f>IF(LENB(F11)/2&gt;48,4,IF(LENB(F11)/2&gt;32,3,IF(LENB(F11)/2&gt;16,2,1)))</f>
        <v>1</v>
      </c>
      <c r="X11" s="30">
        <f t="shared" si="6"/>
        <v>1</v>
      </c>
      <c r="Y11" s="32" t="str">
        <f t="shared" si="7"/>
        <v xml:space="preserve">②
</v>
      </c>
      <c r="AA11" s="55">
        <f>LENB(D11)/2</f>
        <v>0</v>
      </c>
      <c r="AB11" s="55">
        <f>LENB(E11)/2</f>
        <v>7.5</v>
      </c>
      <c r="AC11" s="55">
        <f>LENB(F11)/2</f>
        <v>11</v>
      </c>
    </row>
    <row r="12" spans="1:37" ht="27" customHeight="1">
      <c r="A12" s="23">
        <f>A11+1</f>
        <v>5</v>
      </c>
      <c r="B12" s="79" t="s">
        <v>73</v>
      </c>
      <c r="C12" s="79"/>
      <c r="D12" s="79"/>
      <c r="E12" s="80"/>
      <c r="F12" s="1"/>
      <c r="G12" s="17">
        <f t="shared" ref="G12:H14" si="10">G13</f>
        <v>12632</v>
      </c>
      <c r="H12" s="17">
        <f t="shared" si="10"/>
        <v>4519</v>
      </c>
      <c r="I12" s="17">
        <f t="shared" si="9"/>
        <v>-8113</v>
      </c>
      <c r="J12" s="18"/>
      <c r="K12" s="19"/>
      <c r="L12" s="54"/>
      <c r="M12" s="10" t="str">
        <f t="shared" si="1"/>
        <v>款</v>
      </c>
      <c r="N12" s="10" t="str">
        <f t="shared" si="2"/>
        <v>-</v>
      </c>
      <c r="O12" s="10" t="str">
        <f t="shared" si="3"/>
        <v>-</v>
      </c>
      <c r="P12" s="10" t="str">
        <f t="shared" si="4"/>
        <v>-</v>
      </c>
      <c r="Q12" s="10" t="str">
        <f t="shared" si="5"/>
        <v>-</v>
      </c>
      <c r="R12" s="30" t="s">
        <v>16</v>
      </c>
      <c r="S12" s="31" t="e">
        <f>IF(#REF!&lt;&gt;"",#REF!,"")</f>
        <v>#REF!</v>
      </c>
      <c r="U12" s="30">
        <f>IF(LENB(D12)/2&gt;13.5,2,1)</f>
        <v>1</v>
      </c>
      <c r="V12" s="30">
        <f>IF(LENB(E12)/2&gt;26,3,IF(LENB(E12)/2&gt;13,2,1))</f>
        <v>1</v>
      </c>
      <c r="W12" s="30">
        <f>IF(LENB(F12)/2&gt;48,4,IF(LENB(F12)/2&gt;32,3,IF(LENB(F12)/2&gt;16,2,1)))</f>
        <v>1</v>
      </c>
      <c r="X12" s="30">
        <f t="shared" si="6"/>
        <v>1</v>
      </c>
      <c r="Y12" s="32" t="str">
        <f t="shared" si="7"/>
        <v xml:space="preserve">②
</v>
      </c>
      <c r="AA12" s="55">
        <f>LENB(D12)/2</f>
        <v>0</v>
      </c>
      <c r="AB12" s="55">
        <f>LENB(E12)/2</f>
        <v>0</v>
      </c>
      <c r="AC12" s="55">
        <f>LENB(F12)/2</f>
        <v>0</v>
      </c>
    </row>
    <row r="13" spans="1:37" ht="27" customHeight="1">
      <c r="A13" s="23">
        <f t="shared" ref="A13:A35" si="11">A12+1</f>
        <v>6</v>
      </c>
      <c r="B13" s="20"/>
      <c r="C13" s="78" t="s">
        <v>17</v>
      </c>
      <c r="D13" s="79"/>
      <c r="E13" s="80"/>
      <c r="F13" s="1"/>
      <c r="G13" s="17">
        <f t="shared" si="10"/>
        <v>12632</v>
      </c>
      <c r="H13" s="17">
        <f t="shared" si="10"/>
        <v>4519</v>
      </c>
      <c r="I13" s="17">
        <f t="shared" si="9"/>
        <v>-8113</v>
      </c>
      <c r="J13" s="18" t="s">
        <v>13</v>
      </c>
      <c r="K13" s="8"/>
      <c r="L13" s="9"/>
      <c r="M13" s="10" t="str">
        <f t="shared" si="1"/>
        <v>-</v>
      </c>
      <c r="N13" s="10" t="str">
        <f t="shared" si="2"/>
        <v>項</v>
      </c>
      <c r="O13" s="10" t="str">
        <f t="shared" si="3"/>
        <v>-</v>
      </c>
      <c r="P13" s="10" t="str">
        <f t="shared" si="4"/>
        <v>-</v>
      </c>
      <c r="Q13" s="10" t="str">
        <f t="shared" si="5"/>
        <v>-</v>
      </c>
      <c r="R13" s="30" t="s">
        <v>16</v>
      </c>
      <c r="S13" s="31" t="e">
        <f>IF(#REF!&lt;&gt;"",#REF!,"")</f>
        <v>#REF!</v>
      </c>
      <c r="U13" s="30">
        <f>IF(LENB(D13)/2&gt;13.5,2,1)</f>
        <v>1</v>
      </c>
      <c r="V13" s="30">
        <f>IF(LENB(E13)/2&gt;26,3,IF(LENB(E13)/2&gt;13,2,1))</f>
        <v>1</v>
      </c>
      <c r="W13" s="30">
        <f>IF(LENB(F13)/2&gt;48,4,IF(LENB(F13)/2&gt;32,3,IF(LENB(F13)/2&gt;16,2,1)))</f>
        <v>1</v>
      </c>
      <c r="X13" s="30">
        <f t="shared" si="6"/>
        <v>1</v>
      </c>
      <c r="Y13" s="32" t="str">
        <f t="shared" si="7"/>
        <v xml:space="preserve">②
</v>
      </c>
      <c r="AA13" s="55">
        <f>LENB(D13)/2</f>
        <v>0</v>
      </c>
      <c r="AB13" s="55">
        <f>LENB(E13)/2</f>
        <v>0</v>
      </c>
      <c r="AC13" s="55">
        <f>LENB(F13)/2</f>
        <v>0</v>
      </c>
    </row>
    <row r="14" spans="1:37" ht="27" customHeight="1">
      <c r="A14" s="23">
        <f t="shared" si="11"/>
        <v>7</v>
      </c>
      <c r="B14" s="20"/>
      <c r="C14" s="21"/>
      <c r="D14" s="78" t="s">
        <v>18</v>
      </c>
      <c r="E14" s="80"/>
      <c r="F14" s="4"/>
      <c r="G14" s="17">
        <f t="shared" si="10"/>
        <v>12632</v>
      </c>
      <c r="H14" s="17">
        <f t="shared" si="10"/>
        <v>4519</v>
      </c>
      <c r="I14" s="17">
        <f t="shared" si="9"/>
        <v>-8113</v>
      </c>
      <c r="J14" s="18" t="s">
        <v>13</v>
      </c>
      <c r="K14" s="8"/>
      <c r="L14" s="9"/>
      <c r="M14" s="10" t="str">
        <f t="shared" si="1"/>
        <v>-</v>
      </c>
      <c r="N14" s="10" t="str">
        <f t="shared" si="2"/>
        <v>-</v>
      </c>
      <c r="O14" s="10" t="str">
        <f t="shared" si="3"/>
        <v>目</v>
      </c>
      <c r="P14" s="10" t="str">
        <f t="shared" si="4"/>
        <v>-</v>
      </c>
      <c r="Q14" s="10" t="str">
        <f t="shared" si="5"/>
        <v>-</v>
      </c>
      <c r="R14" s="30" t="s">
        <v>16</v>
      </c>
      <c r="S14" s="31" t="e">
        <f>IF(#REF!&lt;&gt;"",#REF!,"")</f>
        <v>#REF!</v>
      </c>
      <c r="U14" s="30">
        <f>IF(LENB(D14)/2&gt;13.5,2,1)</f>
        <v>1</v>
      </c>
      <c r="V14" s="30">
        <f>IF(LENB(E14)/2&gt;26,3,IF(LENB(E14)/2&gt;13,2,1))</f>
        <v>1</v>
      </c>
      <c r="W14" s="30">
        <f>IF(LENB(F14)/2&gt;48,4,IF(LENB(F14)/2&gt;32,3,IF(LENB(F14)/2&gt;16,2,1)))</f>
        <v>1</v>
      </c>
      <c r="X14" s="30">
        <f t="shared" si="6"/>
        <v>1</v>
      </c>
      <c r="Y14" s="32" t="str">
        <f t="shared" si="7"/>
        <v xml:space="preserve">②
</v>
      </c>
      <c r="AA14" s="55">
        <f>LENB(D14)/2</f>
        <v>10.5</v>
      </c>
      <c r="AB14" s="55">
        <f>LENB(E14)/2</f>
        <v>0</v>
      </c>
      <c r="AC14" s="55">
        <f>LENB(F14)/2</f>
        <v>0</v>
      </c>
    </row>
    <row r="15" spans="1:37" ht="27" customHeight="1">
      <c r="A15" s="23">
        <f t="shared" si="11"/>
        <v>8</v>
      </c>
      <c r="B15" s="20"/>
      <c r="C15" s="20"/>
      <c r="D15" s="21"/>
      <c r="E15" s="22" t="s">
        <v>74</v>
      </c>
      <c r="F15" s="4"/>
      <c r="G15" s="17">
        <f>G16+G17</f>
        <v>12632</v>
      </c>
      <c r="H15" s="17">
        <f>H16+H17</f>
        <v>4519</v>
      </c>
      <c r="I15" s="17">
        <f t="shared" si="9"/>
        <v>-8113</v>
      </c>
      <c r="J15" s="18" t="s">
        <v>13</v>
      </c>
      <c r="K15" s="8"/>
      <c r="L15" s="9"/>
      <c r="M15" s="10" t="str">
        <f t="shared" si="1"/>
        <v>-</v>
      </c>
      <c r="N15" s="10" t="str">
        <f t="shared" si="2"/>
        <v>-</v>
      </c>
      <c r="O15" s="10" t="str">
        <f t="shared" si="3"/>
        <v>-</v>
      </c>
      <c r="P15" s="10" t="str">
        <f t="shared" si="4"/>
        <v>節</v>
      </c>
      <c r="Q15" s="10" t="str">
        <f t="shared" si="5"/>
        <v>-</v>
      </c>
      <c r="R15" s="30" t="s">
        <v>16</v>
      </c>
      <c r="S15" s="31" t="e">
        <f>IF(#REF!&lt;&gt;"",#REF!,"")</f>
        <v>#REF!</v>
      </c>
      <c r="U15" s="30">
        <f>IF(LENB(D15)/2&gt;13.5,2,1)</f>
        <v>1</v>
      </c>
      <c r="V15" s="30">
        <f>IF(LENB(E15)/2&gt;26,3,IF(LENB(E15)/2&gt;13,2,1))</f>
        <v>2</v>
      </c>
      <c r="W15" s="30">
        <f>IF(LENB(F15)/2&gt;48,4,IF(LENB(F15)/2&gt;32,3,IF(LENB(F15)/2&gt;16,2,1)))</f>
        <v>1</v>
      </c>
      <c r="X15" s="30">
        <f t="shared" si="6"/>
        <v>2</v>
      </c>
      <c r="Y15" s="32" t="str">
        <f t="shared" si="7"/>
        <v xml:space="preserve">③
</v>
      </c>
      <c r="AA15" s="55">
        <f>LENB(D15)/2</f>
        <v>0</v>
      </c>
      <c r="AB15" s="55">
        <f>LENB(E15)/2</f>
        <v>14.5</v>
      </c>
      <c r="AC15" s="55">
        <f>LENB(F15)/2</f>
        <v>0</v>
      </c>
    </row>
    <row r="16" spans="1:37" s="12" customFormat="1" ht="40.5" customHeight="1">
      <c r="A16" s="23">
        <f>A15+1</f>
        <v>9</v>
      </c>
      <c r="B16" s="2"/>
      <c r="C16" s="2"/>
      <c r="D16" s="2"/>
      <c r="E16" s="3"/>
      <c r="F16" s="7" t="s">
        <v>86</v>
      </c>
      <c r="G16" s="5">
        <v>4504</v>
      </c>
      <c r="H16" s="5">
        <v>4519</v>
      </c>
      <c r="I16" s="5">
        <f>+H16-G16</f>
        <v>15</v>
      </c>
      <c r="J16" s="6"/>
      <c r="K16" s="8"/>
      <c r="L16" s="9" t="s">
        <v>68</v>
      </c>
      <c r="M16" s="10" t="str">
        <f>IF(B16&lt;&gt;"","款","-")</f>
        <v>-</v>
      </c>
      <c r="N16" s="11"/>
      <c r="O16" s="11"/>
      <c r="P16" s="11"/>
      <c r="Q16" s="11"/>
      <c r="T16" s="13"/>
      <c r="Z16" s="14"/>
      <c r="AB16" s="15"/>
      <c r="AC16" s="15"/>
      <c r="AD16" s="15"/>
      <c r="AF16" s="16"/>
      <c r="AG16" s="16"/>
      <c r="AH16" s="16"/>
      <c r="AI16" s="16"/>
      <c r="AJ16" s="16"/>
      <c r="AK16" s="16"/>
    </row>
    <row r="17" spans="1:37" s="12" customFormat="1" ht="27" customHeight="1">
      <c r="A17" s="23">
        <f>A16+1</f>
        <v>10</v>
      </c>
      <c r="B17" s="2"/>
      <c r="C17" s="2"/>
      <c r="D17" s="2"/>
      <c r="E17" s="3"/>
      <c r="F17" s="7" t="s">
        <v>87</v>
      </c>
      <c r="G17" s="5">
        <v>8128</v>
      </c>
      <c r="H17" s="5">
        <v>0</v>
      </c>
      <c r="I17" s="5">
        <f>+H17-G17</f>
        <v>-8128</v>
      </c>
      <c r="J17" s="6"/>
      <c r="K17" s="8"/>
      <c r="L17" s="9" t="s">
        <v>68</v>
      </c>
      <c r="M17" s="10" t="str">
        <f>IF(B17&lt;&gt;"","款","-")</f>
        <v>-</v>
      </c>
      <c r="N17" s="11" t="s">
        <v>66</v>
      </c>
      <c r="O17" s="11" t="s">
        <v>66</v>
      </c>
      <c r="P17" s="11" t="s">
        <v>66</v>
      </c>
      <c r="Q17" s="11" t="s">
        <v>66</v>
      </c>
      <c r="S17" s="12" t="s">
        <v>67</v>
      </c>
      <c r="T17" s="13"/>
      <c r="Z17" s="14"/>
      <c r="AB17" s="15"/>
      <c r="AC17" s="15"/>
      <c r="AD17" s="15"/>
      <c r="AF17" s="16"/>
      <c r="AG17" s="16"/>
      <c r="AH17" s="16"/>
      <c r="AI17" s="16"/>
      <c r="AJ17" s="16"/>
      <c r="AK17" s="16"/>
    </row>
    <row r="18" spans="1:37" ht="27" customHeight="1">
      <c r="A18" s="23">
        <f>A17+1</f>
        <v>11</v>
      </c>
      <c r="B18" s="79" t="s">
        <v>75</v>
      </c>
      <c r="C18" s="79"/>
      <c r="D18" s="79"/>
      <c r="E18" s="80"/>
      <c r="F18" s="1"/>
      <c r="G18" s="17">
        <f t="shared" ref="G18:H20" si="12">G19</f>
        <v>696</v>
      </c>
      <c r="H18" s="17">
        <f t="shared" si="12"/>
        <v>706</v>
      </c>
      <c r="I18" s="17">
        <f t="shared" si="9"/>
        <v>10</v>
      </c>
      <c r="J18" s="18"/>
      <c r="K18" s="19"/>
      <c r="L18" s="54"/>
      <c r="M18" s="10" t="str">
        <f t="shared" si="1"/>
        <v>款</v>
      </c>
      <c r="N18" s="10" t="str">
        <f t="shared" ref="N18:N35" si="13">IF(C18&lt;&gt;"","項","-")</f>
        <v>-</v>
      </c>
      <c r="O18" s="10" t="str">
        <f t="shared" ref="O18:O35" si="14">IF(D18&lt;&gt;"","目","-")</f>
        <v>-</v>
      </c>
      <c r="P18" s="10" t="str">
        <f t="shared" ref="P18:P35" si="15">IF(E18&lt;&gt;"","節","-")</f>
        <v>-</v>
      </c>
      <c r="Q18" s="10" t="str">
        <f t="shared" ref="Q18:Q35" si="16">IF(F18&lt;&gt;"","事項","-")</f>
        <v>-</v>
      </c>
      <c r="R18" s="57" t="s">
        <v>54</v>
      </c>
      <c r="S18" s="31" t="e">
        <f>IF(#REF!&lt;&gt;"",#REF!,"")</f>
        <v>#REF!</v>
      </c>
      <c r="U18" s="30">
        <f>IF(LENB(D18)/2&gt;13.5,2,1)</f>
        <v>1</v>
      </c>
      <c r="V18" s="30">
        <f>IF(LENB(E18)/2&gt;26,3,IF(LENB(E18)/2&gt;13,2,1))</f>
        <v>1</v>
      </c>
      <c r="W18" s="30">
        <f>IF(LENB(F18)/2&gt;48,4,IF(LENB(F18)/2&gt;32,3,IF(LENB(F18)/2&gt;16,2,1)))</f>
        <v>1</v>
      </c>
      <c r="X18" s="30">
        <f t="shared" si="6"/>
        <v>1</v>
      </c>
      <c r="Y18" s="32" t="str">
        <f t="shared" si="7"/>
        <v xml:space="preserve">②
</v>
      </c>
      <c r="AA18" s="55">
        <f>LENB(D18)/2</f>
        <v>0</v>
      </c>
      <c r="AB18" s="55">
        <f>LENB(E18)/2</f>
        <v>0</v>
      </c>
      <c r="AC18" s="55">
        <f>LENB(F18)/2</f>
        <v>0</v>
      </c>
    </row>
    <row r="19" spans="1:37" ht="27" customHeight="1">
      <c r="A19" s="23">
        <f t="shared" si="11"/>
        <v>12</v>
      </c>
      <c r="B19" s="20"/>
      <c r="C19" s="78" t="s">
        <v>55</v>
      </c>
      <c r="D19" s="79"/>
      <c r="E19" s="80"/>
      <c r="F19" s="1"/>
      <c r="G19" s="17">
        <f t="shared" si="12"/>
        <v>696</v>
      </c>
      <c r="H19" s="17">
        <f t="shared" si="12"/>
        <v>706</v>
      </c>
      <c r="I19" s="17">
        <f t="shared" si="9"/>
        <v>10</v>
      </c>
      <c r="J19" s="18" t="s">
        <v>13</v>
      </c>
      <c r="K19" s="8"/>
      <c r="L19" s="9"/>
      <c r="M19" s="10" t="str">
        <f t="shared" si="1"/>
        <v>-</v>
      </c>
      <c r="N19" s="10" t="str">
        <f t="shared" si="13"/>
        <v>項</v>
      </c>
      <c r="O19" s="10" t="str">
        <f t="shared" si="14"/>
        <v>-</v>
      </c>
      <c r="P19" s="10" t="str">
        <f t="shared" si="15"/>
        <v>-</v>
      </c>
      <c r="Q19" s="10" t="str">
        <f t="shared" si="16"/>
        <v>-</v>
      </c>
      <c r="R19" s="57" t="s">
        <v>54</v>
      </c>
      <c r="S19" s="31" t="e">
        <f>IF(#REF!&lt;&gt;"",#REF!,"")</f>
        <v>#REF!</v>
      </c>
      <c r="U19" s="30">
        <f>IF(LENB(D19)/2&gt;13.5,2,1)</f>
        <v>1</v>
      </c>
      <c r="V19" s="30">
        <f>IF(LENB(E19)/2&gt;26,3,IF(LENB(E19)/2&gt;13,2,1))</f>
        <v>1</v>
      </c>
      <c r="W19" s="30">
        <f>IF(LENB(F19)/2&gt;48,4,IF(LENB(F19)/2&gt;32,3,IF(LENB(F19)/2&gt;16,2,1)))</f>
        <v>1</v>
      </c>
      <c r="X19" s="30">
        <f t="shared" si="6"/>
        <v>1</v>
      </c>
      <c r="Y19" s="32" t="str">
        <f t="shared" si="7"/>
        <v xml:space="preserve">②
</v>
      </c>
      <c r="AA19" s="55">
        <f>LENB(D19)/2</f>
        <v>0</v>
      </c>
      <c r="AB19" s="55">
        <f>LENB(E19)/2</f>
        <v>0</v>
      </c>
      <c r="AC19" s="55">
        <f>LENB(F19)/2</f>
        <v>0</v>
      </c>
    </row>
    <row r="20" spans="1:37" ht="27" customHeight="1">
      <c r="A20" s="23">
        <f t="shared" si="11"/>
        <v>13</v>
      </c>
      <c r="B20" s="20"/>
      <c r="C20" s="21"/>
      <c r="D20" s="78" t="s">
        <v>56</v>
      </c>
      <c r="E20" s="80"/>
      <c r="F20" s="4"/>
      <c r="G20" s="17">
        <f t="shared" si="12"/>
        <v>696</v>
      </c>
      <c r="H20" s="17">
        <f t="shared" si="12"/>
        <v>706</v>
      </c>
      <c r="I20" s="17">
        <f t="shared" si="9"/>
        <v>10</v>
      </c>
      <c r="J20" s="18" t="s">
        <v>13</v>
      </c>
      <c r="K20" s="8"/>
      <c r="L20" s="9"/>
      <c r="M20" s="10" t="str">
        <f t="shared" si="1"/>
        <v>-</v>
      </c>
      <c r="N20" s="10" t="str">
        <f t="shared" si="13"/>
        <v>-</v>
      </c>
      <c r="O20" s="10" t="str">
        <f t="shared" si="14"/>
        <v>目</v>
      </c>
      <c r="P20" s="10" t="str">
        <f t="shared" si="15"/>
        <v>-</v>
      </c>
      <c r="Q20" s="10" t="str">
        <f t="shared" si="16"/>
        <v>-</v>
      </c>
      <c r="R20" s="57" t="s">
        <v>54</v>
      </c>
      <c r="S20" s="31" t="e">
        <f>IF(#REF!&lt;&gt;"",#REF!,"")</f>
        <v>#REF!</v>
      </c>
      <c r="U20" s="30">
        <f>IF(LENB(D20)/2&gt;13.5,2,1)</f>
        <v>1</v>
      </c>
      <c r="V20" s="30">
        <f>IF(LENB(E20)/2&gt;26,3,IF(LENB(E20)/2&gt;13,2,1))</f>
        <v>1</v>
      </c>
      <c r="W20" s="30">
        <f>IF(LENB(F20)/2&gt;48,4,IF(LENB(F20)/2&gt;32,3,IF(LENB(F20)/2&gt;16,2,1)))</f>
        <v>1</v>
      </c>
      <c r="X20" s="30">
        <f t="shared" si="6"/>
        <v>1</v>
      </c>
      <c r="Y20" s="32" t="str">
        <f t="shared" si="7"/>
        <v xml:space="preserve">②
</v>
      </c>
      <c r="AA20" s="55">
        <f>LENB(D20)/2</f>
        <v>9.5</v>
      </c>
      <c r="AB20" s="55">
        <f>LENB(E20)/2</f>
        <v>0</v>
      </c>
      <c r="AC20" s="55">
        <f>LENB(F20)/2</f>
        <v>0</v>
      </c>
    </row>
    <row r="21" spans="1:37" ht="27" customHeight="1">
      <c r="A21" s="23">
        <f>A20+1</f>
        <v>14</v>
      </c>
      <c r="B21" s="20"/>
      <c r="C21" s="20"/>
      <c r="D21" s="21"/>
      <c r="E21" s="22" t="s">
        <v>85</v>
      </c>
      <c r="F21" s="4"/>
      <c r="G21" s="17">
        <f>G22</f>
        <v>696</v>
      </c>
      <c r="H21" s="17">
        <f>H22</f>
        <v>706</v>
      </c>
      <c r="I21" s="17">
        <f t="shared" si="9"/>
        <v>10</v>
      </c>
      <c r="J21" s="18" t="s">
        <v>13</v>
      </c>
      <c r="K21" s="8"/>
      <c r="L21" s="9"/>
      <c r="M21" s="10" t="str">
        <f t="shared" si="1"/>
        <v>-</v>
      </c>
      <c r="N21" s="10" t="str">
        <f t="shared" si="13"/>
        <v>-</v>
      </c>
      <c r="O21" s="10" t="str">
        <f t="shared" si="14"/>
        <v>-</v>
      </c>
      <c r="P21" s="10" t="str">
        <f t="shared" si="15"/>
        <v>節</v>
      </c>
      <c r="Q21" s="10" t="str">
        <f t="shared" si="16"/>
        <v>-</v>
      </c>
      <c r="R21" s="57" t="s">
        <v>54</v>
      </c>
      <c r="S21" s="31" t="e">
        <f>IF(#REF!&lt;&gt;"",#REF!,"")</f>
        <v>#REF!</v>
      </c>
      <c r="U21" s="30">
        <f>IF(LENB(D21)/2&gt;13.5,2,1)</f>
        <v>1</v>
      </c>
      <c r="V21" s="30">
        <f>IF(LENB(E21)/2&gt;26,3,IF(LENB(E21)/2&gt;13,2,1))</f>
        <v>2</v>
      </c>
      <c r="W21" s="30">
        <f>IF(LENB(F21)/2&gt;48,4,IF(LENB(F21)/2&gt;32,3,IF(LENB(F21)/2&gt;16,2,1)))</f>
        <v>1</v>
      </c>
      <c r="X21" s="30">
        <f t="shared" si="6"/>
        <v>2</v>
      </c>
      <c r="Y21" s="32" t="str">
        <f t="shared" si="7"/>
        <v xml:space="preserve">③
</v>
      </c>
      <c r="AA21" s="55">
        <f>LENB(D21)/2</f>
        <v>0</v>
      </c>
      <c r="AB21" s="55">
        <f>LENB(E21)/2</f>
        <v>14.5</v>
      </c>
      <c r="AC21" s="55">
        <f>LENB(F21)/2</f>
        <v>0</v>
      </c>
    </row>
    <row r="22" spans="1:37" ht="40.5" customHeight="1">
      <c r="A22" s="23">
        <f>A21+1</f>
        <v>15</v>
      </c>
      <c r="B22" s="20"/>
      <c r="C22" s="20"/>
      <c r="D22" s="20"/>
      <c r="E22" s="22"/>
      <c r="F22" s="4" t="s">
        <v>88</v>
      </c>
      <c r="G22" s="17">
        <v>696</v>
      </c>
      <c r="H22" s="17">
        <v>706</v>
      </c>
      <c r="I22" s="17">
        <f>H22-G22</f>
        <v>10</v>
      </c>
      <c r="J22" s="18" t="s">
        <v>13</v>
      </c>
      <c r="K22" s="8"/>
      <c r="L22" s="9"/>
      <c r="M22" s="10" t="str">
        <f>IF(B22&lt;&gt;"","款","-")</f>
        <v>-</v>
      </c>
      <c r="N22" s="10" t="str">
        <f>IF(C22&lt;&gt;"","項","-")</f>
        <v>-</v>
      </c>
      <c r="O22" s="10" t="str">
        <f>IF(D22&lt;&gt;"","目","-")</f>
        <v>-</v>
      </c>
      <c r="P22" s="10" t="str">
        <f>IF(E22&lt;&gt;"","節","-")</f>
        <v>-</v>
      </c>
      <c r="Q22" s="10" t="str">
        <f>IF(F22&lt;&gt;"","事項","-")</f>
        <v>事項</v>
      </c>
      <c r="R22" s="57" t="s">
        <v>54</v>
      </c>
      <c r="S22" s="31" t="e">
        <f>IF(#REF!&lt;&gt;"",#REF!,"")</f>
        <v>#REF!</v>
      </c>
      <c r="U22" s="30">
        <f>IF(LENB(D22)/2&gt;13.5,2,1)</f>
        <v>1</v>
      </c>
      <c r="V22" s="30">
        <f>IF(LENB(E22)/2&gt;26,3,IF(LENB(E22)/2&gt;13,2,1))</f>
        <v>1</v>
      </c>
      <c r="W22" s="30">
        <f>IF(LENB(F22)/2&gt;48,4,IF(LENB(F22)/2&gt;32,3,IF(LENB(F22)/2&gt;16,2,1)))</f>
        <v>2</v>
      </c>
      <c r="X22" s="30">
        <f>MAX(U22:W22)</f>
        <v>2</v>
      </c>
      <c r="Y22" s="32" t="str">
        <f>IF(X22=4,"⑤"&amp;CHAR(10)&amp;CHAR(10)&amp;CHAR(10)&amp;CHAR(10),IF(X22=3,"④"&amp;CHAR(10)&amp;CHAR(10)&amp;CHAR(10),IF(X22=2,"③"&amp;CHAR(10)&amp;CHAR(10),"②"&amp;CHAR(10))))</f>
        <v xml:space="preserve">③
</v>
      </c>
      <c r="AA22" s="55">
        <f>LENB(D22)/2</f>
        <v>0</v>
      </c>
      <c r="AB22" s="55">
        <f>LENB(E22)/2</f>
        <v>0</v>
      </c>
      <c r="AC22" s="55">
        <f>LENB(F22)/2</f>
        <v>28</v>
      </c>
    </row>
    <row r="23" spans="1:37" ht="27" customHeight="1">
      <c r="A23" s="23">
        <f>A22+1</f>
        <v>16</v>
      </c>
      <c r="B23" s="78" t="s">
        <v>76</v>
      </c>
      <c r="C23" s="79"/>
      <c r="D23" s="79"/>
      <c r="E23" s="80"/>
      <c r="F23" s="1"/>
      <c r="G23" s="17">
        <f t="shared" ref="G23:H25" si="17">G24</f>
        <v>0</v>
      </c>
      <c r="H23" s="17">
        <f t="shared" si="17"/>
        <v>22392</v>
      </c>
      <c r="I23" s="17">
        <f t="shared" ref="I23:I26" si="18">H23-G23</f>
        <v>22392</v>
      </c>
      <c r="J23" s="18"/>
      <c r="K23" s="19"/>
      <c r="L23" s="54"/>
      <c r="M23" s="10" t="str">
        <f t="shared" ref="M23:M26" si="19">IF(B23&lt;&gt;"","款","-")</f>
        <v>款</v>
      </c>
      <c r="N23" s="10" t="str">
        <f t="shared" ref="N23:N26" si="20">IF(C23&lt;&gt;"","項","-")</f>
        <v>-</v>
      </c>
      <c r="O23" s="10" t="str">
        <f t="shared" ref="O23:O26" si="21">IF(D23&lt;&gt;"","目","-")</f>
        <v>-</v>
      </c>
      <c r="P23" s="10" t="str">
        <f t="shared" ref="P23:P26" si="22">IF(E23&lt;&gt;"","節","-")</f>
        <v>-</v>
      </c>
      <c r="Q23" s="10" t="str">
        <f t="shared" ref="Q23:Q26" si="23">IF(F23&lt;&gt;"","事項","-")</f>
        <v>-</v>
      </c>
      <c r="R23" s="57" t="s">
        <v>57</v>
      </c>
      <c r="S23" s="31" t="e">
        <f>IF(#REF!&lt;&gt;"",#REF!,"")</f>
        <v>#REF!</v>
      </c>
      <c r="U23" s="30">
        <f>IF(LENB(D23)/2&gt;13.5,2,1)</f>
        <v>1</v>
      </c>
      <c r="V23" s="30">
        <f>IF(LENB(E23)/2&gt;26,3,IF(LENB(E23)/2&gt;13,2,1))</f>
        <v>1</v>
      </c>
      <c r="W23" s="30">
        <f>IF(LENB(F23)/2&gt;48,4,IF(LENB(F23)/2&gt;32,3,IF(LENB(F23)/2&gt;16,2,1)))</f>
        <v>1</v>
      </c>
      <c r="X23" s="30">
        <f t="shared" ref="X23:X26" si="24">MAX(U23:W23)</f>
        <v>1</v>
      </c>
      <c r="Y23" s="32" t="str">
        <f t="shared" ref="Y23:Y26" si="25">IF(X23=4,"⑤"&amp;CHAR(10)&amp;CHAR(10)&amp;CHAR(10)&amp;CHAR(10),IF(X23=3,"④"&amp;CHAR(10)&amp;CHAR(10)&amp;CHAR(10),IF(X23=2,"③"&amp;CHAR(10)&amp;CHAR(10),"②"&amp;CHAR(10))))</f>
        <v xml:space="preserve">②
</v>
      </c>
      <c r="AA23" s="55">
        <f>LENB(D23)/2</f>
        <v>0</v>
      </c>
      <c r="AB23" s="55">
        <f>LENB(E23)/2</f>
        <v>0</v>
      </c>
      <c r="AC23" s="55">
        <f>LENB(F23)/2</f>
        <v>0</v>
      </c>
    </row>
    <row r="24" spans="1:37" ht="27" customHeight="1">
      <c r="A24" s="23">
        <f t="shared" si="11"/>
        <v>17</v>
      </c>
      <c r="B24" s="20"/>
      <c r="C24" s="78" t="s">
        <v>77</v>
      </c>
      <c r="D24" s="79"/>
      <c r="E24" s="80"/>
      <c r="F24" s="1"/>
      <c r="G24" s="17">
        <f t="shared" si="17"/>
        <v>0</v>
      </c>
      <c r="H24" s="17">
        <f t="shared" si="17"/>
        <v>22392</v>
      </c>
      <c r="I24" s="17">
        <f t="shared" si="18"/>
        <v>22392</v>
      </c>
      <c r="J24" s="18" t="s">
        <v>13</v>
      </c>
      <c r="K24" s="8"/>
      <c r="L24" s="9"/>
      <c r="M24" s="10" t="str">
        <f t="shared" si="19"/>
        <v>-</v>
      </c>
      <c r="N24" s="10" t="str">
        <f t="shared" si="20"/>
        <v>項</v>
      </c>
      <c r="O24" s="10" t="str">
        <f t="shared" si="21"/>
        <v>-</v>
      </c>
      <c r="P24" s="10" t="str">
        <f t="shared" si="22"/>
        <v>-</v>
      </c>
      <c r="Q24" s="10" t="str">
        <f t="shared" si="23"/>
        <v>-</v>
      </c>
      <c r="R24" s="57" t="s">
        <v>57</v>
      </c>
      <c r="S24" s="31" t="e">
        <f>IF(#REF!&lt;&gt;"",#REF!,"")</f>
        <v>#REF!</v>
      </c>
      <c r="U24" s="30">
        <f>IF(LENB(D24)/2&gt;13.5,2,1)</f>
        <v>1</v>
      </c>
      <c r="V24" s="30">
        <f>IF(LENB(E24)/2&gt;26,3,IF(LENB(E24)/2&gt;13,2,1))</f>
        <v>1</v>
      </c>
      <c r="W24" s="30">
        <f>IF(LENB(F24)/2&gt;48,4,IF(LENB(F24)/2&gt;32,3,IF(LENB(F24)/2&gt;16,2,1)))</f>
        <v>1</v>
      </c>
      <c r="X24" s="30">
        <f t="shared" si="24"/>
        <v>1</v>
      </c>
      <c r="Y24" s="32" t="str">
        <f t="shared" si="25"/>
        <v xml:space="preserve">②
</v>
      </c>
      <c r="AA24" s="55">
        <f>LENB(D24)/2</f>
        <v>0</v>
      </c>
      <c r="AB24" s="55">
        <f>LENB(E24)/2</f>
        <v>0</v>
      </c>
      <c r="AC24" s="55">
        <f>LENB(F24)/2</f>
        <v>0</v>
      </c>
    </row>
    <row r="25" spans="1:37" ht="27" customHeight="1">
      <c r="A25" s="23">
        <f t="shared" si="11"/>
        <v>18</v>
      </c>
      <c r="B25" s="20"/>
      <c r="C25" s="20"/>
      <c r="D25" s="78" t="s">
        <v>78</v>
      </c>
      <c r="E25" s="80"/>
      <c r="F25" s="4"/>
      <c r="G25" s="17">
        <f t="shared" si="17"/>
        <v>0</v>
      </c>
      <c r="H25" s="17">
        <f>H26+H27</f>
        <v>22392</v>
      </c>
      <c r="I25" s="17">
        <f t="shared" si="18"/>
        <v>22392</v>
      </c>
      <c r="J25" s="18" t="s">
        <v>13</v>
      </c>
      <c r="K25" s="8"/>
      <c r="L25" s="9"/>
      <c r="M25" s="10" t="str">
        <f t="shared" si="19"/>
        <v>-</v>
      </c>
      <c r="N25" s="10" t="str">
        <f t="shared" si="20"/>
        <v>-</v>
      </c>
      <c r="O25" s="10" t="str">
        <f t="shared" si="21"/>
        <v>目</v>
      </c>
      <c r="P25" s="10" t="str">
        <f t="shared" si="22"/>
        <v>-</v>
      </c>
      <c r="Q25" s="10" t="str">
        <f t="shared" si="23"/>
        <v>-</v>
      </c>
      <c r="R25" s="57" t="s">
        <v>57</v>
      </c>
      <c r="S25" s="31" t="e">
        <f>IF(#REF!&lt;&gt;"",#REF!,"")</f>
        <v>#REF!</v>
      </c>
      <c r="U25" s="30">
        <f>IF(LENB(D25)/2&gt;13.5,2,1)</f>
        <v>1</v>
      </c>
      <c r="V25" s="30">
        <f>IF(LENB(E25)/2&gt;26,3,IF(LENB(E25)/2&gt;13,2,1))</f>
        <v>1</v>
      </c>
      <c r="W25" s="30">
        <f>IF(LENB(F25)/2&gt;48,4,IF(LENB(F25)/2&gt;32,3,IF(LENB(F25)/2&gt;16,2,1)))</f>
        <v>1</v>
      </c>
      <c r="X25" s="30">
        <f t="shared" si="24"/>
        <v>1</v>
      </c>
      <c r="Y25" s="32" t="str">
        <f t="shared" si="25"/>
        <v xml:space="preserve">②
</v>
      </c>
      <c r="AA25" s="55">
        <f>LENB(D25)/2</f>
        <v>5.5</v>
      </c>
      <c r="AB25" s="55">
        <f>LENB(E25)/2</f>
        <v>0</v>
      </c>
      <c r="AC25" s="55">
        <f>LENB(F25)/2</f>
        <v>0</v>
      </c>
    </row>
    <row r="26" spans="1:37" ht="27" customHeight="1">
      <c r="A26" s="23">
        <f t="shared" si="11"/>
        <v>19</v>
      </c>
      <c r="B26" s="20"/>
      <c r="C26" s="20"/>
      <c r="D26" s="21"/>
      <c r="E26" s="76" t="s">
        <v>79</v>
      </c>
      <c r="F26" s="4" t="s">
        <v>89</v>
      </c>
      <c r="G26" s="17">
        <v>0</v>
      </c>
      <c r="H26" s="17">
        <v>5760</v>
      </c>
      <c r="I26" s="17">
        <f t="shared" si="18"/>
        <v>5760</v>
      </c>
      <c r="J26" s="18" t="s">
        <v>13</v>
      </c>
      <c r="K26" s="8"/>
      <c r="L26" s="9" t="s">
        <v>68</v>
      </c>
      <c r="M26" s="10" t="str">
        <f t="shared" si="19"/>
        <v>-</v>
      </c>
      <c r="N26" s="10" t="str">
        <f t="shared" si="20"/>
        <v>-</v>
      </c>
      <c r="O26" s="10" t="str">
        <f t="shared" si="21"/>
        <v>-</v>
      </c>
      <c r="P26" s="10" t="str">
        <f t="shared" si="22"/>
        <v>節</v>
      </c>
      <c r="Q26" s="10" t="str">
        <f t="shared" si="23"/>
        <v>事項</v>
      </c>
      <c r="R26" s="57" t="s">
        <v>57</v>
      </c>
      <c r="S26" s="31" t="e">
        <f>IF(#REF!&lt;&gt;"",#REF!,"")</f>
        <v>#REF!</v>
      </c>
      <c r="U26" s="30">
        <f>IF(LENB(D26)/2&gt;13.5,2,1)</f>
        <v>1</v>
      </c>
      <c r="V26" s="30">
        <f>IF(LENB(E26)/2&gt;26,3,IF(LENB(E26)/2&gt;13,2,1))</f>
        <v>1</v>
      </c>
      <c r="W26" s="30">
        <f>IF(LENB(F26)/2&gt;48,4,IF(LENB(F26)/2&gt;32,3,IF(LENB(F26)/2&gt;16,2,1)))</f>
        <v>1</v>
      </c>
      <c r="X26" s="30">
        <f t="shared" si="24"/>
        <v>1</v>
      </c>
      <c r="Y26" s="32" t="str">
        <f t="shared" si="25"/>
        <v xml:space="preserve">②
</v>
      </c>
      <c r="AA26" s="55">
        <f>LENB(D26)/2</f>
        <v>0</v>
      </c>
      <c r="AB26" s="55">
        <f>LENB(E26)/2</f>
        <v>7.5</v>
      </c>
      <c r="AC26" s="55">
        <f>LENB(F26)/2</f>
        <v>7</v>
      </c>
    </row>
    <row r="27" spans="1:37" ht="27" customHeight="1">
      <c r="A27" s="23">
        <f t="shared" si="11"/>
        <v>20</v>
      </c>
      <c r="B27" s="20"/>
      <c r="C27" s="20"/>
      <c r="D27" s="21"/>
      <c r="E27" s="76" t="s">
        <v>80</v>
      </c>
      <c r="F27" s="4" t="s">
        <v>90</v>
      </c>
      <c r="G27" s="17">
        <v>0</v>
      </c>
      <c r="H27" s="17">
        <v>16632</v>
      </c>
      <c r="I27" s="17">
        <f t="shared" ref="I27" si="26">H27-G27</f>
        <v>16632</v>
      </c>
      <c r="J27" s="18" t="s">
        <v>13</v>
      </c>
      <c r="K27" s="8"/>
      <c r="L27" s="9" t="s">
        <v>68</v>
      </c>
      <c r="M27" s="10" t="str">
        <f t="shared" ref="M27" si="27">IF(B27&lt;&gt;"","款","-")</f>
        <v>-</v>
      </c>
      <c r="N27" s="10" t="str">
        <f t="shared" ref="N27" si="28">IF(C27&lt;&gt;"","項","-")</f>
        <v>-</v>
      </c>
      <c r="O27" s="10" t="str">
        <f t="shared" ref="O27" si="29">IF(D27&lt;&gt;"","目","-")</f>
        <v>-</v>
      </c>
      <c r="P27" s="10" t="str">
        <f t="shared" ref="P27" si="30">IF(E27&lt;&gt;"","節","-")</f>
        <v>節</v>
      </c>
      <c r="Q27" s="10" t="str">
        <f t="shared" ref="Q27" si="31">IF(F27&lt;&gt;"","事項","-")</f>
        <v>事項</v>
      </c>
      <c r="R27" s="57" t="s">
        <v>57</v>
      </c>
      <c r="S27" s="31" t="e">
        <f>IF(#REF!&lt;&gt;"",#REF!,"")</f>
        <v>#REF!</v>
      </c>
      <c r="U27" s="30">
        <f>IF(LENB(D27)/2&gt;13.5,2,1)</f>
        <v>1</v>
      </c>
      <c r="V27" s="30">
        <f>IF(LENB(E27)/2&gt;26,3,IF(LENB(E27)/2&gt;13,2,1))</f>
        <v>1</v>
      </c>
      <c r="W27" s="30">
        <f>IF(LENB(F27)/2&gt;48,4,IF(LENB(F27)/2&gt;32,3,IF(LENB(F27)/2&gt;16,2,1)))</f>
        <v>1</v>
      </c>
      <c r="X27" s="30">
        <f t="shared" ref="X27" si="32">MAX(U27:W27)</f>
        <v>1</v>
      </c>
      <c r="Y27" s="32" t="str">
        <f t="shared" ref="Y27" si="33">IF(X27=4,"⑤"&amp;CHAR(10)&amp;CHAR(10)&amp;CHAR(10)&amp;CHAR(10),IF(X27=3,"④"&amp;CHAR(10)&amp;CHAR(10)&amp;CHAR(10),IF(X27=2,"③"&amp;CHAR(10)&amp;CHAR(10),"②"&amp;CHAR(10))))</f>
        <v xml:space="preserve">②
</v>
      </c>
      <c r="AA27" s="55">
        <f t="shared" ref="AA27" si="34">LENB(D27)/2</f>
        <v>0</v>
      </c>
      <c r="AB27" s="55">
        <f t="shared" ref="AB27" si="35">LENB(E27)/2</f>
        <v>7.5</v>
      </c>
      <c r="AC27" s="55">
        <f t="shared" ref="AC27" si="36">LENB(F27)/2</f>
        <v>5</v>
      </c>
    </row>
    <row r="28" spans="1:37" ht="27" customHeight="1">
      <c r="A28" s="23">
        <f>A27+1</f>
        <v>21</v>
      </c>
      <c r="B28" s="78" t="s">
        <v>81</v>
      </c>
      <c r="C28" s="79"/>
      <c r="D28" s="79"/>
      <c r="E28" s="80"/>
      <c r="F28" s="1"/>
      <c r="G28" s="17">
        <f t="shared" ref="G28:H30" si="37">G29</f>
        <v>7283</v>
      </c>
      <c r="H28" s="17">
        <f t="shared" si="37"/>
        <v>2000</v>
      </c>
      <c r="I28" s="17">
        <f t="shared" si="9"/>
        <v>-5283</v>
      </c>
      <c r="J28" s="18"/>
      <c r="K28" s="19"/>
      <c r="L28" s="54"/>
      <c r="M28" s="10" t="str">
        <f t="shared" si="1"/>
        <v>款</v>
      </c>
      <c r="N28" s="10" t="str">
        <f t="shared" si="13"/>
        <v>-</v>
      </c>
      <c r="O28" s="10" t="str">
        <f t="shared" si="14"/>
        <v>-</v>
      </c>
      <c r="P28" s="10" t="str">
        <f t="shared" si="15"/>
        <v>-</v>
      </c>
      <c r="Q28" s="10" t="str">
        <f t="shared" si="16"/>
        <v>-</v>
      </c>
      <c r="R28" s="57" t="s">
        <v>57</v>
      </c>
      <c r="S28" s="31" t="e">
        <f>IF(#REF!&lt;&gt;"",#REF!,"")</f>
        <v>#REF!</v>
      </c>
      <c r="U28" s="30">
        <f>IF(LENB(D28)/2&gt;13.5,2,1)</f>
        <v>1</v>
      </c>
      <c r="V28" s="30">
        <f>IF(LENB(E28)/2&gt;26,3,IF(LENB(E28)/2&gt;13,2,1))</f>
        <v>1</v>
      </c>
      <c r="W28" s="30">
        <f>IF(LENB(F28)/2&gt;48,4,IF(LENB(F28)/2&gt;32,3,IF(LENB(F28)/2&gt;16,2,1)))</f>
        <v>1</v>
      </c>
      <c r="X28" s="30">
        <f t="shared" si="6"/>
        <v>1</v>
      </c>
      <c r="Y28" s="32" t="str">
        <f t="shared" si="7"/>
        <v xml:space="preserve">②
</v>
      </c>
      <c r="AA28" s="55">
        <f>LENB(D28)/2</f>
        <v>0</v>
      </c>
      <c r="AB28" s="55">
        <f>LENB(E28)/2</f>
        <v>0</v>
      </c>
      <c r="AC28" s="55">
        <f>LENB(F28)/2</f>
        <v>0</v>
      </c>
    </row>
    <row r="29" spans="1:37" ht="27" customHeight="1">
      <c r="A29" s="23">
        <f t="shared" si="11"/>
        <v>22</v>
      </c>
      <c r="B29" s="20"/>
      <c r="C29" s="78" t="s">
        <v>58</v>
      </c>
      <c r="D29" s="79"/>
      <c r="E29" s="80"/>
      <c r="F29" s="1"/>
      <c r="G29" s="17">
        <f t="shared" si="37"/>
        <v>7283</v>
      </c>
      <c r="H29" s="17">
        <f t="shared" si="37"/>
        <v>2000</v>
      </c>
      <c r="I29" s="17">
        <f t="shared" si="9"/>
        <v>-5283</v>
      </c>
      <c r="J29" s="18" t="s">
        <v>13</v>
      </c>
      <c r="K29" s="8"/>
      <c r="L29" s="9"/>
      <c r="M29" s="10" t="str">
        <f t="shared" si="1"/>
        <v>-</v>
      </c>
      <c r="N29" s="10" t="str">
        <f t="shared" si="13"/>
        <v>項</v>
      </c>
      <c r="O29" s="10" t="str">
        <f t="shared" si="14"/>
        <v>-</v>
      </c>
      <c r="P29" s="10" t="str">
        <f t="shared" si="15"/>
        <v>-</v>
      </c>
      <c r="Q29" s="10" t="str">
        <f t="shared" si="16"/>
        <v>-</v>
      </c>
      <c r="R29" s="57" t="s">
        <v>57</v>
      </c>
      <c r="S29" s="31" t="e">
        <f>IF(#REF!&lt;&gt;"",#REF!,"")</f>
        <v>#REF!</v>
      </c>
      <c r="U29" s="30">
        <f>IF(LENB(D29)/2&gt;13.5,2,1)</f>
        <v>1</v>
      </c>
      <c r="V29" s="30">
        <f>IF(LENB(E29)/2&gt;26,3,IF(LENB(E29)/2&gt;13,2,1))</f>
        <v>1</v>
      </c>
      <c r="W29" s="30">
        <f>IF(LENB(F29)/2&gt;48,4,IF(LENB(F29)/2&gt;32,3,IF(LENB(F29)/2&gt;16,2,1)))</f>
        <v>1</v>
      </c>
      <c r="X29" s="30">
        <f t="shared" si="6"/>
        <v>1</v>
      </c>
      <c r="Y29" s="32" t="str">
        <f t="shared" si="7"/>
        <v xml:space="preserve">②
</v>
      </c>
      <c r="AA29" s="55">
        <f>LENB(D29)/2</f>
        <v>0</v>
      </c>
      <c r="AB29" s="55">
        <f>LENB(E29)/2</f>
        <v>0</v>
      </c>
      <c r="AC29" s="55">
        <f>LENB(F29)/2</f>
        <v>0</v>
      </c>
    </row>
    <row r="30" spans="1:37" ht="27" customHeight="1">
      <c r="A30" s="23">
        <f t="shared" si="11"/>
        <v>23</v>
      </c>
      <c r="B30" s="20"/>
      <c r="C30" s="20"/>
      <c r="D30" s="78" t="s">
        <v>82</v>
      </c>
      <c r="E30" s="80"/>
      <c r="F30" s="4"/>
      <c r="G30" s="17">
        <f t="shared" si="37"/>
        <v>7283</v>
      </c>
      <c r="H30" s="17">
        <f t="shared" si="37"/>
        <v>2000</v>
      </c>
      <c r="I30" s="17">
        <f t="shared" si="9"/>
        <v>-5283</v>
      </c>
      <c r="J30" s="18" t="s">
        <v>13</v>
      </c>
      <c r="K30" s="8"/>
      <c r="L30" s="9"/>
      <c r="M30" s="10" t="str">
        <f t="shared" si="1"/>
        <v>-</v>
      </c>
      <c r="N30" s="10" t="str">
        <f t="shared" si="13"/>
        <v>-</v>
      </c>
      <c r="O30" s="10" t="str">
        <f t="shared" si="14"/>
        <v>目</v>
      </c>
      <c r="P30" s="10" t="str">
        <f t="shared" si="15"/>
        <v>-</v>
      </c>
      <c r="Q30" s="10" t="str">
        <f t="shared" si="16"/>
        <v>-</v>
      </c>
      <c r="R30" s="57" t="s">
        <v>57</v>
      </c>
      <c r="S30" s="31" t="e">
        <f>IF(#REF!&lt;&gt;"",#REF!,"")</f>
        <v>#REF!</v>
      </c>
      <c r="U30" s="30">
        <f>IF(LENB(D30)/2&gt;13.5,2,1)</f>
        <v>1</v>
      </c>
      <c r="V30" s="30">
        <f>IF(LENB(E30)/2&gt;26,3,IF(LENB(E30)/2&gt;13,2,1))</f>
        <v>1</v>
      </c>
      <c r="W30" s="30">
        <f>IF(LENB(F30)/2&gt;48,4,IF(LENB(F30)/2&gt;32,3,IF(LENB(F30)/2&gt;16,2,1)))</f>
        <v>1</v>
      </c>
      <c r="X30" s="30">
        <f t="shared" si="6"/>
        <v>1</v>
      </c>
      <c r="Y30" s="32" t="str">
        <f t="shared" si="7"/>
        <v xml:space="preserve">②
</v>
      </c>
      <c r="AA30" s="55">
        <f>LENB(D30)/2</f>
        <v>11.5</v>
      </c>
      <c r="AB30" s="55">
        <f>LENB(E30)/2</f>
        <v>0</v>
      </c>
      <c r="AC30" s="55">
        <f>LENB(F30)/2</f>
        <v>0</v>
      </c>
    </row>
    <row r="31" spans="1:37" ht="27" customHeight="1">
      <c r="A31" s="23">
        <f t="shared" si="11"/>
        <v>24</v>
      </c>
      <c r="B31" s="20"/>
      <c r="C31" s="20"/>
      <c r="D31" s="21"/>
      <c r="E31" s="76" t="s">
        <v>59</v>
      </c>
      <c r="F31" s="4" t="s">
        <v>65</v>
      </c>
      <c r="G31" s="17">
        <v>7283</v>
      </c>
      <c r="H31" s="17">
        <v>2000</v>
      </c>
      <c r="I31" s="17">
        <f t="shared" si="9"/>
        <v>-5283</v>
      </c>
      <c r="J31" s="18" t="s">
        <v>13</v>
      </c>
      <c r="K31" s="8"/>
      <c r="L31" s="9" t="s">
        <v>68</v>
      </c>
      <c r="M31" s="10" t="str">
        <f t="shared" si="1"/>
        <v>-</v>
      </c>
      <c r="N31" s="10" t="str">
        <f t="shared" si="13"/>
        <v>-</v>
      </c>
      <c r="O31" s="10" t="str">
        <f t="shared" si="14"/>
        <v>-</v>
      </c>
      <c r="P31" s="10" t="str">
        <f t="shared" si="15"/>
        <v>節</v>
      </c>
      <c r="Q31" s="10" t="str">
        <f t="shared" si="16"/>
        <v>事項</v>
      </c>
      <c r="R31" s="57" t="s">
        <v>57</v>
      </c>
      <c r="S31" s="31" t="e">
        <f>IF(#REF!&lt;&gt;"",#REF!,"")</f>
        <v>#REF!</v>
      </c>
      <c r="U31" s="30">
        <f>IF(LENB(D31)/2&gt;13.5,2,1)</f>
        <v>1</v>
      </c>
      <c r="V31" s="30">
        <f>IF(LENB(E31)/2&gt;26,3,IF(LENB(E31)/2&gt;13,2,1))</f>
        <v>1</v>
      </c>
      <c r="W31" s="30">
        <f>IF(LENB(F31)/2&gt;48,4,IF(LENB(F31)/2&gt;32,3,IF(LENB(F31)/2&gt;16,2,1)))</f>
        <v>1</v>
      </c>
      <c r="X31" s="30">
        <f t="shared" si="6"/>
        <v>1</v>
      </c>
      <c r="Y31" s="32" t="str">
        <f t="shared" si="7"/>
        <v xml:space="preserve">②
</v>
      </c>
      <c r="AA31" s="55">
        <f>LENB(D31)/2</f>
        <v>0</v>
      </c>
      <c r="AB31" s="55">
        <f>LENB(E31)/2</f>
        <v>11.5</v>
      </c>
      <c r="AC31" s="55">
        <f>LENB(F31)/2</f>
        <v>12</v>
      </c>
    </row>
    <row r="32" spans="1:37" ht="27" customHeight="1">
      <c r="A32" s="23">
        <f t="shared" si="11"/>
        <v>25</v>
      </c>
      <c r="B32" s="78" t="s">
        <v>83</v>
      </c>
      <c r="C32" s="79"/>
      <c r="D32" s="79"/>
      <c r="E32" s="80"/>
      <c r="F32" s="1"/>
      <c r="G32" s="17">
        <f t="shared" ref="G32:H34" si="38">G33</f>
        <v>4120</v>
      </c>
      <c r="H32" s="17">
        <f t="shared" si="38"/>
        <v>4775</v>
      </c>
      <c r="I32" s="17">
        <f t="shared" si="9"/>
        <v>655</v>
      </c>
      <c r="J32" s="18"/>
      <c r="K32" s="19"/>
      <c r="L32" s="54"/>
      <c r="N32" s="10" t="str">
        <f t="shared" si="13"/>
        <v>-</v>
      </c>
      <c r="O32" s="10" t="str">
        <f t="shared" si="14"/>
        <v>-</v>
      </c>
      <c r="P32" s="10" t="str">
        <f t="shared" si="15"/>
        <v>-</v>
      </c>
      <c r="Q32" s="10" t="str">
        <f t="shared" si="16"/>
        <v>-</v>
      </c>
      <c r="R32" s="30" t="s">
        <v>19</v>
      </c>
      <c r="S32" s="31" t="e">
        <f>IF(#REF!&lt;&gt;"",#REF!,"")</f>
        <v>#REF!</v>
      </c>
      <c r="U32" s="30">
        <f>IF(LENB(D32)/2&gt;13.5,2,1)</f>
        <v>1</v>
      </c>
      <c r="V32" s="30">
        <f>IF(LENB(E32)/2&gt;26,3,IF(LENB(E32)/2&gt;13,2,1))</f>
        <v>1</v>
      </c>
      <c r="W32" s="30">
        <f>IF(LENB(F32)/2&gt;48,4,IF(LENB(F32)/2&gt;32,3,IF(LENB(F32)/2&gt;16,2,1)))</f>
        <v>1</v>
      </c>
      <c r="X32" s="30">
        <f t="shared" si="6"/>
        <v>1</v>
      </c>
      <c r="Y32" s="32" t="str">
        <f t="shared" si="7"/>
        <v xml:space="preserve">②
</v>
      </c>
      <c r="AA32" s="55">
        <f>LENB(D32)/2</f>
        <v>0</v>
      </c>
      <c r="AB32" s="55">
        <f>LENB(E32)/2</f>
        <v>0</v>
      </c>
      <c r="AC32" s="55">
        <f>LENB(F32)/2</f>
        <v>0</v>
      </c>
    </row>
    <row r="33" spans="1:29" ht="27" customHeight="1">
      <c r="A33" s="23">
        <f t="shared" si="11"/>
        <v>26</v>
      </c>
      <c r="B33" s="20"/>
      <c r="C33" s="78" t="s">
        <v>20</v>
      </c>
      <c r="D33" s="79"/>
      <c r="E33" s="80"/>
      <c r="F33" s="1"/>
      <c r="G33" s="17">
        <f t="shared" si="38"/>
        <v>4120</v>
      </c>
      <c r="H33" s="17">
        <f t="shared" si="38"/>
        <v>4775</v>
      </c>
      <c r="I33" s="17">
        <f t="shared" si="9"/>
        <v>655</v>
      </c>
      <c r="J33" s="18" t="s">
        <v>13</v>
      </c>
      <c r="K33" s="8"/>
      <c r="L33" s="9"/>
      <c r="N33" s="10" t="str">
        <f t="shared" si="13"/>
        <v>項</v>
      </c>
      <c r="O33" s="10" t="str">
        <f t="shared" si="14"/>
        <v>-</v>
      </c>
      <c r="P33" s="10" t="str">
        <f t="shared" si="15"/>
        <v>-</v>
      </c>
      <c r="Q33" s="10" t="str">
        <f t="shared" si="16"/>
        <v>-</v>
      </c>
      <c r="R33" s="30" t="s">
        <v>19</v>
      </c>
      <c r="S33" s="31" t="e">
        <f>IF(#REF!&lt;&gt;"",#REF!,"")</f>
        <v>#REF!</v>
      </c>
      <c r="U33" s="30">
        <f>IF(LENB(D33)/2&gt;13.5,2,1)</f>
        <v>1</v>
      </c>
      <c r="V33" s="30">
        <f>IF(LENB(E33)/2&gt;26,3,IF(LENB(E33)/2&gt;13,2,1))</f>
        <v>1</v>
      </c>
      <c r="W33" s="30">
        <f>IF(LENB(F33)/2&gt;48,4,IF(LENB(F33)/2&gt;32,3,IF(LENB(F33)/2&gt;16,2,1)))</f>
        <v>1</v>
      </c>
      <c r="X33" s="30">
        <f t="shared" si="6"/>
        <v>1</v>
      </c>
      <c r="Y33" s="32" t="str">
        <f t="shared" si="7"/>
        <v xml:space="preserve">②
</v>
      </c>
      <c r="AA33" s="55">
        <f>LENB(D33)/2</f>
        <v>0</v>
      </c>
      <c r="AB33" s="55">
        <f>LENB(E33)/2</f>
        <v>0</v>
      </c>
      <c r="AC33" s="55">
        <f>LENB(F33)/2</f>
        <v>0</v>
      </c>
    </row>
    <row r="34" spans="1:29" ht="27" customHeight="1">
      <c r="A34" s="23">
        <f t="shared" si="11"/>
        <v>27</v>
      </c>
      <c r="B34" s="20"/>
      <c r="C34" s="20"/>
      <c r="D34" s="78" t="s">
        <v>84</v>
      </c>
      <c r="E34" s="80"/>
      <c r="F34" s="4"/>
      <c r="G34" s="17">
        <f t="shared" si="38"/>
        <v>4120</v>
      </c>
      <c r="H34" s="17">
        <f t="shared" si="38"/>
        <v>4775</v>
      </c>
      <c r="I34" s="17">
        <f t="shared" si="9"/>
        <v>655</v>
      </c>
      <c r="J34" s="18" t="s">
        <v>13</v>
      </c>
      <c r="K34" s="8"/>
      <c r="L34" s="9"/>
      <c r="N34" s="10" t="str">
        <f t="shared" si="13"/>
        <v>-</v>
      </c>
      <c r="O34" s="10" t="str">
        <f t="shared" si="14"/>
        <v>目</v>
      </c>
      <c r="P34" s="10" t="str">
        <f t="shared" si="15"/>
        <v>-</v>
      </c>
      <c r="Q34" s="10" t="str">
        <f t="shared" si="16"/>
        <v>-</v>
      </c>
      <c r="R34" s="30" t="s">
        <v>19</v>
      </c>
      <c r="S34" s="31" t="e">
        <f>IF(#REF!&lt;&gt;"",#REF!,"")</f>
        <v>#REF!</v>
      </c>
      <c r="U34" s="30">
        <f>IF(LENB(D34)/2&gt;13.5,2,1)</f>
        <v>1</v>
      </c>
      <c r="V34" s="30">
        <f>IF(LENB(E34)/2&gt;26,3,IF(LENB(E34)/2&gt;13,2,1))</f>
        <v>1</v>
      </c>
      <c r="W34" s="30">
        <f>IF(LENB(F34)/2&gt;48,4,IF(LENB(F34)/2&gt;32,3,IF(LENB(F34)/2&gt;16,2,1)))</f>
        <v>1</v>
      </c>
      <c r="X34" s="30">
        <f t="shared" si="6"/>
        <v>1</v>
      </c>
      <c r="Y34" s="32" t="str">
        <f t="shared" si="7"/>
        <v xml:space="preserve">②
</v>
      </c>
      <c r="AA34" s="55">
        <f>LENB(D34)/2</f>
        <v>5</v>
      </c>
      <c r="AB34" s="55">
        <f>LENB(E34)/2</f>
        <v>0</v>
      </c>
      <c r="AC34" s="55">
        <f>LENB(F34)/2</f>
        <v>0</v>
      </c>
    </row>
    <row r="35" spans="1:29" ht="27" customHeight="1">
      <c r="A35" s="23">
        <f t="shared" si="11"/>
        <v>28</v>
      </c>
      <c r="B35" s="20"/>
      <c r="C35" s="20"/>
      <c r="D35" s="21"/>
      <c r="E35" s="76" t="s">
        <v>60</v>
      </c>
      <c r="F35" s="4" t="s">
        <v>62</v>
      </c>
      <c r="G35" s="17">
        <v>4120</v>
      </c>
      <c r="H35" s="17">
        <v>4775</v>
      </c>
      <c r="I35" s="17">
        <f t="shared" si="9"/>
        <v>655</v>
      </c>
      <c r="J35" s="18" t="s">
        <v>13</v>
      </c>
      <c r="K35" s="8"/>
      <c r="L35" s="9"/>
      <c r="N35" s="10" t="str">
        <f t="shared" si="13"/>
        <v>-</v>
      </c>
      <c r="O35" s="10" t="str">
        <f t="shared" si="14"/>
        <v>-</v>
      </c>
      <c r="P35" s="10" t="str">
        <f t="shared" si="15"/>
        <v>節</v>
      </c>
      <c r="Q35" s="10" t="str">
        <f t="shared" si="16"/>
        <v>事項</v>
      </c>
      <c r="R35" s="30" t="s">
        <v>19</v>
      </c>
      <c r="S35" s="31" t="e">
        <f>IF(#REF!&lt;&gt;"",#REF!,"")</f>
        <v>#REF!</v>
      </c>
      <c r="U35" s="30">
        <f>IF(LENB(D35)/2&gt;13.5,2,1)</f>
        <v>1</v>
      </c>
      <c r="V35" s="30">
        <f>IF(LENB(E35)/2&gt;26,3,IF(LENB(E35)/2&gt;13,2,1))</f>
        <v>1</v>
      </c>
      <c r="W35" s="30">
        <f>IF(LENB(F35)/2&gt;48,4,IF(LENB(F35)/2&gt;32,3,IF(LENB(F35)/2&gt;16,2,1)))</f>
        <v>2</v>
      </c>
      <c r="X35" s="30">
        <f t="shared" si="6"/>
        <v>2</v>
      </c>
      <c r="Y35" s="32" t="str">
        <f t="shared" si="7"/>
        <v xml:space="preserve">③
</v>
      </c>
      <c r="AA35" s="55">
        <f>LENB(D35)/2</f>
        <v>0</v>
      </c>
      <c r="AB35" s="55">
        <f>LENB(E35)/2</f>
        <v>4.5</v>
      </c>
      <c r="AC35" s="55">
        <f>LENB(F35)/2</f>
        <v>17</v>
      </c>
    </row>
    <row r="36" spans="1:29" ht="27" customHeight="1" thickBot="1">
      <c r="A36" s="81" t="s">
        <v>21</v>
      </c>
      <c r="B36" s="82"/>
      <c r="C36" s="82"/>
      <c r="D36" s="82"/>
      <c r="E36" s="82"/>
      <c r="F36" s="82"/>
      <c r="G36" s="58">
        <f>G8+G12+G18+G28+G32</f>
        <v>37965</v>
      </c>
      <c r="H36" s="58">
        <f>H8+H12+H18+H23+H28+H32</f>
        <v>47945</v>
      </c>
      <c r="I36" s="58">
        <f t="shared" si="9"/>
        <v>9980</v>
      </c>
      <c r="J36" s="59"/>
      <c r="K36" s="60"/>
      <c r="L36" s="9"/>
      <c r="S36" s="31" t="e">
        <f>IF(#REF!&lt;&gt;"",#REF!,"")</f>
        <v>#REF!</v>
      </c>
      <c r="U36" s="30">
        <f>IF(LENB(D36)/2&gt;13.5,2,1)</f>
        <v>1</v>
      </c>
      <c r="V36" s="30">
        <f>IF(LENB(E36)/2&gt;26,3,IF(LENB(E36)/2&gt;13,2,1))</f>
        <v>1</v>
      </c>
      <c r="W36" s="30">
        <f>IF(LENB(F36)/2&gt;48,4,IF(LENB(F36)/2&gt;32,3,IF(LENB(F36)/2&gt;16,2,1)))</f>
        <v>1</v>
      </c>
      <c r="X36" s="30">
        <f t="shared" si="6"/>
        <v>1</v>
      </c>
      <c r="Y36" s="32" t="str">
        <f t="shared" si="7"/>
        <v xml:space="preserve">②
</v>
      </c>
      <c r="AA36" s="55">
        <f>LENB(D36)/2</f>
        <v>0</v>
      </c>
      <c r="AB36" s="55">
        <f>LENB(E36)/2</f>
        <v>0</v>
      </c>
      <c r="AC36" s="55">
        <f>LENB(F36)/2</f>
        <v>0</v>
      </c>
    </row>
    <row r="37" spans="1:29">
      <c r="F37" s="61"/>
      <c r="S37" s="31"/>
      <c r="U37" s="30"/>
      <c r="Y37" s="32"/>
      <c r="AA37" s="30"/>
    </row>
    <row r="38" spans="1:29" ht="27" customHeight="1">
      <c r="A38" s="38" t="s">
        <v>22</v>
      </c>
      <c r="C38" s="38" t="s">
        <v>23</v>
      </c>
      <c r="S38" s="31"/>
      <c r="U38" s="30"/>
      <c r="Y38" s="32"/>
      <c r="AA38" s="30"/>
    </row>
    <row r="39" spans="1:29" ht="27" customHeight="1">
      <c r="C39" s="38" t="s">
        <v>24</v>
      </c>
      <c r="S39" s="31"/>
      <c r="U39" s="30"/>
      <c r="Y39" s="32"/>
      <c r="AA39" s="30"/>
    </row>
    <row r="40" spans="1:29" ht="27" customHeight="1">
      <c r="C40" s="38" t="s">
        <v>25</v>
      </c>
      <c r="S40" s="31"/>
      <c r="U40" s="30"/>
      <c r="Y40" s="32"/>
      <c r="AA40" s="30"/>
    </row>
    <row r="41" spans="1:29">
      <c r="C41" s="38" t="s">
        <v>26</v>
      </c>
      <c r="S41" s="31"/>
      <c r="U41" s="30"/>
      <c r="Y41" s="32"/>
      <c r="AA41" s="30"/>
    </row>
    <row r="42" spans="1:29">
      <c r="C42" s="38" t="s">
        <v>27</v>
      </c>
      <c r="S42" s="31"/>
      <c r="U42" s="30"/>
      <c r="Y42" s="32"/>
      <c r="AA42" s="30"/>
    </row>
    <row r="43" spans="1:29" ht="27" customHeight="1">
      <c r="E43" s="25" t="s">
        <v>28</v>
      </c>
      <c r="S43" s="31"/>
      <c r="U43" s="30"/>
      <c r="Y43" s="32"/>
      <c r="AA43" s="30"/>
    </row>
    <row r="44" spans="1:29">
      <c r="E44" s="38" t="s">
        <v>29</v>
      </c>
      <c r="S44" s="31"/>
      <c r="U44" s="30"/>
      <c r="Y44" s="32"/>
      <c r="AA44" s="30"/>
    </row>
    <row r="45" spans="1:29">
      <c r="E45" s="38" t="s">
        <v>30</v>
      </c>
      <c r="S45" s="31"/>
      <c r="U45" s="30"/>
      <c r="Y45" s="32"/>
      <c r="AA45" s="30"/>
    </row>
    <row r="46" spans="1:29" s="28" customFormat="1" ht="22.5" customHeight="1">
      <c r="A46" s="38"/>
      <c r="B46" s="25"/>
      <c r="C46" s="25"/>
      <c r="D46" s="25"/>
      <c r="E46" s="38" t="s">
        <v>31</v>
      </c>
      <c r="F46" s="34"/>
      <c r="I46" s="35"/>
      <c r="J46" s="36"/>
      <c r="K46" s="37"/>
      <c r="L46" s="37"/>
      <c r="M46" s="10"/>
      <c r="N46" s="10"/>
      <c r="O46" s="10"/>
      <c r="P46" s="10"/>
      <c r="Q46" s="10"/>
      <c r="S46" s="62"/>
      <c r="Y46" s="63"/>
    </row>
    <row r="47" spans="1:29" s="28" customFormat="1" ht="22.5" customHeight="1">
      <c r="A47" s="38"/>
      <c r="B47" s="25"/>
      <c r="C47" s="25"/>
      <c r="D47" s="25"/>
      <c r="E47" s="38"/>
      <c r="F47" s="34"/>
      <c r="I47" s="35"/>
      <c r="J47" s="36"/>
      <c r="K47" s="37"/>
      <c r="L47" s="37"/>
      <c r="M47" s="10"/>
      <c r="N47" s="10"/>
      <c r="O47" s="10"/>
      <c r="P47" s="10"/>
      <c r="Q47" s="10"/>
      <c r="S47" s="62"/>
      <c r="Y47" s="63"/>
    </row>
    <row r="48" spans="1:29" s="28" customFormat="1" ht="22.5" customHeight="1">
      <c r="A48" s="38"/>
      <c r="B48" s="25"/>
      <c r="C48" s="25"/>
      <c r="D48" s="25"/>
      <c r="E48" s="38"/>
      <c r="F48" s="34"/>
      <c r="I48" s="35"/>
      <c r="J48" s="36"/>
      <c r="K48" s="37"/>
      <c r="L48" s="37"/>
      <c r="M48" s="10"/>
      <c r="N48" s="10"/>
      <c r="O48" s="10"/>
      <c r="P48" s="10"/>
      <c r="Q48" s="10"/>
      <c r="S48" s="62"/>
      <c r="Y48" s="63"/>
    </row>
    <row r="49" spans="1:25" s="28" customFormat="1" ht="22.5" customHeight="1">
      <c r="A49" s="38"/>
      <c r="B49" s="25"/>
      <c r="C49" s="25"/>
      <c r="D49" s="25"/>
      <c r="E49" s="38"/>
      <c r="F49" s="34"/>
      <c r="I49" s="35"/>
      <c r="J49" s="36"/>
      <c r="K49" s="37"/>
      <c r="L49" s="37"/>
      <c r="M49" s="10"/>
      <c r="N49" s="10"/>
      <c r="O49" s="10"/>
      <c r="P49" s="10"/>
      <c r="Q49" s="10"/>
      <c r="S49" s="62"/>
      <c r="Y49" s="63"/>
    </row>
    <row r="50" spans="1:25" s="28" customFormat="1" ht="22.5" customHeight="1">
      <c r="A50" s="38"/>
      <c r="B50" s="25"/>
      <c r="C50" s="25"/>
      <c r="D50" s="25"/>
      <c r="E50" s="38"/>
      <c r="F50" s="34"/>
      <c r="I50" s="35"/>
      <c r="J50" s="36"/>
      <c r="K50" s="37"/>
      <c r="L50" s="37"/>
      <c r="M50" s="10"/>
      <c r="N50" s="10"/>
      <c r="O50" s="10"/>
      <c r="P50" s="10"/>
      <c r="Q50" s="10"/>
      <c r="S50" s="62"/>
      <c r="Y50" s="63"/>
    </row>
    <row r="51" spans="1:25" s="28" customFormat="1" ht="15" customHeight="1">
      <c r="A51" s="38"/>
      <c r="B51" s="25"/>
      <c r="C51" s="25"/>
      <c r="D51" s="25"/>
      <c r="E51" s="38"/>
      <c r="F51" s="34"/>
      <c r="I51" s="35"/>
      <c r="J51" s="36"/>
      <c r="K51" s="37"/>
      <c r="L51" s="37"/>
      <c r="M51" s="10"/>
      <c r="N51" s="10"/>
      <c r="O51" s="10"/>
      <c r="P51" s="10"/>
      <c r="Q51" s="10"/>
      <c r="S51" s="62"/>
      <c r="Y51" s="63"/>
    </row>
    <row r="52" spans="1:25" s="28" customFormat="1" ht="22.5" customHeight="1">
      <c r="A52" s="38"/>
      <c r="B52" s="25"/>
      <c r="C52" s="25"/>
      <c r="D52" s="25"/>
      <c r="E52" s="38" t="s">
        <v>32</v>
      </c>
      <c r="F52" s="34"/>
      <c r="I52" s="35"/>
      <c r="J52" s="36"/>
      <c r="K52" s="37"/>
      <c r="L52" s="37"/>
      <c r="M52" s="10"/>
      <c r="N52" s="10"/>
      <c r="O52" s="10"/>
      <c r="P52" s="10"/>
      <c r="Q52" s="10"/>
      <c r="S52" s="62"/>
      <c r="Y52" s="63"/>
    </row>
    <row r="53" spans="1:25" s="28" customFormat="1" ht="22.5" customHeight="1">
      <c r="A53" s="38"/>
      <c r="B53" s="25"/>
      <c r="C53" s="25"/>
      <c r="D53" s="25"/>
      <c r="E53" s="38" t="s">
        <v>33</v>
      </c>
      <c r="F53" s="34"/>
      <c r="I53" s="35"/>
      <c r="J53" s="36"/>
      <c r="K53" s="37"/>
      <c r="L53" s="37"/>
      <c r="M53" s="10"/>
      <c r="N53" s="10"/>
      <c r="O53" s="10"/>
      <c r="P53" s="10"/>
      <c r="Q53" s="10"/>
      <c r="S53" s="62"/>
      <c r="Y53" s="63"/>
    </row>
    <row r="54" spans="1:25" s="28" customFormat="1" ht="22.5" customHeight="1">
      <c r="A54" s="38"/>
      <c r="B54" s="25"/>
      <c r="C54" s="25"/>
      <c r="D54" s="25"/>
      <c r="E54" s="25"/>
      <c r="F54" s="34"/>
      <c r="I54" s="35"/>
      <c r="J54" s="36"/>
      <c r="K54" s="37"/>
      <c r="L54" s="37"/>
      <c r="M54" s="10"/>
      <c r="N54" s="10"/>
      <c r="O54" s="10"/>
      <c r="P54" s="10"/>
      <c r="Q54" s="10"/>
      <c r="S54" s="62"/>
      <c r="Y54" s="63"/>
    </row>
    <row r="55" spans="1:25" s="28" customFormat="1" ht="22.5" customHeight="1">
      <c r="A55" s="38"/>
      <c r="B55" s="25"/>
      <c r="C55" s="25"/>
      <c r="D55" s="25"/>
      <c r="E55" s="25"/>
      <c r="F55" s="34"/>
      <c r="I55" s="35"/>
      <c r="J55" s="36"/>
      <c r="K55" s="37"/>
      <c r="L55" s="37"/>
      <c r="M55" s="10"/>
      <c r="N55" s="10"/>
      <c r="O55" s="10"/>
      <c r="P55" s="10"/>
      <c r="Q55" s="10"/>
      <c r="S55" s="62"/>
      <c r="Y55" s="63"/>
    </row>
    <row r="56" spans="1:25" s="28" customFormat="1" ht="22.5" customHeight="1">
      <c r="A56" s="38"/>
      <c r="B56" s="25"/>
      <c r="C56" s="25"/>
      <c r="D56" s="25"/>
      <c r="E56" s="25"/>
      <c r="F56" s="34"/>
      <c r="I56" s="35"/>
      <c r="J56" s="36"/>
      <c r="K56" s="37"/>
      <c r="L56" s="37"/>
      <c r="M56" s="10"/>
      <c r="N56" s="10"/>
      <c r="O56" s="10"/>
      <c r="P56" s="10"/>
      <c r="Q56" s="10"/>
      <c r="S56" s="62"/>
      <c r="Y56" s="63"/>
    </row>
    <row r="57" spans="1:25" s="28" customFormat="1" ht="22.5" customHeight="1">
      <c r="A57" s="38"/>
      <c r="B57" s="25"/>
      <c r="C57" s="25"/>
      <c r="D57" s="25"/>
      <c r="E57" s="25"/>
      <c r="F57" s="34"/>
      <c r="I57" s="35"/>
      <c r="J57" s="36"/>
      <c r="K57" s="37"/>
      <c r="L57" s="37"/>
      <c r="M57" s="10"/>
      <c r="N57" s="10"/>
      <c r="O57" s="10"/>
      <c r="P57" s="10"/>
      <c r="Q57" s="10"/>
      <c r="S57" s="62"/>
      <c r="Y57" s="63"/>
    </row>
    <row r="58" spans="1:25" s="28" customFormat="1" ht="11.25" customHeight="1">
      <c r="A58" s="38"/>
      <c r="B58" s="25"/>
      <c r="C58" s="25"/>
      <c r="D58" s="25"/>
      <c r="E58" s="25"/>
      <c r="F58" s="34"/>
      <c r="I58" s="35"/>
      <c r="J58" s="36"/>
      <c r="K58" s="37"/>
      <c r="L58" s="37"/>
      <c r="M58" s="10"/>
      <c r="N58" s="10"/>
      <c r="O58" s="10"/>
      <c r="P58" s="10"/>
      <c r="Q58" s="10"/>
      <c r="S58" s="62"/>
      <c r="Y58" s="63"/>
    </row>
    <row r="59" spans="1:25" s="28" customFormat="1" ht="22.5" customHeight="1">
      <c r="A59" s="38"/>
      <c r="B59" s="25"/>
      <c r="C59" s="38" t="s">
        <v>34</v>
      </c>
      <c r="D59" s="25"/>
      <c r="E59" s="25"/>
      <c r="F59" s="34"/>
      <c r="I59" s="35"/>
      <c r="J59" s="36"/>
      <c r="K59" s="37"/>
      <c r="L59" s="37"/>
      <c r="M59" s="10"/>
      <c r="N59" s="10"/>
      <c r="O59" s="10"/>
      <c r="P59" s="10"/>
      <c r="Q59" s="10"/>
      <c r="S59" s="62"/>
      <c r="Y59" s="63"/>
    </row>
    <row r="60" spans="1:25" s="28" customFormat="1" ht="22.5" customHeight="1">
      <c r="A60" s="38"/>
      <c r="B60" s="25"/>
      <c r="C60" s="38" t="s">
        <v>35</v>
      </c>
      <c r="D60" s="25"/>
      <c r="E60" s="25"/>
      <c r="F60" s="34"/>
      <c r="I60" s="35"/>
      <c r="J60" s="36"/>
      <c r="K60" s="37"/>
      <c r="L60" s="37"/>
      <c r="M60" s="10"/>
      <c r="N60" s="10"/>
      <c r="O60" s="10"/>
      <c r="P60" s="10"/>
      <c r="Q60" s="10"/>
      <c r="S60" s="62"/>
      <c r="Y60" s="63"/>
    </row>
    <row r="61" spans="1:25" s="28" customFormat="1" ht="22.5" customHeight="1">
      <c r="A61" s="38"/>
      <c r="B61" s="25"/>
      <c r="C61" s="25"/>
      <c r="D61" s="25"/>
      <c r="E61" s="25"/>
      <c r="F61" s="34"/>
      <c r="I61" s="35"/>
      <c r="J61" s="36"/>
      <c r="K61" s="37"/>
      <c r="L61" s="37"/>
      <c r="M61" s="10"/>
      <c r="N61" s="10"/>
      <c r="O61" s="10"/>
      <c r="P61" s="10"/>
      <c r="Q61" s="10"/>
      <c r="S61" s="62"/>
      <c r="Y61" s="63"/>
    </row>
    <row r="62" spans="1:25" s="28" customFormat="1" ht="22.5" customHeight="1">
      <c r="A62" s="38"/>
      <c r="B62" s="25"/>
      <c r="C62" s="25"/>
      <c r="D62" s="25"/>
      <c r="E62" s="25"/>
      <c r="F62" s="34"/>
      <c r="I62" s="35"/>
      <c r="J62" s="36"/>
      <c r="K62" s="37"/>
      <c r="L62" s="37"/>
      <c r="M62" s="10"/>
      <c r="N62" s="10"/>
      <c r="O62" s="10"/>
      <c r="P62" s="10"/>
      <c r="Q62" s="10"/>
      <c r="S62" s="62"/>
      <c r="Y62" s="63"/>
    </row>
    <row r="63" spans="1:25" s="28" customFormat="1">
      <c r="A63" s="38"/>
      <c r="B63" s="25"/>
      <c r="C63" s="25"/>
      <c r="D63" s="25"/>
      <c r="E63" s="25"/>
      <c r="F63" s="34"/>
      <c r="I63" s="35"/>
      <c r="J63" s="36"/>
      <c r="K63" s="37"/>
      <c r="L63" s="37"/>
      <c r="M63" s="10"/>
      <c r="N63" s="10"/>
      <c r="O63" s="10"/>
      <c r="P63" s="10"/>
      <c r="Q63" s="10"/>
      <c r="S63" s="62"/>
      <c r="U63" s="64" t="s">
        <v>36</v>
      </c>
      <c r="V63" s="64" t="s">
        <v>37</v>
      </c>
      <c r="Y63" s="63"/>
    </row>
    <row r="64" spans="1:25" s="28" customFormat="1" ht="29.25" customHeight="1">
      <c r="A64" s="38"/>
      <c r="B64" s="25"/>
      <c r="C64" s="25"/>
      <c r="D64" s="25"/>
      <c r="E64" s="25"/>
      <c r="F64" s="34"/>
      <c r="I64" s="35"/>
      <c r="J64" s="36"/>
      <c r="K64" s="37"/>
      <c r="L64" s="37"/>
      <c r="M64" s="10"/>
      <c r="N64" s="10"/>
      <c r="O64" s="10"/>
      <c r="P64" s="10"/>
      <c r="Q64" s="10"/>
      <c r="S64" s="62"/>
      <c r="U64" s="65" t="s">
        <v>38</v>
      </c>
      <c r="V64" s="66" t="s">
        <v>39</v>
      </c>
      <c r="Y64" s="63"/>
    </row>
    <row r="65" spans="1:27" s="28" customFormat="1" ht="29.25" customHeight="1">
      <c r="A65" s="38"/>
      <c r="B65" s="25"/>
      <c r="C65" s="25"/>
      <c r="D65" s="25"/>
      <c r="E65" s="25"/>
      <c r="F65" s="34"/>
      <c r="I65" s="35"/>
      <c r="J65" s="36"/>
      <c r="K65" s="37"/>
      <c r="L65" s="37"/>
      <c r="M65" s="10"/>
      <c r="N65" s="10"/>
      <c r="O65" s="10"/>
      <c r="P65" s="10"/>
      <c r="Q65" s="10"/>
      <c r="S65" s="62"/>
      <c r="U65" s="67" t="s">
        <v>40</v>
      </c>
      <c r="V65" s="68" t="s">
        <v>41</v>
      </c>
      <c r="Y65" s="63"/>
    </row>
    <row r="66" spans="1:27" s="28" customFormat="1" ht="29.25" customHeight="1">
      <c r="A66" s="38"/>
      <c r="B66" s="25"/>
      <c r="C66" s="25"/>
      <c r="D66" s="25"/>
      <c r="E66" s="25"/>
      <c r="F66" s="34"/>
      <c r="I66" s="35"/>
      <c r="J66" s="36"/>
      <c r="K66" s="37"/>
      <c r="L66" s="37"/>
      <c r="M66" s="10"/>
      <c r="N66" s="10"/>
      <c r="O66" s="10"/>
      <c r="P66" s="10"/>
      <c r="Q66" s="10"/>
      <c r="S66" s="62"/>
      <c r="U66" s="69" t="s">
        <v>42</v>
      </c>
      <c r="V66" s="70" t="s">
        <v>43</v>
      </c>
      <c r="Y66" s="63"/>
    </row>
    <row r="67" spans="1:27" s="28" customFormat="1" ht="22.5" customHeight="1">
      <c r="A67" s="38"/>
      <c r="B67" s="25"/>
      <c r="C67" s="25"/>
      <c r="D67" s="25"/>
      <c r="E67" s="25"/>
      <c r="F67" s="34"/>
      <c r="I67" s="35"/>
      <c r="J67" s="36"/>
      <c r="K67" s="37"/>
      <c r="L67" s="37"/>
      <c r="M67" s="10"/>
      <c r="N67" s="10"/>
      <c r="O67" s="10"/>
      <c r="P67" s="10"/>
      <c r="Q67" s="10"/>
      <c r="S67" s="62"/>
      <c r="Y67" s="63"/>
    </row>
    <row r="68" spans="1:27" s="28" customFormat="1">
      <c r="A68" s="38"/>
      <c r="B68" s="25"/>
      <c r="C68" s="25"/>
      <c r="D68" s="25"/>
      <c r="E68" s="25"/>
      <c r="F68" s="34"/>
      <c r="I68" s="35"/>
      <c r="J68" s="36"/>
      <c r="K68" s="37"/>
      <c r="L68" s="37"/>
      <c r="M68" s="10"/>
      <c r="N68" s="10"/>
      <c r="O68" s="10"/>
      <c r="P68" s="10"/>
      <c r="Q68" s="10"/>
      <c r="S68" s="62"/>
      <c r="U68" s="64" t="s">
        <v>36</v>
      </c>
      <c r="V68" s="64" t="s">
        <v>44</v>
      </c>
      <c r="Y68" s="63"/>
    </row>
    <row r="69" spans="1:27" s="28" customFormat="1" ht="29.25" customHeight="1">
      <c r="A69" s="38"/>
      <c r="B69" s="25"/>
      <c r="C69" s="25"/>
      <c r="D69" s="25"/>
      <c r="E69" s="25"/>
      <c r="F69" s="34"/>
      <c r="I69" s="35"/>
      <c r="J69" s="36"/>
      <c r="K69" s="37"/>
      <c r="L69" s="37"/>
      <c r="M69" s="10"/>
      <c r="N69" s="10"/>
      <c r="O69" s="10"/>
      <c r="P69" s="10"/>
      <c r="Q69" s="10"/>
      <c r="S69" s="62"/>
      <c r="U69" s="65" t="s">
        <v>38</v>
      </c>
      <c r="V69" s="66" t="s">
        <v>45</v>
      </c>
      <c r="Y69" s="63"/>
    </row>
    <row r="70" spans="1:27" s="28" customFormat="1" ht="19.5" customHeight="1">
      <c r="A70" s="38"/>
      <c r="B70" s="25"/>
      <c r="C70" s="25"/>
      <c r="D70" s="25"/>
      <c r="E70" s="25"/>
      <c r="F70" s="34"/>
      <c r="I70" s="35"/>
      <c r="J70" s="36"/>
      <c r="K70" s="37"/>
      <c r="L70" s="37"/>
      <c r="M70" s="10"/>
      <c r="N70" s="10"/>
      <c r="O70" s="10"/>
      <c r="P70" s="10"/>
      <c r="Q70" s="10"/>
      <c r="S70" s="62"/>
      <c r="U70" s="71" t="s">
        <v>46</v>
      </c>
      <c r="V70" s="68" t="s">
        <v>47</v>
      </c>
      <c r="Y70" s="63"/>
    </row>
    <row r="71" spans="1:27" s="28" customFormat="1" ht="19.5" customHeight="1">
      <c r="A71" s="38"/>
      <c r="B71" s="25"/>
      <c r="C71" s="25"/>
      <c r="D71" s="25"/>
      <c r="E71" s="25"/>
      <c r="F71" s="34"/>
      <c r="I71" s="35"/>
      <c r="J71" s="36"/>
      <c r="K71" s="37"/>
      <c r="L71" s="37"/>
      <c r="M71" s="10"/>
      <c r="N71" s="10"/>
      <c r="O71" s="10"/>
      <c r="P71" s="10"/>
      <c r="Q71" s="10"/>
      <c r="S71" s="62"/>
      <c r="U71" s="72" t="s">
        <v>48</v>
      </c>
      <c r="V71" s="73" t="s">
        <v>49</v>
      </c>
      <c r="Y71" s="63"/>
    </row>
    <row r="72" spans="1:27" s="28" customFormat="1" ht="19.5" customHeight="1">
      <c r="A72" s="38"/>
      <c r="B72" s="25"/>
      <c r="C72" s="25"/>
      <c r="D72" s="25"/>
      <c r="E72" s="25"/>
      <c r="F72" s="34"/>
      <c r="I72" s="35"/>
      <c r="J72" s="36"/>
      <c r="K72" s="37"/>
      <c r="L72" s="37"/>
      <c r="M72" s="10"/>
      <c r="N72" s="10"/>
      <c r="O72" s="10"/>
      <c r="P72" s="10"/>
      <c r="Q72" s="10"/>
      <c r="S72" s="62"/>
      <c r="U72" s="74" t="s">
        <v>50</v>
      </c>
      <c r="V72" s="75" t="s">
        <v>51</v>
      </c>
      <c r="Y72" s="63"/>
    </row>
    <row r="73" spans="1:27" s="28" customFormat="1" ht="18.75" customHeight="1">
      <c r="A73" s="38"/>
      <c r="B73" s="25"/>
      <c r="C73" s="25"/>
      <c r="D73" s="25"/>
      <c r="E73" s="25"/>
      <c r="F73" s="34"/>
      <c r="I73" s="35"/>
      <c r="J73" s="36"/>
      <c r="K73" s="37"/>
      <c r="L73" s="37"/>
      <c r="M73" s="10"/>
      <c r="N73" s="10"/>
      <c r="O73" s="10"/>
      <c r="P73" s="10"/>
      <c r="Q73" s="10"/>
      <c r="S73" s="62"/>
      <c r="Y73" s="63"/>
    </row>
    <row r="74" spans="1:27" s="28" customFormat="1" ht="18.75" customHeight="1">
      <c r="A74" s="38"/>
      <c r="B74" s="25"/>
      <c r="C74" s="25"/>
      <c r="D74" s="25"/>
      <c r="E74" s="25"/>
      <c r="F74" s="34"/>
      <c r="I74" s="35"/>
      <c r="J74" s="36"/>
      <c r="K74" s="37"/>
      <c r="L74" s="37"/>
      <c r="M74" s="10"/>
      <c r="N74" s="10"/>
      <c r="O74" s="10"/>
      <c r="P74" s="10"/>
      <c r="Q74" s="10"/>
      <c r="S74" s="62"/>
      <c r="Y74" s="63"/>
    </row>
    <row r="75" spans="1:27" ht="18" customHeight="1">
      <c r="S75" s="31"/>
      <c r="U75" s="30"/>
      <c r="Y75" s="32"/>
      <c r="AA75" s="30"/>
    </row>
  </sheetData>
  <mergeCells count="25">
    <mergeCell ref="D14:E14"/>
    <mergeCell ref="J1:K1"/>
    <mergeCell ref="G4:H4"/>
    <mergeCell ref="A6:A7"/>
    <mergeCell ref="B6:E7"/>
    <mergeCell ref="F6:F7"/>
    <mergeCell ref="J6:K7"/>
    <mergeCell ref="B8:E8"/>
    <mergeCell ref="C9:E9"/>
    <mergeCell ref="D10:E10"/>
    <mergeCell ref="B12:E12"/>
    <mergeCell ref="C13:E13"/>
    <mergeCell ref="B18:E18"/>
    <mergeCell ref="C19:E19"/>
    <mergeCell ref="D20:E20"/>
    <mergeCell ref="B28:E28"/>
    <mergeCell ref="C29:E29"/>
    <mergeCell ref="B32:E32"/>
    <mergeCell ref="C33:E33"/>
    <mergeCell ref="D34:E34"/>
    <mergeCell ref="A36:F36"/>
    <mergeCell ref="B23:E23"/>
    <mergeCell ref="C24:E24"/>
    <mergeCell ref="D25:E25"/>
    <mergeCell ref="D30:E30"/>
  </mergeCells>
  <phoneticPr fontId="3"/>
  <conditionalFormatting sqref="E16:E17">
    <cfRule type="expression" dxfId="4" priority="2">
      <formula>#REF!="○"</formula>
    </cfRule>
  </conditionalFormatting>
  <conditionalFormatting sqref="G8:H18">
    <cfRule type="expression" dxfId="3" priority="5">
      <formula>G8=""</formula>
    </cfRule>
  </conditionalFormatting>
  <conditionalFormatting sqref="G23:H23">
    <cfRule type="expression" dxfId="2" priority="1">
      <formula>G23=""</formula>
    </cfRule>
  </conditionalFormatting>
  <conditionalFormatting sqref="G28:H28">
    <cfRule type="expression" dxfId="1" priority="4">
      <formula>G28=""</formula>
    </cfRule>
  </conditionalFormatting>
  <conditionalFormatting sqref="G32:H32">
    <cfRule type="expression" dxfId="0" priority="3">
      <formula>G32=""</formula>
    </cfRule>
  </conditionalFormatting>
  <pageMargins left="0.8" right="0.47244094488188981" top="0.52" bottom="0.33" header="0.31496062992125984" footer="0.31496062992125984"/>
  <pageSetup paperSize="9" scale="72" orientation="portrait" r:id="rId1"/>
  <rowBreaks count="1" manualBreakCount="1">
    <brk id="60" max="16383" man="1"/>
  </rowBreaks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 （R8予算)</vt:lpstr>
      <vt:lpstr>'様式5 （R8予算)'!Print_Area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2026-02-18T04:35:03Z</dcterms:created>
  <dcterms:modified xsi:type="dcterms:W3CDTF">2026-02-18T04:35:12Z</dcterms:modified>
</cp:coreProperties>
</file>