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23BBAFE5-468E-41A2-9772-44893F4A24C7}" xr6:coauthVersionLast="47" xr6:coauthVersionMax="47" xr10:uidLastSave="{00000000-0000-0000-0000-000000000000}"/>
  <bookViews>
    <workbookView xWindow="-120" yWindow="-120" windowWidth="29040" windowHeight="158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<sst xmlns="http://schemas.openxmlformats.org/spreadsheetml/2006/main" count="1531" uniqueCount="449">
  <si>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</si>
  <si>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</si>
  <si>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</si>
  <si>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</si>
  <si>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</si>
  <si>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</si>
  <si>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</si>
  <si>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</si>
  <si>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</si>
  <si>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</si>
  <si>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</si>
  <si>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</si>
  <si>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</si>
  <si>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</si>
  <si>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</si>
  <si>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</si>
  <si>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</si>
  <si>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</si>
  <si>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</si>
  <si>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</si>
  <si>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</si>
  <si>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</si>
  <si>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</si>
  <si>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</si>
  <si>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</si>
  <si>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</si>
  <si>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</si>
  <si>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</si>
  <si>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</si>
  <si>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</si>
  <si>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</si>
  <si>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</si>
  <si>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</si>
  <si>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</si>
  <si>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</si>
  <si>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</si>
  <si>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</si>
  <si>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</si>
  <si>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</si>
  <si>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</si>
  <si>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</si>
  <si>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</si>
  <si>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</si>
  <si>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</si>
  <si>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</si>
  <si>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</si>
  <si>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</si>
  <si>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</si>
  <si>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</si>
  <si>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</si>
  <si>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</si>
  <si>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</si>
  <si>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</si>
  <si>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</si>
  <si>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</si>
  <si>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</si>
  <si>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</si>
  <si>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</si>
  <si>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</si>
  <si>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</si>
  <si>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</si>
  <si>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</si>
  <si>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</si>
  <si>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</si>
  <si>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</si>
  <si>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</si>
  <si>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</si>
  <si>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</si>
  <si>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</si>
  <si>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</si>
  <si>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</si>
  <si>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</si>
  <si>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</si>
  <si>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</si>
  <si>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</si>
  <si>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</si>
  <si>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</si>
  <si>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</si>
  <si>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</si>
  <si>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</si>
  <si>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</si>
  <si>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</si>
  <si>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</si>
  <si>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</si>
  <si>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</si>
  <si>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</si>
  <si>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</si>
  <si>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</si>
  <si>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</si>
  <si>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</si>
  <si>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</si>
  <si>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</si>
  <si>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</si>
  <si>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</si>
  <si>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</si>
  <si>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</si>
  <si>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</si>
  <si>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</si>
  <si>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</si>
  <si>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</si>
  <si>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</si>
  <si>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</si>
  <si>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</si>
  <si>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</si>
  <si>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</si>
  <si>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</si>
  <si>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</si>
  <si>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</si>
  <si>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</si>
  <si>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</si>
  <si>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</si>
  <si>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</si>
  <si>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</si>
  <si>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</si>
  <si>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</si>
  <si>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</si>
  <si>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</si>
  <si>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</si>
  <si>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</si>
  <si>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</si>
  <si>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</si>
  <si>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</si>
  <si>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</si>
  <si>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</si>
  <si>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</si>
  <si>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</si>
  <si>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</si>
  <si>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</si>
  <si>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</si>
  <si>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</si>
  <si>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</si>
  <si>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</si>
  <si>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</si>
  <si>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</si>
  <si>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</si>
  <si>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</si>
  <si>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</si>
  <si>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</si>
  <si>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</si>
  <si>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</si>
  <si>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</si>
  <si>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</si>
  <si>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</si>
  <si>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</si>
  <si>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</si>
  <si>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</si>
  <si>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</si>
  <si>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</si>
  <si>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</si>
  <si>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</si>
  <si>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</si>
  <si>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</si>
  <si>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</si>
  <si>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</si>
  <si>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</si>
  <si>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</si>
  <si>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</si>
  <si>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</si>
  <si>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</si>
  <si>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</si>
  <si>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</si>
  <si>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</si>
  <si>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</si>
  <si>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</si>
  <si>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</si>
  <si>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</si>
  <si>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</si>
  <si>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</si>
  <si>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</si>
  <si>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</si>
  <si>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</si>
  <si>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</si>
  <si>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</si>
  <si>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</si>
  <si>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</si>
  <si>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</si>
  <si>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</si>
  <si>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</si>
  <si>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</si>
  <si>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</si>
  <si>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</si>
  <si>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</si>
  <si>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</si>
  <si>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</si>
  <si>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</si>
  <si>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</si>
  <si>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</si>
  <si>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</si>
  <si>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</si>
  <si>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</si>
  <si>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</si>
  <si>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</si>
  <si>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</si>
  <si>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</si>
  <si>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</si>
  <si>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</si>
  <si>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</si>
  <si>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</si>
  <si>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</si>
  <si>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</si>
  <si>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</si>
  <si>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</si>
  <si>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</si>
  <si>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</si>
  <si>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</si>
  <si>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</si>
  <si>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</si>
  <si>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</si>
  <si>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</si>
  <si>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</si>
  <si>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</si>
  <si>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</si>
  <si>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</si>
  <si>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</si>
  <si>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</si>
  <si>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</si>
  <si>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</si>
  <si>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</si>
  <si>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</si>
  <si>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</si>
  <si>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</si>
  <si>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</si>
  <si>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</si>
  <si>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</si>
  <si>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</si>
  <si>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</si>
  <si>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</si>
  <si>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</si>
  <si>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</si>
  <si>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</si>
  <si>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</si>
  <si>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</si>
  <si>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</si>
  <si>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</si>
  <si>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</si>
  <si>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</si>
  <si>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</si>
  <si>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</si>
  <si>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</si>
  <si>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</si>
  <si>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</si>
  <si>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</si>
  <si>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</si>
  <si>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</si>
  <si>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</si>
  <si>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</si>
  <si>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</si>
  <si>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</si>
  <si>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</si>
  <si>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</si>
  <si>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</si>
  <si>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</si>
  <si>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</si>
  <si>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</si>
  <si>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</si>
  <si>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</si>
  <si>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</si>
  <si>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</si>
  <si>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</si>
  <si>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</si>
  <si>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</si>
  <si>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</si>
  <si>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</si>
  <si>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</si>
  <si>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</si>
  <si>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</si>
  <si>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</si>
  <si>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</si>
  <si>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</si>
  <si>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</si>
  <si>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</si>
  <si>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</si>
  <si>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</si>
  <si>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</si>
  <si>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</si>
  <si>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</si>
  <si>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</si>
  <si>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</si>
  <si>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</si>
  <si>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</si>
  <si>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</si>
  <si>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</si>
  <si>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</si>
  <si>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</si>
  <si>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</si>
  <si>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</si>
  <si>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</si>
  <si>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</si>
  <si>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</si>
  <si>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</si>
  <si>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</si>
  <si>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</si>
  <si>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</si>
  <si>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</si>
  <si>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</si>
  <si>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</si>
  <si>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</si>
  <si>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</si>
  <si>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</si>
  <si>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</si>
  <si>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</si>
  <si>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</si>
  <si>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</si>
  <si>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</si>
  <si>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</si>
  <si>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</si>
  <si>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</si>
  <si>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</si>
  <si>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</si>
  <si>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</si>
  <si>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</si>
  <si>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</si>
  <si>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</si>
  <si>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</si>
  <si>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</si>
  <si>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</si>
  <si>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</si>
  <si>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</si>
  <si>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</si>
  <si>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</si>
  <si>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</si>
  <si>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</si>
  <si>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</si>
  <si>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</si>
  <si>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</si>
  <si>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</si>
  <si>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</si>
  <si>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</si>
  <si>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</si>
  <si>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</si>
  <si>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</si>
  <si>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</si>
  <si>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</si>
  <si>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</si>
  <si>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</si>
  <si>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</si>
  <si>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</si>
  <si>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</si>
  <si>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</si>
  <si>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</si>
  <si>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</si>
  <si>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</si>
  <si>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</si>
  <si>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</si>
  <si>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</si>
  <si>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</si>
  <si>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</si>
  <si>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</si>
  <si>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</si>
  <si>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</si>
  <si>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</si>
  <si>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</si>
  <si>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</si>
  <si>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</si>
  <si>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</si>
  <si>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</si>
  <si>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</si>
  <si>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</si>
  <si>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</si>
  <si>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</si>
  <si>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</si>
  <si>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</si>
  <si>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</si>
  <si>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</si>
  <si>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</si>
  <si>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</si>
  <si>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</si>
  <si>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</si>
  <si>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</si>
  <si>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</si>
  <si>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</si>
  <si>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</si>
  <si>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</si>
  <si>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</si>
  <si>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</si>
  <si>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</si>
  <si>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</si>
  <si>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</si>
  <si>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</si>
  <si>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</si>
  <si>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</si>
  <si>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</si>
  <si>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</si>
  <si>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</si>
  <si>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</si>
  <si>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</si>
  <si>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</si>
  <si>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</si>
  <si>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</si>
  <si>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</si>
  <si>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</si>
  <si>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</si>
  <si>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</si>
  <si>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</si>
  <si>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</si>
  <si>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</si>
  <si>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</si>
  <si>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</si>
  <si>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</si>
  <si>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</si>
  <si>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</si>
  <si>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</si>
  <si>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</si>
  <si>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</si>
  <si>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</si>
  <si>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</si>
  <si>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</si>
  <si>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</si>
  <si>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</si>
  <si>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</si>
  <si>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</si>
  <si>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</si>
  <si>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</si>
  <si>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</si>
  <si>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</si>
  <si>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</si>
  <si>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</si>
  <si>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</si>
  <si>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</si>
  <si>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</si>
  <si>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</si>
  <si>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</si>
  <si>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</si>
  <si>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</si>
  <si>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</si>
  <si>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</si>
  <si>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</si>
  <si>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</si>
  <si>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</si>
  <si>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</si>
  <si>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</si>
  <si>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</si>
  <si>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</si>
  <si>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</si>
  <si>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</si>
  <si>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</si>
  <si>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</si>
  <si>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</si>
  <si>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</si>
  <si>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</si>
  <si>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</si>
  <si>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西区役所
地域支援課</t>
    <phoneticPr fontId="2"/>
  </si>
  <si>
    <t>地域活動協議会補助金</t>
    <phoneticPr fontId="2"/>
  </si>
  <si>
    <t>西船場地域活動協議会等</t>
    <phoneticPr fontId="2"/>
  </si>
  <si>
    <t>（１）地域活動協議会が実施する公益性のある活動に対する補助（具体的な活動内容については同協議会の選択に委ねる）
補助率：活動経費の50％
無報酬労力をみなしで金員換算（物件費の50％）して活動経費に加算する。
（２）地域活動協議会の運営（事務局の人件費や物件費）への補助
補助限度額：（１）の額の25％の額
ただし50万円に満たない場合は50万円（活動費補助の交付額が100万円未満である場合は、活動費補助金の交付額の50％に相当する額）</t>
    <phoneticPr fontId="2"/>
  </si>
  <si>
    <t>一般会計</t>
    <rPh sb="0" eb="2">
      <t>イッパン</t>
    </rPh>
    <rPh sb="2" eb="4">
      <t>カイケイ</t>
    </rPh>
    <phoneticPr fontId="2"/>
  </si>
  <si>
    <t>H25</t>
    <phoneticPr fontId="2"/>
  </si>
  <si>
    <t>R7</t>
    <phoneticPr fontId="2"/>
  </si>
  <si>
    <t>　校区等地域を範囲として、特定分野の活動団体の活動対象とならない活動分野を補完しながら地域経営を行う準行政的機能を有する地域活動協議会の活動及び運営経費の一部を補助する。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</si>
</sst>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0">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xf numFmtId="0" fontId="4" fillId="0" borderId="0" xfId="0" applyFont="1"/>
    <xf numFmtId="0" fontId="15" fillId="0" borderId="0" xfId="0" applyFont="1"/>
    <xf numFmtId="0" fontId="15" fillId="0" borderId="1" xfId="0" applyFont="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Alignment="1">
      <alignment vertical="center"/>
    </xf>
    <xf numFmtId="0" fontId="16" fillId="0" borderId="0" xfId="0" applyFont="1" applyAlignment="1">
      <alignment horizontal="right" vertical="center"/>
    </xf>
    <xf numFmtId="38" fontId="3" fillId="0" borderId="1" xfId="1"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176" fontId="3"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3" fillId="0" borderId="1" xfId="0" applyFont="1" applyBorder="1" applyAlignment="1">
      <alignment horizontal="center" vertical="center" wrapText="1"/>
    </xf>
    <xf numFmtId="0" fontId="15" fillId="0" borderId="1" xfId="0" applyFont="1" applyBorder="1"/>
    <xf numFmtId="0" fontId="3" fillId="0" borderId="1" xfId="0" applyFont="1" applyBorder="1"/>
    <xf numFmtId="0" fontId="3" fillId="0" borderId="1" xfId="0" applyFont="1" applyBorder="1" applyAlignment="1">
      <alignment horizontal="distributed" vertical="center" wrapText="1"/>
    </xf>
    <xf numFmtId="0" fontId="1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176" fontId="4" fillId="0" borderId="5" xfId="0" applyNumberFormat="1" applyFont="1" applyBorder="1" applyAlignment="1">
      <alignment horizontal="center" vertical="center"/>
    </xf>
    <xf numFmtId="0" fontId="0" fillId="0" borderId="4" xfId="0" applyBorder="1" applyAlignment="1">
      <alignment horizontal="center" vertical="center"/>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I1" sqref="I1"/>
    </sheetView>
  </sheetViews>
  <sheetFormatPr defaultColWidth="9" defaultRowHeight="11.25" x14ac:dyDescent="0.15"/>
  <cols>
    <col min="1" max="1" width="5.625" style="83" customWidth="1"/>
    <col min="2" max="2" width="4.5" style="1" customWidth="1"/>
    <col min="3" max="3" width="16.5" style="85" customWidth="1"/>
    <col min="4" max="5" width="18.375" style="44" customWidth="1"/>
    <col min="6" max="7" width="15.5" style="44" customWidth="1"/>
    <col min="8" max="8" width="41.75" style="3" customWidth="1"/>
    <col min="9" max="9" width="41.75" style="6" customWidth="1"/>
    <col min="10" max="11" width="8.125" style="1" customWidth="1"/>
    <col min="12" max="16384" width="9" style="85"/>
  </cols>
  <sheetData>
    <row r="1" spans="1:11" ht="39.950000000000003" customHeight="1" x14ac:dyDescent="0.15">
      <c r="K1" s="91"/>
    </row>
    <row r="2" spans="1:11" ht="18" customHeight="1" x14ac:dyDescent="0.15">
      <c r="B2" s="44"/>
      <c r="C2" s="84" t="s">
        <v>439</v>
      </c>
      <c r="H2" s="6"/>
      <c r="I2" s="44"/>
      <c r="J2" s="104" t="s">
        <v>445</v>
      </c>
      <c r="K2" s="105"/>
    </row>
    <row r="3" spans="1:11" ht="18" customHeight="1" x14ac:dyDescent="0.15">
      <c r="C3" s="86"/>
      <c r="D3" s="85"/>
      <c r="E3" s="87"/>
      <c r="F3" s="87"/>
      <c r="G3" s="3"/>
      <c r="H3" s="6"/>
      <c r="I3" s="4"/>
      <c r="K3" s="5" t="s">
        <v>435</v>
      </c>
    </row>
    <row r="4" spans="1:11" ht="21" customHeight="1" x14ac:dyDescent="0.15">
      <c r="B4" s="93" t="s">
        <v>1</v>
      </c>
      <c r="C4" s="93" t="s">
        <v>2</v>
      </c>
      <c r="D4" s="97" t="s">
        <v>3</v>
      </c>
      <c r="E4" s="97" t="s">
        <v>4</v>
      </c>
      <c r="F4" s="95" t="s">
        <v>440</v>
      </c>
      <c r="G4" s="95" t="s">
        <v>438</v>
      </c>
      <c r="H4" s="97" t="s">
        <v>8</v>
      </c>
      <c r="I4" s="97" t="s">
        <v>437</v>
      </c>
      <c r="J4" s="100" t="s">
        <v>434</v>
      </c>
      <c r="K4" s="100" t="s">
        <v>436</v>
      </c>
    </row>
    <row r="5" spans="1:11" ht="21" customHeight="1" x14ac:dyDescent="0.15">
      <c r="B5" s="94"/>
      <c r="C5" s="102"/>
      <c r="D5" s="103"/>
      <c r="E5" s="96"/>
      <c r="F5" s="96"/>
      <c r="G5" s="96"/>
      <c r="H5" s="98"/>
      <c r="I5" s="99"/>
      <c r="J5" s="101"/>
      <c r="K5" s="101"/>
    </row>
    <row r="6" spans="1:11" ht="25.5" customHeight="1" x14ac:dyDescent="0.15">
      <c r="B6" s="94"/>
      <c r="C6" s="102"/>
      <c r="D6" s="103"/>
      <c r="E6" s="96"/>
      <c r="F6" s="96"/>
      <c r="G6" s="96"/>
      <c r="H6" s="98"/>
      <c r="I6" s="99"/>
      <c r="J6" s="101"/>
      <c r="K6" s="101"/>
    </row>
    <row r="7" spans="1:11" s="87" customFormat="1" ht="174.75" customHeight="1" x14ac:dyDescent="0.15">
      <c r="A7" s="90"/>
      <c r="B7" s="88">
        <v>1</v>
      </c>
      <c r="C7" s="49" t="s">
        <v>441</v>
      </c>
      <c r="D7" s="16" t="s">
        <v>442</v>
      </c>
      <c r="E7" s="16" t="s">
        <v>443</v>
      </c>
      <c r="F7" s="92">
        <v>24963000</v>
      </c>
      <c r="G7" s="17">
        <v>24964000</v>
      </c>
      <c r="H7" s="21" t="s">
        <v>448</v>
      </c>
      <c r="I7" s="21" t="s">
        <v>444</v>
      </c>
      <c r="J7" s="49" t="s">
        <v>446</v>
      </c>
      <c r="K7" s="36" t="s">
        <v>447</v>
      </c>
    </row>
    <row r="8" spans="1:11" s="87" customFormat="1" ht="54.75" customHeight="1" x14ac:dyDescent="0.15">
      <c r="A8" s="90"/>
      <c r="B8" s="88"/>
      <c r="C8" s="49"/>
      <c r="D8" s="16"/>
      <c r="E8" s="16"/>
      <c r="F8" s="16"/>
      <c r="G8" s="17"/>
      <c r="H8" s="21"/>
      <c r="I8" s="21"/>
      <c r="J8" s="49"/>
      <c r="K8" s="36"/>
    </row>
    <row r="9" spans="1:11" s="87" customFormat="1" ht="54.75" customHeight="1" x14ac:dyDescent="0.15">
      <c r="A9" s="90"/>
      <c r="B9" s="88"/>
      <c r="C9" s="49"/>
      <c r="D9" s="16"/>
      <c r="E9" s="16"/>
      <c r="F9" s="16"/>
      <c r="G9" s="17"/>
      <c r="H9" s="21"/>
      <c r="I9" s="21"/>
      <c r="J9" s="49"/>
      <c r="K9" s="36"/>
    </row>
    <row r="10" spans="1:11" ht="54.75" customHeight="1" x14ac:dyDescent="0.15">
      <c r="A10" s="85"/>
      <c r="B10" s="85"/>
      <c r="C10" s="93" t="s">
        <v>391</v>
      </c>
      <c r="D10" s="101"/>
      <c r="E10" s="101"/>
      <c r="F10" s="89">
        <f>SUBTOTAL(9,F7:F9)</f>
        <v>24963000</v>
      </c>
      <c r="G10" s="89">
        <f>SUBTOTAL(9,G7:G9)</f>
        <v>24964000</v>
      </c>
      <c r="H10" s="6"/>
    </row>
  </sheetData>
  <autoFilter ref="A3:K10" xr:uid="{00000000-0009-0000-0000-000000000000}"/>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2" customWidth="1"/>
    <col min="2" max="2" width="3.125" style="52" customWidth="1"/>
    <col min="3" max="3" width="7.375" style="52" customWidth="1"/>
    <col min="4" max="4" width="5.25" style="52" bestFit="1" customWidth="1"/>
    <col min="5" max="6" width="12.375" style="52" customWidth="1"/>
    <col min="7" max="16384" width="9" style="52"/>
  </cols>
  <sheetData>
    <row r="1" spans="1:6" x14ac:dyDescent="0.15">
      <c r="A1" s="52" t="s">
        <v>429</v>
      </c>
    </row>
    <row r="3" spans="1:6" x14ac:dyDescent="0.15">
      <c r="B3" s="52" t="s">
        <v>430</v>
      </c>
    </row>
    <row r="4" spans="1:6" ht="21" x14ac:dyDescent="0.15">
      <c r="C4" s="62" t="s">
        <v>432</v>
      </c>
      <c r="D4" s="55" t="s">
        <v>421</v>
      </c>
      <c r="E4" s="55" t="s">
        <v>423</v>
      </c>
      <c r="F4" s="55" t="s">
        <v>425</v>
      </c>
    </row>
    <row r="5" spans="1:6" x14ac:dyDescent="0.15">
      <c r="C5" s="55">
        <v>1</v>
      </c>
      <c r="D5" s="53">
        <f>PT・府市!D25</f>
        <v>1</v>
      </c>
      <c r="E5" s="54">
        <f>PT・府市!F25/1000</f>
        <v>588240</v>
      </c>
      <c r="F5" s="54">
        <f>PT・府市!G25/1000</f>
        <v>529929</v>
      </c>
    </row>
    <row r="6" spans="1:6" x14ac:dyDescent="0.15">
      <c r="C6" s="55">
        <v>2</v>
      </c>
      <c r="D6" s="53">
        <f>PT・府市!D26</f>
        <v>2</v>
      </c>
      <c r="E6" s="54">
        <f>PT・府市!F26/1000</f>
        <v>4527466</v>
      </c>
      <c r="F6" s="54">
        <f>PT・府市!G26/1000</f>
        <v>14504807</v>
      </c>
    </row>
    <row r="7" spans="1:6" x14ac:dyDescent="0.15">
      <c r="C7" s="55">
        <v>3</v>
      </c>
      <c r="D7" s="53">
        <f>PT・府市!D27</f>
        <v>14</v>
      </c>
      <c r="E7" s="54">
        <f>PT・府市!F27/1000</f>
        <v>5129582</v>
      </c>
      <c r="F7" s="54">
        <f>PT・府市!G27/1000</f>
        <v>17399939</v>
      </c>
    </row>
    <row r="8" spans="1:6" ht="14.25" thickBot="1" x14ac:dyDescent="0.2">
      <c r="C8" s="56">
        <v>4</v>
      </c>
      <c r="D8" s="57">
        <f>PT・府市!D28</f>
        <v>0</v>
      </c>
      <c r="E8" s="58">
        <f>PT・府市!F28/1000</f>
        <v>0</v>
      </c>
      <c r="F8" s="58">
        <f>PT・府市!G28/1000</f>
        <v>0</v>
      </c>
    </row>
    <row r="9" spans="1:6" ht="14.25" thickTop="1" x14ac:dyDescent="0.15">
      <c r="C9" s="59" t="s">
        <v>391</v>
      </c>
      <c r="D9" s="60">
        <f>SUM(D5:D8)</f>
        <v>17</v>
      </c>
      <c r="E9" s="61">
        <f>SUM(E5:E8)</f>
        <v>10245288</v>
      </c>
      <c r="F9" s="61">
        <f>SUM(F5:F8)</f>
        <v>32434675</v>
      </c>
    </row>
    <row r="11" spans="1:6" x14ac:dyDescent="0.15">
      <c r="B11" s="52" t="s">
        <v>427</v>
      </c>
    </row>
    <row r="12" spans="1:6" ht="21" x14ac:dyDescent="0.15">
      <c r="C12" s="62" t="s">
        <v>432</v>
      </c>
      <c r="D12" s="55" t="s">
        <v>421</v>
      </c>
      <c r="E12" s="55" t="s">
        <v>423</v>
      </c>
      <c r="F12" s="55" t="s">
        <v>425</v>
      </c>
    </row>
    <row r="13" spans="1:6" x14ac:dyDescent="0.15">
      <c r="C13" s="55">
        <v>1</v>
      </c>
      <c r="D13" s="53">
        <f>見直し対象!D95</f>
        <v>4</v>
      </c>
      <c r="E13" s="54">
        <f>見直し対象!F95/1000</f>
        <v>61350</v>
      </c>
      <c r="F13" s="54">
        <f>見直し対象!G95/1000</f>
        <v>54271</v>
      </c>
    </row>
    <row r="14" spans="1:6" x14ac:dyDescent="0.15">
      <c r="C14" s="55">
        <v>2</v>
      </c>
      <c r="D14" s="53">
        <f>見直し対象!D96</f>
        <v>0</v>
      </c>
      <c r="E14" s="54">
        <f>見直し対象!F96/1000</f>
        <v>0</v>
      </c>
      <c r="F14" s="54">
        <f>見直し対象!G96/1000</f>
        <v>0</v>
      </c>
    </row>
    <row r="15" spans="1:6" x14ac:dyDescent="0.15">
      <c r="C15" s="55">
        <v>3</v>
      </c>
      <c r="D15" s="53">
        <f>見直し対象!D97</f>
        <v>81</v>
      </c>
      <c r="E15" s="54">
        <f>見直し対象!F97/1000</f>
        <v>75251</v>
      </c>
      <c r="F15" s="54">
        <f>見直し対象!G97/1000</f>
        <v>884637</v>
      </c>
    </row>
    <row r="16" spans="1:6" ht="14.25" thickBot="1" x14ac:dyDescent="0.2">
      <c r="C16" s="56">
        <v>4</v>
      </c>
      <c r="D16" s="57">
        <f>見直し対象!D98</f>
        <v>2</v>
      </c>
      <c r="E16" s="58">
        <f>見直し対象!F98/1000</f>
        <v>9694</v>
      </c>
      <c r="F16" s="58">
        <f>見直し対象!G98/1000</f>
        <v>1190</v>
      </c>
    </row>
    <row r="17" spans="2:6" ht="14.25" thickTop="1" x14ac:dyDescent="0.15">
      <c r="C17" s="59" t="s">
        <v>391</v>
      </c>
      <c r="D17" s="60">
        <f>SUM(D13:D16)</f>
        <v>87</v>
      </c>
      <c r="E17" s="61">
        <f>SUM(E13:E16)</f>
        <v>146295</v>
      </c>
      <c r="F17" s="61">
        <f>SUM(F13:F16)</f>
        <v>940098</v>
      </c>
    </row>
    <row r="20" spans="2:6" x14ac:dyDescent="0.15">
      <c r="B20" s="52" t="s">
        <v>428</v>
      </c>
    </row>
    <row r="21" spans="2:6" ht="21" x14ac:dyDescent="0.15">
      <c r="C21" s="62" t="s">
        <v>432</v>
      </c>
      <c r="D21" s="55" t="s">
        <v>421</v>
      </c>
      <c r="E21" s="55" t="s">
        <v>423</v>
      </c>
      <c r="F21" s="55" t="s">
        <v>425</v>
      </c>
    </row>
    <row r="22" spans="2:6" x14ac:dyDescent="0.15">
      <c r="C22" s="55">
        <v>1</v>
      </c>
      <c r="D22" s="53">
        <f>見直し対象のうち地域交付金!C81</f>
        <v>0</v>
      </c>
      <c r="E22" s="54">
        <f>見直し対象のうち地域交付金!D81/1000</f>
        <v>0</v>
      </c>
      <c r="F22" s="54">
        <f>見直し対象のうち地域交付金!E81/1000</f>
        <v>0</v>
      </c>
    </row>
    <row r="23" spans="2:6" x14ac:dyDescent="0.15">
      <c r="C23" s="55">
        <v>2</v>
      </c>
      <c r="D23" s="53">
        <f>見直し対象のうち地域交付金!C82</f>
        <v>0</v>
      </c>
      <c r="E23" s="54">
        <f>見直し対象のうち地域交付金!D82/1000</f>
        <v>0</v>
      </c>
      <c r="F23" s="54">
        <f>見直し対象のうち地域交付金!E82/1000</f>
        <v>0</v>
      </c>
    </row>
    <row r="24" spans="2:6" x14ac:dyDescent="0.15">
      <c r="C24" s="55">
        <v>3</v>
      </c>
      <c r="D24" s="53">
        <f>見直し対象のうち地域交付金!C83</f>
        <v>72</v>
      </c>
      <c r="E24" s="54">
        <f>見直し対象のうち地域交付金!D83/1000</f>
        <v>0</v>
      </c>
      <c r="F24" s="54">
        <f>見直し対象のうち地域交付金!E83/1000</f>
        <v>613321</v>
      </c>
    </row>
    <row r="25" spans="2:6" ht="14.25" thickBot="1" x14ac:dyDescent="0.2">
      <c r="C25" s="56">
        <v>4</v>
      </c>
      <c r="D25" s="57">
        <f>見直し対象のうち地域交付金!C84</f>
        <v>0</v>
      </c>
      <c r="E25" s="58">
        <f>見直し対象のうち地域交付金!D84/1000</f>
        <v>0</v>
      </c>
      <c r="F25" s="58">
        <f>見直し対象のうち地域交付金!E84/1000</f>
        <v>0</v>
      </c>
    </row>
    <row r="26" spans="2:6" ht="14.25" thickTop="1" x14ac:dyDescent="0.15">
      <c r="C26" s="59" t="s">
        <v>391</v>
      </c>
      <c r="D26" s="60">
        <f>SUM(D22:D25)</f>
        <v>72</v>
      </c>
      <c r="E26" s="61">
        <f>SUM(E22:E25)</f>
        <v>0</v>
      </c>
      <c r="F26" s="61">
        <f>SUM(F22:F25)</f>
        <v>613321</v>
      </c>
    </row>
    <row r="28" spans="2:6" x14ac:dyDescent="0.15">
      <c r="B28" s="52" t="s">
        <v>431</v>
      </c>
    </row>
    <row r="29" spans="2:6" ht="21" x14ac:dyDescent="0.15">
      <c r="C29" s="65" t="s">
        <v>432</v>
      </c>
      <c r="D29" s="66" t="s">
        <v>421</v>
      </c>
      <c r="E29" s="66" t="s">
        <v>423</v>
      </c>
      <c r="F29" s="66" t="s">
        <v>425</v>
      </c>
    </row>
    <row r="30" spans="2:6" x14ac:dyDescent="0.15">
      <c r="C30" s="66">
        <v>1</v>
      </c>
      <c r="D30" s="67">
        <f>D13-D22</f>
        <v>4</v>
      </c>
      <c r="E30" s="68">
        <f t="shared" ref="E30:F30" si="0">E13-E22</f>
        <v>61350</v>
      </c>
      <c r="F30" s="68">
        <f t="shared" si="0"/>
        <v>54271</v>
      </c>
    </row>
    <row r="31" spans="2:6" ht="14.25" thickBot="1" x14ac:dyDescent="0.2">
      <c r="C31" s="69">
        <v>2</v>
      </c>
      <c r="D31" s="70">
        <f t="shared" ref="D31:F33" si="1">D14-D23</f>
        <v>0</v>
      </c>
      <c r="E31" s="71">
        <f t="shared" si="1"/>
        <v>0</v>
      </c>
      <c r="F31" s="71">
        <f t="shared" si="1"/>
        <v>0</v>
      </c>
    </row>
    <row r="32" spans="2:6" x14ac:dyDescent="0.15">
      <c r="C32" s="72">
        <v>3</v>
      </c>
      <c r="D32" s="73">
        <f t="shared" si="1"/>
        <v>9</v>
      </c>
      <c r="E32" s="74">
        <f t="shared" si="1"/>
        <v>75251</v>
      </c>
      <c r="F32" s="75">
        <f t="shared" si="1"/>
        <v>271316</v>
      </c>
    </row>
    <row r="33" spans="3:6" ht="14.25" thickBot="1" x14ac:dyDescent="0.2">
      <c r="C33" s="76">
        <v>4</v>
      </c>
      <c r="D33" s="77">
        <f t="shared" si="1"/>
        <v>2</v>
      </c>
      <c r="E33" s="78">
        <f t="shared" si="1"/>
        <v>9694</v>
      </c>
      <c r="F33" s="79">
        <f t="shared" si="1"/>
        <v>1190</v>
      </c>
    </row>
    <row r="34" spans="3:6" x14ac:dyDescent="0.15">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1"/>
      <c r="C1" s="44"/>
      <c r="D1" s="44"/>
      <c r="E1" s="44"/>
      <c r="F1" s="3"/>
      <c r="G1" s="3"/>
      <c r="H1" s="3"/>
      <c r="I1" s="6"/>
      <c r="J1" s="6"/>
      <c r="K1" s="1"/>
      <c r="L1" s="1"/>
      <c r="M1" s="1"/>
      <c r="N1" s="1"/>
      <c r="O1" s="1"/>
      <c r="Q1" s="45"/>
    </row>
    <row r="2" spans="1:31" ht="17.25" x14ac:dyDescent="0.15">
      <c r="A2" s="1"/>
      <c r="B2" s="46" t="s">
        <v>390</v>
      </c>
      <c r="C2" s="2"/>
      <c r="D2" s="2"/>
      <c r="E2" s="2"/>
      <c r="F2" s="3"/>
      <c r="G2" s="4"/>
      <c r="H2" s="3"/>
      <c r="I2" s="6"/>
      <c r="J2" s="4"/>
      <c r="K2" s="1"/>
      <c r="L2" s="1"/>
      <c r="M2" s="7"/>
      <c r="N2" s="7"/>
      <c r="O2" s="7" t="s">
        <v>0</v>
      </c>
      <c r="Q2" s="45"/>
    </row>
    <row r="3" spans="1:31" ht="14.25" thickBot="1" x14ac:dyDescent="0.2">
      <c r="A3" s="1"/>
      <c r="B3" s="8"/>
      <c r="C3" s="9"/>
      <c r="D3" s="9"/>
      <c r="E3" s="9"/>
      <c r="F3" s="10"/>
      <c r="G3" s="11"/>
      <c r="H3" s="10"/>
      <c r="I3" s="6"/>
      <c r="J3" s="6"/>
      <c r="K3" s="1"/>
      <c r="L3" s="1"/>
      <c r="M3" s="5"/>
      <c r="N3" s="5"/>
      <c r="O3" s="5"/>
      <c r="Q3" s="45"/>
    </row>
    <row r="4" spans="1:31" ht="14.25" customHeight="1" thickTop="1" x14ac:dyDescent="0.15">
      <c r="A4" s="108" t="s">
        <v>1</v>
      </c>
      <c r="B4" s="110" t="s">
        <v>2</v>
      </c>
      <c r="C4" s="112" t="s">
        <v>3</v>
      </c>
      <c r="D4" s="112" t="s">
        <v>4</v>
      </c>
      <c r="E4" s="114" t="s">
        <v>5</v>
      </c>
      <c r="F4" s="106" t="s">
        <v>6</v>
      </c>
      <c r="G4" s="12"/>
      <c r="H4" s="116" t="s">
        <v>7</v>
      </c>
      <c r="I4" s="118" t="s">
        <v>8</v>
      </c>
      <c r="J4" s="120" t="s">
        <v>9</v>
      </c>
      <c r="K4" s="120" t="s">
        <v>10</v>
      </c>
      <c r="L4" s="121" t="s">
        <v>11</v>
      </c>
      <c r="M4" s="121" t="s">
        <v>12</v>
      </c>
      <c r="N4" s="123" t="s">
        <v>13</v>
      </c>
      <c r="O4" s="125" t="s">
        <v>14</v>
      </c>
      <c r="P4" s="127" t="s">
        <v>433</v>
      </c>
      <c r="Q4" s="114" t="s">
        <v>394</v>
      </c>
      <c r="R4" s="114" t="s">
        <v>398</v>
      </c>
      <c r="S4" s="114" t="s">
        <v>397</v>
      </c>
      <c r="AE4" s="64"/>
    </row>
    <row r="5" spans="1:31" ht="45" x14ac:dyDescent="0.15">
      <c r="A5" s="109"/>
      <c r="B5" s="111"/>
      <c r="C5" s="113"/>
      <c r="D5" s="113"/>
      <c r="E5" s="115"/>
      <c r="F5" s="107"/>
      <c r="G5" s="14" t="s">
        <v>15</v>
      </c>
      <c r="H5" s="117"/>
      <c r="I5" s="119"/>
      <c r="J5" s="113"/>
      <c r="K5" s="113"/>
      <c r="L5" s="122"/>
      <c r="M5" s="122"/>
      <c r="N5" s="124"/>
      <c r="O5" s="126"/>
      <c r="P5" s="127"/>
      <c r="Q5" s="115"/>
      <c r="R5" s="115"/>
      <c r="S5" s="115"/>
    </row>
    <row r="6" spans="1:31" ht="56.25" x14ac:dyDescent="0.15">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2.5" x14ac:dyDescent="0.15">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01.25" x14ac:dyDescent="0.15">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67.5" x14ac:dyDescent="0.15">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3.75" x14ac:dyDescent="0.15">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3.75" x14ac:dyDescent="0.15">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45" x14ac:dyDescent="0.15">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45" x14ac:dyDescent="0.15">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6.25" x14ac:dyDescent="0.15">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3.75" x14ac:dyDescent="0.15">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3.75" x14ac:dyDescent="0.15">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45" x14ac:dyDescent="0.15">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90" x14ac:dyDescent="0.15">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191.25" x14ac:dyDescent="0.15">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56.25" x14ac:dyDescent="0.15">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45" x14ac:dyDescent="0.15">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3.25" thickBot="1" x14ac:dyDescent="0.2">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4.25" thickTop="1" x14ac:dyDescent="0.15"/>
    <row r="24" spans="1:19" x14ac:dyDescent="0.15">
      <c r="C24" s="9" t="s">
        <v>422</v>
      </c>
      <c r="D24" s="9" t="s">
        <v>389</v>
      </c>
      <c r="F24" t="s">
        <v>424</v>
      </c>
      <c r="G24" t="s">
        <v>426</v>
      </c>
    </row>
    <row r="25" spans="1:19" x14ac:dyDescent="0.15">
      <c r="C25">
        <v>1</v>
      </c>
      <c r="D25" s="51">
        <f>COUNTIF($P$6:$P$22,C25)</f>
        <v>1</v>
      </c>
      <c r="F25" s="51">
        <f>SUMIF($P$6:$P$22,C25,$F$6:$F$22)</f>
        <v>588240000</v>
      </c>
      <c r="G25" s="51">
        <f>SUMIF($P$6:$P$22,C25,$H$6:$H$22)</f>
        <v>529929000</v>
      </c>
    </row>
    <row r="26" spans="1:19" x14ac:dyDescent="0.15">
      <c r="C26">
        <v>2</v>
      </c>
      <c r="D26" s="51">
        <f t="shared" ref="D26:D28" si="1">COUNTIF($P$6:$P$22,C26)</f>
        <v>2</v>
      </c>
      <c r="F26" s="51">
        <f t="shared" ref="F26:F28" si="2">SUMIF($P$6:$P$22,C26,$F$6:$F$22)</f>
        <v>4527466000</v>
      </c>
      <c r="G26" s="51">
        <f t="shared" ref="G26:G28" si="3">SUMIF($P$6:$P$22,C26,$H$6:$H$22)</f>
        <v>14504807000</v>
      </c>
    </row>
    <row r="27" spans="1:19" x14ac:dyDescent="0.15">
      <c r="C27">
        <v>3</v>
      </c>
      <c r="D27" s="51">
        <f t="shared" si="1"/>
        <v>14</v>
      </c>
      <c r="F27" s="51">
        <f t="shared" si="2"/>
        <v>5129582000</v>
      </c>
      <c r="G27" s="51">
        <f t="shared" si="3"/>
        <v>17399939000</v>
      </c>
    </row>
    <row r="28" spans="1:19" x14ac:dyDescent="0.15">
      <c r="C28">
        <v>4</v>
      </c>
      <c r="D28" s="51">
        <f t="shared" si="1"/>
        <v>0</v>
      </c>
      <c r="F28" s="51">
        <f t="shared" si="2"/>
        <v>0</v>
      </c>
      <c r="G28" s="51">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1"/>
      <c r="C1" s="44"/>
      <c r="D1" s="44"/>
      <c r="E1" s="44"/>
      <c r="F1" s="3"/>
      <c r="G1" s="3"/>
      <c r="H1" s="3"/>
      <c r="I1" s="6"/>
      <c r="J1" s="6"/>
      <c r="K1" s="1"/>
      <c r="L1" s="1"/>
      <c r="M1" s="1"/>
      <c r="O1" s="1"/>
    </row>
    <row r="2" spans="1:31" ht="17.25" x14ac:dyDescent="0.15">
      <c r="A2" s="1"/>
      <c r="B2" s="50" t="s">
        <v>390</v>
      </c>
      <c r="C2" s="2"/>
      <c r="D2" s="2"/>
      <c r="E2" s="2"/>
      <c r="F2" s="3"/>
      <c r="G2" s="4"/>
      <c r="H2" s="3"/>
      <c r="I2" s="6"/>
      <c r="J2" s="4"/>
      <c r="K2" s="1"/>
      <c r="L2" s="1"/>
      <c r="M2" s="7"/>
      <c r="N2" s="7"/>
      <c r="O2" s="7" t="s">
        <v>0</v>
      </c>
    </row>
    <row r="3" spans="1:31" ht="14.25" thickBot="1" x14ac:dyDescent="0.2">
      <c r="A3" s="1"/>
      <c r="B3" s="8"/>
      <c r="C3" s="9"/>
      <c r="D3" s="9"/>
      <c r="E3" s="9"/>
      <c r="F3" s="10"/>
      <c r="G3" s="11"/>
      <c r="H3" s="10"/>
      <c r="I3" s="6"/>
      <c r="J3" s="6"/>
      <c r="K3" s="1"/>
      <c r="L3" s="1"/>
      <c r="M3" s="5"/>
      <c r="N3" s="5"/>
      <c r="O3" s="5"/>
    </row>
    <row r="4" spans="1:31" ht="14.25" customHeight="1" thickTop="1" x14ac:dyDescent="0.15">
      <c r="A4" s="108" t="s">
        <v>1</v>
      </c>
      <c r="B4" s="110" t="s">
        <v>2</v>
      </c>
      <c r="C4" s="112" t="s">
        <v>3</v>
      </c>
      <c r="D4" s="112" t="s">
        <v>4</v>
      </c>
      <c r="E4" s="114" t="s">
        <v>5</v>
      </c>
      <c r="F4" s="106" t="s">
        <v>6</v>
      </c>
      <c r="G4" s="12"/>
      <c r="H4" s="128" t="s">
        <v>7</v>
      </c>
      <c r="I4" s="118" t="s">
        <v>8</v>
      </c>
      <c r="J4" s="120" t="s">
        <v>9</v>
      </c>
      <c r="K4" s="120" t="s">
        <v>10</v>
      </c>
      <c r="L4" s="121" t="s">
        <v>401</v>
      </c>
      <c r="M4" s="121" t="s">
        <v>12</v>
      </c>
      <c r="N4" s="123" t="s">
        <v>13</v>
      </c>
      <c r="O4" s="125" t="s">
        <v>14</v>
      </c>
      <c r="P4" s="127" t="s">
        <v>433</v>
      </c>
      <c r="Q4" s="114" t="s">
        <v>394</v>
      </c>
      <c r="R4" s="114" t="s">
        <v>398</v>
      </c>
      <c r="S4" s="114" t="s">
        <v>397</v>
      </c>
      <c r="AE4" s="64"/>
    </row>
    <row r="5" spans="1:31" ht="45" x14ac:dyDescent="0.15">
      <c r="A5" s="109"/>
      <c r="B5" s="111"/>
      <c r="C5" s="113"/>
      <c r="D5" s="113"/>
      <c r="E5" s="115"/>
      <c r="F5" s="107"/>
      <c r="G5" s="14" t="s">
        <v>15</v>
      </c>
      <c r="H5" s="129"/>
      <c r="I5" s="119"/>
      <c r="J5" s="113"/>
      <c r="K5" s="113"/>
      <c r="L5" s="122"/>
      <c r="M5" s="122"/>
      <c r="N5" s="124"/>
      <c r="O5" s="126"/>
      <c r="P5" s="127"/>
      <c r="Q5" s="115"/>
      <c r="R5" s="115"/>
      <c r="S5" s="115"/>
    </row>
    <row r="6" spans="1:31" ht="78.75" x14ac:dyDescent="0.15">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5" x14ac:dyDescent="0.15">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67.5" x14ac:dyDescent="0.15">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67.5" x14ac:dyDescent="0.15">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67.5" x14ac:dyDescent="0.15">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45" x14ac:dyDescent="0.15">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67.5" x14ac:dyDescent="0.15">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45" x14ac:dyDescent="0.15">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67.5" x14ac:dyDescent="0.15">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56.25" x14ac:dyDescent="0.15">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67.5" x14ac:dyDescent="0.15">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67.5" x14ac:dyDescent="0.15">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67.5" x14ac:dyDescent="0.15">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56.25" x14ac:dyDescent="0.15">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45" x14ac:dyDescent="0.15">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56.25" x14ac:dyDescent="0.15">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6.25" x14ac:dyDescent="0.15">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78.75" x14ac:dyDescent="0.15">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56.25" x14ac:dyDescent="0.15">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67.5" x14ac:dyDescent="0.15">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1.25" x14ac:dyDescent="0.15">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45" x14ac:dyDescent="0.15">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33.75" x14ac:dyDescent="0.15">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56.25" x14ac:dyDescent="0.15">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56.25" x14ac:dyDescent="0.15">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33.75" x14ac:dyDescent="0.15">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67.5" x14ac:dyDescent="0.15">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56.25" x14ac:dyDescent="0.15">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56.25" x14ac:dyDescent="0.15">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45" x14ac:dyDescent="0.15">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56.25" x14ac:dyDescent="0.15">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56.25" x14ac:dyDescent="0.15">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67.5" x14ac:dyDescent="0.15">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7.5" x14ac:dyDescent="0.15">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45" x14ac:dyDescent="0.15">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67.5" x14ac:dyDescent="0.15">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7.5" x14ac:dyDescent="0.15">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45" x14ac:dyDescent="0.15">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33.75" x14ac:dyDescent="0.15">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33.75" x14ac:dyDescent="0.15">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33.75" x14ac:dyDescent="0.15">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56.25" x14ac:dyDescent="0.15">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6.25" x14ac:dyDescent="0.15">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56.25" x14ac:dyDescent="0.15">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45" x14ac:dyDescent="0.15">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56.25" x14ac:dyDescent="0.15">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45" x14ac:dyDescent="0.15">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67.5" x14ac:dyDescent="0.15">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1.25" x14ac:dyDescent="0.15">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67.5" x14ac:dyDescent="0.15">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45" x14ac:dyDescent="0.15">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56.25" x14ac:dyDescent="0.15">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6.25" x14ac:dyDescent="0.15">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45" x14ac:dyDescent="0.15">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56.25" x14ac:dyDescent="0.15">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56.25" x14ac:dyDescent="0.15">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45" x14ac:dyDescent="0.15">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56.25" x14ac:dyDescent="0.15">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56.25" x14ac:dyDescent="0.15">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3.75" x14ac:dyDescent="0.15">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57.5" x14ac:dyDescent="0.15">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90" x14ac:dyDescent="0.15">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3.75" x14ac:dyDescent="0.15">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12.5" x14ac:dyDescent="0.15">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78.75" x14ac:dyDescent="0.15">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45" x14ac:dyDescent="0.15">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56.25" x14ac:dyDescent="0.15">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56.25" x14ac:dyDescent="0.15">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45" x14ac:dyDescent="0.15">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67.5" x14ac:dyDescent="0.15">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67.5" x14ac:dyDescent="0.15">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68.75" x14ac:dyDescent="0.15">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56.25" x14ac:dyDescent="0.15">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67.5" x14ac:dyDescent="0.15">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67.5" x14ac:dyDescent="0.15">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1.25" x14ac:dyDescent="0.15">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56.25" x14ac:dyDescent="0.15">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78.75" x14ac:dyDescent="0.15">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12.5" x14ac:dyDescent="0.15">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67.5" x14ac:dyDescent="0.15">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23.75" x14ac:dyDescent="0.15">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35" x14ac:dyDescent="0.15">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67.5" x14ac:dyDescent="0.15">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56.25" x14ac:dyDescent="0.15">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56.25" x14ac:dyDescent="0.15">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5" x14ac:dyDescent="0.15">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3.75" x14ac:dyDescent="0.15">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x14ac:dyDescent="0.15">
      <c r="C94" s="9" t="s">
        <v>422</v>
      </c>
      <c r="D94" s="9" t="s">
        <v>389</v>
      </c>
      <c r="F94" t="s">
        <v>424</v>
      </c>
      <c r="G94" t="s">
        <v>426</v>
      </c>
    </row>
    <row r="95" spans="1:19" x14ac:dyDescent="0.15">
      <c r="C95">
        <v>1</v>
      </c>
      <c r="D95" s="51">
        <f>COUNTIF($P$6:$P$92,C95)</f>
        <v>4</v>
      </c>
      <c r="E95" s="51"/>
      <c r="F95" s="51">
        <f>SUMIF($P$6:$P$92,C95,$F$6:$F$92)</f>
        <v>61350000</v>
      </c>
      <c r="G95" s="51">
        <f>SUMIF($P$6:$P$92,C95,$H$6:$H$92)</f>
        <v>54271000</v>
      </c>
    </row>
    <row r="96" spans="1:19" x14ac:dyDescent="0.15">
      <c r="C96">
        <v>2</v>
      </c>
      <c r="D96" s="51">
        <f t="shared" ref="D96:D98" si="0">COUNTIF($P$6:$P$92,C96)</f>
        <v>0</v>
      </c>
      <c r="E96" s="51"/>
      <c r="F96" s="51">
        <f t="shared" ref="F96:F98" si="1">SUMIF($P$6:$P$92,C96,$F$6:$F$92)</f>
        <v>0</v>
      </c>
      <c r="G96" s="51">
        <f t="shared" ref="G96:G98" si="2">SUMIF($P$6:$P$92,C96,$H$6:$H$92)</f>
        <v>0</v>
      </c>
    </row>
    <row r="97" spans="3:7" x14ac:dyDescent="0.15">
      <c r="C97">
        <v>3</v>
      </c>
      <c r="D97" s="51">
        <f t="shared" si="0"/>
        <v>81</v>
      </c>
      <c r="E97" s="51"/>
      <c r="F97" s="51">
        <f t="shared" si="1"/>
        <v>75251000</v>
      </c>
      <c r="G97" s="51">
        <f t="shared" si="2"/>
        <v>884637000</v>
      </c>
    </row>
    <row r="98" spans="3:7" x14ac:dyDescent="0.15">
      <c r="C98">
        <v>4</v>
      </c>
      <c r="D98" s="51">
        <f t="shared" si="0"/>
        <v>2</v>
      </c>
      <c r="E98" s="51"/>
      <c r="F98" s="51">
        <f t="shared" si="1"/>
        <v>9694000</v>
      </c>
      <c r="G98" s="51">
        <f t="shared" si="2"/>
        <v>1190000</v>
      </c>
    </row>
    <row r="99" spans="3:7" x14ac:dyDescent="0.15">
      <c r="D99" s="63">
        <f>SUM(D95:D98)</f>
        <v>87</v>
      </c>
      <c r="F99" s="63">
        <f>SUM(F95:F98)</f>
        <v>146295000</v>
      </c>
      <c r="G99" s="63">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1"/>
      <c r="C1" s="44"/>
      <c r="D1" s="44"/>
      <c r="E1" s="3"/>
      <c r="F1" s="3"/>
      <c r="G1" s="3"/>
      <c r="H1" s="6"/>
      <c r="I1" s="6"/>
      <c r="J1" s="1"/>
      <c r="L1" s="1"/>
    </row>
    <row r="2" spans="1:31" ht="17.25" x14ac:dyDescent="0.15">
      <c r="A2" s="1"/>
      <c r="B2" s="50" t="s">
        <v>390</v>
      </c>
      <c r="C2" s="2"/>
      <c r="D2" s="2"/>
      <c r="E2" s="3"/>
      <c r="F2" s="4"/>
      <c r="G2" s="3"/>
      <c r="H2" s="6"/>
      <c r="I2" s="4"/>
      <c r="J2" s="7"/>
      <c r="K2" s="7"/>
      <c r="L2" s="7" t="s">
        <v>0</v>
      </c>
    </row>
    <row r="3" spans="1:31" ht="14.25" thickBot="1" x14ac:dyDescent="0.2">
      <c r="A3" s="1"/>
      <c r="B3" s="8"/>
      <c r="C3" s="9"/>
      <c r="D3" s="9"/>
      <c r="E3" s="10"/>
      <c r="F3" s="11"/>
      <c r="G3" s="10"/>
      <c r="H3" s="6"/>
      <c r="I3" s="6"/>
      <c r="J3" s="5"/>
      <c r="K3" s="5"/>
      <c r="L3" s="5"/>
    </row>
    <row r="4" spans="1:31" ht="14.25" customHeight="1" thickTop="1" x14ac:dyDescent="0.15">
      <c r="A4" s="108" t="s">
        <v>1</v>
      </c>
      <c r="B4" s="110" t="s">
        <v>2</v>
      </c>
      <c r="C4" s="112" t="s">
        <v>3</v>
      </c>
      <c r="D4" s="112" t="s">
        <v>4</v>
      </c>
      <c r="E4" s="106" t="s">
        <v>6</v>
      </c>
      <c r="F4" s="12"/>
      <c r="G4" s="128" t="s">
        <v>7</v>
      </c>
      <c r="H4" s="118" t="s">
        <v>8</v>
      </c>
      <c r="I4" s="120" t="s">
        <v>9</v>
      </c>
      <c r="J4" s="121" t="s">
        <v>12</v>
      </c>
      <c r="K4" s="123" t="s">
        <v>13</v>
      </c>
      <c r="L4" s="125" t="s">
        <v>14</v>
      </c>
      <c r="M4" s="127" t="s">
        <v>433</v>
      </c>
      <c r="N4" s="114" t="s">
        <v>394</v>
      </c>
      <c r="O4" s="114" t="s">
        <v>398</v>
      </c>
      <c r="P4" s="114" t="s">
        <v>397</v>
      </c>
      <c r="AE4" s="64"/>
    </row>
    <row r="5" spans="1:31" ht="45" x14ac:dyDescent="0.15">
      <c r="A5" s="109"/>
      <c r="B5" s="111"/>
      <c r="C5" s="113"/>
      <c r="D5" s="113"/>
      <c r="E5" s="107"/>
      <c r="F5" s="14" t="s">
        <v>15</v>
      </c>
      <c r="G5" s="129"/>
      <c r="H5" s="119"/>
      <c r="I5" s="113"/>
      <c r="J5" s="122"/>
      <c r="K5" s="124"/>
      <c r="L5" s="126"/>
      <c r="M5" s="127"/>
      <c r="N5" s="115"/>
      <c r="O5" s="115"/>
      <c r="P5" s="115"/>
    </row>
    <row r="6" spans="1:31" ht="67.5" x14ac:dyDescent="0.15">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67.5" x14ac:dyDescent="0.15">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67.5" x14ac:dyDescent="0.15">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45" x14ac:dyDescent="0.15">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67.5" x14ac:dyDescent="0.15">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45" x14ac:dyDescent="0.15">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67.5" x14ac:dyDescent="0.15">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56.25" x14ac:dyDescent="0.15">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67.5" x14ac:dyDescent="0.15">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67.5" x14ac:dyDescent="0.15">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67.5" x14ac:dyDescent="0.15">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56.25" x14ac:dyDescent="0.15">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45" x14ac:dyDescent="0.15">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56.25" x14ac:dyDescent="0.15">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6.25" x14ac:dyDescent="0.15">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78.75" x14ac:dyDescent="0.15">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56.25" x14ac:dyDescent="0.15">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67.5" x14ac:dyDescent="0.15">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2.5" x14ac:dyDescent="0.15">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45" x14ac:dyDescent="0.15">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45" x14ac:dyDescent="0.15">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56.25" x14ac:dyDescent="0.15">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56.25" x14ac:dyDescent="0.15">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5" x14ac:dyDescent="0.15">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67.5" x14ac:dyDescent="0.15">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67.5" x14ac:dyDescent="0.15">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56.25" x14ac:dyDescent="0.15">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45" x14ac:dyDescent="0.15">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56.25" x14ac:dyDescent="0.15">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56.25" x14ac:dyDescent="0.15">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67.5" x14ac:dyDescent="0.15">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67.5" x14ac:dyDescent="0.15">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45" x14ac:dyDescent="0.15">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67.5" x14ac:dyDescent="0.15">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67.5" x14ac:dyDescent="0.15">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45" x14ac:dyDescent="0.15">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33.75" x14ac:dyDescent="0.15">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33.75" x14ac:dyDescent="0.15">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5" x14ac:dyDescent="0.15">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56.25" x14ac:dyDescent="0.15">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56.25" x14ac:dyDescent="0.15">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67.5" x14ac:dyDescent="0.15">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45" x14ac:dyDescent="0.15">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56.25" x14ac:dyDescent="0.15">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45" x14ac:dyDescent="0.15">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67.5" x14ac:dyDescent="0.15">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2.5" x14ac:dyDescent="0.15">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8.75" x14ac:dyDescent="0.15">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45" x14ac:dyDescent="0.15">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56.25" x14ac:dyDescent="0.15">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56.25" x14ac:dyDescent="0.15">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45" x14ac:dyDescent="0.15">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56.25" x14ac:dyDescent="0.15">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56.25" x14ac:dyDescent="0.15">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45" x14ac:dyDescent="0.15">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56.25" x14ac:dyDescent="0.15">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56.25" x14ac:dyDescent="0.15">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35" x14ac:dyDescent="0.15">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157.5" x14ac:dyDescent="0.15">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90" x14ac:dyDescent="0.15">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3.75" x14ac:dyDescent="0.15">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35" x14ac:dyDescent="0.15">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78.75" x14ac:dyDescent="0.15">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45" x14ac:dyDescent="0.15">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56.25" x14ac:dyDescent="0.15">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56.25" x14ac:dyDescent="0.15">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45" x14ac:dyDescent="0.15">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67.5" x14ac:dyDescent="0.15">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67.5" x14ac:dyDescent="0.15">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68.75" x14ac:dyDescent="0.15">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67.5" x14ac:dyDescent="0.15">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67.5" x14ac:dyDescent="0.15">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x14ac:dyDescent="0.15">
      <c r="B80" s="9" t="s">
        <v>422</v>
      </c>
      <c r="C80" s="9" t="s">
        <v>389</v>
      </c>
      <c r="D80" t="s">
        <v>424</v>
      </c>
      <c r="E80" t="s">
        <v>426</v>
      </c>
    </row>
    <row r="81" spans="2:5" x14ac:dyDescent="0.15">
      <c r="B81">
        <v>1</v>
      </c>
      <c r="C81" s="51">
        <f>COUNTIF($M$6:$M$77,B81)</f>
        <v>0</v>
      </c>
      <c r="D81" s="51">
        <f>SUMIF($M$6:$M$77,B81,$E$6:$E$77)</f>
        <v>0</v>
      </c>
      <c r="E81" s="51">
        <f>SUMIF($M$6:$M$77,B81,$G$6:$G$77)</f>
        <v>0</v>
      </c>
    </row>
    <row r="82" spans="2:5" x14ac:dyDescent="0.15">
      <c r="B82">
        <v>2</v>
      </c>
      <c r="C82" s="51">
        <f t="shared" ref="C82:C84" si="0">COUNTIF($M$6:$M$77,B82)</f>
        <v>0</v>
      </c>
      <c r="D82" s="51">
        <f t="shared" ref="D82:D84" si="1">SUMIF($M$6:$M$77,B82,$E$6:$E$77)</f>
        <v>0</v>
      </c>
      <c r="E82" s="51">
        <f t="shared" ref="E82:E84" si="2">SUMIF($M$6:$M$77,B82,$G$6:$G$77)</f>
        <v>0</v>
      </c>
    </row>
    <row r="83" spans="2:5" x14ac:dyDescent="0.15">
      <c r="B83">
        <v>3</v>
      </c>
      <c r="C83" s="51">
        <f t="shared" si="0"/>
        <v>72</v>
      </c>
      <c r="D83" s="51">
        <f t="shared" si="1"/>
        <v>0</v>
      </c>
      <c r="E83" s="51">
        <f t="shared" si="2"/>
        <v>613321000</v>
      </c>
    </row>
    <row r="84" spans="2:5" x14ac:dyDescent="0.15">
      <c r="B84">
        <v>4</v>
      </c>
      <c r="C84" s="51">
        <f t="shared" si="0"/>
        <v>0</v>
      </c>
      <c r="D84" s="51">
        <f t="shared" si="1"/>
        <v>0</v>
      </c>
      <c r="E84" s="51">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2023-02-10T02:11:16Z</dcterms:created>
  <dcterms:modified xsi:type="dcterms:W3CDTF">2023-02-10T03:33:39Z</dcterms:modified>
</cp:coreProperties>
</file>