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ユーザ作業用フォルダ\Ｇ 用度・計理\ｋ 調査・照会・回答\R3\計理\20210707_【済1005〆、★1013〆】【依頼】令和2年度補助金支出一覧､貸付金一覧及び委託料支出一覧の作成･公表について\公表用\"/>
    </mc:Choice>
  </mc:AlternateContent>
  <bookViews>
    <workbookView xWindow="0" yWindow="0" windowWidth="20430" windowHeight="9645"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補助金支出一覧!$A$5:$R$11</definedName>
    <definedName name="_xlnm.Print_Area" localSheetId="1">表紙!$A$1:$A$14</definedName>
    <definedName name="_xlnm.Print_Area" localSheetId="2">補助金支出一覧!$A$1:$J$12</definedName>
    <definedName name="_xlnm.Print_Titles" localSheetId="2">補助金支出一覧!$A:$C,補助金支出一覧!$3:$6</definedName>
    <definedName name="Z_012C45CF_4954_4AED_A0AD_E584DC291F50_.wvu.FilterData" localSheetId="2" hidden="1">補助金支出一覧!$A$6:$I$11</definedName>
    <definedName name="Z_0243E130_1B36_46DD_90C3_808EEC339668_.wvu.FilterData" localSheetId="2" hidden="1">補助金支出一覧!$A$6:$I$11</definedName>
    <definedName name="Z_02582FD4_22F5_45D4_89DD_F12122EDCA8D_.wvu.Cols" localSheetId="2" hidden="1">補助金支出一覧!#REF!</definedName>
    <definedName name="Z_02582FD4_22F5_45D4_89DD_F12122EDCA8D_.wvu.FilterData" localSheetId="2" hidden="1">補助金支出一覧!$A$3:$I$11</definedName>
    <definedName name="Z_02582FD4_22F5_45D4_89DD_F12122EDCA8D_.wvu.PrintArea" localSheetId="2" hidden="1">補助金支出一覧!$A$1:$I$11</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補助金支出一覧!$A$3:$I$11</definedName>
    <definedName name="Z_0278E81E_B992_4858_B1F1_C546269A93CE_.wvu.PrintArea" localSheetId="2" hidden="1">補助金支出一覧!$A$1:$I$11</definedName>
    <definedName name="Z_0278E81E_B992_4858_B1F1_C546269A93CE_.wvu.PrintTitles" localSheetId="2" hidden="1">補助金支出一覧!$A:$C,補助金支出一覧!$1:$6</definedName>
    <definedName name="Z_0B274627_DAC6_4C3E_BADC_A5F75D74D35C_.wvu.FilterData" localSheetId="2" hidden="1">補助金支出一覧!$A$6:$I$11</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補助金支出一覧!$A$1:$I$11</definedName>
    <definedName name="Z_0B74C060_4A33_4431_9DFE_1F231A63AF57_.wvu.PrintTitles" localSheetId="2" hidden="1">補助金支出一覧!$A:$C,補助金支出一覧!$1:$6</definedName>
    <definedName name="Z_0C01144D_7C18_4EBC_809D_CD9A6873B9A4_.wvu.FilterData" localSheetId="2" hidden="1">補助金支出一覧!$A$3:$I$11</definedName>
    <definedName name="Z_0E30B0DE_AD5F_44EF_861F_40F0A55498E0_.wvu.FilterData" localSheetId="2" hidden="1">補助金支出一覧!$A$6:$I$11</definedName>
    <definedName name="Z_109441FB_5D27_4261_97F8_D74F3C56EAAC_.wvu.FilterData" localSheetId="2" hidden="1">補助金支出一覧!$A$3:$I$11</definedName>
    <definedName name="Z_1264F02F_6FAC_4AC1_9B42_7B26185B586F_.wvu.FilterData" localSheetId="2" hidden="1">補助金支出一覧!$A$6:$I$11</definedName>
    <definedName name="Z_1ACC0038_298A_4F81_98A5_674304C957A4_.wvu.Cols" localSheetId="2" hidden="1">補助金支出一覧!#REF!</definedName>
    <definedName name="Z_1ACC0038_298A_4F81_98A5_674304C957A4_.wvu.FilterData" localSheetId="2" hidden="1">補助金支出一覧!$A$3:$I$11</definedName>
    <definedName name="Z_1ACC0038_298A_4F81_98A5_674304C957A4_.wvu.PrintArea" localSheetId="2" hidden="1">補助金支出一覧!$A$1:$I$11</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補助金支出一覧!$A$6:$XCD$11</definedName>
    <definedName name="Z_1E2933A3_7908_4D15_BE44_27C74903096F_.wvu.PrintArea" localSheetId="1" hidden="1">表紙!$A$1:$A$14</definedName>
    <definedName name="Z_1E2933A3_7908_4D15_BE44_27C74903096F_.wvu.PrintArea" localSheetId="2" hidden="1">補助金支出一覧!$A$1:$I$11</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補助金支出一覧!$A$1:$I$11</definedName>
    <definedName name="Z_240C352A_D6EF_4728_9219_DD6B528CE022_.wvu.PrintTitles" localSheetId="2" hidden="1">補助金支出一覧!$A:$C,補助金支出一覧!$3:$6</definedName>
    <definedName name="Z_245AA8E8_08AF_4E4A_83DE_D92E26942072_.wvu.FilterData" localSheetId="2" hidden="1">補助金支出一覧!$A$6:$I$11</definedName>
    <definedName name="Z_247AED13_9FF5_493F_B3CC_F0F54BD3CEAB_.wvu.Cols" localSheetId="2" hidden="1">補助金支出一覧!#REF!</definedName>
    <definedName name="Z_247AED13_9FF5_493F_B3CC_F0F54BD3CEAB_.wvu.FilterData" localSheetId="2" hidden="1">補助金支出一覧!$A$3:$I$11</definedName>
    <definedName name="Z_247AED13_9FF5_493F_B3CC_F0F54BD3CEAB_.wvu.PrintArea" localSheetId="2" hidden="1">補助金支出一覧!$A$1:$I$11</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補助金支出一覧!$A$6:$R$11</definedName>
    <definedName name="Z_262EDA3B_7785_4483_8C7E_BCBD0D6A995B_.wvu.PrintArea" localSheetId="1" hidden="1">表紙!$A$1:$A$14</definedName>
    <definedName name="Z_262EDA3B_7785_4483_8C7E_BCBD0D6A995B_.wvu.PrintArea" localSheetId="2" hidden="1">補助金支出一覧!$A$1:$I$11</definedName>
    <definedName name="Z_262EDA3B_7785_4483_8C7E_BCBD0D6A995B_.wvu.PrintTitles" localSheetId="2" hidden="1">補助金支出一覧!$A:$C,補助金支出一覧!$3:$6</definedName>
    <definedName name="Z_26CD502E_B5EE_4420_826E_2B747889AAAA_.wvu.FilterData" localSheetId="2" hidden="1">補助金支出一覧!$A$6:$I$11</definedName>
    <definedName name="Z_271B1202_2BBA_4C3D_AD9A_C3052C646813_.wvu.FilterData" localSheetId="2" hidden="1">補助金支出一覧!$A$6:$R$11</definedName>
    <definedName name="Z_30F90532_460B_48A4_8357_301B6B348C0F_.wvu.FilterData" localSheetId="2" hidden="1">補助金支出一覧!$A$6:$I$11</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補助金支出一覧!$A$6:$R$11</definedName>
    <definedName name="Z_315230D8_F0E9_48EF_90D6_9C6D7FFE9006_.wvu.PrintArea" localSheetId="1" hidden="1">表紙!$A$1:$A$14</definedName>
    <definedName name="Z_315230D8_F0E9_48EF_90D6_9C6D7FFE9006_.wvu.PrintArea" localSheetId="2" hidden="1">補助金支出一覧!$A$1:$I$11</definedName>
    <definedName name="Z_315230D8_F0E9_48EF_90D6_9C6D7FFE9006_.wvu.PrintTitles" localSheetId="2" hidden="1">補助金支出一覧!$A:$C,補助金支出一覧!$3:$6</definedName>
    <definedName name="Z_32CA06EC_B5B8_4D83_BDDB_4C9D2EBC47CB_.wvu.FilterData" localSheetId="2" hidden="1">補助金支出一覧!$A$3:$I$11</definedName>
    <definedName name="Z_37D04425_6575_4FE3_9937_3EF8E86698E6_.wvu.FilterData" localSheetId="2" hidden="1">補助金支出一覧!$A$6:$O$11</definedName>
    <definedName name="Z_3BC19BD7_5F06_428E_8217_EF9DBC4EB4A9_.wvu.FilterData" localSheetId="2" hidden="1">補助金支出一覧!#REF!</definedName>
    <definedName name="Z_3E9FFA15_9BE5_4656_89CD_EC8106EE8AE9_.wvu.FilterData" localSheetId="2" hidden="1">補助金支出一覧!$A$5:$R$11</definedName>
    <definedName name="Z_462DD89C_EE5D_4F78_A638_138DAA0C3E1C_.wvu.FilterData" localSheetId="2" hidden="1">補助金支出一覧!$A$3:$I$11</definedName>
    <definedName name="Z_478A226C_3819_494B_B75C_6F13CE721740_.wvu.FilterData" localSheetId="2" hidden="1">補助金支出一覧!$A$3:$I$11</definedName>
    <definedName name="Z_4880ADB5_402C_4D2A_BBD5_82284EF2E3FD_.wvu.FilterData" localSheetId="2" hidden="1">補助金支出一覧!$A$5:$R$11</definedName>
    <definedName name="Z_4A62E027_3146_4113_B8FE_47174AFF9722_.wvu.FilterData" localSheetId="2" hidden="1">補助金支出一覧!$A$6:$I$11</definedName>
    <definedName name="Z_4DAFC594_604B_4D77_BF70_D04CF306954C_.wvu.FilterData" localSheetId="2" hidden="1">補助金支出一覧!$A$6:$I$11</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補助金支出一覧!$A$5:$R$11</definedName>
    <definedName name="Z_4FA3AD9B_1298_4C96_AD3F_A54B405485B0_.wvu.PrintArea" localSheetId="1" hidden="1">表紙!$A$1:$A$14</definedName>
    <definedName name="Z_4FA3AD9B_1298_4C96_AD3F_A54B405485B0_.wvu.PrintArea" localSheetId="2" hidden="1">補助金支出一覧!$A$1:$I$11</definedName>
    <definedName name="Z_4FA3AD9B_1298_4C96_AD3F_A54B405485B0_.wvu.PrintTitles" localSheetId="2" hidden="1">補助金支出一覧!$A:$C,補助金支出一覧!$3:$6</definedName>
    <definedName name="Z_50A81466_2303_4B10_8311_0835FFB5328D_.wvu.FilterData" localSheetId="2" hidden="1">補助金支出一覧!$A$6:$I$11</definedName>
    <definedName name="Z_59E8661F_C21F_4195_B736_74B4B92B3255_.wvu.FilterData" localSheetId="2" hidden="1">補助金支出一覧!$A$3:$I$11</definedName>
    <definedName name="Z_5A027B3F_4BDA_4D5B_99A1_C2E547422488_.wvu.FilterData" localSheetId="2" hidden="1">補助金支出一覧!$A$6:$O$11</definedName>
    <definedName name="Z_5A027B3F_4BDA_4D5B_99A1_C2E547422488_.wvu.PrintArea" localSheetId="1" hidden="1">表紙!$A$1:$A$14</definedName>
    <definedName name="Z_5A027B3F_4BDA_4D5B_99A1_C2E547422488_.wvu.PrintArea" localSheetId="2" hidden="1">補助金支出一覧!$A$1:$I$11</definedName>
    <definedName name="Z_5A027B3F_4BDA_4D5B_99A1_C2E547422488_.wvu.PrintTitles" localSheetId="2" hidden="1">補助金支出一覧!$A:$C,補助金支出一覧!$3:$6</definedName>
    <definedName name="Z_5EC95C5C_FF2B_4D3A_815B_753664F264D1_.wvu.FilterData" localSheetId="2" hidden="1">補助金支出一覧!$A$6:$O$11</definedName>
    <definedName name="Z_62C4EC73_E644_45D4_8B45_B4EFE3CEFBFF_.wvu.FilterData" localSheetId="2" hidden="1">補助金支出一覧!#REF!</definedName>
    <definedName name="Z_6C2FCE22_94EE_40C8_BE33_9F5F445D5D28_.wvu.FilterData" localSheetId="2" hidden="1">補助金支出一覧!$A$3:$I$11</definedName>
    <definedName name="Z_7018FDB8_91D0_4983_A716_C60A107786A8_.wvu.FilterData" localSheetId="2" hidden="1">補助金支出一覧!$A$6:$I$11</definedName>
    <definedName name="Z_793DB2A3_A580_43E4_BA65_5104FE123C5C_.wvu.FilterData" localSheetId="2" hidden="1">補助金支出一覧!$A$3:$I$11</definedName>
    <definedName name="Z_82CD1A7B_02FF_4FBC_9D91_CA499FDE2A93_.wvu.FilterData" localSheetId="2" hidden="1">補助金支出一覧!$A$3:$I$11</definedName>
    <definedName name="Z_866F98CE_B449_4C80_80CD_897DBB025239_.wvu.Cols" localSheetId="2" hidden="1">補助金支出一覧!#REF!,補助金支出一覧!$I:$I</definedName>
    <definedName name="Z_866F98CE_B449_4C80_80CD_897DBB025239_.wvu.FilterData" localSheetId="2" hidden="1">補助金支出一覧!$A$6:$O$11</definedName>
    <definedName name="Z_866F98CE_B449_4C80_80CD_897DBB025239_.wvu.PrintArea" localSheetId="1" hidden="1">表紙!$A$1:$A$14</definedName>
    <definedName name="Z_866F98CE_B449_4C80_80CD_897DBB025239_.wvu.PrintArea" localSheetId="2" hidden="1">補助金支出一覧!$A$1:$I$11</definedName>
    <definedName name="Z_866F98CE_B449_4C80_80CD_897DBB025239_.wvu.PrintTitles" localSheetId="2" hidden="1">補助金支出一覧!$A:$C,補助金支出一覧!$3:$6</definedName>
    <definedName name="Z_876FFF2F_6CEF_49D1_8769_6C6F6DA6651C_.wvu.FilterData" localSheetId="2" hidden="1">補助金支出一覧!$A$6:$I$11</definedName>
    <definedName name="Z_8913E9A3_AD52_49EE_838D_09E02790AC3D_.wvu.FilterData" localSheetId="2" hidden="1">補助金支出一覧!$A$3:$I$11</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補助金支出一覧!$A$5:$R$11</definedName>
    <definedName name="Z_89CFD966_126F_414B_94EC_2C1358CF5DA9_.wvu.PrintArea" localSheetId="1" hidden="1">表紙!$A$1:$A$14</definedName>
    <definedName name="Z_89CFD966_126F_414B_94EC_2C1358CF5DA9_.wvu.PrintArea" localSheetId="2" hidden="1">補助金支出一覧!$A$1:$I$11</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補助金支出一覧!$A$6:$I$11</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補助金支出一覧!$A$3:$I$11</definedName>
    <definedName name="Z_92B42E46_A1C4_4CA2_980F_E48586F08DAF_.wvu.PrintArea" localSheetId="2" hidden="1">補助金支出一覧!$A$1:$I$11</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補助金支出一覧!$A$6:$I$11</definedName>
    <definedName name="Z_92EB4CEB_97A4_4C6F_8A85_9576CD8D52F9_.wvu.PrintArea" localSheetId="2" hidden="1">補助金支出一覧!$A$1:$I$11</definedName>
    <definedName name="Z_92EB4CEB_97A4_4C6F_8A85_9576CD8D52F9_.wvu.PrintTitles" localSheetId="2" hidden="1">補助金支出一覧!$A:$C,補助金支出一覧!$1:$6</definedName>
    <definedName name="Z_98FFB15F_1EC6_4E5A_A2ED_017F57AE4B63_.wvu.FilterData" localSheetId="2" hidden="1">補助金支出一覧!$A$6:$I$11</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補助金支出一覧!$A$5:$R$11</definedName>
    <definedName name="Z_99E3FE3A_7B49_48B4_BEFD_0DD64952A046_.wvu.PrintArea" localSheetId="1" hidden="1">表紙!$A$1:$A$14</definedName>
    <definedName name="Z_99E3FE3A_7B49_48B4_BEFD_0DD64952A046_.wvu.PrintArea" localSheetId="2" hidden="1">補助金支出一覧!$A$1:$I$11</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補助金支出一覧!$A$5:$R$11</definedName>
    <definedName name="Z_9FF3767D_B5E2_4274_8C91_D6BE67029FF6_.wvu.PrintArea" localSheetId="1" hidden="1">表紙!$A$1:$A$14</definedName>
    <definedName name="Z_9FF3767D_B5E2_4274_8C91_D6BE67029FF6_.wvu.PrintArea" localSheetId="2" hidden="1">補助金支出一覧!$A$1:$I$11</definedName>
    <definedName name="Z_9FF3767D_B5E2_4274_8C91_D6BE67029FF6_.wvu.PrintTitles" localSheetId="2" hidden="1">補助金支出一覧!$A:$C,補助金支出一覧!$3:$6</definedName>
    <definedName name="Z_A0646D90_6BE1_44B1_8194_61BDD3089146_.wvu.FilterData" localSheetId="2" hidden="1">補助金支出一覧!$A$6:$I$11</definedName>
    <definedName name="Z_A8F02530_0558_40F4_BF95_697143251A08_.wvu.FilterData" localSheetId="2" hidden="1">補助金支出一覧!$A$6:$I$11</definedName>
    <definedName name="Z_AA56C0B9_612A_49DE_BC99_5BA087E882D0_.wvu.FilterData" localSheetId="2" hidden="1">補助金支出一覧!$A$6:$R$11</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補助金支出一覧!$A$1:$I$11</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補助金支出一覧!$A$6:$O$11</definedName>
    <definedName name="Z_AE35169E_4FB4_4CC3_BE45_852F419B0D97_.wvu.FilterData" localSheetId="2" hidden="1">補助金支出一覧!#REF!</definedName>
    <definedName name="Z_AF759511_8CA2_4DD8_8BF3_5F0BC679DECC_.wvu.FilterData" localSheetId="2" hidden="1">補助金支出一覧!$A$6:$I$11</definedName>
    <definedName name="Z_B1AA5022_1D14_435A_8A1E_5983C8EEDA57_.wvu.FilterData" localSheetId="2" hidden="1">補助金支出一覧!$A$6:$I$11</definedName>
    <definedName name="Z_B901E486_C6AD_40FA_8334_7C35D2876E5D_.wvu.FilterData" localSheetId="2" hidden="1">補助金支出一覧!$A$6:$I$11</definedName>
    <definedName name="Z_B999EF1A_05D7_45C0_96D4_233228D48054_.wvu.FilterData" localSheetId="2" hidden="1">補助金支出一覧!$A$3:$I$11</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補助金支出一覧!$A$1:$I$11</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補助金支出一覧!$A$6:$I$11</definedName>
    <definedName name="Z_CB684DD3_2393_45C8_A0B4_4CB76E5773B1_.wvu.FilterData" localSheetId="2" hidden="1">補助金支出一覧!$A$6:$I$11</definedName>
    <definedName name="Z_CFD98723_68ED_407F_8627_93A0986154A1_.wvu.FilterData" localSheetId="2" hidden="1">補助金支出一覧!$A$3:$I$11</definedName>
    <definedName name="Z_CFE4980C_0C35_49E6_8999_5B5ECAEF03EB_.wvu.FilterData" localSheetId="2" hidden="1">補助金支出一覧!$A$6:$I$11</definedName>
    <definedName name="Z_D406C127_9387_4A2B_9A85_A6BA4AC32A67_.wvu.FilterData" localSheetId="2" hidden="1">補助金支出一覧!$A$6:$I$11</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補助金支出一覧!$A$6:$I$11</definedName>
    <definedName name="Z_D5B9F501_40C2_485D_A8DD_76C9AFDA146B_.wvu.PrintArea" localSheetId="1" hidden="1">表紙!$A$1:$A$13</definedName>
    <definedName name="Z_D5B9F501_40C2_485D_A8DD_76C9AFDA146B_.wvu.PrintArea" localSheetId="2" hidden="1">補助金支出一覧!$A$1:$I$11</definedName>
    <definedName name="Z_D5B9F501_40C2_485D_A8DD_76C9AFDA146B_.wvu.PrintTitles" localSheetId="2" hidden="1">補助金支出一覧!$A:$C,補助金支出一覧!$3:$6</definedName>
    <definedName name="Z_DC2705CD_12E2_4E42_A224_7C6021C40418_.wvu.FilterData" localSheetId="2" hidden="1">補助金支出一覧!$A$6:$I$11</definedName>
    <definedName name="Z_DCFFEA14_E5FD_4BA4_9FF6_7F90ED8251C4_.wvu.FilterData" localSheetId="2" hidden="1">補助金支出一覧!$A$6:$I$11</definedName>
    <definedName name="Z_E18F9A6E_C6E5_4E72_90E2_949EFB870706_.wvu.FilterData" localSheetId="2" hidden="1">補助金支出一覧!$A$6:$I$11</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補助金支出一覧!$A$1:$I$11</definedName>
    <definedName name="Z_E1A46B07_D6D8_4219_B694_3633A690E562_.wvu.PrintTitles" localSheetId="2" hidden="1">補助金支出一覧!$A:$C,補助金支出一覧!$3:$6</definedName>
    <definedName name="Z_E32D59A5_5F29_4F6B_9913_6C2BEF207250_.wvu.FilterData" localSheetId="2" hidden="1">補助金支出一覧!$A$3:$I$11</definedName>
    <definedName name="Z_E827AF52_889A_4F50_A39E_F0E1D36CA732_.wvu.FilterData" localSheetId="2" hidden="1">補助金支出一覧!$A$3:$I$11</definedName>
    <definedName name="Z_E91FE733_2DC0_4D6E_9E09_D966F2A9CD10_.wvu.FilterData" localSheetId="2" hidden="1">補助金支出一覧!$A$6:$I$11</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補助金支出一覧!$A$3:$I$11</definedName>
    <definedName name="Z_EF4958F7_C967_406D_B6C3_0A71EB1BC7C2_.wvu.PrintArea" localSheetId="2" hidden="1">補助金支出一覧!$A$1:$I$11</definedName>
    <definedName name="Z_EF4958F7_C967_406D_B6C3_0A71EB1BC7C2_.wvu.PrintTitles" localSheetId="2" hidden="1">補助金支出一覧!$A:$C,補助金支出一覧!$1:$6</definedName>
    <definedName name="Z_F045A49B_E55F_4942_AE2D_52C51D7C09B3_.wvu.FilterData" localSheetId="2" hidden="1">補助金支出一覧!$A$6:$I$11</definedName>
    <definedName name="Z_F28D30B6_0373_4E07_84D0_E9BEE9C7F7FF_.wvu.FilterData" localSheetId="2" hidden="1">補助金支出一覧!$A$5:$R$11</definedName>
    <definedName name="Z_FB5021A6_9F8B_4D27_8277_BB6CC854E5F0_.wvu.FilterData" localSheetId="2" hidden="1">補助金支出一覧!$A$6:$I$11</definedName>
    <definedName name="Z_FE1A2E21_B9AB_43A7_93E3_26AD46D72278_.wvu.FilterData" localSheetId="2" hidden="1">補助金支出一覧!$A$6:$I$11</definedName>
  </definedNames>
  <calcPr calcId="162913"/>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workbook>
</file>

<file path=xl/calcChain.xml><?xml version="1.0" encoding="utf-8"?>
<calcChain xmlns="http://schemas.openxmlformats.org/spreadsheetml/2006/main">
  <c r="E12" i="4" l="1"/>
  <c r="D12"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<sst xmlns="http://schemas.openxmlformats.org/spreadsheetml/2006/main" count="252" uniqueCount="154">
  <si>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</si>
  <si>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</si>
  <si>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</si>
  <si>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</si>
  <si>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</si>
  <si>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</si>
  <si>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</si>
  <si>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</si>
  <si>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</si>
  <si>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</si>
  <si>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</si>
  <si>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</si>
  <si>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</si>
  <si>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</si>
  <si>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</si>
  <si>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</si>
  <si>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</si>
  <si>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</si>
  <si>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</si>
  <si>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</si>
  <si>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</si>
  <si>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</si>
  <si>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</si>
  <si>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</si>
  <si>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</si>
  <si>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</si>
  <si>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</si>
  <si>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</si>
  <si>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</si>
  <si>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</si>
  <si>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</si>
  <si>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</si>
  <si>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</si>
  <si>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</si>
  <si>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</si>
  <si>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</si>
  <si>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</si>
  <si>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</si>
  <si>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</si>
  <si>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</si>
  <si>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</si>
  <si>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</si>
  <si>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</si>
  <si>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</si>
  <si>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</si>
  <si>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</si>
  <si>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</si>
  <si>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</si>
  <si>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</si>
  <si>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</si>
  <si>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</si>
  <si>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</si>
  <si>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</si>
  <si>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</si>
  <si>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</si>
  <si>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</si>
  <si>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</si>
  <si>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</si>
  <si>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</si>
  <si>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</si>
  <si>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</si>
  <si>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</si>
  <si>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</si>
  <si>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</si>
  <si>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</si>
  <si>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</si>
  <si>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</si>
  <si>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</si>
  <si>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</si>
  <si>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</si>
  <si>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</si>
  <si>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</si>
  <si>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</si>
  <si>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</si>
  <si>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</si>
  <si>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</si>
  <si>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</si>
  <si>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</si>
  <si>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</si>
  <si>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</si>
  <si>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</si>
  <si>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</si>
  <si>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</si>
  <si>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</si>
  <si>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</si>
  <si>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</si>
  <si>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</si>
  <si>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</si>
  <si>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</si>
  <si>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</si>
  <si>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</si>
  <si>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</si>
  <si>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</si>
  <si>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</si>
  <si>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</si>
  <si>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</si>
  <si>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</si>
  <si>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</si>
  <si>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</si>
  <si>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</si>
  <si>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</si>
  <si>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</si>
  <si>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</si>
  <si>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</si>
  <si>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</si>
  <si>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</si>
  <si>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</si>
  <si>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</si>
  <si>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</si>
  <si>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</si>
  <si>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</si>
  <si>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</si>
  <si>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</si>
  <si>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</si>
  <si>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</si>
  <si>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</si>
  <si>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</si>
  <si>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</si>
  <si>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</si>
  <si>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</si>
  <si>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</si>
  <si>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補助金支出一覧(令和２年度決算)</t>
    <rPh sb="0" eb="3">
      <t>ホジョキン</t>
    </rPh>
    <rPh sb="3" eb="5">
      <t>シシュツ</t>
    </rPh>
    <rPh sb="5" eb="7">
      <t>イチラン</t>
    </rPh>
    <rPh sb="8" eb="10">
      <t>レイワ</t>
    </rPh>
    <rPh sb="11" eb="13">
      <t>ネンド</t>
    </rPh>
    <rPh sb="12" eb="13">
      <t>ド</t>
    </rPh>
    <rPh sb="13" eb="15">
      <t>ケッサン</t>
    </rPh>
    <phoneticPr fontId="0"/>
  </si>
  <si>
    <t>令和２年度予算
（予算現計）</t>
    <rPh sb="0" eb="2">
      <t>レイワ</t>
    </rPh>
    <rPh sb="5" eb="7">
      <t>ヨサン</t>
    </rPh>
    <rPh sb="9" eb="11">
      <t>ヨサン</t>
    </rPh>
    <rPh sb="11" eb="13">
      <t>ゲンケイ</t>
    </rPh>
    <phoneticPr fontId="2"/>
  </si>
  <si>
    <t>令和２年度支出金額</t>
    <rPh sb="0" eb="2">
      <t>レイワ</t>
    </rPh>
    <rPh sb="5" eb="7">
      <t>シシュツ</t>
    </rPh>
    <rPh sb="7" eb="8">
      <t>キン</t>
    </rPh>
    <rPh sb="8" eb="9">
      <t>ガク</t>
    </rPh>
    <phoneticPr fontId="2"/>
  </si>
  <si>
    <t>令和元年度支出金額</t>
    <rPh sb="0" eb="2">
      <t>レイワ</t>
    </rPh>
    <rPh sb="2" eb="3">
      <t>ガン</t>
    </rPh>
    <rPh sb="3" eb="5">
      <t>ネンド</t>
    </rPh>
    <rPh sb="5" eb="7">
      <t>シシュツ</t>
    </rPh>
    <rPh sb="7" eb="8">
      <t>キン</t>
    </rPh>
    <rPh sb="8" eb="9">
      <t>ガク</t>
    </rPh>
    <phoneticPr fontId="2"/>
  </si>
  <si>
    <t>西成区役所
市民協働課</t>
    <phoneticPr fontId="2"/>
  </si>
  <si>
    <t>地域活動協議会補助金</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</si>
  <si>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</si>
  <si>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</si>
  <si>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</si>
  <si>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防犯カメラ設置補助金</t>
    <phoneticPr fontId="2"/>
  </si>
  <si>
    <t>西成区役所
保健福祉課</t>
    <phoneticPr fontId="2"/>
  </si>
  <si>
    <t>こども食堂支援補助金（ネットワーク化補助）</t>
    <phoneticPr fontId="2"/>
  </si>
  <si>
    <t>こども食堂支援補助金（開設補助・事業補助）</t>
    <phoneticPr fontId="2"/>
  </si>
  <si>
    <t>こども食堂ネットワーク関西</t>
    <phoneticPr fontId="2"/>
  </si>
  <si>
    <t>提案型地域ストック再生モデル補助金</t>
    <phoneticPr fontId="2"/>
  </si>
  <si>
    <t>こども食堂関係者間のネットワーク構築を行う団体に対して補助を実施することにより、こども食堂の安定的・継続的な活動促進を図る</t>
    <phoneticPr fontId="2"/>
  </si>
  <si>
    <t>経済的な課題をもつ子育て世帯が多く、加えて、こども同士や大人との関わりが希薄となってきているため、こども食堂において、こども同士や大人と食事を摂る中で得られる安心感や連帯感が、こどもの成長の一助になると期待できることから、こども食堂を実施する団体に対して開設補助・事業補助を行うことにより、こども食堂の新規開拓や活動促進を図り、安定運営ができるよう支援する</t>
    <phoneticPr fontId="2"/>
  </si>
  <si>
    <t>こども食堂にかかる経費の1/2を補助する(補助上限：開設補助150千円、事業補助300千円)</t>
    <phoneticPr fontId="2"/>
  </si>
  <si>
    <t>H31</t>
    <phoneticPr fontId="2"/>
  </si>
  <si>
    <t>H29</t>
    <phoneticPr fontId="2"/>
  </si>
  <si>
    <t>H28</t>
    <phoneticPr fontId="2"/>
  </si>
  <si>
    <t>-</t>
    <phoneticPr fontId="2"/>
  </si>
  <si>
    <t>R3</t>
    <phoneticPr fontId="2"/>
  </si>
  <si>
    <t>R4</t>
    <phoneticPr fontId="2"/>
  </si>
  <si>
    <t>西成区役所
総務課
市民協働課</t>
    <rPh sb="10" eb="15">
      <t>シミンキョウドウカ</t>
    </rPh>
    <phoneticPr fontId="2"/>
  </si>
  <si>
    <t>新今宮駅周辺の商店街の空き店舗等の地域ストックを再生し、エリア全体のにぎわいや多層な人々が交流する居場所づくり、インバウンド需要のエリア回遊性を持たせるような拠点の創出に資する提案事業に対し、ストック再生にかかる費用の一部を補助</t>
    <phoneticPr fontId="2"/>
  </si>
  <si>
    <t>新今宮駅周辺の商店街の空き店舗等を活用し、インバウンド需要のエリア回遊性をもたらしにぎわいを創出する事業提案に対し、ストック再生にかかる改修工事経費及び耐震改修にかかる経費等の1/2を補助する。
　・耐震診断経費　補助上限　2.75万円
　・耐震設計経費　補助上限　7.5万円
　・耐震改修工事　補助上限　120万円
　・ストック再生改修工事　補助上限　300万円</t>
    <phoneticPr fontId="2"/>
  </si>
  <si>
    <t>新たに防犯カメラの設置を行う団体（地域活動協議会及び同協議会を構成する団体）に対して補助を実施することにより、地域における安全意識の向上及び街頭犯罪の抑止を図る</t>
    <phoneticPr fontId="2"/>
  </si>
  <si>
    <t>防犯カメラ設置に要する本体購入費・取付工事費等の1/2を補助する(補助上限:10万円)</t>
    <phoneticPr fontId="2"/>
  </si>
  <si>
    <t>こども食堂関係者間のネットワーク構築にかかる経費の１/2を補助する（上限1,500千円）</t>
    <phoneticPr fontId="2"/>
  </si>
  <si>
    <t>弘治地域活動協議会等</t>
    <rPh sb="9" eb="10">
      <t>ナド</t>
    </rPh>
    <phoneticPr fontId="2"/>
  </si>
  <si>
    <t>萩之茶屋連合第二振興町会等</t>
    <rPh sb="12" eb="13">
      <t>ナド</t>
    </rPh>
    <phoneticPr fontId="2"/>
  </si>
  <si>
    <t>特定非営利活動法人　街かど福祉外等</t>
    <rPh sb="16" eb="1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</si>
</sst>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6">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5" applyFont="1" applyFill="1" applyBorder="1" applyAlignment="1" applyProtection="1">
      <alignment horizontal="center"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3" fillId="0" borderId="0" xfId="0" applyFont="1"/>
    <xf numFmtId="0" fontId="16" fillId="0" borderId="0" xfId="0" applyFont="1" applyFill="1" applyAlignment="1">
      <alignment vertical="center"/>
    </xf>
    <xf numFmtId="38" fontId="17" fillId="0" borderId="0" xfId="4" applyFont="1" applyFill="1" applyAlignment="1">
      <alignment horizontal="left"/>
    </xf>
    <xf numFmtId="176" fontId="16" fillId="0" borderId="0" xfId="0" applyNumberFormat="1" applyFont="1" applyFill="1" applyAlignment="1">
      <alignment vertical="center"/>
    </xf>
    <xf numFmtId="0" fontId="16" fillId="0" borderId="0" xfId="0" applyFont="1" applyFill="1" applyAlignment="1">
      <alignment horizontal="left" vertical="center"/>
    </xf>
    <xf numFmtId="0" fontId="12" fillId="0" borderId="0" xfId="0" applyFont="1" applyFill="1" applyAlignment="1" applyProtection="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7" fillId="0" borderId="0" xfId="0" applyNumberFormat="1" applyFont="1" applyFill="1" applyAlignment="1">
      <alignment horizontal="right"/>
    </xf>
    <xf numFmtId="0" fontId="3" fillId="0" borderId="2" xfId="0" applyFont="1" applyFill="1" applyBorder="1" applyAlignment="1" applyProtection="1">
      <alignment horizontal="center" vertical="center"/>
    </xf>
    <xf numFmtId="0" fontId="3" fillId="0" borderId="2" xfId="0" applyNumberFormat="1" applyFont="1" applyFill="1" applyBorder="1" applyAlignment="1" applyProtection="1">
      <alignment vertical="top" wrapText="1"/>
      <protection locked="0"/>
    </xf>
    <xf numFmtId="0" fontId="3" fillId="0" borderId="2" xfId="5" applyNumberFormat="1" applyFont="1" applyFill="1" applyBorder="1" applyAlignment="1" applyProtection="1">
      <alignment vertical="center" wrapText="1"/>
      <protection locked="0"/>
    </xf>
    <xf numFmtId="176" fontId="3" fillId="0" borderId="2" xfId="5" applyNumberFormat="1" applyFont="1" applyFill="1" applyBorder="1" applyAlignment="1" applyProtection="1">
      <alignment horizontal="right" vertical="center" wrapText="1"/>
      <protection locked="0"/>
    </xf>
    <xf numFmtId="0" fontId="3" fillId="0" borderId="2" xfId="5" applyNumberFormat="1" applyFont="1" applyFill="1" applyBorder="1" applyAlignment="1" applyProtection="1">
      <alignment horizontal="center" vertical="center" wrapText="1"/>
      <protection locked="0"/>
    </xf>
    <xf numFmtId="38" fontId="3" fillId="0" borderId="2" xfId="1" applyFont="1" applyFill="1" applyBorder="1" applyAlignment="1" applyProtection="1">
      <alignment horizontal="right" vertical="center" wrapText="1"/>
      <protection locked="0"/>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9"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6" fillId="0" borderId="45"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16" fillId="0" borderId="0" xfId="0" applyFont="1" applyFill="1" applyAlignment="1">
      <alignment horizontal="left" vertical="center"/>
    </xf>
    <xf numFmtId="176" fontId="16"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ABE49F0-6EF1-4B82-946E-A16E6E202E91}" state="hidden" topLeftCell="D55">
      <selection activeCell="N82" sqref="N82"/>
      <pageMargins left="0.7" right="0.7" top="0.75" bottom="0.75" header="0.3" footer="0.3"/>
      <pageSetup paperSize="9" orientation="portrait" r:id="rId2"/>
    </customSheetView>
    <customSheetView guid="{866F98CE-B449-4C80-80CD-897DBB025239}" state="hidden" topLeftCell="D55">
      <selection activeCell="N82" sqref="N82"/>
      <pageMargins left="0.7" right="0.7" top="0.75" bottom="0.75" header="0.3" footer="0.3"/>
      <pageSetup paperSize="9" orientation="portrait" r:id="rId3"/>
    </customSheetView>
    <customSheetView guid="{1E2933A3-7908-4D15-BE44-27C74903096F}" state="hidden" topLeftCell="D55">
      <selection activeCell="N82" sqref="N82"/>
      <pageMargins left="0.7" right="0.7" top="0.75" bottom="0.75" header="0.3" footer="0.3"/>
      <pageSetup paperSize="9" orientation="portrait" r:id="rId4"/>
    </customSheetView>
    <customSheetView guid="{92EB4CEB-97A4-4C6F-8A85-9576CD8D52F9}" state="hidden" topLeftCell="D55">
      <selection activeCell="N82" sqref="N82"/>
      <pageMargins left="0.7" right="0.7" top="0.75" bottom="0.75" header="0.3" footer="0.3"/>
      <pageSetup paperSize="9" orientation="portrait" r:id="rId5"/>
    </customSheetView>
    <customSheetView guid="{1ACC0038-298A-4F81-98A5-674304C957A4}" state="hidden" topLeftCell="D55">
      <selection activeCell="N82" sqref="N82"/>
      <pageMargins left="0.7" right="0.7" top="0.75" bottom="0.75" header="0.3" footer="0.3"/>
      <pageSetup paperSize="9" orientation="portrait" r:id="rId6"/>
    </customSheetView>
    <customSheetView guid="{0B74C060-4A33-4431-9DFE-1F231A63AF57}" state="hidden" topLeftCell="D55">
      <selection activeCell="N82" sqref="N82"/>
      <pageMargins left="0.7" right="0.7" top="0.75" bottom="0.75" header="0.3" footer="0.3"/>
      <pageSetup paperSize="9" orientation="portrait" r:id="rId7"/>
    </customSheetView>
    <customSheetView guid="{EF4958F7-C967-406D-B6C3-0A71EB1BC7C2}" state="hidden" topLeftCell="D55">
      <selection activeCell="N82" sqref="N82"/>
      <pageMargins left="0.7" right="0.7" top="0.75" bottom="0.75" header="0.3" footer="0.3"/>
      <pageSetup paperSize="9" orientation="portrait" r:id="rId8"/>
    </customSheetView>
    <customSheetView guid="{247AED13-9FF5-493F-B3CC-F0F54BD3CEAB}" state="hidden" topLeftCell="D55">
      <selection activeCell="N82" sqref="N82"/>
      <pageMargins left="0.7" right="0.7" top="0.75" bottom="0.75" header="0.3" footer="0.3"/>
      <pageSetup paperSize="9" orientation="portrait" r:id="rId9"/>
    </customSheetView>
    <customSheetView guid="{D18F99F9-2699-41E5-8BC4-2A5C905B9FC5}" state="hidden" topLeftCell="D55">
      <selection activeCell="N82" sqref="N82"/>
      <pageMargins left="0.7" right="0.7" top="0.75" bottom="0.75" header="0.3" footer="0.3"/>
      <pageSetup paperSize="9" orientation="portrait" r:id="rId10"/>
    </customSheetView>
    <customSheetView guid="{478A226C-3819-494B-B75C-6F13CE721740}" state="hidden" topLeftCell="D55">
      <selection activeCell="N82" sqref="N82"/>
      <pageMargins left="0.7" right="0.7" top="0.75" bottom="0.75" header="0.3" footer="0.3"/>
      <pageSetup paperSize="9" orientation="portrait" r:id="rId11"/>
    </customSheetView>
    <customSheetView guid="{0C01144D-7C18-4EBC-809D-CD9A6873B9A4}" state="hidden" topLeftCell="D55">
      <selection activeCell="N82" sqref="N82"/>
      <pageMargins left="0.7" right="0.7" top="0.75" bottom="0.75" header="0.3" footer="0.3"/>
      <pageSetup paperSize="9" orientation="portrait" r:id="rId12"/>
    </customSheetView>
    <customSheetView guid="{109441FB-5D27-4261-97F8-D74F3C56EAAC}" state="hidden" topLeftCell="D55">
      <selection activeCell="N82" sqref="N82"/>
      <pageMargins left="0.7" right="0.7" top="0.75" bottom="0.75" header="0.3" footer="0.3"/>
      <pageSetup paperSize="9" orientation="portrait" r:id="rId13"/>
    </customSheetView>
    <customSheetView guid="{02582FD4-22F5-45D4-89DD-F12122EDCA8D}"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78E81E-B992-4858-B1F1-C546269A93CE}" state="hidden" topLeftCell="D55">
      <selection activeCell="N82" sqref="N82"/>
      <pageMargins left="0.7" right="0.7" top="0.75" bottom="0.75" header="0.3" footer="0.3"/>
      <pageSetup paperSize="9" orientation="portrait" r:id="rId16"/>
    </customSheetView>
    <customSheetView guid="{793DB2A3-A580-43E4-BA65-5104FE123C5C}" state="hidden" topLeftCell="D55">
      <selection activeCell="N82" sqref="N82"/>
      <pageMargins left="0.7" right="0.7" top="0.75" bottom="0.75" header="0.3" footer="0.3"/>
      <pageSetup paperSize="9" orientation="portrait" r:id="rId17"/>
    </customSheetView>
    <customSheetView guid="{E827AF52-889A-4F50-A39E-F0E1D36CA732}" state="hidden" topLeftCell="D55">
      <selection activeCell="N82" sqref="N82"/>
      <pageMargins left="0.7" right="0.7" top="0.75" bottom="0.75" header="0.3" footer="0.3"/>
      <pageSetup paperSize="9" orientation="portrait" r:id="rId18"/>
    </customSheetView>
    <customSheetView guid="{B999EF1A-05D7-45C0-96D4-233228D48054}" state="hidden" topLeftCell="D55">
      <selection activeCell="N82" sqref="N82"/>
      <pageMargins left="0.7" right="0.7" top="0.75" bottom="0.75" header="0.3" footer="0.3"/>
      <pageSetup paperSize="9" orientation="portrait" r:id="rId19"/>
    </customSheetView>
    <customSheetView guid="{ACA2E6CC-2B3E-4AB8-A723-880E1F3C7DC6}" state="hidden" topLeftCell="D55">
      <selection activeCell="N82" sqref="N82"/>
      <pageMargins left="0.7" right="0.7" top="0.75" bottom="0.75" header="0.3" footer="0.3"/>
      <pageSetup paperSize="9" orientation="portrait" r:id="rId20"/>
    </customSheetView>
    <customSheetView guid="{D5B9F501-40C2-485D-A8DD-76C9AFDA146B}" showPageBreaks="1" state="hidden" topLeftCell="D55">
      <selection activeCell="N82" sqref="N82"/>
      <pageMargins left="0.7" right="0.7" top="0.75" bottom="0.75" header="0.3" footer="0.3"/>
      <pageSetup paperSize="9" orientation="portrait" r:id="rId21"/>
    </customSheetView>
    <customSheetView guid="{E1A46B07-D6D8-4219-B694-3633A690E562}" state="hidden" topLeftCell="D55">
      <selection activeCell="N82" sqref="N82"/>
      <pageMargins left="0.7" right="0.7" top="0.75" bottom="0.75" header="0.3" footer="0.3"/>
      <pageSetup paperSize="9" orientation="portrait" r:id="rId22"/>
    </customSheetView>
    <customSheetView guid="{240C352A-D6EF-4728-9219-DD6B528CE022}" state="hidden" topLeftCell="D55">
      <selection activeCell="N82" sqref="N82"/>
      <pageMargins left="0.7" right="0.7" top="0.75" bottom="0.75" header="0.3" footer="0.3"/>
      <pageSetup paperSize="9" orientation="portrait" r:id="rId23"/>
    </customSheetView>
    <customSheetView guid="{5A027B3F-4BDA-4D5B-99A1-C2E547422488}" state="hidden" topLeftCell="D55">
      <selection activeCell="N82" sqref="N82"/>
      <pageMargins left="0.7" right="0.7" top="0.75" bottom="0.75" header="0.3" footer="0.3"/>
      <pageSetup paperSize="9" orientation="portrait" r:id="rId24"/>
    </customSheetView>
    <customSheetView guid="{262EDA3B-7785-4483-8C7E-BCBD0D6A995B}" state="hidden" topLeftCell="D55">
      <selection activeCell="N82" sqref="N82"/>
      <pageMargins left="0.7" right="0.7" top="0.75" bottom="0.75" header="0.3" footer="0.3"/>
      <pageSetup paperSize="9" orientation="portrait" r:id="rId25"/>
    </customSheetView>
    <customSheetView guid="{315230D8-F0E9-48EF-90D6-9C6D7FFE9006}" state="hidden" topLeftCell="D55">
      <selection activeCell="N82" sqref="N82"/>
      <pageMargins left="0.7" right="0.7" top="0.75" bottom="0.75" header="0.3" footer="0.3"/>
      <pageSetup paperSize="9" orientation="portrait" r:id="rId26"/>
    </customSheetView>
    <customSheetView guid="{99E3FE3A-7B49-48B4-BEFD-0DD64952A046}" state="hidden" topLeftCell="D55">
      <selection activeCell="N82" sqref="N82"/>
      <pageMargins left="0.7" right="0.7" top="0.75" bottom="0.75" header="0.3" footer="0.3"/>
      <pageSetup paperSize="9" orientation="portrait" r:id="rId27"/>
    </customSheetView>
    <customSheetView guid="{9FF3767D-B5E2-4274-8C91-D6BE67029FF6}" state="hidden" topLeftCell="D55">
      <selection activeCell="N82" sqref="N82"/>
      <pageMargins left="0.7" right="0.7" top="0.75" bottom="0.75" header="0.3" footer="0.3"/>
      <pageSetup paperSize="9" orientation="portrait" r:id="rId28"/>
    </customSheetView>
    <customSheetView guid="{89CFD966-126F-414B-94EC-2C1358CF5DA9}"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0" customWidth="1"/>
    <col min="2" max="2" width="12.5" customWidth="1"/>
    <col min="4" max="4" width="13.25" customWidth="1"/>
  </cols>
  <sheetData>
    <row r="1" spans="1:1" ht="42" x14ac:dyDescent="0.15">
      <c r="A1" s="107" t="s">
        <v>109</v>
      </c>
    </row>
    <row r="2" spans="1:1" ht="15" customHeight="1" x14ac:dyDescent="0.15">
      <c r="A2" s="118"/>
    </row>
    <row r="3" spans="1:1" ht="42" x14ac:dyDescent="0.15">
      <c r="A3" s="107" t="s">
        <v>107</v>
      </c>
    </row>
    <row r="4" spans="1:1" ht="21.2" customHeight="1" x14ac:dyDescent="0.15">
      <c r="A4" s="108"/>
    </row>
    <row r="5" spans="1:1" s="70" customFormat="1" ht="41.25" customHeight="1" x14ac:dyDescent="0.15">
      <c r="A5" s="119" t="s">
        <v>110</v>
      </c>
    </row>
    <row r="6" spans="1:1" ht="41.25" customHeight="1" x14ac:dyDescent="0.15">
      <c r="A6" s="119" t="s">
        <v>111</v>
      </c>
    </row>
    <row r="7" spans="1:1" ht="41.25" customHeight="1" x14ac:dyDescent="0.15">
      <c r="A7" s="119"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8" customFormat="1" ht="93.2" customHeight="1" x14ac:dyDescent="0.15">
      <c r="A13" s="107" t="s">
        <v>108</v>
      </c>
    </row>
    <row r="72" spans="7:7" ht="45" customHeight="1" x14ac:dyDescent="0.15">
      <c r="G72" s="121" t="s">
        <v>114</v>
      </c>
    </row>
    <row r="194" spans="10:11" ht="45" customHeight="1" x14ac:dyDescent="0.15">
      <c r="J194" s="120"/>
      <c r="K194" s="120"/>
    </row>
    <row r="228" spans="10:11" ht="45" customHeight="1" x14ac:dyDescent="0.15">
      <c r="J228" s="121" t="s">
        <v>116</v>
      </c>
      <c r="K228" s="121" t="s">
        <v>113</v>
      </c>
    </row>
    <row r="247" spans="7:7" ht="45" customHeight="1" x14ac:dyDescent="0.15">
      <c r="G247" s="121" t="s">
        <v>115</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5"/>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zoomScale="80" zoomScaleNormal="80" zoomScaleSheetLayoutView="80" workbookViewId="0">
      <pane ySplit="6" topLeftCell="A7" activePane="bottomLeft" state="frozen"/>
      <selection pane="bottomLeft" activeCell="A2" sqref="A2"/>
    </sheetView>
  </sheetViews>
  <sheetFormatPr defaultRowHeight="11.25" x14ac:dyDescent="0.15"/>
  <cols>
    <col min="1" max="1" width="16.625" style="60" customWidth="1"/>
    <col min="2" max="2" width="20" style="61" customWidth="1"/>
    <col min="3" max="6" width="16.625" style="61" customWidth="1"/>
    <col min="7" max="7" width="40.625" style="62" customWidth="1"/>
    <col min="8" max="8" width="40.625" style="63" customWidth="1"/>
    <col min="9" max="10" width="7.625" style="69" customWidth="1"/>
    <col min="11" max="16384" width="9" style="60"/>
  </cols>
  <sheetData>
    <row r="1" spans="1:18" ht="18" customHeight="1" x14ac:dyDescent="0.15">
      <c r="N1" s="126"/>
    </row>
    <row r="2" spans="1:18" s="122" customFormat="1" ht="18" customHeight="1" x14ac:dyDescent="0.15">
      <c r="A2" s="127" t="s">
        <v>121</v>
      </c>
      <c r="B2" s="125"/>
      <c r="C2" s="125"/>
      <c r="D2" s="125"/>
      <c r="E2" s="125"/>
      <c r="F2" s="125"/>
      <c r="G2" s="128"/>
      <c r="H2" s="128"/>
      <c r="I2" s="140" t="s">
        <v>4</v>
      </c>
      <c r="J2" s="141"/>
      <c r="N2" s="129"/>
    </row>
    <row r="3" spans="1:18" s="122" customFormat="1" ht="18" customHeight="1" x14ac:dyDescent="0.15">
      <c r="A3" s="123" t="s">
        <v>104</v>
      </c>
      <c r="B3" s="128"/>
      <c r="C3" s="124"/>
      <c r="D3" s="147"/>
      <c r="E3" s="147"/>
      <c r="F3" s="148"/>
      <c r="G3" s="149"/>
      <c r="H3" s="150"/>
      <c r="J3" s="131" t="s">
        <v>119</v>
      </c>
      <c r="N3" s="129"/>
    </row>
    <row r="4" spans="1:18" ht="11.25" customHeight="1" x14ac:dyDescent="0.15">
      <c r="A4" s="142" t="s">
        <v>0</v>
      </c>
      <c r="B4" s="145" t="s">
        <v>1</v>
      </c>
      <c r="C4" s="145" t="s">
        <v>2</v>
      </c>
      <c r="D4" s="152" t="s">
        <v>122</v>
      </c>
      <c r="E4" s="152" t="s">
        <v>123</v>
      </c>
      <c r="F4" s="152" t="s">
        <v>124</v>
      </c>
      <c r="G4" s="145" t="s">
        <v>105</v>
      </c>
      <c r="H4" s="145" t="s">
        <v>106</v>
      </c>
      <c r="I4" s="138" t="s">
        <v>117</v>
      </c>
      <c r="J4" s="138" t="s">
        <v>120</v>
      </c>
      <c r="N4" s="126"/>
    </row>
    <row r="5" spans="1:18" x14ac:dyDescent="0.15">
      <c r="A5" s="139"/>
      <c r="B5" s="146"/>
      <c r="C5" s="146"/>
      <c r="D5" s="152"/>
      <c r="E5" s="152"/>
      <c r="F5" s="152"/>
      <c r="G5" s="151"/>
      <c r="H5" s="151"/>
      <c r="I5" s="139"/>
      <c r="J5" s="139"/>
      <c r="N5" s="126"/>
    </row>
    <row r="6" spans="1:18" x14ac:dyDescent="0.15">
      <c r="A6" s="139"/>
      <c r="B6" s="146"/>
      <c r="C6" s="146"/>
      <c r="D6" s="152"/>
      <c r="E6" s="152"/>
      <c r="F6" s="152"/>
      <c r="G6" s="151"/>
      <c r="H6" s="151"/>
      <c r="I6" s="139"/>
      <c r="J6" s="139"/>
      <c r="N6" s="126"/>
    </row>
    <row r="7" spans="1:18" s="64" customFormat="1" ht="110.25" customHeight="1" x14ac:dyDescent="0.15">
      <c r="A7" s="65" t="s">
        <v>145</v>
      </c>
      <c r="B7" s="134" t="s">
        <v>135</v>
      </c>
      <c r="C7" s="136" t="s">
        <v>142</v>
      </c>
      <c r="D7" s="137">
        <v>0</v>
      </c>
      <c r="E7" s="137">
        <v>0</v>
      </c>
      <c r="F7" s="135">
        <v>100000</v>
      </c>
      <c r="G7" s="133" t="s">
        <v>146</v>
      </c>
      <c r="H7" s="133" t="s">
        <v>147</v>
      </c>
      <c r="I7" s="66" t="s">
        <v>139</v>
      </c>
      <c r="J7" s="132" t="s">
        <v>143</v>
      </c>
    </row>
    <row r="8" spans="1:18" s="64" customFormat="1" ht="162" customHeight="1" x14ac:dyDescent="0.15">
      <c r="A8" s="65" t="s">
        <v>125</v>
      </c>
      <c r="B8" s="134" t="s">
        <v>126</v>
      </c>
      <c r="C8" s="134" t="s">
        <v>151</v>
      </c>
      <c r="D8" s="137">
        <v>49048000</v>
      </c>
      <c r="E8" s="137">
        <v>30596224</v>
      </c>
      <c r="F8" s="135">
        <v>45935044</v>
      </c>
      <c r="G8" s="133" t="s">
        <v>127</v>
      </c>
      <c r="H8" s="133" t="s">
        <v>128</v>
      </c>
      <c r="I8" s="66" t="s">
        <v>129</v>
      </c>
      <c r="J8" s="66" t="s">
        <v>143</v>
      </c>
      <c r="K8" s="67"/>
      <c r="L8" s="67"/>
      <c r="M8" s="67"/>
      <c r="N8" s="67"/>
      <c r="O8" s="67"/>
      <c r="P8" s="67"/>
      <c r="Q8" s="67"/>
      <c r="R8" s="67"/>
    </row>
    <row r="9" spans="1:18" s="64" customFormat="1" ht="85.5" customHeight="1" x14ac:dyDescent="0.15">
      <c r="A9" s="65" t="s">
        <v>125</v>
      </c>
      <c r="B9" s="134" t="s">
        <v>130</v>
      </c>
      <c r="C9" s="134" t="s">
        <v>152</v>
      </c>
      <c r="D9" s="137">
        <v>800000</v>
      </c>
      <c r="E9" s="137">
        <v>704000</v>
      </c>
      <c r="F9" s="135">
        <v>512000</v>
      </c>
      <c r="G9" s="133" t="s">
        <v>148</v>
      </c>
      <c r="H9" s="133" t="s">
        <v>149</v>
      </c>
      <c r="I9" s="66" t="s">
        <v>141</v>
      </c>
      <c r="J9" s="66" t="s">
        <v>143</v>
      </c>
    </row>
    <row r="10" spans="1:18" s="64" customFormat="1" ht="74.25" customHeight="1" x14ac:dyDescent="0.15">
      <c r="A10" s="65" t="s">
        <v>131</v>
      </c>
      <c r="B10" s="134" t="s">
        <v>132</v>
      </c>
      <c r="C10" s="134" t="s">
        <v>134</v>
      </c>
      <c r="D10" s="137">
        <v>1500000</v>
      </c>
      <c r="E10" s="137">
        <v>1500000</v>
      </c>
      <c r="F10" s="135">
        <v>2500000</v>
      </c>
      <c r="G10" s="133" t="s">
        <v>136</v>
      </c>
      <c r="H10" s="133" t="s">
        <v>150</v>
      </c>
      <c r="I10" s="66" t="s">
        <v>140</v>
      </c>
      <c r="J10" s="132" t="s">
        <v>144</v>
      </c>
      <c r="K10" s="67"/>
      <c r="L10" s="67"/>
      <c r="M10" s="67"/>
      <c r="N10" s="67"/>
      <c r="O10" s="67"/>
      <c r="P10" s="67"/>
      <c r="Q10" s="67"/>
      <c r="R10" s="67"/>
    </row>
    <row r="11" spans="1:18" s="64" customFormat="1" ht="97.5" customHeight="1" x14ac:dyDescent="0.15">
      <c r="A11" s="65" t="s">
        <v>131</v>
      </c>
      <c r="B11" s="134" t="s">
        <v>133</v>
      </c>
      <c r="C11" s="134" t="s">
        <v>153</v>
      </c>
      <c r="D11" s="137">
        <v>980000</v>
      </c>
      <c r="E11" s="137">
        <v>250000</v>
      </c>
      <c r="F11" s="135">
        <v>247000</v>
      </c>
      <c r="G11" s="133" t="s">
        <v>137</v>
      </c>
      <c r="H11" s="133" t="s">
        <v>138</v>
      </c>
      <c r="I11" s="66" t="s">
        <v>140</v>
      </c>
      <c r="J11" s="132" t="s">
        <v>144</v>
      </c>
      <c r="K11" s="67"/>
      <c r="L11" s="67"/>
      <c r="M11" s="67"/>
      <c r="N11" s="67"/>
      <c r="O11" s="67"/>
      <c r="P11" s="67"/>
      <c r="Q11" s="67"/>
      <c r="R11" s="67"/>
    </row>
    <row r="12" spans="1:18" ht="39.950000000000003" customHeight="1" x14ac:dyDescent="0.15">
      <c r="A12" s="142" t="s">
        <v>118</v>
      </c>
      <c r="B12" s="143"/>
      <c r="C12" s="144"/>
      <c r="D12" s="130">
        <f>SUM(D8:D11)</f>
        <v>52328000</v>
      </c>
      <c r="E12" s="130">
        <f>SUM(E8:E11)</f>
        <v>33050224</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s>
  <mergeCells count="13">
    <mergeCell ref="J4:J6"/>
    <mergeCell ref="I2:J2"/>
    <mergeCell ref="A12:C12"/>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3:C1048576 B1:C11 A1:A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108" customWidth="1"/>
    <col min="3" max="3" width="14.5" style="108" customWidth="1"/>
    <col min="4" max="4" width="19" style="108" customWidth="1"/>
    <col min="5" max="6" width="15.875" style="68" customWidth="1"/>
    <col min="7" max="7" width="10.125" style="68" customWidth="1"/>
    <col min="8" max="9" width="17.375" style="68" bestFit="1" customWidth="1"/>
    <col min="10" max="10" width="16.125" style="68" customWidth="1"/>
    <col min="11" max="11" width="7.875" style="68" customWidth="1"/>
    <col min="12" max="13" width="18.875" style="68" bestFit="1" customWidth="1"/>
    <col min="14" max="250" width="9" style="68"/>
    <col min="251" max="251" width="2.375" style="68" customWidth="1"/>
    <col min="252" max="252" width="14.5" style="68" customWidth="1"/>
    <col min="253" max="254" width="15.875" style="68" customWidth="1"/>
    <col min="255" max="256" width="15.625" style="68" customWidth="1"/>
    <col min="257" max="257" width="15.375" style="68" customWidth="1"/>
    <col min="258" max="506" width="9" style="68"/>
    <col min="507" max="507" width="2.375" style="68" customWidth="1"/>
    <col min="508" max="508" width="14.5" style="68" customWidth="1"/>
    <col min="509" max="510" width="15.875" style="68" customWidth="1"/>
    <col min="511" max="512" width="15.625" style="68" customWidth="1"/>
    <col min="513" max="513" width="15.375" style="68" customWidth="1"/>
    <col min="514" max="762" width="9" style="68"/>
    <col min="763" max="763" width="2.375" style="68" customWidth="1"/>
    <col min="764" max="764" width="14.5" style="68" customWidth="1"/>
    <col min="765" max="766" width="15.875" style="68" customWidth="1"/>
    <col min="767" max="768" width="15.625" style="68" customWidth="1"/>
    <col min="769" max="769" width="15.375" style="68" customWidth="1"/>
    <col min="770" max="1018" width="9" style="68"/>
    <col min="1019" max="1019" width="2.375" style="68" customWidth="1"/>
    <col min="1020" max="1020" width="14.5" style="68" customWidth="1"/>
    <col min="1021" max="1022" width="15.875" style="68" customWidth="1"/>
    <col min="1023" max="1024" width="15.625" style="68" customWidth="1"/>
    <col min="1025" max="1025" width="15.375" style="68" customWidth="1"/>
    <col min="1026" max="1274" width="9" style="68"/>
    <col min="1275" max="1275" width="2.375" style="68" customWidth="1"/>
    <col min="1276" max="1276" width="14.5" style="68" customWidth="1"/>
    <col min="1277" max="1278" width="15.875" style="68" customWidth="1"/>
    <col min="1279" max="1280" width="15.625" style="68" customWidth="1"/>
    <col min="1281" max="1281" width="15.375" style="68" customWidth="1"/>
    <col min="1282" max="1530" width="9" style="68"/>
    <col min="1531" max="1531" width="2.375" style="68" customWidth="1"/>
    <col min="1532" max="1532" width="14.5" style="68" customWidth="1"/>
    <col min="1533" max="1534" width="15.875" style="68" customWidth="1"/>
    <col min="1535" max="1536" width="15.625" style="68" customWidth="1"/>
    <col min="1537" max="1537" width="15.375" style="68" customWidth="1"/>
    <col min="1538" max="1786" width="9" style="68"/>
    <col min="1787" max="1787" width="2.375" style="68" customWidth="1"/>
    <col min="1788" max="1788" width="14.5" style="68" customWidth="1"/>
    <col min="1789" max="1790" width="15.875" style="68" customWidth="1"/>
    <col min="1791" max="1792" width="15.625" style="68" customWidth="1"/>
    <col min="1793" max="1793" width="15.375" style="68" customWidth="1"/>
    <col min="1794" max="2042" width="9" style="68"/>
    <col min="2043" max="2043" width="2.375" style="68" customWidth="1"/>
    <col min="2044" max="2044" width="14.5" style="68" customWidth="1"/>
    <col min="2045" max="2046" width="15.875" style="68" customWidth="1"/>
    <col min="2047" max="2048" width="15.625" style="68" customWidth="1"/>
    <col min="2049" max="2049" width="15.375" style="68" customWidth="1"/>
    <col min="2050" max="2298" width="9" style="68"/>
    <col min="2299" max="2299" width="2.375" style="68" customWidth="1"/>
    <col min="2300" max="2300" width="14.5" style="68" customWidth="1"/>
    <col min="2301" max="2302" width="15.875" style="68" customWidth="1"/>
    <col min="2303" max="2304" width="15.625" style="68" customWidth="1"/>
    <col min="2305" max="2305" width="15.375" style="68" customWidth="1"/>
    <col min="2306" max="2554" width="9" style="68"/>
    <col min="2555" max="2555" width="2.375" style="68" customWidth="1"/>
    <col min="2556" max="2556" width="14.5" style="68" customWidth="1"/>
    <col min="2557" max="2558" width="15.875" style="68" customWidth="1"/>
    <col min="2559" max="2560" width="15.625" style="68" customWidth="1"/>
    <col min="2561" max="2561" width="15.375" style="68" customWidth="1"/>
    <col min="2562" max="2810" width="9" style="68"/>
    <col min="2811" max="2811" width="2.375" style="68" customWidth="1"/>
    <col min="2812" max="2812" width="14.5" style="68" customWidth="1"/>
    <col min="2813" max="2814" width="15.875" style="68" customWidth="1"/>
    <col min="2815" max="2816" width="15.625" style="68" customWidth="1"/>
    <col min="2817" max="2817" width="15.375" style="68" customWidth="1"/>
    <col min="2818" max="3066" width="9" style="68"/>
    <col min="3067" max="3067" width="2.375" style="68" customWidth="1"/>
    <col min="3068" max="3068" width="14.5" style="68" customWidth="1"/>
    <col min="3069" max="3070" width="15.875" style="68" customWidth="1"/>
    <col min="3071" max="3072" width="15.625" style="68" customWidth="1"/>
    <col min="3073" max="3073" width="15.375" style="68" customWidth="1"/>
    <col min="3074" max="3322" width="9" style="68"/>
    <col min="3323" max="3323" width="2.375" style="68" customWidth="1"/>
    <col min="3324" max="3324" width="14.5" style="68" customWidth="1"/>
    <col min="3325" max="3326" width="15.875" style="68" customWidth="1"/>
    <col min="3327" max="3328" width="15.625" style="68" customWidth="1"/>
    <col min="3329" max="3329" width="15.375" style="68" customWidth="1"/>
    <col min="3330" max="3578" width="9" style="68"/>
    <col min="3579" max="3579" width="2.375" style="68" customWidth="1"/>
    <col min="3580" max="3580" width="14.5" style="68" customWidth="1"/>
    <col min="3581" max="3582" width="15.875" style="68" customWidth="1"/>
    <col min="3583" max="3584" width="15.625" style="68" customWidth="1"/>
    <col min="3585" max="3585" width="15.375" style="68" customWidth="1"/>
    <col min="3586" max="3834" width="9" style="68"/>
    <col min="3835" max="3835" width="2.375" style="68" customWidth="1"/>
    <col min="3836" max="3836" width="14.5" style="68" customWidth="1"/>
    <col min="3837" max="3838" width="15.875" style="68" customWidth="1"/>
    <col min="3839" max="3840" width="15.625" style="68" customWidth="1"/>
    <col min="3841" max="3841" width="15.375" style="68" customWidth="1"/>
    <col min="3842" max="4090" width="9" style="68"/>
    <col min="4091" max="4091" width="2.375" style="68" customWidth="1"/>
    <col min="4092" max="4092" width="14.5" style="68" customWidth="1"/>
    <col min="4093" max="4094" width="15.875" style="68" customWidth="1"/>
    <col min="4095" max="4096" width="15.625" style="68" customWidth="1"/>
    <col min="4097" max="4097" width="15.375" style="68" customWidth="1"/>
    <col min="4098" max="4346" width="9" style="68"/>
    <col min="4347" max="4347" width="2.375" style="68" customWidth="1"/>
    <col min="4348" max="4348" width="14.5" style="68" customWidth="1"/>
    <col min="4349" max="4350" width="15.875" style="68" customWidth="1"/>
    <col min="4351" max="4352" width="15.625" style="68" customWidth="1"/>
    <col min="4353" max="4353" width="15.375" style="68" customWidth="1"/>
    <col min="4354" max="4602" width="9" style="68"/>
    <col min="4603" max="4603" width="2.375" style="68" customWidth="1"/>
    <col min="4604" max="4604" width="14.5" style="68" customWidth="1"/>
    <col min="4605" max="4606" width="15.875" style="68" customWidth="1"/>
    <col min="4607" max="4608" width="15.625" style="68" customWidth="1"/>
    <col min="4609" max="4609" width="15.375" style="68" customWidth="1"/>
    <col min="4610" max="4858" width="9" style="68"/>
    <col min="4859" max="4859" width="2.375" style="68" customWidth="1"/>
    <col min="4860" max="4860" width="14.5" style="68" customWidth="1"/>
    <col min="4861" max="4862" width="15.875" style="68" customWidth="1"/>
    <col min="4863" max="4864" width="15.625" style="68" customWidth="1"/>
    <col min="4865" max="4865" width="15.375" style="68" customWidth="1"/>
    <col min="4866" max="5114" width="9" style="68"/>
    <col min="5115" max="5115" width="2.375" style="68" customWidth="1"/>
    <col min="5116" max="5116" width="14.5" style="68" customWidth="1"/>
    <col min="5117" max="5118" width="15.875" style="68" customWidth="1"/>
    <col min="5119" max="5120" width="15.625" style="68" customWidth="1"/>
    <col min="5121" max="5121" width="15.375" style="68" customWidth="1"/>
    <col min="5122" max="5370" width="9" style="68"/>
    <col min="5371" max="5371" width="2.375" style="68" customWidth="1"/>
    <col min="5372" max="5372" width="14.5" style="68" customWidth="1"/>
    <col min="5373" max="5374" width="15.875" style="68" customWidth="1"/>
    <col min="5375" max="5376" width="15.625" style="68" customWidth="1"/>
    <col min="5377" max="5377" width="15.375" style="68" customWidth="1"/>
    <col min="5378" max="5626" width="9" style="68"/>
    <col min="5627" max="5627" width="2.375" style="68" customWidth="1"/>
    <col min="5628" max="5628" width="14.5" style="68" customWidth="1"/>
    <col min="5629" max="5630" width="15.875" style="68" customWidth="1"/>
    <col min="5631" max="5632" width="15.625" style="68" customWidth="1"/>
    <col min="5633" max="5633" width="15.375" style="68" customWidth="1"/>
    <col min="5634" max="5882" width="9" style="68"/>
    <col min="5883" max="5883" width="2.375" style="68" customWidth="1"/>
    <col min="5884" max="5884" width="14.5" style="68" customWidth="1"/>
    <col min="5885" max="5886" width="15.875" style="68" customWidth="1"/>
    <col min="5887" max="5888" width="15.625" style="68" customWidth="1"/>
    <col min="5889" max="5889" width="15.375" style="68" customWidth="1"/>
    <col min="5890" max="6138" width="9" style="68"/>
    <col min="6139" max="6139" width="2.375" style="68" customWidth="1"/>
    <col min="6140" max="6140" width="14.5" style="68" customWidth="1"/>
    <col min="6141" max="6142" width="15.875" style="68" customWidth="1"/>
    <col min="6143" max="6144" width="15.625" style="68" customWidth="1"/>
    <col min="6145" max="6145" width="15.375" style="68" customWidth="1"/>
    <col min="6146" max="6394" width="9" style="68"/>
    <col min="6395" max="6395" width="2.375" style="68" customWidth="1"/>
    <col min="6396" max="6396" width="14.5" style="68" customWidth="1"/>
    <col min="6397" max="6398" width="15.875" style="68" customWidth="1"/>
    <col min="6399" max="6400" width="15.625" style="68" customWidth="1"/>
    <col min="6401" max="6401" width="15.375" style="68" customWidth="1"/>
    <col min="6402" max="6650" width="9" style="68"/>
    <col min="6651" max="6651" width="2.375" style="68" customWidth="1"/>
    <col min="6652" max="6652" width="14.5" style="68" customWidth="1"/>
    <col min="6653" max="6654" width="15.875" style="68" customWidth="1"/>
    <col min="6655" max="6656" width="15.625" style="68" customWidth="1"/>
    <col min="6657" max="6657" width="15.375" style="68" customWidth="1"/>
    <col min="6658" max="6906" width="9" style="68"/>
    <col min="6907" max="6907" width="2.375" style="68" customWidth="1"/>
    <col min="6908" max="6908" width="14.5" style="68" customWidth="1"/>
    <col min="6909" max="6910" width="15.875" style="68" customWidth="1"/>
    <col min="6911" max="6912" width="15.625" style="68" customWidth="1"/>
    <col min="6913" max="6913" width="15.375" style="68" customWidth="1"/>
    <col min="6914" max="7162" width="9" style="68"/>
    <col min="7163" max="7163" width="2.375" style="68" customWidth="1"/>
    <col min="7164" max="7164" width="14.5" style="68" customWidth="1"/>
    <col min="7165" max="7166" width="15.875" style="68" customWidth="1"/>
    <col min="7167" max="7168" width="15.625" style="68" customWidth="1"/>
    <col min="7169" max="7169" width="15.375" style="68" customWidth="1"/>
    <col min="7170" max="7418" width="9" style="68"/>
    <col min="7419" max="7419" width="2.375" style="68" customWidth="1"/>
    <col min="7420" max="7420" width="14.5" style="68" customWidth="1"/>
    <col min="7421" max="7422" width="15.875" style="68" customWidth="1"/>
    <col min="7423" max="7424" width="15.625" style="68" customWidth="1"/>
    <col min="7425" max="7425" width="15.375" style="68" customWidth="1"/>
    <col min="7426" max="7674" width="9" style="68"/>
    <col min="7675" max="7675" width="2.375" style="68" customWidth="1"/>
    <col min="7676" max="7676" width="14.5" style="68" customWidth="1"/>
    <col min="7677" max="7678" width="15.875" style="68" customWidth="1"/>
    <col min="7679" max="7680" width="15.625" style="68" customWidth="1"/>
    <col min="7681" max="7681" width="15.375" style="68" customWidth="1"/>
    <col min="7682" max="7930" width="9" style="68"/>
    <col min="7931" max="7931" width="2.375" style="68" customWidth="1"/>
    <col min="7932" max="7932" width="14.5" style="68" customWidth="1"/>
    <col min="7933" max="7934" width="15.875" style="68" customWidth="1"/>
    <col min="7935" max="7936" width="15.625" style="68" customWidth="1"/>
    <col min="7937" max="7937" width="15.375" style="68" customWidth="1"/>
    <col min="7938" max="8186" width="9" style="68"/>
    <col min="8187" max="8187" width="2.375" style="68" customWidth="1"/>
    <col min="8188" max="8188" width="14.5" style="68" customWidth="1"/>
    <col min="8189" max="8190" width="15.875" style="68" customWidth="1"/>
    <col min="8191" max="8192" width="15.625" style="68" customWidth="1"/>
    <col min="8193" max="8193" width="15.375" style="68" customWidth="1"/>
    <col min="8194" max="8442" width="9" style="68"/>
    <col min="8443" max="8443" width="2.375" style="68" customWidth="1"/>
    <col min="8444" max="8444" width="14.5" style="68" customWidth="1"/>
    <col min="8445" max="8446" width="15.875" style="68" customWidth="1"/>
    <col min="8447" max="8448" width="15.625" style="68" customWidth="1"/>
    <col min="8449" max="8449" width="15.375" style="68" customWidth="1"/>
    <col min="8450" max="8698" width="9" style="68"/>
    <col min="8699" max="8699" width="2.375" style="68" customWidth="1"/>
    <col min="8700" max="8700" width="14.5" style="68" customWidth="1"/>
    <col min="8701" max="8702" width="15.875" style="68" customWidth="1"/>
    <col min="8703" max="8704" width="15.625" style="68" customWidth="1"/>
    <col min="8705" max="8705" width="15.375" style="68" customWidth="1"/>
    <col min="8706" max="8954" width="9" style="68"/>
    <col min="8955" max="8955" width="2.375" style="68" customWidth="1"/>
    <col min="8956" max="8956" width="14.5" style="68" customWidth="1"/>
    <col min="8957" max="8958" width="15.875" style="68" customWidth="1"/>
    <col min="8959" max="8960" width="15.625" style="68" customWidth="1"/>
    <col min="8961" max="8961" width="15.375" style="68" customWidth="1"/>
    <col min="8962" max="9210" width="9" style="68"/>
    <col min="9211" max="9211" width="2.375" style="68" customWidth="1"/>
    <col min="9212" max="9212" width="14.5" style="68" customWidth="1"/>
    <col min="9213" max="9214" width="15.875" style="68" customWidth="1"/>
    <col min="9215" max="9216" width="15.625" style="68" customWidth="1"/>
    <col min="9217" max="9217" width="15.375" style="68" customWidth="1"/>
    <col min="9218" max="9466" width="9" style="68"/>
    <col min="9467" max="9467" width="2.375" style="68" customWidth="1"/>
    <col min="9468" max="9468" width="14.5" style="68" customWidth="1"/>
    <col min="9469" max="9470" width="15.875" style="68" customWidth="1"/>
    <col min="9471" max="9472" width="15.625" style="68" customWidth="1"/>
    <col min="9473" max="9473" width="15.375" style="68" customWidth="1"/>
    <col min="9474" max="9722" width="9" style="68"/>
    <col min="9723" max="9723" width="2.375" style="68" customWidth="1"/>
    <col min="9724" max="9724" width="14.5" style="68" customWidth="1"/>
    <col min="9725" max="9726" width="15.875" style="68" customWidth="1"/>
    <col min="9727" max="9728" width="15.625" style="68" customWidth="1"/>
    <col min="9729" max="9729" width="15.375" style="68" customWidth="1"/>
    <col min="9730" max="9978" width="9" style="68"/>
    <col min="9979" max="9979" width="2.375" style="68" customWidth="1"/>
    <col min="9980" max="9980" width="14.5" style="68" customWidth="1"/>
    <col min="9981" max="9982" width="15.875" style="68" customWidth="1"/>
    <col min="9983" max="9984" width="15.625" style="68" customWidth="1"/>
    <col min="9985" max="9985" width="15.375" style="68" customWidth="1"/>
    <col min="9986" max="10234" width="9" style="68"/>
    <col min="10235" max="10235" width="2.375" style="68" customWidth="1"/>
    <col min="10236" max="10236" width="14.5" style="68" customWidth="1"/>
    <col min="10237" max="10238" width="15.875" style="68" customWidth="1"/>
    <col min="10239" max="10240" width="15.625" style="68" customWidth="1"/>
    <col min="10241" max="10241" width="15.375" style="68" customWidth="1"/>
    <col min="10242" max="10490" width="9" style="68"/>
    <col min="10491" max="10491" width="2.375" style="68" customWidth="1"/>
    <col min="10492" max="10492" width="14.5" style="68" customWidth="1"/>
    <col min="10493" max="10494" width="15.875" style="68" customWidth="1"/>
    <col min="10495" max="10496" width="15.625" style="68" customWidth="1"/>
    <col min="10497" max="10497" width="15.375" style="68" customWidth="1"/>
    <col min="10498" max="10746" width="9" style="68"/>
    <col min="10747" max="10747" width="2.375" style="68" customWidth="1"/>
    <col min="10748" max="10748" width="14.5" style="68" customWidth="1"/>
    <col min="10749" max="10750" width="15.875" style="68" customWidth="1"/>
    <col min="10751" max="10752" width="15.625" style="68" customWidth="1"/>
    <col min="10753" max="10753" width="15.375" style="68" customWidth="1"/>
    <col min="10754" max="11002" width="9" style="68"/>
    <col min="11003" max="11003" width="2.375" style="68" customWidth="1"/>
    <col min="11004" max="11004" width="14.5" style="68" customWidth="1"/>
    <col min="11005" max="11006" width="15.875" style="68" customWidth="1"/>
    <col min="11007" max="11008" width="15.625" style="68" customWidth="1"/>
    <col min="11009" max="11009" width="15.375" style="68" customWidth="1"/>
    <col min="11010" max="11258" width="9" style="68"/>
    <col min="11259" max="11259" width="2.375" style="68" customWidth="1"/>
    <col min="11260" max="11260" width="14.5" style="68" customWidth="1"/>
    <col min="11261" max="11262" width="15.875" style="68" customWidth="1"/>
    <col min="11263" max="11264" width="15.625" style="68" customWidth="1"/>
    <col min="11265" max="11265" width="15.375" style="68" customWidth="1"/>
    <col min="11266" max="11514" width="9" style="68"/>
    <col min="11515" max="11515" width="2.375" style="68" customWidth="1"/>
    <col min="11516" max="11516" width="14.5" style="68" customWidth="1"/>
    <col min="11517" max="11518" width="15.875" style="68" customWidth="1"/>
    <col min="11519" max="11520" width="15.625" style="68" customWidth="1"/>
    <col min="11521" max="11521" width="15.375" style="68" customWidth="1"/>
    <col min="11522" max="11770" width="9" style="68"/>
    <col min="11771" max="11771" width="2.375" style="68" customWidth="1"/>
    <col min="11772" max="11772" width="14.5" style="68" customWidth="1"/>
    <col min="11773" max="11774" width="15.875" style="68" customWidth="1"/>
    <col min="11775" max="11776" width="15.625" style="68" customWidth="1"/>
    <col min="11777" max="11777" width="15.375" style="68" customWidth="1"/>
    <col min="11778" max="12026" width="9" style="68"/>
    <col min="12027" max="12027" width="2.375" style="68" customWidth="1"/>
    <col min="12028" max="12028" width="14.5" style="68" customWidth="1"/>
    <col min="12029" max="12030" width="15.875" style="68" customWidth="1"/>
    <col min="12031" max="12032" width="15.625" style="68" customWidth="1"/>
    <col min="12033" max="12033" width="15.375" style="68" customWidth="1"/>
    <col min="12034" max="12282" width="9" style="68"/>
    <col min="12283" max="12283" width="2.375" style="68" customWidth="1"/>
    <col min="12284" max="12284" width="14.5" style="68" customWidth="1"/>
    <col min="12285" max="12286" width="15.875" style="68" customWidth="1"/>
    <col min="12287" max="12288" width="15.625" style="68" customWidth="1"/>
    <col min="12289" max="12289" width="15.375" style="68" customWidth="1"/>
    <col min="12290" max="12538" width="9" style="68"/>
    <col min="12539" max="12539" width="2.375" style="68" customWidth="1"/>
    <col min="12540" max="12540" width="14.5" style="68" customWidth="1"/>
    <col min="12541" max="12542" width="15.875" style="68" customWidth="1"/>
    <col min="12543" max="12544" width="15.625" style="68" customWidth="1"/>
    <col min="12545" max="12545" width="15.375" style="68" customWidth="1"/>
    <col min="12546" max="12794" width="9" style="68"/>
    <col min="12795" max="12795" width="2.375" style="68" customWidth="1"/>
    <col min="12796" max="12796" width="14.5" style="68" customWidth="1"/>
    <col min="12797" max="12798" width="15.875" style="68" customWidth="1"/>
    <col min="12799" max="12800" width="15.625" style="68" customWidth="1"/>
    <col min="12801" max="12801" width="15.375" style="68" customWidth="1"/>
    <col min="12802" max="13050" width="9" style="68"/>
    <col min="13051" max="13051" width="2.375" style="68" customWidth="1"/>
    <col min="13052" max="13052" width="14.5" style="68" customWidth="1"/>
    <col min="13053" max="13054" width="15.875" style="68" customWidth="1"/>
    <col min="13055" max="13056" width="15.625" style="68" customWidth="1"/>
    <col min="13057" max="13057" width="15.375" style="68" customWidth="1"/>
    <col min="13058" max="13306" width="9" style="68"/>
    <col min="13307" max="13307" width="2.375" style="68" customWidth="1"/>
    <col min="13308" max="13308" width="14.5" style="68" customWidth="1"/>
    <col min="13309" max="13310" width="15.875" style="68" customWidth="1"/>
    <col min="13311" max="13312" width="15.625" style="68" customWidth="1"/>
    <col min="13313" max="13313" width="15.375" style="68" customWidth="1"/>
    <col min="13314" max="13562" width="9" style="68"/>
    <col min="13563" max="13563" width="2.375" style="68" customWidth="1"/>
    <col min="13564" max="13564" width="14.5" style="68" customWidth="1"/>
    <col min="13565" max="13566" width="15.875" style="68" customWidth="1"/>
    <col min="13567" max="13568" width="15.625" style="68" customWidth="1"/>
    <col min="13569" max="13569" width="15.375" style="68" customWidth="1"/>
    <col min="13570" max="13818" width="9" style="68"/>
    <col min="13819" max="13819" width="2.375" style="68" customWidth="1"/>
    <col min="13820" max="13820" width="14.5" style="68" customWidth="1"/>
    <col min="13821" max="13822" width="15.875" style="68" customWidth="1"/>
    <col min="13823" max="13824" width="15.625" style="68" customWidth="1"/>
    <col min="13825" max="13825" width="15.375" style="68" customWidth="1"/>
    <col min="13826" max="14074" width="9" style="68"/>
    <col min="14075" max="14075" width="2.375" style="68" customWidth="1"/>
    <col min="14076" max="14076" width="14.5" style="68" customWidth="1"/>
    <col min="14077" max="14078" width="15.875" style="68" customWidth="1"/>
    <col min="14079" max="14080" width="15.625" style="68" customWidth="1"/>
    <col min="14081" max="14081" width="15.375" style="68" customWidth="1"/>
    <col min="14082" max="14330" width="9" style="68"/>
    <col min="14331" max="14331" width="2.375" style="68" customWidth="1"/>
    <col min="14332" max="14332" width="14.5" style="68" customWidth="1"/>
    <col min="14333" max="14334" width="15.875" style="68" customWidth="1"/>
    <col min="14335" max="14336" width="15.625" style="68" customWidth="1"/>
    <col min="14337" max="14337" width="15.375" style="68" customWidth="1"/>
    <col min="14338" max="14586" width="9" style="68"/>
    <col min="14587" max="14587" width="2.375" style="68" customWidth="1"/>
    <col min="14588" max="14588" width="14.5" style="68" customWidth="1"/>
    <col min="14589" max="14590" width="15.875" style="68" customWidth="1"/>
    <col min="14591" max="14592" width="15.625" style="68" customWidth="1"/>
    <col min="14593" max="14593" width="15.375" style="68" customWidth="1"/>
    <col min="14594" max="14842" width="9" style="68"/>
    <col min="14843" max="14843" width="2.375" style="68" customWidth="1"/>
    <col min="14844" max="14844" width="14.5" style="68" customWidth="1"/>
    <col min="14845" max="14846" width="15.875" style="68" customWidth="1"/>
    <col min="14847" max="14848" width="15.625" style="68" customWidth="1"/>
    <col min="14849" max="14849" width="15.375" style="68" customWidth="1"/>
    <col min="14850" max="15098" width="9" style="68"/>
    <col min="15099" max="15099" width="2.375" style="68" customWidth="1"/>
    <col min="15100" max="15100" width="14.5" style="68" customWidth="1"/>
    <col min="15101" max="15102" width="15.875" style="68" customWidth="1"/>
    <col min="15103" max="15104" width="15.625" style="68" customWidth="1"/>
    <col min="15105" max="15105" width="15.375" style="68" customWidth="1"/>
    <col min="15106" max="15354" width="9" style="68"/>
    <col min="15355" max="15355" width="2.375" style="68" customWidth="1"/>
    <col min="15356" max="15356" width="14.5" style="68" customWidth="1"/>
    <col min="15357" max="15358" width="15.875" style="68" customWidth="1"/>
    <col min="15359" max="15360" width="15.625" style="68" customWidth="1"/>
    <col min="15361" max="15361" width="15.375" style="68" customWidth="1"/>
    <col min="15362" max="15610" width="9" style="68"/>
    <col min="15611" max="15611" width="2.375" style="68" customWidth="1"/>
    <col min="15612" max="15612" width="14.5" style="68" customWidth="1"/>
    <col min="15613" max="15614" width="15.875" style="68" customWidth="1"/>
    <col min="15615" max="15616" width="15.625" style="68" customWidth="1"/>
    <col min="15617" max="15617" width="15.375" style="68" customWidth="1"/>
    <col min="15618" max="15866" width="9" style="68"/>
    <col min="15867" max="15867" width="2.375" style="68" customWidth="1"/>
    <col min="15868" max="15868" width="14.5" style="68" customWidth="1"/>
    <col min="15869" max="15870" width="15.875" style="68" customWidth="1"/>
    <col min="15871" max="15872" width="15.625" style="68" customWidth="1"/>
    <col min="15873" max="15873" width="15.375" style="68" customWidth="1"/>
    <col min="15874" max="16122" width="9" style="68"/>
    <col min="16123" max="16123" width="2.375" style="68" customWidth="1"/>
    <col min="16124" max="16124" width="14.5" style="68" customWidth="1"/>
    <col min="16125" max="16126" width="15.875" style="68" customWidth="1"/>
    <col min="16127" max="16128" width="15.625" style="68" customWidth="1"/>
    <col min="16129" max="16129" width="15.375" style="68" customWidth="1"/>
    <col min="16130" max="16384" width="9" style="68"/>
  </cols>
  <sheetData>
    <row r="1" spans="1:13" x14ac:dyDescent="0.15">
      <c r="A1" s="167" t="s">
        <v>89</v>
      </c>
      <c r="B1" s="167"/>
      <c r="C1" s="167"/>
      <c r="D1" s="167"/>
      <c r="E1" s="167"/>
      <c r="F1" s="167"/>
      <c r="G1" s="167"/>
      <c r="H1" s="167"/>
      <c r="I1" s="167"/>
      <c r="J1" s="167"/>
      <c r="K1" s="167"/>
      <c r="L1" s="167"/>
      <c r="M1" s="167"/>
    </row>
    <row r="2" spans="1:13" ht="14.25" thickBot="1" x14ac:dyDescent="0.2">
      <c r="E2" s="109"/>
      <c r="F2" s="110"/>
      <c r="G2" s="109"/>
      <c r="H2" s="109"/>
      <c r="I2" s="109"/>
      <c r="J2" s="109"/>
      <c r="K2" s="109"/>
      <c r="L2" s="110"/>
      <c r="M2" s="110"/>
    </row>
    <row r="3" spans="1:13" ht="14.25" thickBot="1" x14ac:dyDescent="0.2">
      <c r="A3" s="168"/>
      <c r="B3" s="169"/>
      <c r="C3" s="170"/>
      <c r="D3" s="71" t="s">
        <v>99</v>
      </c>
      <c r="E3" s="72" t="s">
        <v>100</v>
      </c>
      <c r="F3" s="73" t="s">
        <v>90</v>
      </c>
      <c r="G3" s="74" t="s">
        <v>91</v>
      </c>
      <c r="H3" s="71" t="s">
        <v>101</v>
      </c>
      <c r="I3" s="72" t="s">
        <v>101</v>
      </c>
      <c r="J3" s="73" t="s">
        <v>90</v>
      </c>
      <c r="K3" s="74" t="s">
        <v>91</v>
      </c>
      <c r="L3" s="73" t="s">
        <v>102</v>
      </c>
      <c r="M3" s="73" t="s">
        <v>103</v>
      </c>
    </row>
    <row r="4" spans="1:13" x14ac:dyDescent="0.15">
      <c r="A4" s="171" t="s">
        <v>4</v>
      </c>
      <c r="B4" s="172"/>
      <c r="C4" s="173"/>
      <c r="D4" s="75" t="e">
        <f t="shared" ref="D4:I4" si="0">SUM(D5:D10,D35:D42)</f>
        <v>#REF!</v>
      </c>
      <c r="E4" s="76" t="e">
        <f t="shared" si="0"/>
        <v>#REF!</v>
      </c>
      <c r="F4" s="77">
        <f t="shared" si="0"/>
        <v>30857929</v>
      </c>
      <c r="G4" s="78" t="e">
        <f t="shared" si="0"/>
        <v>#REF!</v>
      </c>
      <c r="H4" s="75" t="e">
        <f t="shared" si="0"/>
        <v>#REF!</v>
      </c>
      <c r="I4" s="76" t="e">
        <f t="shared" si="0"/>
        <v>#REF!</v>
      </c>
      <c r="J4" s="78">
        <f>L4+M4</f>
        <v>33727476</v>
      </c>
      <c r="K4" s="78" t="e">
        <f>SUM(K5:K10,K35:K42)</f>
        <v>#REF!</v>
      </c>
      <c r="L4" s="77">
        <f>SUM(L5:L10,L35:L42)</f>
        <v>2970154</v>
      </c>
      <c r="M4" s="77">
        <f>SUM(M5:M10,M35:M42)</f>
        <v>30757322</v>
      </c>
    </row>
    <row r="5" spans="1:13" x14ac:dyDescent="0.15">
      <c r="A5" s="111"/>
      <c r="B5" s="174" t="s">
        <v>51</v>
      </c>
      <c r="C5" s="175"/>
      <c r="D5" s="79" t="e">
        <f>SUMIF(補助金支出一覧!#REF!,$B5,補助金支出一覧!#REF!)</f>
        <v>#REF!</v>
      </c>
      <c r="E5" s="80" t="e">
        <f>ROUND(D5/1000,1)</f>
        <v>#REF!</v>
      </c>
      <c r="F5" s="81">
        <v>2446626</v>
      </c>
      <c r="G5" s="82" t="e">
        <f>E5-F5</f>
        <v>#REF!</v>
      </c>
      <c r="H5" s="79" t="e">
        <f>SUMIF(補助金支出一覧!#REF!,$B5,補助金支出一覧!#REF!)</f>
        <v>#REF!</v>
      </c>
      <c r="I5" s="80" t="e">
        <f>ROUND(H5/1000,1)</f>
        <v>#REF!</v>
      </c>
      <c r="J5" s="82">
        <f>L5+M5+15000</f>
        <v>2380447</v>
      </c>
      <c r="K5" s="82" t="e">
        <f>I5-J5</f>
        <v>#REF!</v>
      </c>
      <c r="L5" s="81">
        <v>4000</v>
      </c>
      <c r="M5" s="81">
        <v>2361447</v>
      </c>
    </row>
    <row r="6" spans="1:13" x14ac:dyDescent="0.15">
      <c r="A6" s="112"/>
      <c r="B6" s="159" t="s">
        <v>53</v>
      </c>
      <c r="C6" s="153"/>
      <c r="D6" s="79" t="e">
        <f>SUMIF(補助金支出一覧!#REF!,$B6,補助金支出一覧!#REF!)</f>
        <v>#REF!</v>
      </c>
      <c r="E6" s="83" t="e">
        <f>ROUND(D6/1000,1)</f>
        <v>#REF!</v>
      </c>
      <c r="F6" s="81">
        <v>740</v>
      </c>
      <c r="G6" s="82" t="e">
        <f>E6-F6</f>
        <v>#REF!</v>
      </c>
      <c r="H6" s="79" t="e">
        <f>SUMIF(補助金支出一覧!#REF!,$B6,補助金支出一覧!#REF!)</f>
        <v>#REF!</v>
      </c>
      <c r="I6" s="83" t="e">
        <f>ROUND(H6/1000,1)</f>
        <v>#REF!</v>
      </c>
      <c r="J6" s="82">
        <f>L6+M6</f>
        <v>180</v>
      </c>
      <c r="K6" s="82" t="e">
        <f>I6-J6</f>
        <v>#REF!</v>
      </c>
      <c r="L6" s="81">
        <v>0</v>
      </c>
      <c r="M6" s="81">
        <v>180</v>
      </c>
    </row>
    <row r="7" spans="1:13" x14ac:dyDescent="0.15">
      <c r="A7" s="112"/>
      <c r="B7" s="159" t="s">
        <v>54</v>
      </c>
      <c r="C7" s="153"/>
      <c r="D7" s="79" t="e">
        <f>SUMIF(補助金支出一覧!#REF!,$B7,補助金支出一覧!#REF!)</f>
        <v>#REF!</v>
      </c>
      <c r="E7" s="83" t="e">
        <f>ROUND(D7/1000,1)</f>
        <v>#REF!</v>
      </c>
      <c r="F7" s="81">
        <v>18502</v>
      </c>
      <c r="G7" s="82" t="e">
        <f>E7-F7</f>
        <v>#REF!</v>
      </c>
      <c r="H7" s="79" t="e">
        <f>SUMIF(補助金支出一覧!#REF!,$B7,補助金支出一覧!#REF!)</f>
        <v>#REF!</v>
      </c>
      <c r="I7" s="83" t="e">
        <f>ROUND(H7/1000,1)</f>
        <v>#REF!</v>
      </c>
      <c r="J7" s="82">
        <f>L7+M7</f>
        <v>187236</v>
      </c>
      <c r="K7" s="82" t="e">
        <f>I7-J7</f>
        <v>#REF!</v>
      </c>
      <c r="L7" s="81">
        <v>0</v>
      </c>
      <c r="M7" s="81">
        <v>187236</v>
      </c>
    </row>
    <row r="8" spans="1:13" x14ac:dyDescent="0.15">
      <c r="A8" s="160"/>
      <c r="B8" s="159" t="s">
        <v>55</v>
      </c>
      <c r="C8" s="153"/>
      <c r="D8" s="79" t="e">
        <f>SUMIF(補助金支出一覧!#REF!,$B8,補助金支出一覧!#REF!)</f>
        <v>#REF!</v>
      </c>
      <c r="E8" s="83" t="e">
        <f>ROUND(D8/1000,1)</f>
        <v>#REF!</v>
      </c>
      <c r="F8" s="81">
        <v>1563024</v>
      </c>
      <c r="G8" s="82" t="e">
        <f>E8-F8</f>
        <v>#REF!</v>
      </c>
      <c r="H8" s="79" t="e">
        <f>SUMIF(補助金支出一覧!#REF!,$B8,補助金支出一覧!#REF!)</f>
        <v>#REF!</v>
      </c>
      <c r="I8" s="83" t="e">
        <f>ROUND(H8/1000,1)</f>
        <v>#REF!</v>
      </c>
      <c r="J8" s="82">
        <f>L8+M8-15000</f>
        <v>1779022</v>
      </c>
      <c r="K8" s="82" t="e">
        <f>I8-J8</f>
        <v>#REF!</v>
      </c>
      <c r="L8" s="81">
        <v>13000</v>
      </c>
      <c r="M8" s="81">
        <v>1781022</v>
      </c>
    </row>
    <row r="9" spans="1:13" ht="14.25" thickBot="1" x14ac:dyDescent="0.2">
      <c r="A9" s="160"/>
      <c r="B9" s="159" t="s">
        <v>50</v>
      </c>
      <c r="C9" s="153"/>
      <c r="D9" s="79" t="e">
        <f>SUMIF(補助金支出一覧!#REF!,$B9,補助金支出一覧!#REF!)</f>
        <v>#REF!</v>
      </c>
      <c r="E9" s="83" t="e">
        <f>ROUND(D9/1000,1)</f>
        <v>#REF!</v>
      </c>
      <c r="F9" s="81">
        <v>10000</v>
      </c>
      <c r="G9" s="82" t="e">
        <f>E9-F9</f>
        <v>#REF!</v>
      </c>
      <c r="H9" s="79" t="e">
        <f>SUMIF(補助金支出一覧!#REF!,$B9,補助金支出一覧!#REF!)</f>
        <v>#REF!</v>
      </c>
      <c r="I9" s="83" t="e">
        <f>ROUND(H9/1000,1)</f>
        <v>#REF!</v>
      </c>
      <c r="J9" s="82">
        <f>L9+M9</f>
        <v>0</v>
      </c>
      <c r="K9" s="82" t="e">
        <f>I9-J9</f>
        <v>#REF!</v>
      </c>
      <c r="L9" s="81">
        <v>0</v>
      </c>
      <c r="M9" s="81">
        <v>0</v>
      </c>
    </row>
    <row r="10" spans="1:13" x14ac:dyDescent="0.15">
      <c r="A10" s="161"/>
      <c r="B10" s="153" t="s">
        <v>62</v>
      </c>
      <c r="C10" s="154"/>
      <c r="D10" s="84" t="e">
        <f t="shared" ref="D10:J10" si="1">SUM(D11:D34)</f>
        <v>#REF!</v>
      </c>
      <c r="E10" s="85" t="e">
        <f t="shared" si="1"/>
        <v>#REF!</v>
      </c>
      <c r="F10" s="86">
        <f t="shared" si="1"/>
        <v>1063777</v>
      </c>
      <c r="G10" s="86" t="e">
        <f t="shared" si="1"/>
        <v>#REF!</v>
      </c>
      <c r="H10" s="75" t="e">
        <f t="shared" si="1"/>
        <v>#REF!</v>
      </c>
      <c r="I10" s="85" t="e">
        <f t="shared" si="1"/>
        <v>#REF!</v>
      </c>
      <c r="J10" s="86">
        <f t="shared" si="1"/>
        <v>963654</v>
      </c>
      <c r="K10" s="86" t="e">
        <f>SUM(K11:K34)</f>
        <v>#REF!</v>
      </c>
      <c r="L10" s="86">
        <f>SUM(L11:L34)</f>
        <v>149319</v>
      </c>
      <c r="M10" s="86">
        <f>SUM(M11:M34)</f>
        <v>814335</v>
      </c>
    </row>
    <row r="11" spans="1:13" x14ac:dyDescent="0.15">
      <c r="A11" s="161"/>
      <c r="B11" s="164"/>
      <c r="C11" s="113" t="s">
        <v>63</v>
      </c>
      <c r="D11" s="79" t="e">
        <f>SUMIF(補助金支出一覧!#REF!,$C11,補助金支出一覧!#REF!)</f>
        <v>#REF!</v>
      </c>
      <c r="E11" s="80" t="e">
        <f t="shared" ref="E11:E42" si="2">ROUND(D11/1000,1)</f>
        <v>#REF!</v>
      </c>
      <c r="F11" s="81">
        <v>184006</v>
      </c>
      <c r="G11" s="82" t="e">
        <f t="shared" ref="G11:G42" si="3">E11-F11</f>
        <v>#REF!</v>
      </c>
      <c r="H11" s="79" t="e">
        <f>SUMIF(補助金支出一覧!#REF!,$C11,補助金支出一覧!#REF!)</f>
        <v>#REF!</v>
      </c>
      <c r="I11" s="83" t="e">
        <f>ROUND(H11/1000,1)</f>
        <v>#REF!</v>
      </c>
      <c r="J11" s="82">
        <f t="shared" ref="J11:J42" si="4">L11+M11</f>
        <v>54659</v>
      </c>
      <c r="K11" s="82" t="e">
        <f t="shared" ref="K11:K42" si="5">I11-J11</f>
        <v>#REF!</v>
      </c>
      <c r="L11" s="81">
        <v>10600</v>
      </c>
      <c r="M11" s="81">
        <v>44059</v>
      </c>
    </row>
    <row r="12" spans="1:13" x14ac:dyDescent="0.15">
      <c r="A12" s="161"/>
      <c r="B12" s="165"/>
      <c r="C12" s="113" t="s">
        <v>73</v>
      </c>
      <c r="D12" s="79" t="e">
        <f>SUMIF(補助金支出一覧!#REF!,$C12,補助金支出一覧!#REF!)</f>
        <v>#REF!</v>
      </c>
      <c r="E12" s="83" t="e">
        <f t="shared" si="2"/>
        <v>#REF!</v>
      </c>
      <c r="F12" s="81">
        <v>23063</v>
      </c>
      <c r="G12" s="82" t="e">
        <f t="shared" si="3"/>
        <v>#REF!</v>
      </c>
      <c r="H12" s="79" t="e">
        <f>SUMIF(補助金支出一覧!#REF!,$C12,補助金支出一覧!#REF!)</f>
        <v>#REF!</v>
      </c>
      <c r="I12" s="83" t="e">
        <f t="shared" ref="I12:I34" si="6">ROUND(H12/1000,1)</f>
        <v>#REF!</v>
      </c>
      <c r="J12" s="82">
        <f t="shared" si="4"/>
        <v>35413</v>
      </c>
      <c r="K12" s="82" t="e">
        <f t="shared" si="5"/>
        <v>#REF!</v>
      </c>
      <c r="L12" s="81">
        <v>10600</v>
      </c>
      <c r="M12" s="81">
        <v>24813</v>
      </c>
    </row>
    <row r="13" spans="1:13" x14ac:dyDescent="0.15">
      <c r="A13" s="161"/>
      <c r="B13" s="165"/>
      <c r="C13" s="113" t="s">
        <v>64</v>
      </c>
      <c r="D13" s="79" t="e">
        <f>SUMIF(補助金支出一覧!#REF!,$C13,補助金支出一覧!#REF!)</f>
        <v>#REF!</v>
      </c>
      <c r="E13" s="83" t="e">
        <f t="shared" si="2"/>
        <v>#REF!</v>
      </c>
      <c r="F13" s="81">
        <v>20938</v>
      </c>
      <c r="G13" s="82" t="e">
        <f t="shared" si="3"/>
        <v>#REF!</v>
      </c>
      <c r="H13" s="79" t="e">
        <f>SUMIF(補助金支出一覧!#REF!,$C13,補助金支出一覧!#REF!)</f>
        <v>#REF!</v>
      </c>
      <c r="I13" s="83" t="e">
        <f t="shared" si="6"/>
        <v>#REF!</v>
      </c>
      <c r="J13" s="82">
        <f t="shared" si="4"/>
        <v>21654</v>
      </c>
      <c r="K13" s="82" t="e">
        <f t="shared" si="5"/>
        <v>#REF!</v>
      </c>
      <c r="L13" s="81">
        <v>5300</v>
      </c>
      <c r="M13" s="81">
        <v>16354</v>
      </c>
    </row>
    <row r="14" spans="1:13" x14ac:dyDescent="0.15">
      <c r="A14" s="161"/>
      <c r="B14" s="165"/>
      <c r="C14" s="113" t="s">
        <v>65</v>
      </c>
      <c r="D14" s="79" t="e">
        <f>SUMIF(補助金支出一覧!#REF!,$C14,補助金支出一覧!#REF!)</f>
        <v>#REF!</v>
      </c>
      <c r="E14" s="83" t="e">
        <f t="shared" si="2"/>
        <v>#REF!</v>
      </c>
      <c r="F14" s="81">
        <v>22974</v>
      </c>
      <c r="G14" s="82" t="e">
        <f t="shared" si="3"/>
        <v>#REF!</v>
      </c>
      <c r="H14" s="79" t="e">
        <f>SUMIF(補助金支出一覧!#REF!,$C14,補助金支出一覧!#REF!)</f>
        <v>#REF!</v>
      </c>
      <c r="I14" s="83" t="e">
        <f t="shared" si="6"/>
        <v>#REF!</v>
      </c>
      <c r="J14" s="82">
        <f t="shared" si="4"/>
        <v>22219</v>
      </c>
      <c r="K14" s="82" t="e">
        <f t="shared" si="5"/>
        <v>#REF!</v>
      </c>
      <c r="L14" s="81">
        <v>6890</v>
      </c>
      <c r="M14" s="81">
        <v>15329</v>
      </c>
    </row>
    <row r="15" spans="1:13" x14ac:dyDescent="0.15">
      <c r="A15" s="161"/>
      <c r="B15" s="165"/>
      <c r="C15" s="113" t="s">
        <v>74</v>
      </c>
      <c r="D15" s="79" t="e">
        <f>SUMIF(補助金支出一覧!#REF!,$C15,補助金支出一覧!#REF!)</f>
        <v>#REF!</v>
      </c>
      <c r="E15" s="83" t="e">
        <f t="shared" si="2"/>
        <v>#REF!</v>
      </c>
      <c r="F15" s="81">
        <v>59938</v>
      </c>
      <c r="G15" s="82" t="e">
        <f t="shared" si="3"/>
        <v>#REF!</v>
      </c>
      <c r="H15" s="79" t="e">
        <f>SUMIF(補助金支出一覧!#REF!,$C15,補助金支出一覧!#REF!)</f>
        <v>#REF!</v>
      </c>
      <c r="I15" s="83" t="e">
        <f t="shared" si="6"/>
        <v>#REF!</v>
      </c>
      <c r="J15" s="82">
        <f t="shared" si="4"/>
        <v>61084</v>
      </c>
      <c r="K15" s="82" t="e">
        <f t="shared" si="5"/>
        <v>#REF!</v>
      </c>
      <c r="L15" s="81">
        <v>2230</v>
      </c>
      <c r="M15" s="81">
        <v>58854</v>
      </c>
    </row>
    <row r="16" spans="1:13" x14ac:dyDescent="0.15">
      <c r="A16" s="161"/>
      <c r="B16" s="165"/>
      <c r="C16" s="113" t="s">
        <v>66</v>
      </c>
      <c r="D16" s="79" t="e">
        <f>SUMIF(補助金支出一覧!#REF!,$C16,補助金支出一覧!#REF!)</f>
        <v>#REF!</v>
      </c>
      <c r="E16" s="83" t="e">
        <f t="shared" si="2"/>
        <v>#REF!</v>
      </c>
      <c r="F16" s="81">
        <v>24388</v>
      </c>
      <c r="G16" s="82" t="e">
        <f t="shared" si="3"/>
        <v>#REF!</v>
      </c>
      <c r="H16" s="79" t="e">
        <f>SUMIF(補助金支出一覧!#REF!,$C16,補助金支出一覧!#REF!)</f>
        <v>#REF!</v>
      </c>
      <c r="I16" s="83" t="e">
        <f t="shared" si="6"/>
        <v>#REF!</v>
      </c>
      <c r="J16" s="82">
        <f t="shared" si="4"/>
        <v>24268</v>
      </c>
      <c r="K16" s="82" t="e">
        <f t="shared" si="5"/>
        <v>#REF!</v>
      </c>
      <c r="L16" s="81">
        <v>0</v>
      </c>
      <c r="M16" s="81">
        <v>24268</v>
      </c>
    </row>
    <row r="17" spans="1:13" x14ac:dyDescent="0.15">
      <c r="A17" s="161"/>
      <c r="B17" s="165"/>
      <c r="C17" s="113" t="s">
        <v>67</v>
      </c>
      <c r="D17" s="79" t="e">
        <f>SUMIF(補助金支出一覧!#REF!,$C17,補助金支出一覧!#REF!)</f>
        <v>#REF!</v>
      </c>
      <c r="E17" s="83" t="e">
        <f t="shared" si="2"/>
        <v>#REF!</v>
      </c>
      <c r="F17" s="81">
        <v>32203</v>
      </c>
      <c r="G17" s="82" t="e">
        <f t="shared" si="3"/>
        <v>#REF!</v>
      </c>
      <c r="H17" s="79" t="e">
        <f>SUMIF(補助金支出一覧!#REF!,$C17,補助金支出一覧!#REF!)</f>
        <v>#REF!</v>
      </c>
      <c r="I17" s="83" t="e">
        <f t="shared" si="6"/>
        <v>#REF!</v>
      </c>
      <c r="J17" s="82">
        <f t="shared" si="4"/>
        <v>37648</v>
      </c>
      <c r="K17" s="82" t="e">
        <f t="shared" si="5"/>
        <v>#REF!</v>
      </c>
      <c r="L17" s="81">
        <v>8520</v>
      </c>
      <c r="M17" s="81">
        <v>29128</v>
      </c>
    </row>
    <row r="18" spans="1:13" x14ac:dyDescent="0.15">
      <c r="A18" s="161"/>
      <c r="B18" s="165"/>
      <c r="C18" s="113" t="s">
        <v>92</v>
      </c>
      <c r="D18" s="79" t="e">
        <f>SUMIF(補助金支出一覧!#REF!,$C18,補助金支出一覧!#REF!)</f>
        <v>#REF!</v>
      </c>
      <c r="E18" s="83" t="e">
        <f t="shared" si="2"/>
        <v>#REF!</v>
      </c>
      <c r="F18" s="81">
        <v>113</v>
      </c>
      <c r="G18" s="82" t="e">
        <f t="shared" si="3"/>
        <v>#REF!</v>
      </c>
      <c r="H18" s="79" t="e">
        <f>SUMIF(補助金支出一覧!#REF!,$C18,補助金支出一覧!#REF!)</f>
        <v>#REF!</v>
      </c>
      <c r="I18" s="83" t="e">
        <f t="shared" si="6"/>
        <v>#REF!</v>
      </c>
      <c r="J18" s="82">
        <f t="shared" si="4"/>
        <v>3835</v>
      </c>
      <c r="K18" s="82" t="e">
        <f t="shared" si="5"/>
        <v>#REF!</v>
      </c>
      <c r="L18" s="81">
        <v>3835</v>
      </c>
      <c r="M18" s="81">
        <v>0</v>
      </c>
    </row>
    <row r="19" spans="1:13" x14ac:dyDescent="0.15">
      <c r="A19" s="161"/>
      <c r="B19" s="165"/>
      <c r="C19" s="113" t="s">
        <v>75</v>
      </c>
      <c r="D19" s="79" t="e">
        <f>SUMIF(補助金支出一覧!#REF!,$C19,補助金支出一覧!#REF!)</f>
        <v>#REF!</v>
      </c>
      <c r="E19" s="83" t="e">
        <f t="shared" si="2"/>
        <v>#REF!</v>
      </c>
      <c r="F19" s="81">
        <v>19832</v>
      </c>
      <c r="G19" s="82" t="e">
        <f t="shared" si="3"/>
        <v>#REF!</v>
      </c>
      <c r="H19" s="79" t="e">
        <f>SUMIF(補助金支出一覧!#REF!,$C19,補助金支出一覧!#REF!)</f>
        <v>#REF!</v>
      </c>
      <c r="I19" s="83" t="e">
        <f t="shared" si="6"/>
        <v>#REF!</v>
      </c>
      <c r="J19" s="82">
        <f t="shared" si="4"/>
        <v>15696</v>
      </c>
      <c r="K19" s="82" t="e">
        <f t="shared" si="5"/>
        <v>#REF!</v>
      </c>
      <c r="L19" s="81">
        <v>0</v>
      </c>
      <c r="M19" s="81">
        <v>15696</v>
      </c>
    </row>
    <row r="20" spans="1:13" x14ac:dyDescent="0.15">
      <c r="A20" s="161"/>
      <c r="B20" s="165"/>
      <c r="C20" s="113" t="s">
        <v>76</v>
      </c>
      <c r="D20" s="79" t="e">
        <f>SUMIF(補助金支出一覧!#REF!,$C20,補助金支出一覧!#REF!)</f>
        <v>#REF!</v>
      </c>
      <c r="E20" s="83" t="e">
        <f t="shared" si="2"/>
        <v>#REF!</v>
      </c>
      <c r="F20" s="81">
        <v>20242</v>
      </c>
      <c r="G20" s="82" t="e">
        <f t="shared" si="3"/>
        <v>#REF!</v>
      </c>
      <c r="H20" s="79" t="e">
        <f>SUMIF(補助金支出一覧!#REF!,$C20,補助金支出一覧!#REF!)</f>
        <v>#REF!</v>
      </c>
      <c r="I20" s="83" t="e">
        <f t="shared" si="6"/>
        <v>#REF!</v>
      </c>
      <c r="J20" s="82">
        <f t="shared" si="4"/>
        <v>18833</v>
      </c>
      <c r="K20" s="82" t="e">
        <f t="shared" si="5"/>
        <v>#REF!</v>
      </c>
      <c r="L20" s="81">
        <v>0</v>
      </c>
      <c r="M20" s="81">
        <v>18833</v>
      </c>
    </row>
    <row r="21" spans="1:13" x14ac:dyDescent="0.15">
      <c r="A21" s="161"/>
      <c r="B21" s="165"/>
      <c r="C21" s="113" t="s">
        <v>77</v>
      </c>
      <c r="D21" s="79" t="e">
        <f>SUMIF(補助金支出一覧!#REF!,$C21,補助金支出一覧!#REF!)</f>
        <v>#REF!</v>
      </c>
      <c r="E21" s="83" t="e">
        <f t="shared" si="2"/>
        <v>#REF!</v>
      </c>
      <c r="F21" s="81">
        <v>36691</v>
      </c>
      <c r="G21" s="82" t="e">
        <f t="shared" si="3"/>
        <v>#REF!</v>
      </c>
      <c r="H21" s="79" t="e">
        <f>SUMIF(補助金支出一覧!#REF!,$C21,補助金支出一覧!#REF!)</f>
        <v>#REF!</v>
      </c>
      <c r="I21" s="83" t="e">
        <f t="shared" si="6"/>
        <v>#REF!</v>
      </c>
      <c r="J21" s="82">
        <f t="shared" si="4"/>
        <v>47273</v>
      </c>
      <c r="K21" s="82" t="e">
        <f t="shared" si="5"/>
        <v>#REF!</v>
      </c>
      <c r="L21" s="81">
        <v>9540</v>
      </c>
      <c r="M21" s="81">
        <v>37733</v>
      </c>
    </row>
    <row r="22" spans="1:13" x14ac:dyDescent="0.15">
      <c r="A22" s="161"/>
      <c r="B22" s="165"/>
      <c r="C22" s="113" t="s">
        <v>78</v>
      </c>
      <c r="D22" s="79" t="e">
        <f>SUMIF(補助金支出一覧!#REF!,$C22,補助金支出一覧!#REF!)</f>
        <v>#REF!</v>
      </c>
      <c r="E22" s="83" t="e">
        <f t="shared" si="2"/>
        <v>#REF!</v>
      </c>
      <c r="F22" s="81">
        <v>58812</v>
      </c>
      <c r="G22" s="82" t="e">
        <f t="shared" si="3"/>
        <v>#REF!</v>
      </c>
      <c r="H22" s="79" t="e">
        <f>SUMIF(補助金支出一覧!#REF!,$C22,補助金支出一覧!#REF!)</f>
        <v>#REF!</v>
      </c>
      <c r="I22" s="83" t="e">
        <f t="shared" si="6"/>
        <v>#REF!</v>
      </c>
      <c r="J22" s="82">
        <f t="shared" si="4"/>
        <v>60855</v>
      </c>
      <c r="K22" s="82" t="e">
        <f t="shared" si="5"/>
        <v>#REF!</v>
      </c>
      <c r="L22" s="81">
        <v>15900</v>
      </c>
      <c r="M22" s="81">
        <v>44955</v>
      </c>
    </row>
    <row r="23" spans="1:13" x14ac:dyDescent="0.15">
      <c r="A23" s="161"/>
      <c r="B23" s="165"/>
      <c r="C23" s="113" t="s">
        <v>83</v>
      </c>
      <c r="D23" s="79" t="e">
        <f>SUMIF(補助金支出一覧!#REF!,$C23,補助金支出一覧!#REF!)</f>
        <v>#REF!</v>
      </c>
      <c r="E23" s="83" t="e">
        <f t="shared" si="2"/>
        <v>#REF!</v>
      </c>
      <c r="F23" s="81">
        <v>91621</v>
      </c>
      <c r="G23" s="82" t="e">
        <f t="shared" si="3"/>
        <v>#REF!</v>
      </c>
      <c r="H23" s="79" t="e">
        <f>SUMIF(補助金支出一覧!#REF!,$C23,補助金支出一覧!#REF!)</f>
        <v>#REF!</v>
      </c>
      <c r="I23" s="83" t="e">
        <f t="shared" si="6"/>
        <v>#REF!</v>
      </c>
      <c r="J23" s="82">
        <f t="shared" si="4"/>
        <v>97971</v>
      </c>
      <c r="K23" s="82" t="e">
        <f t="shared" si="5"/>
        <v>#REF!</v>
      </c>
      <c r="L23" s="81">
        <v>21200</v>
      </c>
      <c r="M23" s="81">
        <v>76771</v>
      </c>
    </row>
    <row r="24" spans="1:13" x14ac:dyDescent="0.15">
      <c r="A24" s="161"/>
      <c r="B24" s="165"/>
      <c r="C24" s="113" t="s">
        <v>79</v>
      </c>
      <c r="D24" s="79" t="e">
        <f>SUMIF(補助金支出一覧!#REF!,$C24,補助金支出一覧!#REF!)</f>
        <v>#REF!</v>
      </c>
      <c r="E24" s="83" t="e">
        <f t="shared" si="2"/>
        <v>#REF!</v>
      </c>
      <c r="F24" s="81">
        <v>28800</v>
      </c>
      <c r="G24" s="82" t="e">
        <f t="shared" si="3"/>
        <v>#REF!</v>
      </c>
      <c r="H24" s="79" t="e">
        <f>SUMIF(補助金支出一覧!#REF!,$C24,補助金支出一覧!#REF!)</f>
        <v>#REF!</v>
      </c>
      <c r="I24" s="83" t="e">
        <f t="shared" si="6"/>
        <v>#REF!</v>
      </c>
      <c r="J24" s="82">
        <f t="shared" si="4"/>
        <v>18400</v>
      </c>
      <c r="K24" s="82" t="e">
        <f t="shared" si="5"/>
        <v>#REF!</v>
      </c>
      <c r="L24" s="81">
        <v>0</v>
      </c>
      <c r="M24" s="81">
        <v>18400</v>
      </c>
    </row>
    <row r="25" spans="1:13" x14ac:dyDescent="0.15">
      <c r="A25" s="161"/>
      <c r="B25" s="165"/>
      <c r="C25" s="113" t="s">
        <v>68</v>
      </c>
      <c r="D25" s="79" t="e">
        <f>SUMIF(補助金支出一覧!#REF!,$C25,補助金支出一覧!#REF!)</f>
        <v>#REF!</v>
      </c>
      <c r="E25" s="83" t="e">
        <f t="shared" si="2"/>
        <v>#REF!</v>
      </c>
      <c r="F25" s="81">
        <v>43764</v>
      </c>
      <c r="G25" s="82" t="e">
        <f t="shared" si="3"/>
        <v>#REF!</v>
      </c>
      <c r="H25" s="79" t="e">
        <f>SUMIF(補助金支出一覧!#REF!,$C25,補助金支出一覧!#REF!)</f>
        <v>#REF!</v>
      </c>
      <c r="I25" s="83" t="e">
        <f t="shared" si="6"/>
        <v>#REF!</v>
      </c>
      <c r="J25" s="82">
        <f t="shared" si="4"/>
        <v>40763</v>
      </c>
      <c r="K25" s="82" t="e">
        <f t="shared" si="5"/>
        <v>#REF!</v>
      </c>
      <c r="L25" s="81">
        <v>5300</v>
      </c>
      <c r="M25" s="81">
        <v>35463</v>
      </c>
    </row>
    <row r="26" spans="1:13" x14ac:dyDescent="0.15">
      <c r="A26" s="161"/>
      <c r="B26" s="165"/>
      <c r="C26" s="113" t="s">
        <v>69</v>
      </c>
      <c r="D26" s="79" t="e">
        <f>SUMIF(補助金支出一覧!#REF!,$C26,補助金支出一覧!#REF!)</f>
        <v>#REF!</v>
      </c>
      <c r="E26" s="83" t="e">
        <f t="shared" si="2"/>
        <v>#REF!</v>
      </c>
      <c r="F26" s="81">
        <v>27439</v>
      </c>
      <c r="G26" s="82" t="e">
        <f t="shared" si="3"/>
        <v>#REF!</v>
      </c>
      <c r="H26" s="79" t="e">
        <f>SUMIF(補助金支出一覧!#REF!,$C26,補助金支出一覧!#REF!)</f>
        <v>#REF!</v>
      </c>
      <c r="I26" s="83" t="e">
        <f t="shared" si="6"/>
        <v>#REF!</v>
      </c>
      <c r="J26" s="82">
        <f t="shared" si="4"/>
        <v>26317</v>
      </c>
      <c r="K26" s="82" t="e">
        <f t="shared" si="5"/>
        <v>#REF!</v>
      </c>
      <c r="L26" s="81">
        <v>2120</v>
      </c>
      <c r="M26" s="81">
        <v>24197</v>
      </c>
    </row>
    <row r="27" spans="1:13" x14ac:dyDescent="0.15">
      <c r="A27" s="161"/>
      <c r="B27" s="165"/>
      <c r="C27" s="113" t="s">
        <v>80</v>
      </c>
      <c r="D27" s="79" t="e">
        <f>SUMIF(補助金支出一覧!#REF!,$C27,補助金支出一覧!#REF!)</f>
        <v>#REF!</v>
      </c>
      <c r="E27" s="83" t="e">
        <f t="shared" si="2"/>
        <v>#REF!</v>
      </c>
      <c r="F27" s="81">
        <v>49440</v>
      </c>
      <c r="G27" s="82" t="e">
        <f t="shared" si="3"/>
        <v>#REF!</v>
      </c>
      <c r="H27" s="79" t="e">
        <f>SUMIF(補助金支出一覧!#REF!,$C27,補助金支出一覧!#REF!)</f>
        <v>#REF!</v>
      </c>
      <c r="I27" s="83" t="e">
        <f t="shared" si="6"/>
        <v>#REF!</v>
      </c>
      <c r="J27" s="82">
        <f t="shared" si="4"/>
        <v>46598</v>
      </c>
      <c r="K27" s="82" t="e">
        <f t="shared" si="5"/>
        <v>#REF!</v>
      </c>
      <c r="L27" s="81">
        <v>1802</v>
      </c>
      <c r="M27" s="81">
        <v>44796</v>
      </c>
    </row>
    <row r="28" spans="1:13" x14ac:dyDescent="0.15">
      <c r="A28" s="161"/>
      <c r="B28" s="165"/>
      <c r="C28" s="113" t="s">
        <v>81</v>
      </c>
      <c r="D28" s="79" t="e">
        <f>SUMIF(補助金支出一覧!#REF!,$C28,補助金支出一覧!#REF!)</f>
        <v>#REF!</v>
      </c>
      <c r="E28" s="83" t="e">
        <f t="shared" si="2"/>
        <v>#REF!</v>
      </c>
      <c r="F28" s="81">
        <v>31350</v>
      </c>
      <c r="G28" s="82" t="e">
        <f t="shared" si="3"/>
        <v>#REF!</v>
      </c>
      <c r="H28" s="79" t="e">
        <f>SUMIF(補助金支出一覧!#REF!,$C28,補助金支出一覧!#REF!)</f>
        <v>#REF!</v>
      </c>
      <c r="I28" s="83" t="e">
        <f t="shared" si="6"/>
        <v>#REF!</v>
      </c>
      <c r="J28" s="82">
        <f t="shared" si="4"/>
        <v>38599</v>
      </c>
      <c r="K28" s="82" t="e">
        <f t="shared" si="5"/>
        <v>#REF!</v>
      </c>
      <c r="L28" s="81">
        <v>5300</v>
      </c>
      <c r="M28" s="81">
        <v>33299</v>
      </c>
    </row>
    <row r="29" spans="1:13" x14ac:dyDescent="0.15">
      <c r="A29" s="161"/>
      <c r="B29" s="165"/>
      <c r="C29" s="113" t="s">
        <v>70</v>
      </c>
      <c r="D29" s="79" t="e">
        <f>SUMIF(補助金支出一覧!#REF!,$C29,補助金支出一覧!#REF!)</f>
        <v>#REF!</v>
      </c>
      <c r="E29" s="83" t="e">
        <f t="shared" si="2"/>
        <v>#REF!</v>
      </c>
      <c r="F29" s="81">
        <v>25966</v>
      </c>
      <c r="G29" s="82" t="e">
        <f t="shared" si="3"/>
        <v>#REF!</v>
      </c>
      <c r="H29" s="79" t="e">
        <f>SUMIF(補助金支出一覧!#REF!,$C29,補助金支出一覧!#REF!)</f>
        <v>#REF!</v>
      </c>
      <c r="I29" s="83" t="e">
        <f t="shared" si="6"/>
        <v>#REF!</v>
      </c>
      <c r="J29" s="82">
        <f t="shared" si="4"/>
        <v>23000</v>
      </c>
      <c r="K29" s="82" t="e">
        <f t="shared" si="5"/>
        <v>#REF!</v>
      </c>
      <c r="L29" s="81">
        <v>0</v>
      </c>
      <c r="M29" s="81">
        <v>23000</v>
      </c>
    </row>
    <row r="30" spans="1:13" x14ac:dyDescent="0.15">
      <c r="A30" s="161"/>
      <c r="B30" s="165"/>
      <c r="C30" s="113" t="s">
        <v>71</v>
      </c>
      <c r="D30" s="79" t="e">
        <f>SUMIF(補助金支出一覧!#REF!,$C30,補助金支出一覧!#REF!)</f>
        <v>#REF!</v>
      </c>
      <c r="E30" s="83" t="e">
        <f t="shared" si="2"/>
        <v>#REF!</v>
      </c>
      <c r="F30" s="81">
        <v>40162</v>
      </c>
      <c r="G30" s="82" t="e">
        <f t="shared" si="3"/>
        <v>#REF!</v>
      </c>
      <c r="H30" s="79" t="e">
        <f>SUMIF(補助金支出一覧!#REF!,$C30,補助金支出一覧!#REF!)</f>
        <v>#REF!</v>
      </c>
      <c r="I30" s="83" t="e">
        <f t="shared" si="6"/>
        <v>#REF!</v>
      </c>
      <c r="J30" s="82">
        <f t="shared" si="4"/>
        <v>50797</v>
      </c>
      <c r="K30" s="82" t="e">
        <f t="shared" si="5"/>
        <v>#REF!</v>
      </c>
      <c r="L30" s="81">
        <v>10600</v>
      </c>
      <c r="M30" s="81">
        <v>40197</v>
      </c>
    </row>
    <row r="31" spans="1:13" x14ac:dyDescent="0.15">
      <c r="A31" s="161"/>
      <c r="B31" s="165"/>
      <c r="C31" s="113" t="s">
        <v>87</v>
      </c>
      <c r="D31" s="79" t="e">
        <f>SUMIF(補助金支出一覧!#REF!,$C31,補助金支出一覧!#REF!)</f>
        <v>#REF!</v>
      </c>
      <c r="E31" s="87" t="e">
        <f t="shared" si="2"/>
        <v>#REF!</v>
      </c>
      <c r="F31" s="88">
        <v>42470</v>
      </c>
      <c r="G31" s="82" t="e">
        <f t="shared" si="3"/>
        <v>#REF!</v>
      </c>
      <c r="H31" s="79" t="e">
        <f>SUMIF(補助金支出一覧!#REF!,$C31,補助金支出一覧!#REF!)</f>
        <v>#REF!</v>
      </c>
      <c r="I31" s="83" t="e">
        <f t="shared" si="6"/>
        <v>#REF!</v>
      </c>
      <c r="J31" s="82">
        <f t="shared" si="4"/>
        <v>47584</v>
      </c>
      <c r="K31" s="82" t="e">
        <f t="shared" si="5"/>
        <v>#REF!</v>
      </c>
      <c r="L31" s="88">
        <v>7300</v>
      </c>
      <c r="M31" s="81">
        <v>40284</v>
      </c>
    </row>
    <row r="32" spans="1:13" x14ac:dyDescent="0.15">
      <c r="A32" s="161"/>
      <c r="B32" s="165"/>
      <c r="C32" s="113" t="s">
        <v>88</v>
      </c>
      <c r="D32" s="79" t="e">
        <f>SUMIF(補助金支出一覧!#REF!,$C32,補助金支出一覧!#REF!)</f>
        <v>#REF!</v>
      </c>
      <c r="E32" s="83" t="e">
        <f t="shared" si="2"/>
        <v>#REF!</v>
      </c>
      <c r="F32" s="81">
        <v>45766</v>
      </c>
      <c r="G32" s="82" t="e">
        <f t="shared" si="3"/>
        <v>#REF!</v>
      </c>
      <c r="H32" s="79" t="e">
        <f>SUMIF(補助金支出一覧!#REF!,$C32,補助金支出一覧!#REF!)</f>
        <v>#REF!</v>
      </c>
      <c r="I32" s="83" t="e">
        <f t="shared" si="6"/>
        <v>#REF!</v>
      </c>
      <c r="J32" s="82">
        <f t="shared" si="4"/>
        <v>45222</v>
      </c>
      <c r="K32" s="82" t="e">
        <f t="shared" si="5"/>
        <v>#REF!</v>
      </c>
      <c r="L32" s="81">
        <v>0</v>
      </c>
      <c r="M32" s="81">
        <v>45222</v>
      </c>
    </row>
    <row r="33" spans="1:13" x14ac:dyDescent="0.15">
      <c r="A33" s="161"/>
      <c r="B33" s="165"/>
      <c r="C33" s="113" t="s">
        <v>72</v>
      </c>
      <c r="D33" s="79" t="e">
        <f>SUMIF(補助金支出一覧!#REF!,$C33,補助金支出一覧!#REF!)</f>
        <v>#REF!</v>
      </c>
      <c r="E33" s="83" t="e">
        <f t="shared" si="2"/>
        <v>#REF!</v>
      </c>
      <c r="F33" s="81">
        <v>52402</v>
      </c>
      <c r="G33" s="82" t="e">
        <f t="shared" si="3"/>
        <v>#REF!</v>
      </c>
      <c r="H33" s="79" t="e">
        <f>SUMIF(補助金支出一覧!#REF!,$C33,補助金支出一覧!#REF!)</f>
        <v>#REF!</v>
      </c>
      <c r="I33" s="83" t="e">
        <f t="shared" si="6"/>
        <v>#REF!</v>
      </c>
      <c r="J33" s="82">
        <f t="shared" si="4"/>
        <v>63782</v>
      </c>
      <c r="K33" s="82" t="e">
        <f t="shared" si="5"/>
        <v>#REF!</v>
      </c>
      <c r="L33" s="81">
        <v>11682</v>
      </c>
      <c r="M33" s="81">
        <v>52100</v>
      </c>
    </row>
    <row r="34" spans="1:13" x14ac:dyDescent="0.15">
      <c r="A34" s="161"/>
      <c r="B34" s="166"/>
      <c r="C34" s="113" t="s">
        <v>82</v>
      </c>
      <c r="D34" s="79" t="e">
        <f>SUMIF(補助金支出一覧!#REF!,$C34,補助金支出一覧!#REF!)</f>
        <v>#REF!</v>
      </c>
      <c r="E34" s="83" t="e">
        <f t="shared" si="2"/>
        <v>#REF!</v>
      </c>
      <c r="F34" s="81">
        <v>81397</v>
      </c>
      <c r="G34" s="82" t="e">
        <f t="shared" si="3"/>
        <v>#REF!</v>
      </c>
      <c r="H34" s="79" t="e">
        <f>SUMIF(補助金支出一覧!#REF!,$C34,補助金支出一覧!#REF!)</f>
        <v>#REF!</v>
      </c>
      <c r="I34" s="83" t="e">
        <f t="shared" si="6"/>
        <v>#REF!</v>
      </c>
      <c r="J34" s="82">
        <f t="shared" si="4"/>
        <v>61184</v>
      </c>
      <c r="K34" s="82" t="e">
        <f t="shared" si="5"/>
        <v>#REF!</v>
      </c>
      <c r="L34" s="81">
        <v>10600</v>
      </c>
      <c r="M34" s="81">
        <v>50584</v>
      </c>
    </row>
    <row r="35" spans="1:13" x14ac:dyDescent="0.15">
      <c r="A35" s="161"/>
      <c r="B35" s="153" t="s">
        <v>56</v>
      </c>
      <c r="C35" s="154"/>
      <c r="D35" s="79" t="e">
        <f>SUMIF(補助金支出一覧!#REF!,$B35,補助金支出一覧!#REF!)</f>
        <v>#REF!</v>
      </c>
      <c r="E35" s="83" t="e">
        <f t="shared" si="2"/>
        <v>#REF!</v>
      </c>
      <c r="F35" s="81">
        <v>8071923</v>
      </c>
      <c r="G35" s="82" t="e">
        <f t="shared" si="3"/>
        <v>#REF!</v>
      </c>
      <c r="H35" s="79" t="e">
        <f>SUMIF(補助金支出一覧!#REF!,$B35,補助金支出一覧!#REF!)</f>
        <v>#REF!</v>
      </c>
      <c r="I35" s="83" t="e">
        <f t="shared" ref="I35:I42" si="7">ROUND(H35/1000,1)</f>
        <v>#REF!</v>
      </c>
      <c r="J35" s="82">
        <f t="shared" si="4"/>
        <v>8111302</v>
      </c>
      <c r="K35" s="82" t="e">
        <f t="shared" si="5"/>
        <v>#REF!</v>
      </c>
      <c r="L35" s="81">
        <v>2361443</v>
      </c>
      <c r="M35" s="81">
        <v>5749859</v>
      </c>
    </row>
    <row r="36" spans="1:13" x14ac:dyDescent="0.15">
      <c r="A36" s="161"/>
      <c r="B36" s="153" t="s">
        <v>57</v>
      </c>
      <c r="C36" s="154"/>
      <c r="D36" s="79" t="e">
        <f>SUMIF(補助金支出一覧!#REF!,$B36,補助金支出一覧!#REF!)</f>
        <v>#REF!</v>
      </c>
      <c r="E36" s="83" t="e">
        <f t="shared" si="2"/>
        <v>#REF!</v>
      </c>
      <c r="F36" s="81">
        <v>133245</v>
      </c>
      <c r="G36" s="82" t="e">
        <f t="shared" si="3"/>
        <v>#REF!</v>
      </c>
      <c r="H36" s="79" t="e">
        <f>SUMIF(補助金支出一覧!#REF!,$B36,補助金支出一覧!#REF!)</f>
        <v>#REF!</v>
      </c>
      <c r="I36" s="83" t="e">
        <f t="shared" si="7"/>
        <v>#REF!</v>
      </c>
      <c r="J36" s="82">
        <f t="shared" si="4"/>
        <v>351810</v>
      </c>
      <c r="K36" s="82" t="e">
        <f t="shared" si="5"/>
        <v>#REF!</v>
      </c>
      <c r="L36" s="81">
        <v>0</v>
      </c>
      <c r="M36" s="81">
        <v>351810</v>
      </c>
    </row>
    <row r="37" spans="1:13" x14ac:dyDescent="0.15">
      <c r="A37" s="161"/>
      <c r="B37" s="153" t="s">
        <v>93</v>
      </c>
      <c r="C37" s="154"/>
      <c r="D37" s="79" t="e">
        <f>SUMIF(補助金支出一覧!#REF!,$B37,補助金支出一覧!#REF!)</f>
        <v>#REF!</v>
      </c>
      <c r="E37" s="83" t="e">
        <f t="shared" si="2"/>
        <v>#REF!</v>
      </c>
      <c r="F37" s="81">
        <v>9949507</v>
      </c>
      <c r="G37" s="82" t="e">
        <f t="shared" si="3"/>
        <v>#REF!</v>
      </c>
      <c r="H37" s="79" t="e">
        <f>SUMIF(補助金支出一覧!#REF!,$B37,補助金支出一覧!#REF!)</f>
        <v>#REF!</v>
      </c>
      <c r="I37" s="83" t="e">
        <f t="shared" si="7"/>
        <v>#REF!</v>
      </c>
      <c r="J37" s="82">
        <f t="shared" si="4"/>
        <v>10834634</v>
      </c>
      <c r="K37" s="82" t="e">
        <f t="shared" si="5"/>
        <v>#REF!</v>
      </c>
      <c r="L37" s="81">
        <v>53388</v>
      </c>
      <c r="M37" s="81">
        <v>10781246</v>
      </c>
    </row>
    <row r="38" spans="1:13" x14ac:dyDescent="0.15">
      <c r="A38" s="161"/>
      <c r="B38" s="153" t="s">
        <v>58</v>
      </c>
      <c r="C38" s="154"/>
      <c r="D38" s="79" t="e">
        <f>SUMIF(補助金支出一覧!#REF!,$B38,補助金支出一覧!#REF!)</f>
        <v>#REF!</v>
      </c>
      <c r="E38" s="83" t="e">
        <f t="shared" si="2"/>
        <v>#REF!</v>
      </c>
      <c r="F38" s="81">
        <v>21290</v>
      </c>
      <c r="G38" s="82" t="e">
        <f t="shared" si="3"/>
        <v>#REF!</v>
      </c>
      <c r="H38" s="79" t="e">
        <f>SUMIF(補助金支出一覧!#REF!,$B38,補助金支出一覧!#REF!)</f>
        <v>#REF!</v>
      </c>
      <c r="I38" s="83" t="e">
        <f t="shared" si="7"/>
        <v>#REF!</v>
      </c>
      <c r="J38" s="82">
        <f t="shared" si="4"/>
        <v>159924</v>
      </c>
      <c r="K38" s="82" t="e">
        <f t="shared" si="5"/>
        <v>#REF!</v>
      </c>
      <c r="L38" s="81">
        <v>0</v>
      </c>
      <c r="M38" s="81">
        <v>159924</v>
      </c>
    </row>
    <row r="39" spans="1:13" x14ac:dyDescent="0.15">
      <c r="A39" s="161"/>
      <c r="B39" s="153" t="s">
        <v>94</v>
      </c>
      <c r="C39" s="154"/>
      <c r="D39" s="79" t="e">
        <f>SUMIF(補助金支出一覧!#REF!,$B39,補助金支出一覧!#REF!)</f>
        <v>#REF!</v>
      </c>
      <c r="E39" s="83" t="e">
        <f t="shared" si="2"/>
        <v>#REF!</v>
      </c>
      <c r="F39" s="81">
        <v>4577283</v>
      </c>
      <c r="G39" s="82" t="e">
        <f t="shared" si="3"/>
        <v>#REF!</v>
      </c>
      <c r="H39" s="79" t="e">
        <f>SUMIF(補助金支出一覧!#REF!,$B39,補助金支出一覧!#REF!)</f>
        <v>#REF!</v>
      </c>
      <c r="I39" s="83" t="e">
        <f t="shared" si="7"/>
        <v>#REF!</v>
      </c>
      <c r="J39" s="82">
        <f t="shared" si="4"/>
        <v>5729410</v>
      </c>
      <c r="K39" s="82" t="e">
        <f t="shared" si="5"/>
        <v>#REF!</v>
      </c>
      <c r="L39" s="81">
        <v>253666</v>
      </c>
      <c r="M39" s="81">
        <v>5475744</v>
      </c>
    </row>
    <row r="40" spans="1:13" x14ac:dyDescent="0.15">
      <c r="A40" s="161"/>
      <c r="B40" s="153" t="s">
        <v>59</v>
      </c>
      <c r="C40" s="154"/>
      <c r="D40" s="79" t="e">
        <f>SUMIF(補助金支出一覧!#REF!,$B40,補助金支出一覧!#REF!)</f>
        <v>#REF!</v>
      </c>
      <c r="E40" s="83" t="e">
        <f t="shared" si="2"/>
        <v>#REF!</v>
      </c>
      <c r="F40" s="81">
        <v>16908</v>
      </c>
      <c r="G40" s="82" t="e">
        <f t="shared" si="3"/>
        <v>#REF!</v>
      </c>
      <c r="H40" s="79" t="e">
        <f>SUMIF(補助金支出一覧!#REF!,$B40,補助金支出一覧!#REF!)</f>
        <v>#REF!</v>
      </c>
      <c r="I40" s="83" t="e">
        <f t="shared" si="7"/>
        <v>#REF!</v>
      </c>
      <c r="J40" s="82">
        <f t="shared" si="4"/>
        <v>11133</v>
      </c>
      <c r="K40" s="82" t="e">
        <f t="shared" si="5"/>
        <v>#REF!</v>
      </c>
      <c r="L40" s="81">
        <v>0</v>
      </c>
      <c r="M40" s="81">
        <v>11133</v>
      </c>
    </row>
    <row r="41" spans="1:13" x14ac:dyDescent="0.15">
      <c r="A41" s="162"/>
      <c r="B41" s="153" t="s">
        <v>60</v>
      </c>
      <c r="C41" s="154"/>
      <c r="D41" s="79" t="e">
        <f>SUMIF(補助金支出一覧!#REF!,$B41,補助金支出一覧!#REF!)</f>
        <v>#REF!</v>
      </c>
      <c r="E41" s="83" t="e">
        <f t="shared" si="2"/>
        <v>#REF!</v>
      </c>
      <c r="F41" s="81">
        <v>0</v>
      </c>
      <c r="G41" s="82" t="e">
        <f t="shared" si="3"/>
        <v>#REF!</v>
      </c>
      <c r="H41" s="79" t="e">
        <f>SUMIF(補助金支出一覧!#REF!,$B41,補助金支出一覧!#REF!)</f>
        <v>#REF!</v>
      </c>
      <c r="I41" s="83" t="e">
        <f t="shared" si="7"/>
        <v>#REF!</v>
      </c>
      <c r="J41" s="82">
        <f t="shared" si="4"/>
        <v>0</v>
      </c>
      <c r="K41" s="82" t="e">
        <f t="shared" si="5"/>
        <v>#REF!</v>
      </c>
      <c r="L41" s="81">
        <v>0</v>
      </c>
      <c r="M41" s="81"/>
    </row>
    <row r="42" spans="1:13" ht="14.25" thickBot="1" x14ac:dyDescent="0.2">
      <c r="A42" s="163"/>
      <c r="B42" s="155" t="s">
        <v>61</v>
      </c>
      <c r="C42" s="156"/>
      <c r="D42" s="79" t="e">
        <f>SUMIF(補助金支出一覧!#REF!,$B42,補助金支出一覧!#REF!)</f>
        <v>#REF!</v>
      </c>
      <c r="E42" s="80" t="e">
        <f t="shared" si="2"/>
        <v>#REF!</v>
      </c>
      <c r="F42" s="89">
        <v>2985104</v>
      </c>
      <c r="G42" s="82" t="e">
        <f t="shared" si="3"/>
        <v>#REF!</v>
      </c>
      <c r="H42" s="79" t="e">
        <f>SUMIF(補助金支出一覧!#REF!,$B42,補助金支出一覧!#REF!)</f>
        <v>#REF!</v>
      </c>
      <c r="I42" s="83" t="e">
        <f t="shared" si="7"/>
        <v>#REF!</v>
      </c>
      <c r="J42" s="82">
        <f t="shared" si="4"/>
        <v>3218724</v>
      </c>
      <c r="K42" s="82" t="e">
        <f t="shared" si="5"/>
        <v>#REF!</v>
      </c>
      <c r="L42" s="89">
        <v>135338</v>
      </c>
      <c r="M42" s="89">
        <v>3083386</v>
      </c>
    </row>
    <row r="43" spans="1:13" ht="14.25" thickBot="1" x14ac:dyDescent="0.2">
      <c r="A43" s="157" t="s">
        <v>95</v>
      </c>
      <c r="B43" s="158"/>
      <c r="C43" s="158"/>
      <c r="D43" s="90"/>
      <c r="E43" s="91"/>
      <c r="F43" s="92"/>
      <c r="G43" s="93"/>
      <c r="H43" s="106"/>
      <c r="I43" s="106"/>
      <c r="J43" s="106"/>
      <c r="K43" s="106"/>
      <c r="L43" s="92"/>
      <c r="M43" s="92"/>
    </row>
    <row r="44" spans="1:13" x14ac:dyDescent="0.15">
      <c r="D44" s="108" t="s">
        <v>96</v>
      </c>
      <c r="E44" s="114" t="e">
        <f>補助金支出一覧!#REF!/1000</f>
        <v>#REF!</v>
      </c>
      <c r="H44" s="108" t="s">
        <v>96</v>
      </c>
      <c r="I44" s="114" t="e">
        <f>補助金支出一覧!#REF!/1000</f>
        <v>#REF!</v>
      </c>
    </row>
    <row r="45" spans="1:13" x14ac:dyDescent="0.15">
      <c r="D45" s="108" t="s">
        <v>97</v>
      </c>
      <c r="E45" s="114" t="e">
        <f>E44-E4</f>
        <v>#REF!</v>
      </c>
      <c r="F45" s="115"/>
      <c r="H45" s="108" t="s">
        <v>97</v>
      </c>
      <c r="I45" s="114" t="e">
        <f>I44-I4</f>
        <v>#REF!</v>
      </c>
      <c r="L45" s="115"/>
      <c r="M45" s="115"/>
    </row>
    <row r="46" spans="1:13" x14ac:dyDescent="0.15">
      <c r="H46" s="108"/>
    </row>
    <row r="47" spans="1:13" x14ac:dyDescent="0.15">
      <c r="H47" s="108"/>
    </row>
    <row r="48" spans="1:13" x14ac:dyDescent="0.15">
      <c r="H48" s="108"/>
    </row>
    <row r="49" spans="8:8" x14ac:dyDescent="0.15">
      <c r="H49" s="108"/>
    </row>
    <row r="458" spans="1:27" s="117" customFormat="1" ht="75.2" customHeight="1" x14ac:dyDescent="0.15">
      <c r="A458" s="94" t="s">
        <v>70</v>
      </c>
      <c r="B458" s="95"/>
      <c r="C458" s="96" t="s">
        <v>84</v>
      </c>
      <c r="D458" s="95">
        <v>450</v>
      </c>
      <c r="E458" s="97" t="s">
        <v>85</v>
      </c>
      <c r="F458" s="98" t="s">
        <v>86</v>
      </c>
      <c r="G458" s="99" t="e">
        <f>#REF!+#REF!</f>
        <v>#REF!</v>
      </c>
      <c r="H458" s="99"/>
      <c r="I458" s="99"/>
      <c r="J458" s="99"/>
      <c r="K458" s="99"/>
      <c r="L458" s="98" t="s">
        <v>86</v>
      </c>
      <c r="M458" s="100">
        <v>0</v>
      </c>
      <c r="N458" s="101">
        <v>0</v>
      </c>
      <c r="O458" s="101">
        <v>0</v>
      </c>
      <c r="P458" s="101">
        <v>0</v>
      </c>
      <c r="Q458" s="101">
        <v>0</v>
      </c>
      <c r="R458" s="102">
        <v>0</v>
      </c>
      <c r="S458" s="68"/>
      <c r="T458" s="68"/>
      <c r="U458" s="103">
        <f>Q458+S458</f>
        <v>0</v>
      </c>
      <c r="V458" s="104">
        <f>R458+T458</f>
        <v>0</v>
      </c>
      <c r="W458" s="96"/>
      <c r="X458" s="97"/>
      <c r="Y458" s="116" t="str">
        <f>IF(Q458&lt;O458,"効果額下がってる！","○")</f>
        <v>○</v>
      </c>
      <c r="Z458" s="94" t="s">
        <v>52</v>
      </c>
      <c r="AA458" s="105" t="s">
        <v>98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4"/>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5"/>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0"/>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2021-10-07T13:30:07Z</cp:lastPrinted>
  <dcterms:created xsi:type="dcterms:W3CDTF">1997-01-08T22:48:59Z</dcterms:created>
  <dcterms:modified xsi:type="dcterms:W3CDTF">2021-10-12T05:22:01Z</dcterms:modified>
</cp:coreProperties>
</file>