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0715" windowHeight="13275" tabRatio="852"/>
  </bookViews>
  <sheets>
    <sheet name="様式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5" l="1"/>
  <c r="E97" i="5"/>
  <c r="E95" i="5"/>
  <c r="E96" i="5"/>
  <c r="D89" i="5" l="1"/>
  <c r="D88" i="5"/>
  <c r="D53" i="5" l="1"/>
  <c r="D52" i="5"/>
  <c r="D33" i="5"/>
  <c r="D32" i="5"/>
  <c r="D78" i="5" l="1"/>
  <c r="D67" i="5"/>
  <c r="D66" i="5"/>
  <c r="D47" i="5"/>
  <c r="D46" i="5"/>
  <c r="D29" i="5"/>
  <c r="D28" i="5"/>
  <c r="D23" i="5"/>
  <c r="D22" i="5"/>
  <c r="D19" i="5"/>
  <c r="D18" i="5" l="1"/>
  <c r="D80" i="5" l="1"/>
  <c r="D81" i="5" l="1"/>
  <c r="D49" i="5" l="1"/>
  <c r="D37" i="5" l="1"/>
  <c r="D79" i="5" l="1"/>
  <c r="E98" i="5"/>
  <c r="D71" i="5"/>
  <c r="D35" i="5" l="1"/>
  <c r="D17" i="5" l="1"/>
  <c r="D15" i="5" l="1"/>
  <c r="D39" i="5" l="1"/>
  <c r="D13" i="5"/>
  <c r="D11" i="5"/>
  <c r="E85" i="5" l="1"/>
  <c r="E84" i="5"/>
  <c r="D101" i="5" l="1"/>
  <c r="D100" i="5"/>
  <c r="C101" i="5"/>
  <c r="C100" i="5"/>
  <c r="E99" i="5"/>
  <c r="E101" i="5" s="1"/>
  <c r="E100" i="5"/>
  <c r="E93" i="5" l="1"/>
  <c r="E92" i="5"/>
  <c r="E94" i="5"/>
  <c r="E83" i="5"/>
  <c r="E82" i="5"/>
  <c r="E65" i="5"/>
  <c r="E64" i="5"/>
  <c r="E25" i="5"/>
  <c r="E24" i="5"/>
  <c r="E63" i="5" l="1"/>
  <c r="E62" i="5"/>
  <c r="E91" i="5" l="1"/>
  <c r="E90" i="5"/>
  <c r="E19" i="5"/>
  <c r="E18" i="5"/>
  <c r="E39" i="5" l="1"/>
  <c r="E38" i="5"/>
  <c r="E89" i="5" l="1"/>
  <c r="E88" i="5"/>
  <c r="E87" i="5"/>
  <c r="E86" i="5"/>
  <c r="E81" i="5"/>
  <c r="E80" i="5"/>
  <c r="E79" i="5"/>
  <c r="E78" i="5"/>
  <c r="E77" i="5"/>
  <c r="E76" i="5"/>
  <c r="E75" i="5"/>
  <c r="E74" i="5"/>
  <c r="E73" i="5"/>
  <c r="E72" i="5"/>
  <c r="E69" i="5"/>
  <c r="E68" i="5"/>
  <c r="E67" i="5"/>
  <c r="E66" i="5"/>
  <c r="E61" i="5"/>
  <c r="E60" i="5"/>
  <c r="E59" i="5"/>
  <c r="E58" i="5"/>
  <c r="E57" i="5"/>
  <c r="E56" i="5"/>
  <c r="E55" i="5"/>
  <c r="E54" i="5"/>
  <c r="E53" i="5"/>
  <c r="E52" i="5"/>
  <c r="E71" i="5"/>
  <c r="E70" i="5"/>
  <c r="E51" i="5"/>
  <c r="E50" i="5"/>
  <c r="E49" i="5"/>
  <c r="E48" i="5"/>
  <c r="E47" i="5"/>
  <c r="E46" i="5"/>
  <c r="E45" i="5"/>
  <c r="E44" i="5"/>
  <c r="E43" i="5"/>
  <c r="E42" i="5"/>
  <c r="E41" i="5"/>
  <c r="E40" i="5"/>
  <c r="E37" i="5"/>
  <c r="E36" i="5"/>
  <c r="E35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7" i="5"/>
  <c r="E16" i="5"/>
  <c r="E15" i="5"/>
  <c r="E14" i="5"/>
  <c r="E13" i="5"/>
  <c r="E12" i="5"/>
  <c r="E11" i="5"/>
  <c r="E10" i="5"/>
  <c r="E9" i="5"/>
  <c r="E8" i="5"/>
</calcChain>
</file>

<file path=xl/sharedStrings.xml><?xml version="1.0" encoding="utf-8"?>
<sst xmlns="http://schemas.openxmlformats.org/spreadsheetml/2006/main" count="112" uniqueCount="73">
  <si>
    <t>基礎学力向上支援事業</t>
    <rPh sb="0" eb="2">
      <t>キソ</t>
    </rPh>
    <rPh sb="2" eb="4">
      <t>ガクリョク</t>
    </rPh>
    <rPh sb="4" eb="6">
      <t>コウジョウ</t>
    </rPh>
    <rPh sb="6" eb="8">
      <t>シエン</t>
    </rPh>
    <rPh sb="8" eb="10">
      <t>ジギョウ</t>
    </rPh>
    <phoneticPr fontId="5"/>
  </si>
  <si>
    <t>西成区基礎学力アップ事業（西成まなび塾）</t>
    <rPh sb="0" eb="3">
      <t>ニシナリク</t>
    </rPh>
    <rPh sb="3" eb="5">
      <t>キソ</t>
    </rPh>
    <rPh sb="5" eb="7">
      <t>ガクリョク</t>
    </rPh>
    <rPh sb="10" eb="12">
      <t>ジギョウ</t>
    </rPh>
    <rPh sb="13" eb="15">
      <t>ニシナリ</t>
    </rPh>
    <rPh sb="18" eb="19">
      <t>ジュク</t>
    </rPh>
    <phoneticPr fontId="5"/>
  </si>
  <si>
    <t>地域防災活動事業</t>
    <phoneticPr fontId="5"/>
  </si>
  <si>
    <t>生涯学習関係事業</t>
    <phoneticPr fontId="5"/>
  </si>
  <si>
    <t>健康づくり事業</t>
    <rPh sb="0" eb="2">
      <t>ケンコウ</t>
    </rPh>
    <rPh sb="5" eb="7">
      <t>ジギョウ</t>
    </rPh>
    <phoneticPr fontId="5"/>
  </si>
  <si>
    <t>西成情報アーカイブネット企画運営事業</t>
    <rPh sb="12" eb="14">
      <t>キカク</t>
    </rPh>
    <rPh sb="14" eb="16">
      <t>ウンエイ</t>
    </rPh>
    <phoneticPr fontId="5"/>
  </si>
  <si>
    <t>緑化推進事業</t>
    <rPh sb="0" eb="2">
      <t>リョッカ</t>
    </rPh>
    <rPh sb="2" eb="4">
      <t>スイシン</t>
    </rPh>
    <rPh sb="4" eb="6">
      <t>ジギョウ</t>
    </rPh>
    <phoneticPr fontId="5"/>
  </si>
  <si>
    <t>区民モニター事業</t>
    <phoneticPr fontId="5"/>
  </si>
  <si>
    <t>一般事務経費</t>
    <phoneticPr fontId="5"/>
  </si>
  <si>
    <t>防犯対策事業</t>
    <rPh sb="0" eb="2">
      <t>ボウハン</t>
    </rPh>
    <rPh sb="2" eb="4">
      <t>タイサク</t>
    </rPh>
    <rPh sb="4" eb="6">
      <t>ジギョウ</t>
    </rPh>
    <phoneticPr fontId="5"/>
  </si>
  <si>
    <t>地域コミュニティ支援事業</t>
    <rPh sb="0" eb="2">
      <t>チイキ</t>
    </rPh>
    <rPh sb="8" eb="10">
      <t>シエン</t>
    </rPh>
    <rPh sb="10" eb="12">
      <t>ジギョウ</t>
    </rPh>
    <phoneticPr fontId="5"/>
  </si>
  <si>
    <t>乳幼児発達相談体制強化事業</t>
    <rPh sb="7" eb="9">
      <t>タイセイ</t>
    </rPh>
    <rPh sb="9" eb="11">
      <t>キョウカ</t>
    </rPh>
    <rPh sb="11" eb="13">
      <t>ジギョウ</t>
    </rPh>
    <phoneticPr fontId="5"/>
  </si>
  <si>
    <t>あいりん地域を中心とした結核対策事業</t>
    <rPh sb="7" eb="9">
      <t>チュウシン</t>
    </rPh>
    <rPh sb="12" eb="14">
      <t>ケッカク</t>
    </rPh>
    <rPh sb="14" eb="16">
      <t>タイサク</t>
    </rPh>
    <rPh sb="16" eb="18">
      <t>ジギョウ</t>
    </rPh>
    <phoneticPr fontId="5"/>
  </si>
  <si>
    <t>コミュニティ育成事業</t>
    <rPh sb="6" eb="8">
      <t>イクセイ</t>
    </rPh>
    <rPh sb="8" eb="10">
      <t>ジギョウ</t>
    </rPh>
    <phoneticPr fontId="5"/>
  </si>
  <si>
    <t>西成特区構想エリアマネジメント協議会運営事業</t>
    <rPh sb="15" eb="18">
      <t>キョウギカイ</t>
    </rPh>
    <rPh sb="18" eb="20">
      <t>ウンエイ</t>
    </rPh>
    <rPh sb="20" eb="22">
      <t>ジギョウ</t>
    </rPh>
    <phoneticPr fontId="5"/>
  </si>
  <si>
    <t>区庁舎設備維持管理経費</t>
    <rPh sb="0" eb="1">
      <t>ク</t>
    </rPh>
    <rPh sb="1" eb="3">
      <t>チョウシャ</t>
    </rPh>
    <rPh sb="3" eb="5">
      <t>セツビ</t>
    </rPh>
    <rPh sb="5" eb="7">
      <t>イジ</t>
    </rPh>
    <rPh sb="7" eb="9">
      <t>カンリ</t>
    </rPh>
    <rPh sb="9" eb="11">
      <t>ケイヒ</t>
    </rPh>
    <phoneticPr fontId="5"/>
  </si>
  <si>
    <t>会計名　 　　一般会計 　　　　　　　　</t>
    <rPh sb="0" eb="2">
      <t>カイケイ</t>
    </rPh>
    <rPh sb="2" eb="3">
      <t>メイ</t>
    </rPh>
    <rPh sb="7" eb="9">
      <t>イッパン</t>
    </rPh>
    <rPh sb="9" eb="11">
      <t>カイケイ</t>
    </rPh>
    <phoneticPr fontId="4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</si>
  <si>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4"/>
  </si>
  <si>
    <t>(単位：千円)</t>
    <phoneticPr fontId="4"/>
  </si>
  <si>
    <t>事  業  名</t>
    <phoneticPr fontId="4"/>
  </si>
  <si>
    <t>担当課</t>
    <rPh sb="0" eb="2">
      <t>タントウ</t>
    </rPh>
    <rPh sb="2" eb="3">
      <t>カ</t>
    </rPh>
    <phoneticPr fontId="4"/>
  </si>
  <si>
    <t>増減</t>
    <rPh sb="0" eb="2">
      <t>ゾウゲン</t>
    </rPh>
    <phoneticPr fontId="4"/>
  </si>
  <si>
    <t>備  考</t>
    <phoneticPr fontId="4"/>
  </si>
  <si>
    <t>当初①</t>
    <phoneticPr fontId="4"/>
  </si>
  <si>
    <t>算定②</t>
    <rPh sb="0" eb="2">
      <t>サンテイ</t>
    </rPh>
    <phoneticPr fontId="4"/>
  </si>
  <si>
    <t>（②-①）</t>
    <phoneticPr fontId="4"/>
  </si>
  <si>
    <t>プレーパーク事業</t>
    <phoneticPr fontId="5"/>
  </si>
  <si>
    <t>市民協働課</t>
    <rPh sb="0" eb="2">
      <t>シミン</t>
    </rPh>
    <rPh sb="2" eb="4">
      <t>キョウドウ</t>
    </rPh>
    <rPh sb="4" eb="5">
      <t>カ</t>
    </rPh>
    <phoneticPr fontId="5"/>
  </si>
  <si>
    <t>　　</t>
  </si>
  <si>
    <t>青少年育成推進事業</t>
    <phoneticPr fontId="5"/>
  </si>
  <si>
    <t>あいりん地域環境整備事業
(巡回・啓発等)</t>
    <rPh sb="14" eb="16">
      <t>ジュンカイ</t>
    </rPh>
    <rPh sb="17" eb="19">
      <t>ケイハツ</t>
    </rPh>
    <rPh sb="19" eb="20">
      <t>トウ</t>
    </rPh>
    <phoneticPr fontId="5"/>
  </si>
  <si>
    <t>区における人権啓発推進事業</t>
    <phoneticPr fontId="5"/>
  </si>
  <si>
    <t>総務課</t>
    <rPh sb="0" eb="3">
      <t>ソウムカ</t>
    </rPh>
    <phoneticPr fontId="5"/>
  </si>
  <si>
    <t>区政会議運営事業</t>
    <phoneticPr fontId="5"/>
  </si>
  <si>
    <t>薬物依存症者等サポート事業</t>
    <rPh sb="0" eb="2">
      <t>ヤクブツ</t>
    </rPh>
    <rPh sb="2" eb="4">
      <t>イゾン</t>
    </rPh>
    <rPh sb="4" eb="5">
      <t>ショウ</t>
    </rPh>
    <rPh sb="5" eb="6">
      <t>シャ</t>
    </rPh>
    <rPh sb="6" eb="7">
      <t>トウ</t>
    </rPh>
    <rPh sb="11" eb="13">
      <t>ジギョウ</t>
    </rPh>
    <phoneticPr fontId="5"/>
  </si>
  <si>
    <t>こども食堂支援事業</t>
    <rPh sb="3" eb="5">
      <t>ショクドウ</t>
    </rPh>
    <rPh sb="5" eb="7">
      <t>シエン</t>
    </rPh>
    <rPh sb="7" eb="9">
      <t>ジギョウ</t>
    </rPh>
    <phoneticPr fontId="5"/>
  </si>
  <si>
    <t>空家等対策推進事業</t>
    <rPh sb="0" eb="2">
      <t>アキヤ</t>
    </rPh>
    <rPh sb="2" eb="3">
      <t>トウ</t>
    </rPh>
    <rPh sb="3" eb="5">
      <t>タイサク</t>
    </rPh>
    <rPh sb="5" eb="7">
      <t>スイシン</t>
    </rPh>
    <rPh sb="7" eb="9">
      <t>ジギョウ</t>
    </rPh>
    <phoneticPr fontId="5"/>
  </si>
  <si>
    <t>市民協働課</t>
    <rPh sb="0" eb="2">
      <t>シミン</t>
    </rPh>
    <rPh sb="2" eb="4">
      <t>キョウドウ</t>
    </rPh>
    <rPh sb="4" eb="5">
      <t>カ</t>
    </rPh>
    <phoneticPr fontId="5"/>
  </si>
  <si>
    <t>自転車等安全利用啓発事業</t>
    <rPh sb="0" eb="3">
      <t>ジテンシャ</t>
    </rPh>
    <rPh sb="3" eb="4">
      <t>トウ</t>
    </rPh>
    <rPh sb="4" eb="6">
      <t>アンゼン</t>
    </rPh>
    <rPh sb="6" eb="8">
      <t>リヨウ</t>
    </rPh>
    <rPh sb="8" eb="10">
      <t>ケイハツ</t>
    </rPh>
    <rPh sb="10" eb="12">
      <t>ジギョウ</t>
    </rPh>
    <phoneticPr fontId="5"/>
  </si>
  <si>
    <t>西成区こども生活・まなびサポート事業</t>
    <rPh sb="6" eb="8">
      <t>セイカツ</t>
    </rPh>
    <rPh sb="16" eb="18">
      <t>ジギョウ</t>
    </rPh>
    <phoneticPr fontId="5"/>
  </si>
  <si>
    <t>西成区単身高齢生活保護受給者の社会的つながりづくり事業</t>
    <rPh sb="0" eb="3">
      <t>ニシナリク</t>
    </rPh>
    <rPh sb="5" eb="7">
      <t>コウレイ</t>
    </rPh>
    <phoneticPr fontId="5"/>
  </si>
  <si>
    <t>西成区魅力発信事業</t>
    <rPh sb="3" eb="5">
      <t>ミリョク</t>
    </rPh>
    <rPh sb="5" eb="7">
      <t>ハッシン</t>
    </rPh>
    <rPh sb="7" eb="9">
      <t>ジギョウ</t>
    </rPh>
    <phoneticPr fontId="5"/>
  </si>
  <si>
    <t>あいりん地域環境整備事業
(通学路安全対策)</t>
    <rPh sb="14" eb="17">
      <t>ツウガクロ</t>
    </rPh>
    <rPh sb="17" eb="19">
      <t>アンゼン</t>
    </rPh>
    <rPh sb="19" eb="21">
      <t>タイサク</t>
    </rPh>
    <phoneticPr fontId="5"/>
  </si>
  <si>
    <t>所属名　  　　　　　西成区役所　　　　　</t>
    <rPh sb="0" eb="2">
      <t>ショゾク</t>
    </rPh>
    <rPh sb="2" eb="3">
      <t>メイ</t>
    </rPh>
    <rPh sb="11" eb="13">
      <t>ニシナリ</t>
    </rPh>
    <rPh sb="13" eb="14">
      <t>ク</t>
    </rPh>
    <rPh sb="14" eb="16">
      <t>ヤクショ</t>
    </rPh>
    <phoneticPr fontId="4"/>
  </si>
  <si>
    <t>西成版サービスハブ構築・運営事業</t>
    <rPh sb="0" eb="2">
      <t>ニシナリ</t>
    </rPh>
    <rPh sb="2" eb="3">
      <t>バン</t>
    </rPh>
    <rPh sb="9" eb="11">
      <t>コウチク</t>
    </rPh>
    <rPh sb="12" eb="14">
      <t>ウンエイ</t>
    </rPh>
    <rPh sb="14" eb="16">
      <t>ジギョウ</t>
    </rPh>
    <phoneticPr fontId="5"/>
  </si>
  <si>
    <t>西成区地域福祉推進事業</t>
    <rPh sb="0" eb="3">
      <t>ニシナリク</t>
    </rPh>
    <rPh sb="3" eb="5">
      <t>チイキ</t>
    </rPh>
    <rPh sb="5" eb="7">
      <t>フクシ</t>
    </rPh>
    <rPh sb="7" eb="9">
      <t>スイシン</t>
    </rPh>
    <rPh sb="9" eb="11">
      <t>ジギョウ</t>
    </rPh>
    <phoneticPr fontId="5"/>
  </si>
  <si>
    <t>保健福祉課</t>
    <rPh sb="0" eb="2">
      <t>ホケン</t>
    </rPh>
    <rPh sb="2" eb="5">
      <t>フクシカ</t>
    </rPh>
    <phoneticPr fontId="5"/>
  </si>
  <si>
    <t>（様式4）</t>
    <rPh sb="1" eb="3">
      <t>ヨウシキ</t>
    </rPh>
    <phoneticPr fontId="5"/>
  </si>
  <si>
    <t>障がいがある子どもや親の孤立防止支援事業</t>
    <rPh sb="0" eb="1">
      <t>ショウ</t>
    </rPh>
    <rPh sb="6" eb="7">
      <t>コ</t>
    </rPh>
    <rPh sb="10" eb="11">
      <t>オヤ</t>
    </rPh>
    <rPh sb="12" eb="14">
      <t>コリツ</t>
    </rPh>
    <rPh sb="14" eb="16">
      <t>ボウシ</t>
    </rPh>
    <rPh sb="16" eb="18">
      <t>シエン</t>
    </rPh>
    <rPh sb="18" eb="20">
      <t>ジギョウ</t>
    </rPh>
    <phoneticPr fontId="5"/>
  </si>
  <si>
    <t>新今宮エリアブランド向上事業</t>
    <rPh sb="0" eb="3">
      <t>シンイマミヤ</t>
    </rPh>
    <rPh sb="10" eb="12">
      <t>コウジョウ</t>
    </rPh>
    <rPh sb="12" eb="14">
      <t>ジギョウ</t>
    </rPh>
    <phoneticPr fontId="5"/>
  </si>
  <si>
    <t>西成つながり名簿整備支援事業</t>
    <rPh sb="0" eb="2">
      <t>ニシナリ</t>
    </rPh>
    <rPh sb="6" eb="8">
      <t>メイボ</t>
    </rPh>
    <rPh sb="8" eb="10">
      <t>セイビ</t>
    </rPh>
    <rPh sb="10" eb="12">
      <t>シエン</t>
    </rPh>
    <rPh sb="12" eb="14">
      <t>ジギョウ</t>
    </rPh>
    <phoneticPr fontId="5"/>
  </si>
  <si>
    <t>あいりん総合センター跡地等活用事業</t>
    <rPh sb="4" eb="6">
      <t>ソウゴウ</t>
    </rPh>
    <rPh sb="10" eb="12">
      <t>アトチ</t>
    </rPh>
    <rPh sb="12" eb="13">
      <t>トウ</t>
    </rPh>
    <rPh sb="13" eb="15">
      <t>カツヨウ</t>
    </rPh>
    <rPh sb="15" eb="17">
      <t>ジギョウ</t>
    </rPh>
    <phoneticPr fontId="5"/>
  </si>
  <si>
    <t>総務課
市民協働課</t>
    <rPh sb="0" eb="3">
      <t>ソウムカ</t>
    </rPh>
    <rPh sb="4" eb="6">
      <t>シミン</t>
    </rPh>
    <rPh sb="6" eb="8">
      <t>キョウドウ</t>
    </rPh>
    <rPh sb="8" eb="9">
      <t>カ</t>
    </rPh>
    <phoneticPr fontId="5"/>
  </si>
  <si>
    <t>総務課
保健福祉課</t>
    <rPh sb="0" eb="3">
      <t>ソウムカ</t>
    </rPh>
    <rPh sb="4" eb="6">
      <t>ホケン</t>
    </rPh>
    <rPh sb="6" eb="9">
      <t>フクシカ</t>
    </rPh>
    <phoneticPr fontId="5"/>
  </si>
  <si>
    <t>総務課　他</t>
    <rPh sb="0" eb="3">
      <t>ソウムカ</t>
    </rPh>
    <rPh sb="4" eb="5">
      <t>ホカ</t>
    </rPh>
    <phoneticPr fontId="5"/>
  </si>
  <si>
    <t>ＤＶ対策・児童虐待防止子育て支援事業</t>
    <phoneticPr fontId="5"/>
  </si>
  <si>
    <t>区役所附設会館管理運営経費</t>
    <rPh sb="9" eb="11">
      <t>ウンエイ</t>
    </rPh>
    <phoneticPr fontId="5"/>
  </si>
  <si>
    <t>総務課</t>
    <rPh sb="0" eb="3">
      <t>ソウムカ</t>
    </rPh>
    <phoneticPr fontId="5"/>
  </si>
  <si>
    <t>４歳児訪問事業</t>
    <rPh sb="1" eb="3">
      <t>サイジ</t>
    </rPh>
    <rPh sb="3" eb="5">
      <t>ホウモン</t>
    </rPh>
    <rPh sb="5" eb="7">
      <t>ジギョウ</t>
    </rPh>
    <phoneticPr fontId="5"/>
  </si>
  <si>
    <t>公共空間運営事業</t>
    <rPh sb="0" eb="2">
      <t>コウキョウ</t>
    </rPh>
    <rPh sb="2" eb="4">
      <t>クウカン</t>
    </rPh>
    <rPh sb="4" eb="6">
      <t>ウンエイ</t>
    </rPh>
    <rPh sb="6" eb="8">
      <t>ジギョウ</t>
    </rPh>
    <phoneticPr fontId="5"/>
  </si>
  <si>
    <t>区庁舎テラス整備事業</t>
    <phoneticPr fontId="5"/>
  </si>
  <si>
    <t>区庁舎案内サイン等改修整備事業</t>
    <phoneticPr fontId="5"/>
  </si>
  <si>
    <t>使用料の還付金</t>
    <phoneticPr fontId="5"/>
  </si>
  <si>
    <t xml:space="preserve"> 4 年 度</t>
    <phoneticPr fontId="4"/>
  </si>
  <si>
    <t>5 年 度</t>
    <rPh sb="2" eb="3">
      <t>ネン</t>
    </rPh>
    <rPh sb="4" eb="5">
      <t>ド</t>
    </rPh>
    <phoneticPr fontId="5"/>
  </si>
  <si>
    <t>天下茶屋駅周辺地域のまちづくり検討調査事業</t>
    <phoneticPr fontId="5"/>
  </si>
  <si>
    <t>区内もと学校施設管理経費</t>
    <phoneticPr fontId="5"/>
  </si>
  <si>
    <t>広報事業</t>
    <phoneticPr fontId="5"/>
  </si>
  <si>
    <t>総合企画課</t>
    <rPh sb="0" eb="2">
      <t>ソウゴウ</t>
    </rPh>
    <rPh sb="2" eb="4">
      <t>キカク</t>
    </rPh>
    <rPh sb="4" eb="5">
      <t>カ</t>
    </rPh>
    <phoneticPr fontId="5"/>
  </si>
  <si>
    <t>総合企画課</t>
    <rPh sb="0" eb="5">
      <t>ソウゴウキカクカ</t>
    </rPh>
    <phoneticPr fontId="5"/>
  </si>
  <si>
    <t>所属計</t>
    <rPh sb="0" eb="2">
      <t>ショゾク</t>
    </rPh>
    <rPh sb="2" eb="3">
      <t>ケイ</t>
    </rPh>
    <phoneticPr fontId="5"/>
  </si>
  <si>
    <t>還付金計</t>
    <rPh sb="0" eb="3">
      <t>カンプキン</t>
    </rPh>
    <rPh sb="3" eb="4">
      <t>ケイ</t>
    </rPh>
    <phoneticPr fontId="5"/>
  </si>
  <si>
    <t>区まちづくり推進費計</t>
    <rPh sb="0" eb="1">
      <t>ク</t>
    </rPh>
    <rPh sb="6" eb="9">
      <t>スイシンヒ</t>
    </rPh>
    <rPh sb="9" eb="10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</si>
</sst>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&quot;△ &quot;#,##0"/>
    <numFmt numFmtId="177" formatCode="\(#,##0\)"/>
    <numFmt numFmtId="178" formatCode="\(#,##0\);\(&quot;△ &quot;#,##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9"/>
      <color indexed="8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38" fontId="12" fillId="0" borderId="0" applyFont="0" applyFill="0" applyBorder="0" applyAlignment="0" applyProtection="0">
      <alignment vertical="center"/>
    </xf>
    <xf numFmtId="0" fontId="2" fillId="0" borderId="0"/>
    <xf numFmtId="38" fontId="16" fillId="0" borderId="0" applyFont="0" applyFill="0" applyBorder="0" applyAlignment="0" applyProtection="0">
      <alignment vertical="center"/>
    </xf>
    <xf numFmtId="0" fontId="16" fillId="0" borderId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7" fillId="0" borderId="0" xfId="11" applyFont="1" applyAlignment="1">
      <alignment vertical="center"/>
    </xf>
    <xf numFmtId="0" fontId="7" fillId="0" borderId="0" xfId="11" applyFont="1" applyAlignment="1">
      <alignment horizontal="center" vertical="center"/>
    </xf>
    <xf numFmtId="0" fontId="14" fillId="0" borderId="0" xfId="11" applyFont="1" applyAlignment="1">
      <alignment horizontal="left" vertical="center"/>
    </xf>
    <xf numFmtId="0" fontId="7" fillId="0" borderId="0" xfId="11" applyFont="1" applyAlignment="1">
      <alignment horizontal="right" vertical="center"/>
    </xf>
    <xf numFmtId="0" fontId="15" fillId="0" borderId="0" xfId="11" applyFont="1" applyAlignment="1">
      <alignment horizontal="right" vertical="center"/>
    </xf>
    <xf numFmtId="0" fontId="7" fillId="0" borderId="1" xfId="11" applyFont="1" applyBorder="1" applyAlignment="1">
      <alignment horizontal="center" vertical="center"/>
    </xf>
    <xf numFmtId="0" fontId="7" fillId="0" borderId="8" xfId="1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 shrinkToFit="1"/>
    </xf>
    <xf numFmtId="0" fontId="7" fillId="0" borderId="0" xfId="11" applyFont="1" applyAlignment="1">
      <alignment horizontal="left" vertical="center"/>
    </xf>
    <xf numFmtId="0" fontId="14" fillId="0" borderId="0" xfId="11" applyFont="1" applyAlignment="1">
      <alignment vertical="center"/>
    </xf>
    <xf numFmtId="176" fontId="7" fillId="0" borderId="6" xfId="11" applyNumberFormat="1" applyFont="1" applyFill="1" applyBorder="1" applyAlignment="1">
      <alignment vertical="center" shrinkToFit="1"/>
    </xf>
    <xf numFmtId="177" fontId="7" fillId="0" borderId="2" xfId="11" applyNumberFormat="1" applyFont="1" applyFill="1" applyBorder="1" applyAlignment="1">
      <alignment vertical="center" shrinkToFit="1"/>
    </xf>
    <xf numFmtId="0" fontId="7" fillId="0" borderId="2" xfId="11" applyFont="1" applyBorder="1" applyAlignment="1">
      <alignment horizontal="center" vertical="center"/>
    </xf>
    <xf numFmtId="0" fontId="7" fillId="0" borderId="0" xfId="11" applyFont="1" applyBorder="1" applyAlignment="1">
      <alignment horizontal="center" vertical="center"/>
    </xf>
    <xf numFmtId="0" fontId="7" fillId="0" borderId="0" xfId="11" applyFont="1" applyBorder="1" applyAlignment="1">
      <alignment vertical="center"/>
    </xf>
    <xf numFmtId="0" fontId="7" fillId="0" borderId="0" xfId="11" applyFont="1" applyBorder="1" applyAlignment="1">
      <alignment horizontal="center" vertical="center" shrinkToFit="1"/>
    </xf>
    <xf numFmtId="176" fontId="7" fillId="0" borderId="0" xfId="11" applyNumberFormat="1" applyFont="1" applyBorder="1" applyAlignment="1">
      <alignment horizontal="right" vertical="center" shrinkToFit="1"/>
    </xf>
    <xf numFmtId="178" fontId="7" fillId="0" borderId="0" xfId="11" applyNumberFormat="1" applyFont="1" applyBorder="1" applyAlignment="1">
      <alignment horizontal="right" vertical="center" shrinkToFit="1"/>
    </xf>
    <xf numFmtId="178" fontId="7" fillId="0" borderId="0" xfId="11" applyNumberFormat="1" applyFont="1" applyBorder="1" applyAlignment="1">
      <alignment vertical="center" shrinkToFit="1"/>
    </xf>
    <xf numFmtId="0" fontId="7" fillId="0" borderId="0" xfId="11" applyFont="1" applyBorder="1" applyAlignment="1">
      <alignment horizontal="right" vertical="center"/>
    </xf>
    <xf numFmtId="0" fontId="7" fillId="0" borderId="0" xfId="11" applyFont="1" applyBorder="1" applyAlignment="1">
      <alignment horizontal="left" vertical="center"/>
    </xf>
    <xf numFmtId="0" fontId="8" fillId="0" borderId="0" xfId="11" applyFont="1" applyBorder="1" applyAlignment="1">
      <alignment vertical="center"/>
    </xf>
    <xf numFmtId="176" fontId="7" fillId="0" borderId="0" xfId="11" applyNumberFormat="1" applyFont="1" applyBorder="1" applyAlignment="1">
      <alignment vertical="center" shrinkToFit="1"/>
    </xf>
    <xf numFmtId="176" fontId="7" fillId="0" borderId="6" xfId="11" applyNumberFormat="1" applyFont="1" applyFill="1" applyBorder="1" applyAlignment="1">
      <alignment horizontal="right" vertical="center" shrinkToFit="1"/>
    </xf>
    <xf numFmtId="0" fontId="7" fillId="0" borderId="0" xfId="11" applyFont="1" applyFill="1" applyAlignment="1">
      <alignment vertical="center"/>
    </xf>
    <xf numFmtId="178" fontId="7" fillId="0" borderId="2" xfId="11" applyNumberFormat="1" applyFont="1" applyFill="1" applyBorder="1" applyAlignment="1">
      <alignment vertical="center" shrinkToFit="1"/>
    </xf>
    <xf numFmtId="177" fontId="7" fillId="0" borderId="2" xfId="11" applyNumberFormat="1" applyFont="1" applyFill="1" applyBorder="1" applyAlignment="1">
      <alignment horizontal="right" vertical="center" shrinkToFit="1"/>
    </xf>
    <xf numFmtId="176" fontId="7" fillId="0" borderId="3" xfId="11" applyNumberFormat="1" applyFont="1" applyFill="1" applyBorder="1" applyAlignment="1">
      <alignment vertical="center" shrinkToFit="1"/>
    </xf>
    <xf numFmtId="0" fontId="0" fillId="0" borderId="0" xfId="0" applyFill="1"/>
    <xf numFmtId="177" fontId="7" fillId="0" borderId="3" xfId="11" applyNumberFormat="1" applyFont="1" applyFill="1" applyBorder="1" applyAlignment="1">
      <alignment vertical="center" shrinkToFit="1"/>
    </xf>
    <xf numFmtId="0" fontId="7" fillId="0" borderId="0" xfId="11" applyFont="1" applyFill="1" applyAlignment="1">
      <alignment horizontal="right" vertical="center"/>
    </xf>
    <xf numFmtId="176" fontId="7" fillId="0" borderId="3" xfId="11" applyNumberFormat="1" applyFont="1" applyFill="1" applyBorder="1" applyAlignment="1">
      <alignment horizontal="right" vertical="center" shrinkToFit="1"/>
    </xf>
    <xf numFmtId="176" fontId="7" fillId="0" borderId="6" xfId="11" applyNumberFormat="1" applyFont="1" applyFill="1" applyBorder="1" applyAlignment="1">
      <alignment vertical="center"/>
    </xf>
    <xf numFmtId="176" fontId="7" fillId="0" borderId="3" xfId="11" applyNumberFormat="1" applyFont="1" applyFill="1" applyBorder="1" applyAlignment="1">
      <alignment vertical="center"/>
    </xf>
    <xf numFmtId="177" fontId="7" fillId="0" borderId="5" xfId="11" applyNumberFormat="1" applyFont="1" applyFill="1" applyBorder="1" applyAlignment="1">
      <alignment vertical="center"/>
    </xf>
    <xf numFmtId="178" fontId="7" fillId="0" borderId="5" xfId="11" applyNumberFormat="1" applyFont="1" applyFill="1" applyBorder="1" applyAlignment="1">
      <alignment vertical="center" shrinkToFit="1"/>
    </xf>
    <xf numFmtId="0" fontId="7" fillId="0" borderId="10" xfId="11" applyFont="1" applyFill="1" applyBorder="1" applyAlignment="1">
      <alignment horizontal="center" vertical="center"/>
    </xf>
    <xf numFmtId="0" fontId="7" fillId="0" borderId="20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  <xf numFmtId="0" fontId="7" fillId="0" borderId="21" xfId="11" applyFont="1" applyFill="1" applyBorder="1" applyAlignment="1">
      <alignment horizontal="center" vertical="center"/>
    </xf>
    <xf numFmtId="0" fontId="17" fillId="0" borderId="15" xfId="11" applyFont="1" applyFill="1" applyBorder="1" applyAlignment="1">
      <alignment horizontal="center" vertical="center"/>
    </xf>
    <xf numFmtId="0" fontId="17" fillId="0" borderId="7" xfId="11" applyFont="1" applyFill="1" applyBorder="1" applyAlignment="1">
      <alignment horizontal="center" vertical="center"/>
    </xf>
    <xf numFmtId="0" fontId="17" fillId="0" borderId="17" xfId="11" applyFont="1" applyFill="1" applyBorder="1" applyAlignment="1">
      <alignment horizontal="center" vertical="center"/>
    </xf>
    <xf numFmtId="0" fontId="17" fillId="0" borderId="9" xfId="11" applyFont="1" applyFill="1" applyBorder="1" applyAlignment="1">
      <alignment horizontal="center" vertical="center"/>
    </xf>
    <xf numFmtId="0" fontId="18" fillId="0" borderId="4" xfId="16" applyFill="1" applyBorder="1" applyAlignment="1">
      <alignment horizontal="left" vertical="center" wrapText="1"/>
    </xf>
    <xf numFmtId="0" fontId="18" fillId="0" borderId="23" xfId="16" applyFill="1" applyBorder="1" applyAlignment="1">
      <alignment horizontal="left" vertical="center" wrapText="1"/>
    </xf>
    <xf numFmtId="176" fontId="8" fillId="0" borderId="6" xfId="11" applyNumberFormat="1" applyFont="1" applyFill="1" applyBorder="1" applyAlignment="1">
      <alignment horizontal="center" vertical="center" wrapText="1"/>
    </xf>
    <xf numFmtId="176" fontId="8" fillId="0" borderId="2" xfId="11" applyNumberFormat="1" applyFont="1" applyFill="1" applyBorder="1" applyAlignment="1">
      <alignment horizontal="center" vertical="center" wrapText="1"/>
    </xf>
    <xf numFmtId="0" fontId="13" fillId="0" borderId="10" xfId="11" applyFont="1" applyFill="1" applyBorder="1" applyAlignment="1">
      <alignment horizontal="center" vertical="center"/>
    </xf>
    <xf numFmtId="0" fontId="13" fillId="0" borderId="20" xfId="11" applyFont="1" applyFill="1" applyBorder="1" applyAlignment="1">
      <alignment horizontal="center" vertical="center"/>
    </xf>
    <xf numFmtId="0" fontId="13" fillId="0" borderId="11" xfId="11" applyFont="1" applyFill="1" applyBorder="1" applyAlignment="1">
      <alignment horizontal="center" vertical="center"/>
    </xf>
    <xf numFmtId="0" fontId="13" fillId="0" borderId="21" xfId="11" applyFont="1" applyFill="1" applyBorder="1" applyAlignment="1">
      <alignment horizontal="center" vertical="center"/>
    </xf>
    <xf numFmtId="0" fontId="8" fillId="0" borderId="4" xfId="11" applyFont="1" applyFill="1" applyBorder="1" applyAlignment="1">
      <alignment horizontal="left" vertical="center" wrapText="1"/>
    </xf>
    <xf numFmtId="0" fontId="8" fillId="0" borderId="23" xfId="11" applyFont="1" applyFill="1" applyBorder="1" applyAlignment="1">
      <alignment horizontal="left" vertical="center" wrapText="1"/>
    </xf>
    <xf numFmtId="0" fontId="7" fillId="0" borderId="0" xfId="11" applyFont="1" applyAlignment="1">
      <alignment horizontal="right" vertical="center"/>
    </xf>
    <xf numFmtId="0" fontId="15" fillId="0" borderId="14" xfId="11" applyFont="1" applyBorder="1" applyAlignment="1">
      <alignment horizontal="right" vertical="center" wrapText="1"/>
    </xf>
    <xf numFmtId="0" fontId="8" fillId="0" borderId="19" xfId="11" applyFont="1" applyBorder="1" applyAlignment="1">
      <alignment horizontal="center" vertical="center"/>
    </xf>
    <xf numFmtId="0" fontId="8" fillId="0" borderId="23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/>
    </xf>
    <xf numFmtId="0" fontId="7" fillId="0" borderId="16" xfId="11" applyFont="1" applyBorder="1" applyAlignment="1">
      <alignment horizontal="center" vertical="center"/>
    </xf>
    <xf numFmtId="0" fontId="7" fillId="0" borderId="22" xfId="11" applyFont="1" applyBorder="1" applyAlignment="1">
      <alignment horizontal="center" vertical="center"/>
    </xf>
    <xf numFmtId="0" fontId="7" fillId="0" borderId="11" xfId="11" applyFont="1" applyBorder="1" applyAlignment="1">
      <alignment horizontal="center" vertical="center"/>
    </xf>
    <xf numFmtId="0" fontId="7" fillId="0" borderId="21" xfId="11" applyFont="1" applyBorder="1" applyAlignment="1">
      <alignment horizontal="center" vertical="center"/>
    </xf>
    <xf numFmtId="0" fontId="7" fillId="0" borderId="0" xfId="11" applyFont="1" applyBorder="1" applyAlignment="1">
      <alignment horizontal="center" vertical="center"/>
    </xf>
    <xf numFmtId="0" fontId="8" fillId="0" borderId="0" xfId="11" applyFont="1" applyBorder="1" applyAlignment="1">
      <alignment horizontal="center" vertical="center"/>
    </xf>
    <xf numFmtId="0" fontId="7" fillId="0" borderId="0" xfId="11" applyFont="1" applyBorder="1" applyAlignment="1">
      <alignment horizontal="center" vertical="center" wrapText="1"/>
    </xf>
    <xf numFmtId="0" fontId="7" fillId="0" borderId="13" xfId="11" applyFont="1" applyFill="1" applyBorder="1" applyAlignment="1">
      <alignment horizontal="center" vertical="center"/>
    </xf>
    <xf numFmtId="0" fontId="7" fillId="0" borderId="24" xfId="11" applyFont="1" applyFill="1" applyBorder="1" applyAlignment="1">
      <alignment horizontal="center" vertical="center"/>
    </xf>
    <xf numFmtId="0" fontId="17" fillId="0" borderId="12" xfId="11" applyFont="1" applyFill="1" applyBorder="1" applyAlignment="1">
      <alignment horizontal="center" vertical="center"/>
    </xf>
    <xf numFmtId="0" fontId="17" fillId="0" borderId="18" xfId="11" applyFont="1" applyFill="1" applyBorder="1" applyAlignment="1">
      <alignment horizontal="center" vertical="center"/>
    </xf>
    <xf numFmtId="0" fontId="17" fillId="0" borderId="14" xfId="11" applyFont="1" applyFill="1" applyBorder="1" applyAlignment="1">
      <alignment horizontal="center" vertical="center"/>
    </xf>
    <xf numFmtId="0" fontId="8" fillId="0" borderId="0" xfId="11" applyFont="1" applyBorder="1" applyAlignment="1">
      <alignment horizontal="left" vertical="center" wrapText="1"/>
    </xf>
    <xf numFmtId="176" fontId="8" fillId="0" borderId="0" xfId="11" applyNumberFormat="1" applyFont="1" applyBorder="1" applyAlignment="1">
      <alignment horizontal="center" vertical="center" wrapText="1"/>
    </xf>
    <xf numFmtId="0" fontId="18" fillId="0" borderId="0" xfId="16" applyAlignment="1">
      <alignment vertical="center"/>
    </xf>
    <xf numFmtId="0" fontId="18" fillId="0" borderId="7" xfId="16" applyBorder="1" applyAlignment="1">
      <alignment vertical="center"/>
    </xf>
    <xf numFmtId="0" fontId="18" fillId="0" borderId="9" xfId="16" applyBorder="1" applyAlignment="1">
      <alignment vertical="center"/>
    </xf>
  </cellXfs>
  <cellStyles count="17">
    <cellStyle name="ハイパーリンク" xfId="16" builtinId="8"/>
    <cellStyle name="桁区切り 2" xfId="1"/>
    <cellStyle name="桁区切り 2 2" xfId="5"/>
    <cellStyle name="桁区切り 2 2 2" xfId="6"/>
    <cellStyle name="桁区切り 3" xfId="2"/>
    <cellStyle name="桁区切り 4" xfId="4"/>
    <cellStyle name="桁区切り 4 2" xfId="12"/>
    <cellStyle name="桁区切り 5" xfId="14"/>
    <cellStyle name="通貨 2" xfId="7"/>
    <cellStyle name="標準" xfId="0" builtinId="0"/>
    <cellStyle name="標準 2" xfId="3"/>
    <cellStyle name="標準 2 2" xfId="8"/>
    <cellStyle name="標準 2 3" xfId="13"/>
    <cellStyle name="標準 3" xfId="9"/>
    <cellStyle name="標準 4" xfId="15"/>
    <cellStyle name="標準 5" xfId="10"/>
    <cellStyle name="標準_③予算事業別調書(目次様式)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nishinari/cmsfiles/contents/0000587/587495/11.xlsx" TargetMode="External"/><Relationship Id="rId13" Type="http://schemas.openxmlformats.org/officeDocument/2006/relationships/hyperlink" Target="https://www.city.osaka.lg.jp/nishinari/cmsfiles/contents/0000587/587495/16.xlsx" TargetMode="External"/><Relationship Id="rId18" Type="http://schemas.openxmlformats.org/officeDocument/2006/relationships/hyperlink" Target="https://www.city.osaka.lg.jp/nishinari/cmsfiles/contents/0000587/587495/21.xlsx" TargetMode="External"/><Relationship Id="rId26" Type="http://schemas.openxmlformats.org/officeDocument/2006/relationships/hyperlink" Target="https://www.city.osaka.lg.jp/nishinari/cmsfiles/contents/0000587/587495/29.xlsx" TargetMode="External"/><Relationship Id="rId39" Type="http://schemas.openxmlformats.org/officeDocument/2006/relationships/hyperlink" Target="https://www.city.osaka.lg.jp/nishinari/cmsfiles/contents/0000587/587495/42.xlsx" TargetMode="External"/><Relationship Id="rId3" Type="http://schemas.openxmlformats.org/officeDocument/2006/relationships/hyperlink" Target="https://www.city.osaka.lg.jp/nishinari/cmsfiles/contents/0000587/587495/04.xlsx" TargetMode="External"/><Relationship Id="rId21" Type="http://schemas.openxmlformats.org/officeDocument/2006/relationships/hyperlink" Target="https://www.city.osaka.lg.jp/nishinari/cmsfiles/contents/0000587/587495/24.xlsx" TargetMode="External"/><Relationship Id="rId34" Type="http://schemas.openxmlformats.org/officeDocument/2006/relationships/hyperlink" Target="https://www.city.osaka.lg.jp/nishinari/cmsfiles/contents/0000587/587495/37.xlsx" TargetMode="External"/><Relationship Id="rId42" Type="http://schemas.openxmlformats.org/officeDocument/2006/relationships/hyperlink" Target="https://www.city.osaka.lg.jp/nishinari/cmsfiles/contents/0000587/587495/09.xlsx" TargetMode="External"/><Relationship Id="rId7" Type="http://schemas.openxmlformats.org/officeDocument/2006/relationships/hyperlink" Target="https://www.city.osaka.lg.jp/nishinari/cmsfiles/contents/0000587/587495/10.xlsx" TargetMode="External"/><Relationship Id="rId12" Type="http://schemas.openxmlformats.org/officeDocument/2006/relationships/hyperlink" Target="https://www.city.osaka.lg.jp/nishinari/cmsfiles/contents/0000587/587495/15.xlsx" TargetMode="External"/><Relationship Id="rId17" Type="http://schemas.openxmlformats.org/officeDocument/2006/relationships/hyperlink" Target="https://www.city.osaka.lg.jp/nishinari/cmsfiles/contents/0000587/587495/20.xlsx" TargetMode="External"/><Relationship Id="rId25" Type="http://schemas.openxmlformats.org/officeDocument/2006/relationships/hyperlink" Target="https://www.city.osaka.lg.jp/nishinari/cmsfiles/contents/0000587/587495/28.xlsx" TargetMode="External"/><Relationship Id="rId33" Type="http://schemas.openxmlformats.org/officeDocument/2006/relationships/hyperlink" Target="https://www.city.osaka.lg.jp/nishinari/cmsfiles/contents/0000587/587495/36.xlsx" TargetMode="External"/><Relationship Id="rId38" Type="http://schemas.openxmlformats.org/officeDocument/2006/relationships/hyperlink" Target="https://www.city.osaka.lg.jp/nishinari/cmsfiles/contents/0000587/587495/41.xlsx" TargetMode="External"/><Relationship Id="rId2" Type="http://schemas.openxmlformats.org/officeDocument/2006/relationships/hyperlink" Target="https://www.city.osaka.lg.jp/nishinari/cmsfiles/contents/0000587/587495/03.xlsx" TargetMode="External"/><Relationship Id="rId16" Type="http://schemas.openxmlformats.org/officeDocument/2006/relationships/hyperlink" Target="https://www.city.osaka.lg.jp/nishinari/cmsfiles/contents/0000587/587495/19.xlsx" TargetMode="External"/><Relationship Id="rId20" Type="http://schemas.openxmlformats.org/officeDocument/2006/relationships/hyperlink" Target="https://www.city.osaka.lg.jp/nishinari/cmsfiles/contents/0000587/587495/23.xlsx" TargetMode="External"/><Relationship Id="rId29" Type="http://schemas.openxmlformats.org/officeDocument/2006/relationships/hyperlink" Target="https://www.city.osaka.lg.jp/nishinari/cmsfiles/contents/0000587/587495/32.xlsx" TargetMode="External"/><Relationship Id="rId41" Type="http://schemas.openxmlformats.org/officeDocument/2006/relationships/hyperlink" Target="https://www.city.osaka.lg.jp/nishinari/cmsfiles/contents/0000587/587495/08.xlsx" TargetMode="External"/><Relationship Id="rId1" Type="http://schemas.openxmlformats.org/officeDocument/2006/relationships/hyperlink" Target="https://www.city.osaka.lg.jp/nishinari/cmsfiles/contents/0000587/587495/02.xlsx" TargetMode="External"/><Relationship Id="rId6" Type="http://schemas.openxmlformats.org/officeDocument/2006/relationships/hyperlink" Target="https://www.city.osaka.lg.jp/nishinari/cmsfiles/contents/0000587/587495/07.xlsx" TargetMode="External"/><Relationship Id="rId11" Type="http://schemas.openxmlformats.org/officeDocument/2006/relationships/hyperlink" Target="https://www.city.osaka.lg.jp/nishinari/cmsfiles/contents/0000587/587495/14.xlsx" TargetMode="External"/><Relationship Id="rId24" Type="http://schemas.openxmlformats.org/officeDocument/2006/relationships/hyperlink" Target="https://www.city.osaka.lg.jp/nishinari/cmsfiles/contents/0000587/587495/27.xlsx" TargetMode="External"/><Relationship Id="rId32" Type="http://schemas.openxmlformats.org/officeDocument/2006/relationships/hyperlink" Target="https://www.city.osaka.lg.jp/nishinari/cmsfiles/contents/0000587/587495/35.xlsx" TargetMode="External"/><Relationship Id="rId37" Type="http://schemas.openxmlformats.org/officeDocument/2006/relationships/hyperlink" Target="https://www.city.osaka.lg.jp/nishinari/cmsfiles/contents/0000587/587495/40.xlsx" TargetMode="External"/><Relationship Id="rId40" Type="http://schemas.openxmlformats.org/officeDocument/2006/relationships/hyperlink" Target="https://www.city.osaka.lg.jp/nishinari/cmsfiles/contents/0000587/587495/43.xlsx" TargetMode="External"/><Relationship Id="rId5" Type="http://schemas.openxmlformats.org/officeDocument/2006/relationships/hyperlink" Target="https://www.city.osaka.lg.jp/nishinari/cmsfiles/contents/0000587/587495/06.xlsx" TargetMode="External"/><Relationship Id="rId15" Type="http://schemas.openxmlformats.org/officeDocument/2006/relationships/hyperlink" Target="https://www.city.osaka.lg.jp/nishinari/cmsfiles/contents/0000587/587495/18.xlsx" TargetMode="External"/><Relationship Id="rId23" Type="http://schemas.openxmlformats.org/officeDocument/2006/relationships/hyperlink" Target="https://www.city.osaka.lg.jp/nishinari/cmsfiles/contents/0000587/587495/26.xlsx" TargetMode="External"/><Relationship Id="rId28" Type="http://schemas.openxmlformats.org/officeDocument/2006/relationships/hyperlink" Target="https://www.city.osaka.lg.jp/nishinari/cmsfiles/contents/0000587/587495/31.xlsx" TargetMode="External"/><Relationship Id="rId36" Type="http://schemas.openxmlformats.org/officeDocument/2006/relationships/hyperlink" Target="https://www.city.osaka.lg.jp/nishinari/cmsfiles/contents/0000587/587495/39.xlsx" TargetMode="External"/><Relationship Id="rId10" Type="http://schemas.openxmlformats.org/officeDocument/2006/relationships/hyperlink" Target="https://www.city.osaka.lg.jp/nishinari/cmsfiles/contents/0000587/587495/13.xlsx" TargetMode="External"/><Relationship Id="rId19" Type="http://schemas.openxmlformats.org/officeDocument/2006/relationships/hyperlink" Target="https://www.city.osaka.lg.jp/nishinari/cmsfiles/contents/0000587/587495/22.xlsx" TargetMode="External"/><Relationship Id="rId31" Type="http://schemas.openxmlformats.org/officeDocument/2006/relationships/hyperlink" Target="https://www.city.osaka.lg.jp/nishinari/cmsfiles/contents/0000587/587495/34.xlsx" TargetMode="External"/><Relationship Id="rId4" Type="http://schemas.openxmlformats.org/officeDocument/2006/relationships/hyperlink" Target="https://www.city.osaka.lg.jp/nishinari/cmsfiles/contents/0000587/587495/05.xlsx" TargetMode="External"/><Relationship Id="rId9" Type="http://schemas.openxmlformats.org/officeDocument/2006/relationships/hyperlink" Target="https://www.city.osaka.lg.jp/nishinari/cmsfiles/contents/0000587/587495/12.xlsx" TargetMode="External"/><Relationship Id="rId14" Type="http://schemas.openxmlformats.org/officeDocument/2006/relationships/hyperlink" Target="https://www.city.osaka.lg.jp/nishinari/cmsfiles/contents/0000587/587495/17.xlsx" TargetMode="External"/><Relationship Id="rId22" Type="http://schemas.openxmlformats.org/officeDocument/2006/relationships/hyperlink" Target="https://www.city.osaka.lg.jp/nishinari/cmsfiles/contents/0000587/587495/25.xlsx" TargetMode="External"/><Relationship Id="rId27" Type="http://schemas.openxmlformats.org/officeDocument/2006/relationships/hyperlink" Target="https://www.city.osaka.lg.jp/nishinari/cmsfiles/contents/0000587/587495/30.xlsx" TargetMode="External"/><Relationship Id="rId30" Type="http://schemas.openxmlformats.org/officeDocument/2006/relationships/hyperlink" Target="https://www.city.osaka.lg.jp/nishinari/cmsfiles/contents/0000587/587495/33.xlsx" TargetMode="External"/><Relationship Id="rId35" Type="http://schemas.openxmlformats.org/officeDocument/2006/relationships/hyperlink" Target="https://www.city.osaka.lg.jp/nishinari/cmsfiles/contents/0000587/587495/38.xls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topLeftCell="A51" zoomScale="85" zoomScaleNormal="100" zoomScaleSheetLayoutView="85" workbookViewId="0">
      <selection activeCell="A70" sqref="A70:A71"/>
    </sheetView>
  </sheetViews>
  <sheetFormatPr defaultColWidth="8.625" defaultRowHeight="18" customHeight="1"/>
  <cols>
    <col min="1" max="1" width="48.5" style="1" bestFit="1" customWidth="1"/>
    <col min="2" max="2" width="10" style="1" bestFit="1" customWidth="1"/>
    <col min="3" max="3" width="9.625" style="1" bestFit="1" customWidth="1" collapsed="1"/>
    <col min="4" max="4" width="11.625" style="2" bestFit="1" customWidth="1"/>
    <col min="5" max="5" width="12.5" style="1" customWidth="1"/>
    <col min="6" max="6" width="6.25" style="1" customWidth="1"/>
    <col min="7" max="7" width="9.375" style="1" customWidth="1"/>
    <col min="8" max="232" width="8.625" style="1" customWidth="1"/>
    <col min="233" max="16384" width="8.625" style="1"/>
  </cols>
  <sheetData>
    <row r="1" spans="1:7" ht="18" customHeight="1">
      <c r="F1" s="55" t="s">
        <v>47</v>
      </c>
      <c r="G1" s="55"/>
    </row>
    <row r="2" spans="1:7" ht="15" customHeight="1"/>
    <row r="3" spans="1:7" ht="18" customHeight="1">
      <c r="A3" s="10" t="s">
        <v>16</v>
      </c>
      <c r="B3" s="3"/>
      <c r="E3" s="3" t="s">
        <v>43</v>
      </c>
    </row>
    <row r="4" spans="1:7" ht="10.5" customHeight="1">
      <c r="D4" s="3"/>
    </row>
    <row r="5" spans="1:7" ht="27" customHeight="1" thickBot="1">
      <c r="B5" s="56" t="s">
        <v>17</v>
      </c>
      <c r="C5" s="56"/>
      <c r="D5" s="56"/>
      <c r="E5" s="4"/>
      <c r="G5" s="5" t="s">
        <v>18</v>
      </c>
    </row>
    <row r="6" spans="1:7" ht="15" customHeight="1">
      <c r="A6" s="57" t="s">
        <v>19</v>
      </c>
      <c r="B6" s="59" t="s">
        <v>20</v>
      </c>
      <c r="C6" s="6" t="s">
        <v>63</v>
      </c>
      <c r="D6" s="7" t="s">
        <v>64</v>
      </c>
      <c r="E6" s="6" t="s">
        <v>21</v>
      </c>
      <c r="F6" s="61" t="s">
        <v>22</v>
      </c>
      <c r="G6" s="62"/>
    </row>
    <row r="7" spans="1:7" ht="15" customHeight="1">
      <c r="A7" s="58"/>
      <c r="B7" s="60"/>
      <c r="C7" s="8" t="s">
        <v>23</v>
      </c>
      <c r="D7" s="13" t="s">
        <v>24</v>
      </c>
      <c r="E7" s="13" t="s">
        <v>25</v>
      </c>
      <c r="F7" s="63"/>
      <c r="G7" s="64"/>
    </row>
    <row r="8" spans="1:7" s="25" customFormat="1" ht="15" customHeight="1">
      <c r="A8" s="45" t="s">
        <v>35</v>
      </c>
      <c r="B8" s="47" t="s">
        <v>46</v>
      </c>
      <c r="C8" s="11">
        <v>353</v>
      </c>
      <c r="D8" s="11">
        <v>150</v>
      </c>
      <c r="E8" s="24">
        <f t="shared" ref="E8:E39" si="0">+D8-C8</f>
        <v>-203</v>
      </c>
      <c r="F8" s="37"/>
      <c r="G8" s="38"/>
    </row>
    <row r="9" spans="1:7" s="25" customFormat="1" ht="15" customHeight="1">
      <c r="A9" s="46"/>
      <c r="B9" s="48"/>
      <c r="C9" s="12">
        <v>353</v>
      </c>
      <c r="D9" s="12">
        <v>150</v>
      </c>
      <c r="E9" s="26">
        <f t="shared" si="0"/>
        <v>-203</v>
      </c>
      <c r="F9" s="39"/>
      <c r="G9" s="40"/>
    </row>
    <row r="10" spans="1:7" s="25" customFormat="1" ht="15" customHeight="1">
      <c r="A10" s="45" t="s">
        <v>39</v>
      </c>
      <c r="B10" s="47" t="s">
        <v>46</v>
      </c>
      <c r="C10" s="11">
        <v>69374</v>
      </c>
      <c r="D10" s="11">
        <v>82485</v>
      </c>
      <c r="E10" s="24">
        <f t="shared" si="0"/>
        <v>13111</v>
      </c>
      <c r="F10" s="37"/>
      <c r="G10" s="38"/>
    </row>
    <row r="11" spans="1:7" s="25" customFormat="1" ht="15" customHeight="1">
      <c r="A11" s="46"/>
      <c r="B11" s="48"/>
      <c r="C11" s="12">
        <v>46249</v>
      </c>
      <c r="D11" s="12">
        <f>82485-27494</f>
        <v>54991</v>
      </c>
      <c r="E11" s="26">
        <f t="shared" si="0"/>
        <v>8742</v>
      </c>
      <c r="F11" s="39"/>
      <c r="G11" s="40"/>
    </row>
    <row r="12" spans="1:7" s="25" customFormat="1" ht="15" customHeight="1">
      <c r="A12" s="45" t="s">
        <v>26</v>
      </c>
      <c r="B12" s="47" t="s">
        <v>46</v>
      </c>
      <c r="C12" s="11">
        <v>11529</v>
      </c>
      <c r="D12" s="11">
        <v>16735</v>
      </c>
      <c r="E12" s="24">
        <f t="shared" si="0"/>
        <v>5206</v>
      </c>
      <c r="F12" s="37"/>
      <c r="G12" s="38"/>
    </row>
    <row r="13" spans="1:7" s="25" customFormat="1" ht="15" customHeight="1">
      <c r="A13" s="46"/>
      <c r="B13" s="48"/>
      <c r="C13" s="27">
        <v>8904</v>
      </c>
      <c r="D13" s="27">
        <f>16735-3637-400</f>
        <v>12698</v>
      </c>
      <c r="E13" s="26">
        <f t="shared" si="0"/>
        <v>3794</v>
      </c>
      <c r="F13" s="39"/>
      <c r="G13" s="40"/>
    </row>
    <row r="14" spans="1:7" s="25" customFormat="1" ht="15" customHeight="1">
      <c r="A14" s="45" t="s">
        <v>0</v>
      </c>
      <c r="B14" s="47" t="s">
        <v>46</v>
      </c>
      <c r="C14" s="11">
        <v>7744</v>
      </c>
      <c r="D14" s="11">
        <v>8332</v>
      </c>
      <c r="E14" s="24">
        <f t="shared" si="0"/>
        <v>588</v>
      </c>
      <c r="F14" s="37"/>
      <c r="G14" s="38"/>
    </row>
    <row r="15" spans="1:7" s="25" customFormat="1" ht="15" customHeight="1">
      <c r="A15" s="46"/>
      <c r="B15" s="48"/>
      <c r="C15" s="12">
        <v>5199</v>
      </c>
      <c r="D15" s="12">
        <f>8332-2741</f>
        <v>5591</v>
      </c>
      <c r="E15" s="26">
        <f t="shared" si="0"/>
        <v>392</v>
      </c>
      <c r="F15" s="39"/>
      <c r="G15" s="40"/>
    </row>
    <row r="16" spans="1:7" s="25" customFormat="1" ht="15" customHeight="1">
      <c r="A16" s="45" t="s">
        <v>1</v>
      </c>
      <c r="B16" s="47" t="s">
        <v>46</v>
      </c>
      <c r="C16" s="11">
        <v>186</v>
      </c>
      <c r="D16" s="11">
        <v>251</v>
      </c>
      <c r="E16" s="24">
        <f t="shared" si="0"/>
        <v>65</v>
      </c>
      <c r="F16" s="37"/>
      <c r="G16" s="38"/>
    </row>
    <row r="17" spans="1:7" s="25" customFormat="1" ht="15" customHeight="1">
      <c r="A17" s="46"/>
      <c r="B17" s="48"/>
      <c r="C17" s="12">
        <v>121</v>
      </c>
      <c r="D17" s="12">
        <f>251-130</f>
        <v>121</v>
      </c>
      <c r="E17" s="26">
        <f t="shared" si="0"/>
        <v>0</v>
      </c>
      <c r="F17" s="39"/>
      <c r="G17" s="40"/>
    </row>
    <row r="18" spans="1:7" s="25" customFormat="1" ht="15" customHeight="1">
      <c r="A18" s="45" t="s">
        <v>48</v>
      </c>
      <c r="B18" s="47" t="s">
        <v>46</v>
      </c>
      <c r="C18" s="11">
        <v>7011</v>
      </c>
      <c r="D18" s="11">
        <f>7011+82</f>
        <v>7093</v>
      </c>
      <c r="E18" s="24">
        <f t="shared" si="0"/>
        <v>82</v>
      </c>
      <c r="F18" s="37"/>
      <c r="G18" s="38"/>
    </row>
    <row r="19" spans="1:7" s="25" customFormat="1" ht="15" customHeight="1">
      <c r="A19" s="46"/>
      <c r="B19" s="48"/>
      <c r="C19" s="12">
        <v>6915</v>
      </c>
      <c r="D19" s="12">
        <f>7011-48-48+82</f>
        <v>6997</v>
      </c>
      <c r="E19" s="26">
        <f t="shared" si="0"/>
        <v>82</v>
      </c>
      <c r="F19" s="39"/>
      <c r="G19" s="40"/>
    </row>
    <row r="20" spans="1:7" s="25" customFormat="1" ht="15" customHeight="1">
      <c r="A20" s="76" t="s">
        <v>55</v>
      </c>
      <c r="B20" s="47" t="s">
        <v>46</v>
      </c>
      <c r="C20" s="11">
        <v>511</v>
      </c>
      <c r="D20" s="11">
        <v>621</v>
      </c>
      <c r="E20" s="24">
        <f t="shared" si="0"/>
        <v>110</v>
      </c>
      <c r="F20" s="37"/>
      <c r="G20" s="38"/>
    </row>
    <row r="21" spans="1:7" s="25" customFormat="1" ht="15" customHeight="1">
      <c r="A21" s="77"/>
      <c r="B21" s="48"/>
      <c r="C21" s="12">
        <v>511</v>
      </c>
      <c r="D21" s="12">
        <v>621</v>
      </c>
      <c r="E21" s="26">
        <f t="shared" si="0"/>
        <v>110</v>
      </c>
      <c r="F21" s="39"/>
      <c r="G21" s="40"/>
    </row>
    <row r="22" spans="1:7" s="25" customFormat="1" ht="15" customHeight="1">
      <c r="A22" s="75" t="s">
        <v>11</v>
      </c>
      <c r="B22" s="47" t="s">
        <v>46</v>
      </c>
      <c r="C22" s="11">
        <v>3090</v>
      </c>
      <c r="D22" s="11">
        <f>3090+118</f>
        <v>3208</v>
      </c>
      <c r="E22" s="24">
        <f t="shared" si="0"/>
        <v>118</v>
      </c>
      <c r="F22" s="37"/>
      <c r="G22" s="38"/>
    </row>
    <row r="23" spans="1:7" s="25" customFormat="1" ht="15" customHeight="1">
      <c r="A23" s="75"/>
      <c r="B23" s="48"/>
      <c r="C23" s="12">
        <v>3090</v>
      </c>
      <c r="D23" s="12">
        <f>3090+118</f>
        <v>3208</v>
      </c>
      <c r="E23" s="26">
        <f t="shared" si="0"/>
        <v>118</v>
      </c>
      <c r="F23" s="39"/>
      <c r="G23" s="40"/>
    </row>
    <row r="24" spans="1:7" s="29" customFormat="1" ht="15" customHeight="1">
      <c r="A24" s="45" t="s">
        <v>58</v>
      </c>
      <c r="B24" s="47" t="s">
        <v>46</v>
      </c>
      <c r="C24" s="28">
        <v>1097</v>
      </c>
      <c r="D24" s="28">
        <v>1097</v>
      </c>
      <c r="E24" s="24">
        <f t="shared" si="0"/>
        <v>0</v>
      </c>
      <c r="F24" s="37"/>
      <c r="G24" s="38"/>
    </row>
    <row r="25" spans="1:7" s="29" customFormat="1" ht="15" customHeight="1">
      <c r="A25" s="46"/>
      <c r="B25" s="48"/>
      <c r="C25" s="12">
        <v>1097</v>
      </c>
      <c r="D25" s="12">
        <v>1097</v>
      </c>
      <c r="E25" s="26">
        <f t="shared" si="0"/>
        <v>0</v>
      </c>
      <c r="F25" s="39"/>
      <c r="G25" s="40"/>
    </row>
    <row r="26" spans="1:7" s="29" customFormat="1" ht="15" customHeight="1">
      <c r="A26" s="45" t="s">
        <v>29</v>
      </c>
      <c r="B26" s="47" t="s">
        <v>46</v>
      </c>
      <c r="C26" s="28">
        <v>1222</v>
      </c>
      <c r="D26" s="28">
        <v>1222</v>
      </c>
      <c r="E26" s="24">
        <f t="shared" si="0"/>
        <v>0</v>
      </c>
      <c r="F26" s="37"/>
      <c r="G26" s="38"/>
    </row>
    <row r="27" spans="1:7" s="29" customFormat="1" ht="15" customHeight="1">
      <c r="A27" s="46"/>
      <c r="B27" s="48"/>
      <c r="C27" s="12">
        <v>1222</v>
      </c>
      <c r="D27" s="12">
        <v>1222</v>
      </c>
      <c r="E27" s="26">
        <f t="shared" si="0"/>
        <v>0</v>
      </c>
      <c r="F27" s="39"/>
      <c r="G27" s="40"/>
    </row>
    <row r="28" spans="1:7" s="29" customFormat="1" ht="15" customHeight="1">
      <c r="A28" s="45" t="s">
        <v>10</v>
      </c>
      <c r="B28" s="47" t="s">
        <v>27</v>
      </c>
      <c r="C28" s="11">
        <v>63116</v>
      </c>
      <c r="D28" s="11">
        <f>62884+305+314</f>
        <v>63503</v>
      </c>
      <c r="E28" s="24">
        <f t="shared" si="0"/>
        <v>387</v>
      </c>
      <c r="F28" s="37"/>
      <c r="G28" s="38"/>
    </row>
    <row r="29" spans="1:7" s="29" customFormat="1" ht="15" customHeight="1">
      <c r="A29" s="46"/>
      <c r="B29" s="48"/>
      <c r="C29" s="12">
        <v>63116</v>
      </c>
      <c r="D29" s="12">
        <f>62884+305+314</f>
        <v>63503</v>
      </c>
      <c r="E29" s="26">
        <f t="shared" si="0"/>
        <v>387</v>
      </c>
      <c r="F29" s="39"/>
      <c r="G29" s="40"/>
    </row>
    <row r="30" spans="1:7" s="29" customFormat="1" ht="15" customHeight="1">
      <c r="A30" s="45" t="s">
        <v>13</v>
      </c>
      <c r="B30" s="47" t="s">
        <v>27</v>
      </c>
      <c r="C30" s="11">
        <v>13077</v>
      </c>
      <c r="D30" s="11">
        <v>13077</v>
      </c>
      <c r="E30" s="24">
        <f t="shared" si="0"/>
        <v>0</v>
      </c>
      <c r="F30" s="37"/>
      <c r="G30" s="38"/>
    </row>
    <row r="31" spans="1:7" s="29" customFormat="1" ht="15" customHeight="1">
      <c r="A31" s="46"/>
      <c r="B31" s="48"/>
      <c r="C31" s="12">
        <v>13077</v>
      </c>
      <c r="D31" s="12">
        <v>13077</v>
      </c>
      <c r="E31" s="26">
        <f t="shared" si="0"/>
        <v>0</v>
      </c>
      <c r="F31" s="39"/>
      <c r="G31" s="40"/>
    </row>
    <row r="32" spans="1:7" s="29" customFormat="1" ht="15" customHeight="1">
      <c r="A32" s="45" t="s">
        <v>3</v>
      </c>
      <c r="B32" s="47" t="s">
        <v>27</v>
      </c>
      <c r="C32" s="11">
        <v>3869</v>
      </c>
      <c r="D32" s="11">
        <f>3834+137</f>
        <v>3971</v>
      </c>
      <c r="E32" s="24">
        <f t="shared" si="0"/>
        <v>102</v>
      </c>
      <c r="F32" s="37"/>
      <c r="G32" s="38"/>
    </row>
    <row r="33" spans="1:7" s="29" customFormat="1" ht="15" customHeight="1">
      <c r="A33" s="46"/>
      <c r="B33" s="48"/>
      <c r="C33" s="12">
        <v>3674</v>
      </c>
      <c r="D33" s="12">
        <f>3834+137</f>
        <v>3971</v>
      </c>
      <c r="E33" s="26">
        <f t="shared" si="0"/>
        <v>297</v>
      </c>
      <c r="F33" s="39"/>
      <c r="G33" s="40"/>
    </row>
    <row r="34" spans="1:7" s="25" customFormat="1" ht="15" customHeight="1">
      <c r="A34" s="45" t="s">
        <v>45</v>
      </c>
      <c r="B34" s="47" t="s">
        <v>46</v>
      </c>
      <c r="C34" s="24">
        <v>1172</v>
      </c>
      <c r="D34" s="24">
        <v>927</v>
      </c>
      <c r="E34" s="24">
        <f t="shared" si="0"/>
        <v>-245</v>
      </c>
      <c r="F34" s="37"/>
      <c r="G34" s="38"/>
    </row>
    <row r="35" spans="1:7" s="25" customFormat="1" ht="15" customHeight="1">
      <c r="A35" s="46"/>
      <c r="B35" s="48"/>
      <c r="C35" s="12">
        <v>586</v>
      </c>
      <c r="D35" s="12">
        <f>927-463</f>
        <v>464</v>
      </c>
      <c r="E35" s="26">
        <f t="shared" si="0"/>
        <v>-122</v>
      </c>
      <c r="F35" s="39"/>
      <c r="G35" s="40"/>
    </row>
    <row r="36" spans="1:7" s="25" customFormat="1" ht="15.75" customHeight="1">
      <c r="A36" s="45" t="s">
        <v>40</v>
      </c>
      <c r="B36" s="47" t="s">
        <v>68</v>
      </c>
      <c r="C36" s="11">
        <v>9855</v>
      </c>
      <c r="D36" s="11">
        <v>6304</v>
      </c>
      <c r="E36" s="24">
        <f t="shared" si="0"/>
        <v>-3551</v>
      </c>
      <c r="F36" s="37"/>
      <c r="G36" s="38"/>
    </row>
    <row r="37" spans="1:7" s="25" customFormat="1" ht="15.75" customHeight="1">
      <c r="A37" s="46"/>
      <c r="B37" s="48"/>
      <c r="C37" s="12">
        <v>4982</v>
      </c>
      <c r="D37" s="12">
        <f>6304-3151</f>
        <v>3153</v>
      </c>
      <c r="E37" s="26">
        <f t="shared" si="0"/>
        <v>-1829</v>
      </c>
      <c r="F37" s="39"/>
      <c r="G37" s="40"/>
    </row>
    <row r="38" spans="1:7" s="25" customFormat="1" ht="15" customHeight="1">
      <c r="A38" s="45" t="s">
        <v>44</v>
      </c>
      <c r="B38" s="47" t="s">
        <v>69</v>
      </c>
      <c r="C38" s="24">
        <v>25781</v>
      </c>
      <c r="D38" s="24">
        <v>35490</v>
      </c>
      <c r="E38" s="24">
        <f t="shared" si="0"/>
        <v>9709</v>
      </c>
      <c r="F38" s="37"/>
      <c r="G38" s="38"/>
    </row>
    <row r="39" spans="1:7" s="25" customFormat="1" ht="15" customHeight="1">
      <c r="A39" s="46"/>
      <c r="B39" s="48"/>
      <c r="C39" s="12">
        <v>12891</v>
      </c>
      <c r="D39" s="12">
        <f>35490-23578</f>
        <v>11912</v>
      </c>
      <c r="E39" s="26">
        <f t="shared" si="0"/>
        <v>-979</v>
      </c>
      <c r="F39" s="39"/>
      <c r="G39" s="40"/>
    </row>
    <row r="40" spans="1:7" s="25" customFormat="1" ht="15" customHeight="1">
      <c r="A40" s="45" t="s">
        <v>59</v>
      </c>
      <c r="B40" s="47" t="s">
        <v>68</v>
      </c>
      <c r="C40" s="11">
        <v>250</v>
      </c>
      <c r="D40" s="11">
        <v>250</v>
      </c>
      <c r="E40" s="24">
        <f t="shared" ref="E40:E71" si="1">+D40-C40</f>
        <v>0</v>
      </c>
      <c r="F40" s="37"/>
      <c r="G40" s="38"/>
    </row>
    <row r="41" spans="1:7" s="25" customFormat="1" ht="15" customHeight="1">
      <c r="A41" s="46"/>
      <c r="B41" s="48"/>
      <c r="C41" s="12">
        <v>250</v>
      </c>
      <c r="D41" s="12">
        <v>250</v>
      </c>
      <c r="E41" s="26">
        <f t="shared" si="1"/>
        <v>0</v>
      </c>
      <c r="F41" s="39"/>
      <c r="G41" s="40"/>
    </row>
    <row r="42" spans="1:7" s="25" customFormat="1" ht="15" customHeight="1">
      <c r="A42" s="45" t="s">
        <v>4</v>
      </c>
      <c r="B42" s="47" t="s">
        <v>46</v>
      </c>
      <c r="C42" s="28">
        <v>412</v>
      </c>
      <c r="D42" s="28">
        <v>412</v>
      </c>
      <c r="E42" s="24">
        <f t="shared" si="1"/>
        <v>0</v>
      </c>
      <c r="F42" s="37"/>
      <c r="G42" s="38"/>
    </row>
    <row r="43" spans="1:7" s="25" customFormat="1" ht="15" customHeight="1">
      <c r="A43" s="46"/>
      <c r="B43" s="48"/>
      <c r="C43" s="30">
        <v>412</v>
      </c>
      <c r="D43" s="30">
        <v>412</v>
      </c>
      <c r="E43" s="26">
        <f t="shared" si="1"/>
        <v>0</v>
      </c>
      <c r="F43" s="39"/>
      <c r="G43" s="40"/>
    </row>
    <row r="44" spans="1:7" s="25" customFormat="1" ht="15" customHeight="1">
      <c r="A44" s="45" t="s">
        <v>31</v>
      </c>
      <c r="B44" s="47" t="s">
        <v>27</v>
      </c>
      <c r="C44" s="11">
        <v>2000</v>
      </c>
      <c r="D44" s="11">
        <v>2000</v>
      </c>
      <c r="E44" s="24">
        <f t="shared" si="1"/>
        <v>0</v>
      </c>
      <c r="F44" s="37"/>
      <c r="G44" s="38"/>
    </row>
    <row r="45" spans="1:7" s="25" customFormat="1" ht="15" customHeight="1">
      <c r="A45" s="46"/>
      <c r="B45" s="48"/>
      <c r="C45" s="12">
        <v>2000</v>
      </c>
      <c r="D45" s="12">
        <v>2000</v>
      </c>
      <c r="E45" s="26">
        <f t="shared" si="1"/>
        <v>0</v>
      </c>
      <c r="F45" s="39"/>
      <c r="G45" s="40"/>
    </row>
    <row r="46" spans="1:7" s="25" customFormat="1" ht="15" customHeight="1">
      <c r="A46" s="45" t="s">
        <v>34</v>
      </c>
      <c r="B46" s="47" t="s">
        <v>46</v>
      </c>
      <c r="C46" s="11">
        <v>4078</v>
      </c>
      <c r="D46" s="11">
        <f>4078+140</f>
        <v>4218</v>
      </c>
      <c r="E46" s="24">
        <f t="shared" si="1"/>
        <v>140</v>
      </c>
      <c r="F46" s="37"/>
      <c r="G46" s="38"/>
    </row>
    <row r="47" spans="1:7" s="25" customFormat="1" ht="15" customHeight="1">
      <c r="A47" s="46"/>
      <c r="B47" s="48"/>
      <c r="C47" s="12">
        <v>4078</v>
      </c>
      <c r="D47" s="12">
        <f>4078+140</f>
        <v>4218</v>
      </c>
      <c r="E47" s="26">
        <f t="shared" si="1"/>
        <v>140</v>
      </c>
      <c r="F47" s="39"/>
      <c r="G47" s="40"/>
    </row>
    <row r="48" spans="1:7" s="25" customFormat="1" ht="15" customHeight="1">
      <c r="A48" s="45" t="s">
        <v>41</v>
      </c>
      <c r="B48" s="47" t="s">
        <v>68</v>
      </c>
      <c r="C48" s="11">
        <v>8340</v>
      </c>
      <c r="D48" s="11">
        <v>8311</v>
      </c>
      <c r="E48" s="24">
        <f t="shared" si="1"/>
        <v>-29</v>
      </c>
      <c r="F48" s="37"/>
      <c r="G48" s="38"/>
    </row>
    <row r="49" spans="1:7" s="25" customFormat="1" ht="15" customHeight="1">
      <c r="A49" s="46"/>
      <c r="B49" s="48"/>
      <c r="C49" s="12">
        <v>5340</v>
      </c>
      <c r="D49" s="12">
        <f>8311-3000</f>
        <v>5311</v>
      </c>
      <c r="E49" s="26">
        <f t="shared" si="1"/>
        <v>-29</v>
      </c>
      <c r="F49" s="39"/>
      <c r="G49" s="40"/>
    </row>
    <row r="50" spans="1:7" s="25" customFormat="1" ht="15" customHeight="1">
      <c r="A50" s="45" t="s">
        <v>5</v>
      </c>
      <c r="B50" s="47" t="s">
        <v>68</v>
      </c>
      <c r="C50" s="11">
        <v>2075</v>
      </c>
      <c r="D50" s="11">
        <v>2258</v>
      </c>
      <c r="E50" s="24">
        <f t="shared" si="1"/>
        <v>183</v>
      </c>
      <c r="F50" s="37"/>
      <c r="G50" s="38"/>
    </row>
    <row r="51" spans="1:7" s="25" customFormat="1" ht="15" customHeight="1">
      <c r="A51" s="46"/>
      <c r="B51" s="48"/>
      <c r="C51" s="12">
        <v>2075</v>
      </c>
      <c r="D51" s="12">
        <v>2258</v>
      </c>
      <c r="E51" s="26">
        <f t="shared" si="1"/>
        <v>183</v>
      </c>
      <c r="F51" s="39"/>
      <c r="G51" s="40"/>
    </row>
    <row r="52" spans="1:7" s="25" customFormat="1" ht="15" customHeight="1">
      <c r="A52" s="45" t="s">
        <v>6</v>
      </c>
      <c r="B52" s="47" t="s">
        <v>27</v>
      </c>
      <c r="C52" s="11">
        <v>4909</v>
      </c>
      <c r="D52" s="11">
        <f>5064+115</f>
        <v>5179</v>
      </c>
      <c r="E52" s="24">
        <f t="shared" si="1"/>
        <v>270</v>
      </c>
      <c r="F52" s="37"/>
      <c r="G52" s="38"/>
    </row>
    <row r="53" spans="1:7" s="25" customFormat="1" ht="15" customHeight="1">
      <c r="A53" s="46"/>
      <c r="B53" s="48"/>
      <c r="C53" s="12">
        <v>4909</v>
      </c>
      <c r="D53" s="12">
        <f>5064+115</f>
        <v>5179</v>
      </c>
      <c r="E53" s="26">
        <f t="shared" si="1"/>
        <v>270</v>
      </c>
      <c r="F53" s="39"/>
      <c r="G53" s="40"/>
    </row>
    <row r="54" spans="1:7" s="25" customFormat="1" ht="15" customHeight="1">
      <c r="A54" s="45" t="s">
        <v>33</v>
      </c>
      <c r="B54" s="47" t="s">
        <v>32</v>
      </c>
      <c r="C54" s="11">
        <v>237</v>
      </c>
      <c r="D54" s="11">
        <v>248</v>
      </c>
      <c r="E54" s="24">
        <f t="shared" si="1"/>
        <v>11</v>
      </c>
      <c r="F54" s="37"/>
      <c r="G54" s="38"/>
    </row>
    <row r="55" spans="1:7" s="25" customFormat="1" ht="15" customHeight="1">
      <c r="A55" s="46"/>
      <c r="B55" s="48"/>
      <c r="C55" s="12">
        <v>237</v>
      </c>
      <c r="D55" s="12">
        <v>248</v>
      </c>
      <c r="E55" s="26">
        <f t="shared" si="1"/>
        <v>11</v>
      </c>
      <c r="F55" s="39"/>
      <c r="G55" s="40"/>
    </row>
    <row r="56" spans="1:7" s="25" customFormat="1" ht="15" customHeight="1">
      <c r="A56" s="45" t="s">
        <v>7</v>
      </c>
      <c r="B56" s="47" t="s">
        <v>32</v>
      </c>
      <c r="C56" s="11">
        <v>1473</v>
      </c>
      <c r="D56" s="11">
        <v>1473</v>
      </c>
      <c r="E56" s="24">
        <f t="shared" si="1"/>
        <v>0</v>
      </c>
      <c r="F56" s="37"/>
      <c r="G56" s="38"/>
    </row>
    <row r="57" spans="1:7" s="25" customFormat="1" ht="15" customHeight="1">
      <c r="A57" s="46"/>
      <c r="B57" s="48"/>
      <c r="C57" s="12">
        <v>1473</v>
      </c>
      <c r="D57" s="12">
        <v>1473</v>
      </c>
      <c r="E57" s="26">
        <f t="shared" si="1"/>
        <v>0</v>
      </c>
      <c r="F57" s="39"/>
      <c r="G57" s="40"/>
    </row>
    <row r="58" spans="1:7" s="25" customFormat="1" ht="15" customHeight="1">
      <c r="A58" s="45" t="s">
        <v>67</v>
      </c>
      <c r="B58" s="47" t="s">
        <v>68</v>
      </c>
      <c r="C58" s="11">
        <v>12319</v>
      </c>
      <c r="D58" s="11">
        <v>13553</v>
      </c>
      <c r="E58" s="24">
        <f t="shared" si="1"/>
        <v>1234</v>
      </c>
      <c r="F58" s="37"/>
      <c r="G58" s="38"/>
    </row>
    <row r="59" spans="1:7" s="25" customFormat="1" ht="15" customHeight="1">
      <c r="A59" s="46"/>
      <c r="B59" s="48"/>
      <c r="C59" s="12">
        <v>12319</v>
      </c>
      <c r="D59" s="12">
        <v>13553</v>
      </c>
      <c r="E59" s="26">
        <f t="shared" si="1"/>
        <v>1234</v>
      </c>
      <c r="F59" s="39"/>
      <c r="G59" s="40"/>
    </row>
    <row r="60" spans="1:7" s="25" customFormat="1" ht="15" customHeight="1">
      <c r="A60" s="45" t="s">
        <v>14</v>
      </c>
      <c r="B60" s="47" t="s">
        <v>68</v>
      </c>
      <c r="C60" s="11">
        <v>13092</v>
      </c>
      <c r="D60" s="11">
        <v>10872</v>
      </c>
      <c r="E60" s="24">
        <f t="shared" si="1"/>
        <v>-2220</v>
      </c>
      <c r="F60" s="37"/>
      <c r="G60" s="38"/>
    </row>
    <row r="61" spans="1:7" s="25" customFormat="1" ht="15" customHeight="1">
      <c r="A61" s="46"/>
      <c r="B61" s="48"/>
      <c r="C61" s="12">
        <v>13092</v>
      </c>
      <c r="D61" s="12">
        <v>10872</v>
      </c>
      <c r="E61" s="26">
        <f t="shared" si="1"/>
        <v>-2220</v>
      </c>
      <c r="F61" s="39"/>
      <c r="G61" s="40"/>
    </row>
    <row r="62" spans="1:7" s="25" customFormat="1" ht="15" customHeight="1">
      <c r="A62" s="45" t="s">
        <v>51</v>
      </c>
      <c r="B62" s="47" t="s">
        <v>68</v>
      </c>
      <c r="C62" s="11">
        <v>7172</v>
      </c>
      <c r="D62" s="11">
        <v>3110</v>
      </c>
      <c r="E62" s="24">
        <f t="shared" si="1"/>
        <v>-4062</v>
      </c>
      <c r="F62" s="37"/>
      <c r="G62" s="38"/>
    </row>
    <row r="63" spans="1:7" s="25" customFormat="1" ht="15" customHeight="1">
      <c r="A63" s="46"/>
      <c r="B63" s="48"/>
      <c r="C63" s="12">
        <v>7172</v>
      </c>
      <c r="D63" s="12">
        <v>3110</v>
      </c>
      <c r="E63" s="26">
        <f t="shared" si="1"/>
        <v>-4062</v>
      </c>
      <c r="F63" s="39"/>
      <c r="G63" s="40"/>
    </row>
    <row r="64" spans="1:7" s="25" customFormat="1" ht="15" customHeight="1">
      <c r="A64" s="45" t="s">
        <v>65</v>
      </c>
      <c r="B64" s="47" t="s">
        <v>68</v>
      </c>
      <c r="C64" s="11">
        <v>9363</v>
      </c>
      <c r="D64" s="11">
        <v>5011</v>
      </c>
      <c r="E64" s="24">
        <f t="shared" si="1"/>
        <v>-4352</v>
      </c>
      <c r="F64" s="37"/>
      <c r="G64" s="38"/>
    </row>
    <row r="65" spans="1:7" s="25" customFormat="1" ht="15" customHeight="1">
      <c r="A65" s="46"/>
      <c r="B65" s="48"/>
      <c r="C65" s="12">
        <v>9363</v>
      </c>
      <c r="D65" s="12">
        <v>5011</v>
      </c>
      <c r="E65" s="26">
        <f t="shared" si="1"/>
        <v>-4352</v>
      </c>
      <c r="F65" s="39"/>
      <c r="G65" s="40"/>
    </row>
    <row r="66" spans="1:7" s="25" customFormat="1" ht="15" customHeight="1">
      <c r="A66" s="45" t="s">
        <v>2</v>
      </c>
      <c r="B66" s="47" t="s">
        <v>27</v>
      </c>
      <c r="C66" s="11">
        <v>7886</v>
      </c>
      <c r="D66" s="11">
        <f>7839+122</f>
        <v>7961</v>
      </c>
      <c r="E66" s="24">
        <f t="shared" si="1"/>
        <v>75</v>
      </c>
      <c r="F66" s="37"/>
      <c r="G66" s="38"/>
    </row>
    <row r="67" spans="1:7" s="25" customFormat="1" ht="15" customHeight="1">
      <c r="A67" s="46"/>
      <c r="B67" s="48"/>
      <c r="C67" s="12">
        <v>7886</v>
      </c>
      <c r="D67" s="12">
        <f>7839+122</f>
        <v>7961</v>
      </c>
      <c r="E67" s="26">
        <f t="shared" si="1"/>
        <v>75</v>
      </c>
      <c r="F67" s="39"/>
      <c r="G67" s="40"/>
    </row>
    <row r="68" spans="1:7" s="29" customFormat="1" ht="15" customHeight="1">
      <c r="A68" s="45" t="s">
        <v>9</v>
      </c>
      <c r="B68" s="47" t="s">
        <v>27</v>
      </c>
      <c r="C68" s="28">
        <v>2552</v>
      </c>
      <c r="D68" s="28">
        <v>3952</v>
      </c>
      <c r="E68" s="24">
        <f t="shared" si="1"/>
        <v>1400</v>
      </c>
      <c r="F68" s="37"/>
      <c r="G68" s="38"/>
    </row>
    <row r="69" spans="1:7" s="29" customFormat="1" ht="15" customHeight="1">
      <c r="A69" s="46"/>
      <c r="B69" s="48"/>
      <c r="C69" s="12">
        <v>2552</v>
      </c>
      <c r="D69" s="12">
        <v>3952</v>
      </c>
      <c r="E69" s="26">
        <f t="shared" si="1"/>
        <v>1400</v>
      </c>
      <c r="F69" s="39"/>
      <c r="G69" s="40"/>
    </row>
    <row r="70" spans="1:7" s="25" customFormat="1" ht="15" customHeight="1">
      <c r="A70" s="45" t="s">
        <v>38</v>
      </c>
      <c r="B70" s="47" t="s">
        <v>27</v>
      </c>
      <c r="C70" s="11">
        <v>4380</v>
      </c>
      <c r="D70" s="11">
        <v>4380</v>
      </c>
      <c r="E70" s="24">
        <f t="shared" si="1"/>
        <v>0</v>
      </c>
      <c r="F70" s="37"/>
      <c r="G70" s="38"/>
    </row>
    <row r="71" spans="1:7" s="25" customFormat="1" ht="15" customHeight="1">
      <c r="A71" s="46"/>
      <c r="B71" s="48"/>
      <c r="C71" s="12">
        <v>4195</v>
      </c>
      <c r="D71" s="12">
        <f>4380-185</f>
        <v>4195</v>
      </c>
      <c r="E71" s="26">
        <f t="shared" si="1"/>
        <v>0</v>
      </c>
      <c r="F71" s="39"/>
      <c r="G71" s="40"/>
    </row>
    <row r="72" spans="1:7" s="29" customFormat="1" ht="15" customHeight="1">
      <c r="A72" s="45" t="s">
        <v>36</v>
      </c>
      <c r="B72" s="47" t="s">
        <v>37</v>
      </c>
      <c r="C72" s="11">
        <v>814</v>
      </c>
      <c r="D72" s="11">
        <v>814</v>
      </c>
      <c r="E72" s="11">
        <f t="shared" ref="E72:E98" si="2">+D72-C72</f>
        <v>0</v>
      </c>
      <c r="F72" s="37"/>
      <c r="G72" s="38"/>
    </row>
    <row r="73" spans="1:7" s="29" customFormat="1" ht="15" customHeight="1">
      <c r="A73" s="46"/>
      <c r="B73" s="48"/>
      <c r="C73" s="12">
        <v>814</v>
      </c>
      <c r="D73" s="12">
        <v>814</v>
      </c>
      <c r="E73" s="26">
        <f t="shared" si="2"/>
        <v>0</v>
      </c>
      <c r="F73" s="39"/>
      <c r="G73" s="40"/>
    </row>
    <row r="74" spans="1:7" s="25" customFormat="1" ht="15" customHeight="1">
      <c r="A74" s="45" t="s">
        <v>30</v>
      </c>
      <c r="B74" s="47" t="s">
        <v>68</v>
      </c>
      <c r="C74" s="11">
        <v>102627</v>
      </c>
      <c r="D74" s="11">
        <v>103120</v>
      </c>
      <c r="E74" s="24">
        <f t="shared" si="2"/>
        <v>493</v>
      </c>
      <c r="F74" s="37"/>
      <c r="G74" s="38"/>
    </row>
    <row r="75" spans="1:7" s="25" customFormat="1" ht="15" customHeight="1">
      <c r="A75" s="46"/>
      <c r="B75" s="48"/>
      <c r="C75" s="12">
        <v>102627</v>
      </c>
      <c r="D75" s="12">
        <v>103120</v>
      </c>
      <c r="E75" s="26">
        <f t="shared" si="2"/>
        <v>493</v>
      </c>
      <c r="F75" s="39"/>
      <c r="G75" s="40"/>
    </row>
    <row r="76" spans="1:7" s="25" customFormat="1" ht="15" customHeight="1">
      <c r="A76" s="45" t="s">
        <v>42</v>
      </c>
      <c r="B76" s="47" t="s">
        <v>27</v>
      </c>
      <c r="C76" s="11">
        <v>1453</v>
      </c>
      <c r="D76" s="11">
        <v>2558</v>
      </c>
      <c r="E76" s="24">
        <f t="shared" si="2"/>
        <v>1105</v>
      </c>
      <c r="F76" s="37"/>
      <c r="G76" s="38"/>
    </row>
    <row r="77" spans="1:7" s="25" customFormat="1" ht="15" customHeight="1">
      <c r="A77" s="46"/>
      <c r="B77" s="48"/>
      <c r="C77" s="12">
        <v>1453</v>
      </c>
      <c r="D77" s="12">
        <v>2558</v>
      </c>
      <c r="E77" s="26">
        <f t="shared" si="2"/>
        <v>1105</v>
      </c>
      <c r="F77" s="39"/>
      <c r="G77" s="40"/>
    </row>
    <row r="78" spans="1:7" s="25" customFormat="1" ht="15" customHeight="1">
      <c r="A78" s="45" t="s">
        <v>12</v>
      </c>
      <c r="B78" s="47" t="s">
        <v>46</v>
      </c>
      <c r="C78" s="11">
        <v>54823</v>
      </c>
      <c r="D78" s="11">
        <f>56677+179</f>
        <v>56856</v>
      </c>
      <c r="E78" s="24">
        <f t="shared" si="2"/>
        <v>2033</v>
      </c>
      <c r="F78" s="37"/>
      <c r="G78" s="38"/>
    </row>
    <row r="79" spans="1:7" s="25" customFormat="1" ht="15" customHeight="1">
      <c r="A79" s="46"/>
      <c r="B79" s="48"/>
      <c r="C79" s="12">
        <v>2226</v>
      </c>
      <c r="D79" s="12">
        <f>56677-54579</f>
        <v>2098</v>
      </c>
      <c r="E79" s="26">
        <f t="shared" si="2"/>
        <v>-128</v>
      </c>
      <c r="F79" s="39"/>
      <c r="G79" s="40"/>
    </row>
    <row r="80" spans="1:7" s="25" customFormat="1" ht="15" customHeight="1">
      <c r="A80" s="45" t="s">
        <v>15</v>
      </c>
      <c r="B80" s="47" t="s">
        <v>53</v>
      </c>
      <c r="C80" s="11">
        <v>88005</v>
      </c>
      <c r="D80" s="11">
        <f>61407+(31963+17)+6999+2970+2200-2200</f>
        <v>103356</v>
      </c>
      <c r="E80" s="24">
        <f t="shared" si="2"/>
        <v>15351</v>
      </c>
      <c r="F80" s="49"/>
      <c r="G80" s="50"/>
    </row>
    <row r="81" spans="1:8" s="25" customFormat="1" ht="15" customHeight="1">
      <c r="A81" s="46"/>
      <c r="B81" s="48"/>
      <c r="C81" s="12">
        <v>84348</v>
      </c>
      <c r="D81" s="12">
        <f>D80-2065-1656</f>
        <v>99635</v>
      </c>
      <c r="E81" s="26">
        <f t="shared" si="2"/>
        <v>15287</v>
      </c>
      <c r="F81" s="51"/>
      <c r="G81" s="52"/>
    </row>
    <row r="82" spans="1:8" s="25" customFormat="1" ht="15" customHeight="1">
      <c r="A82" s="45" t="s">
        <v>60</v>
      </c>
      <c r="B82" s="47" t="s">
        <v>57</v>
      </c>
      <c r="C82" s="11">
        <v>20635</v>
      </c>
      <c r="D82" s="11">
        <v>28033</v>
      </c>
      <c r="E82" s="24">
        <f t="shared" si="2"/>
        <v>7398</v>
      </c>
      <c r="F82" s="49"/>
      <c r="G82" s="50"/>
    </row>
    <row r="83" spans="1:8" s="25" customFormat="1" ht="15" customHeight="1">
      <c r="A83" s="46"/>
      <c r="B83" s="48"/>
      <c r="C83" s="12">
        <v>20635</v>
      </c>
      <c r="D83" s="12">
        <v>28033</v>
      </c>
      <c r="E83" s="26">
        <f t="shared" si="2"/>
        <v>7398</v>
      </c>
      <c r="F83" s="51"/>
      <c r="G83" s="52"/>
    </row>
    <row r="84" spans="1:8" s="25" customFormat="1" ht="15" customHeight="1">
      <c r="A84" s="45" t="s">
        <v>66</v>
      </c>
      <c r="B84" s="47" t="s">
        <v>32</v>
      </c>
      <c r="C84" s="11">
        <v>0</v>
      </c>
      <c r="D84" s="11">
        <v>571</v>
      </c>
      <c r="E84" s="24">
        <f t="shared" si="2"/>
        <v>571</v>
      </c>
      <c r="F84" s="37" t="s">
        <v>28</v>
      </c>
      <c r="G84" s="38"/>
    </row>
    <row r="85" spans="1:8" s="25" customFormat="1" ht="15" customHeight="1">
      <c r="A85" s="46"/>
      <c r="B85" s="48"/>
      <c r="C85" s="12">
        <v>0</v>
      </c>
      <c r="D85" s="12">
        <v>571</v>
      </c>
      <c r="E85" s="26">
        <f t="shared" si="2"/>
        <v>571</v>
      </c>
      <c r="F85" s="39"/>
      <c r="G85" s="40"/>
    </row>
    <row r="86" spans="1:8" s="29" customFormat="1" ht="15" customHeight="1">
      <c r="A86" s="45" t="s">
        <v>56</v>
      </c>
      <c r="B86" s="47" t="s">
        <v>27</v>
      </c>
      <c r="C86" s="11">
        <v>29050</v>
      </c>
      <c r="D86" s="11">
        <v>27332</v>
      </c>
      <c r="E86" s="24">
        <f t="shared" si="2"/>
        <v>-1718</v>
      </c>
      <c r="F86" s="49"/>
      <c r="G86" s="50"/>
    </row>
    <row r="87" spans="1:8" s="29" customFormat="1" ht="15" customHeight="1">
      <c r="A87" s="46"/>
      <c r="B87" s="48"/>
      <c r="C87" s="12">
        <v>29050</v>
      </c>
      <c r="D87" s="12">
        <v>27332</v>
      </c>
      <c r="E87" s="26">
        <f t="shared" si="2"/>
        <v>-1718</v>
      </c>
      <c r="F87" s="51"/>
      <c r="G87" s="52"/>
    </row>
    <row r="88" spans="1:8" s="25" customFormat="1" ht="15" customHeight="1">
      <c r="A88" s="45" t="s">
        <v>8</v>
      </c>
      <c r="B88" s="47" t="s">
        <v>54</v>
      </c>
      <c r="C88" s="11">
        <v>138609</v>
      </c>
      <c r="D88" s="11">
        <f>(63652+136)+(3197+120)+358+(6900+232)+1255+719+835+5852+55445+1086</f>
        <v>139787</v>
      </c>
      <c r="E88" s="24">
        <f t="shared" si="2"/>
        <v>1178</v>
      </c>
      <c r="F88" s="37" t="s">
        <v>28</v>
      </c>
      <c r="G88" s="38"/>
    </row>
    <row r="89" spans="1:8" s="25" customFormat="1" ht="15" customHeight="1">
      <c r="A89" s="46"/>
      <c r="B89" s="48"/>
      <c r="C89" s="12">
        <v>138604</v>
      </c>
      <c r="D89" s="12">
        <f>(63652-5+136)+(3197+120)+358+(6900+232)+1255+719+835+5852+55445+1086</f>
        <v>139782</v>
      </c>
      <c r="E89" s="26">
        <f t="shared" si="2"/>
        <v>1178</v>
      </c>
      <c r="F89" s="39"/>
      <c r="G89" s="40"/>
    </row>
    <row r="90" spans="1:8" s="25" customFormat="1" ht="15" customHeight="1">
      <c r="A90" s="53" t="s">
        <v>50</v>
      </c>
      <c r="B90" s="47" t="s">
        <v>46</v>
      </c>
      <c r="C90" s="24">
        <v>1555</v>
      </c>
      <c r="D90" s="24">
        <v>0</v>
      </c>
      <c r="E90" s="24">
        <f t="shared" si="2"/>
        <v>-1555</v>
      </c>
      <c r="F90" s="37"/>
      <c r="G90" s="38"/>
    </row>
    <row r="91" spans="1:8" s="25" customFormat="1" ht="15" customHeight="1">
      <c r="A91" s="54"/>
      <c r="B91" s="48"/>
      <c r="C91" s="12">
        <v>1555</v>
      </c>
      <c r="D91" s="12">
        <v>0</v>
      </c>
      <c r="E91" s="26">
        <f t="shared" si="2"/>
        <v>-1555</v>
      </c>
      <c r="F91" s="39"/>
      <c r="G91" s="40"/>
    </row>
    <row r="92" spans="1:8" s="29" customFormat="1" ht="15" customHeight="1">
      <c r="A92" s="53" t="s">
        <v>49</v>
      </c>
      <c r="B92" s="47" t="s">
        <v>52</v>
      </c>
      <c r="C92" s="28">
        <v>10152</v>
      </c>
      <c r="D92" s="28">
        <v>0</v>
      </c>
      <c r="E92" s="24">
        <f t="shared" si="2"/>
        <v>-10152</v>
      </c>
      <c r="F92" s="37"/>
      <c r="G92" s="38"/>
    </row>
    <row r="93" spans="1:8" s="29" customFormat="1" ht="15" customHeight="1">
      <c r="A93" s="54"/>
      <c r="B93" s="48"/>
      <c r="C93" s="12">
        <v>10152</v>
      </c>
      <c r="D93" s="12">
        <v>0</v>
      </c>
      <c r="E93" s="26">
        <f t="shared" si="2"/>
        <v>-10152</v>
      </c>
      <c r="F93" s="39"/>
      <c r="G93" s="40"/>
    </row>
    <row r="94" spans="1:8" s="25" customFormat="1" ht="15" customHeight="1">
      <c r="A94" s="53" t="s">
        <v>61</v>
      </c>
      <c r="B94" s="47" t="s">
        <v>57</v>
      </c>
      <c r="C94" s="11">
        <v>22774</v>
      </c>
      <c r="D94" s="11">
        <v>0</v>
      </c>
      <c r="E94" s="24">
        <f t="shared" si="2"/>
        <v>-22774</v>
      </c>
      <c r="F94" s="49"/>
      <c r="G94" s="50"/>
    </row>
    <row r="95" spans="1:8" s="25" customFormat="1" ht="15" customHeight="1">
      <c r="A95" s="54"/>
      <c r="B95" s="48"/>
      <c r="C95" s="12">
        <v>22774</v>
      </c>
      <c r="D95" s="12">
        <v>0</v>
      </c>
      <c r="E95" s="26">
        <f t="shared" si="2"/>
        <v>-22774</v>
      </c>
      <c r="F95" s="51"/>
      <c r="G95" s="52"/>
    </row>
    <row r="96" spans="1:8" s="25" customFormat="1" ht="15" customHeight="1">
      <c r="A96" s="41" t="s">
        <v>72</v>
      </c>
      <c r="B96" s="42"/>
      <c r="C96" s="11">
        <v>770022</v>
      </c>
      <c r="D96" s="11">
        <v>780081</v>
      </c>
      <c r="E96" s="11">
        <f t="shared" si="2"/>
        <v>10059</v>
      </c>
      <c r="F96" s="37" t="s">
        <v>28</v>
      </c>
      <c r="G96" s="38"/>
      <c r="H96" s="31"/>
    </row>
    <row r="97" spans="1:8" s="25" customFormat="1" ht="15" customHeight="1">
      <c r="A97" s="43"/>
      <c r="B97" s="44"/>
      <c r="C97" s="12">
        <v>663578</v>
      </c>
      <c r="D97" s="12">
        <v>656722</v>
      </c>
      <c r="E97" s="26">
        <f t="shared" si="2"/>
        <v>-6856</v>
      </c>
      <c r="F97" s="39"/>
      <c r="G97" s="40"/>
      <c r="H97" s="31"/>
    </row>
    <row r="98" spans="1:8" s="29" customFormat="1" ht="15" customHeight="1">
      <c r="A98" s="45" t="s">
        <v>62</v>
      </c>
      <c r="B98" s="47" t="s">
        <v>27</v>
      </c>
      <c r="C98" s="28">
        <v>53</v>
      </c>
      <c r="D98" s="28">
        <v>5</v>
      </c>
      <c r="E98" s="32">
        <f t="shared" si="2"/>
        <v>-48</v>
      </c>
      <c r="F98" s="37"/>
      <c r="G98" s="38"/>
    </row>
    <row r="99" spans="1:8" s="29" customFormat="1" ht="15" customHeight="1">
      <c r="A99" s="46"/>
      <c r="B99" s="48"/>
      <c r="C99" s="12">
        <v>53</v>
      </c>
      <c r="D99" s="12">
        <v>5</v>
      </c>
      <c r="E99" s="26">
        <f t="shared" ref="E99" si="3">+D99-C99</f>
        <v>-48</v>
      </c>
      <c r="F99" s="39"/>
      <c r="G99" s="40"/>
    </row>
    <row r="100" spans="1:8" s="25" customFormat="1" ht="15" customHeight="1">
      <c r="A100" s="41" t="s">
        <v>71</v>
      </c>
      <c r="B100" s="42"/>
      <c r="C100" s="11">
        <f t="shared" ref="C100:E101" si="4">C98</f>
        <v>53</v>
      </c>
      <c r="D100" s="11">
        <f t="shared" si="4"/>
        <v>5</v>
      </c>
      <c r="E100" s="11">
        <f t="shared" si="4"/>
        <v>-48</v>
      </c>
      <c r="F100" s="37" t="s">
        <v>28</v>
      </c>
      <c r="G100" s="38"/>
    </row>
    <row r="101" spans="1:8" s="25" customFormat="1" ht="15" customHeight="1">
      <c r="A101" s="43"/>
      <c r="B101" s="44"/>
      <c r="C101" s="30">
        <f t="shared" si="4"/>
        <v>53</v>
      </c>
      <c r="D101" s="30">
        <f t="shared" si="4"/>
        <v>5</v>
      </c>
      <c r="E101" s="26">
        <f t="shared" si="4"/>
        <v>-48</v>
      </c>
      <c r="F101" s="39"/>
      <c r="G101" s="40"/>
    </row>
    <row r="102" spans="1:8" s="25" customFormat="1" ht="15" customHeight="1">
      <c r="A102" s="41" t="s">
        <v>70</v>
      </c>
      <c r="B102" s="70"/>
      <c r="C102" s="33">
        <v>770075</v>
      </c>
      <c r="D102" s="33">
        <v>780086</v>
      </c>
      <c r="E102" s="34">
        <v>10011</v>
      </c>
      <c r="F102" s="37" t="s">
        <v>28</v>
      </c>
      <c r="G102" s="38"/>
    </row>
    <row r="103" spans="1:8" s="25" customFormat="1" ht="15" customHeight="1" thickBot="1">
      <c r="A103" s="71"/>
      <c r="B103" s="72"/>
      <c r="C103" s="35">
        <v>663631</v>
      </c>
      <c r="D103" s="35">
        <v>656727</v>
      </c>
      <c r="E103" s="36">
        <f>+D103-C103</f>
        <v>-6904</v>
      </c>
      <c r="F103" s="68"/>
      <c r="G103" s="69"/>
    </row>
    <row r="104" spans="1:8" ht="18" customHeight="1">
      <c r="D104" s="4"/>
      <c r="F104" s="9"/>
    </row>
    <row r="105" spans="1:8" ht="18" customHeight="1">
      <c r="A105" s="66"/>
      <c r="B105" s="67"/>
      <c r="C105" s="14"/>
      <c r="D105" s="14"/>
      <c r="E105" s="14"/>
      <c r="F105" s="65"/>
      <c r="G105" s="65"/>
    </row>
    <row r="106" spans="1:8" ht="18" customHeight="1">
      <c r="A106" s="66"/>
      <c r="B106" s="67"/>
      <c r="C106" s="16"/>
      <c r="D106" s="14"/>
      <c r="E106" s="14"/>
      <c r="F106" s="65"/>
      <c r="G106" s="65"/>
    </row>
    <row r="107" spans="1:8" ht="18" customHeight="1">
      <c r="A107" s="73"/>
      <c r="B107" s="74"/>
      <c r="C107" s="17"/>
      <c r="D107" s="17"/>
      <c r="E107" s="17"/>
      <c r="F107" s="65"/>
      <c r="G107" s="65"/>
    </row>
    <row r="108" spans="1:8" ht="18" customHeight="1">
      <c r="A108" s="73"/>
      <c r="B108" s="74"/>
      <c r="C108" s="18"/>
      <c r="D108" s="19"/>
      <c r="E108" s="19"/>
      <c r="F108" s="65"/>
      <c r="G108" s="65"/>
    </row>
    <row r="109" spans="1:8" ht="18" customHeight="1">
      <c r="A109" s="15"/>
      <c r="B109" s="15"/>
      <c r="C109" s="15"/>
      <c r="D109" s="20"/>
      <c r="E109" s="15"/>
      <c r="F109" s="21"/>
      <c r="G109" s="15"/>
    </row>
    <row r="110" spans="1:8" ht="18" customHeight="1">
      <c r="A110" s="15"/>
      <c r="B110" s="22"/>
      <c r="C110" s="15"/>
      <c r="D110" s="20"/>
      <c r="E110" s="15"/>
      <c r="F110" s="21"/>
      <c r="G110" s="15"/>
    </row>
    <row r="111" spans="1:8" ht="18" customHeight="1">
      <c r="A111" s="15"/>
      <c r="B111" s="15"/>
      <c r="C111" s="15"/>
      <c r="D111" s="20"/>
      <c r="E111" s="15"/>
      <c r="F111" s="21"/>
      <c r="G111" s="15"/>
    </row>
    <row r="112" spans="1:8" ht="18" customHeight="1">
      <c r="A112" s="15"/>
      <c r="B112" s="15"/>
      <c r="C112" s="23"/>
      <c r="D112" s="23"/>
      <c r="E112" s="15"/>
      <c r="F112" s="21"/>
      <c r="G112" s="15"/>
    </row>
    <row r="113" spans="1:7" ht="18" customHeight="1">
      <c r="A113" s="15"/>
      <c r="B113" s="15"/>
      <c r="C113" s="19"/>
      <c r="D113" s="19"/>
      <c r="E113" s="15"/>
      <c r="F113" s="15"/>
      <c r="G113" s="15"/>
    </row>
  </sheetData>
  <mergeCells count="152">
    <mergeCell ref="A12:A13"/>
    <mergeCell ref="B12:B13"/>
    <mergeCell ref="B8:B9"/>
    <mergeCell ref="A10:A11"/>
    <mergeCell ref="B10:B11"/>
    <mergeCell ref="A8:A9"/>
    <mergeCell ref="B16:B17"/>
    <mergeCell ref="A64:A65"/>
    <mergeCell ref="B64:B65"/>
    <mergeCell ref="A50:A51"/>
    <mergeCell ref="B50:B51"/>
    <mergeCell ref="A40:A41"/>
    <mergeCell ref="B40:B41"/>
    <mergeCell ref="A44:A45"/>
    <mergeCell ref="A24:A25"/>
    <mergeCell ref="B58:B59"/>
    <mergeCell ref="A54:A55"/>
    <mergeCell ref="A62:A63"/>
    <mergeCell ref="B46:B47"/>
    <mergeCell ref="A26:A27"/>
    <mergeCell ref="A56:A57"/>
    <mergeCell ref="A46:A47"/>
    <mergeCell ref="A36:A37"/>
    <mergeCell ref="A20:A21"/>
    <mergeCell ref="F107:G108"/>
    <mergeCell ref="A96:B97"/>
    <mergeCell ref="A105:A106"/>
    <mergeCell ref="B105:B106"/>
    <mergeCell ref="F105:G106"/>
    <mergeCell ref="F102:G103"/>
    <mergeCell ref="A102:B103"/>
    <mergeCell ref="B56:B57"/>
    <mergeCell ref="B36:B37"/>
    <mergeCell ref="B44:B45"/>
    <mergeCell ref="A42:A43"/>
    <mergeCell ref="B42:B43"/>
    <mergeCell ref="B54:B55"/>
    <mergeCell ref="A48:A49"/>
    <mergeCell ref="B48:B49"/>
    <mergeCell ref="A107:A108"/>
    <mergeCell ref="B107:B108"/>
    <mergeCell ref="A74:A75"/>
    <mergeCell ref="A66:A67"/>
    <mergeCell ref="B84:B85"/>
    <mergeCell ref="A90:A91"/>
    <mergeCell ref="F46:G47"/>
    <mergeCell ref="F48:G49"/>
    <mergeCell ref="F50:G51"/>
    <mergeCell ref="F1:G1"/>
    <mergeCell ref="B5:D5"/>
    <mergeCell ref="A6:A7"/>
    <mergeCell ref="B6:B7"/>
    <mergeCell ref="F6:G7"/>
    <mergeCell ref="A38:A39"/>
    <mergeCell ref="B38:B39"/>
    <mergeCell ref="A58:A59"/>
    <mergeCell ref="A28:A29"/>
    <mergeCell ref="B28:B29"/>
    <mergeCell ref="A52:A53"/>
    <mergeCell ref="F42:G43"/>
    <mergeCell ref="F40:G41"/>
    <mergeCell ref="A32:A33"/>
    <mergeCell ref="B14:B15"/>
    <mergeCell ref="B26:B27"/>
    <mergeCell ref="A30:A31"/>
    <mergeCell ref="B30:B31"/>
    <mergeCell ref="B32:B33"/>
    <mergeCell ref="A34:A35"/>
    <mergeCell ref="B34:B35"/>
    <mergeCell ref="B24:B25"/>
    <mergeCell ref="F24:G25"/>
    <mergeCell ref="A16:A17"/>
    <mergeCell ref="B78:B79"/>
    <mergeCell ref="F52:G53"/>
    <mergeCell ref="F54:G55"/>
    <mergeCell ref="F56:G57"/>
    <mergeCell ref="F58:G59"/>
    <mergeCell ref="F60:G61"/>
    <mergeCell ref="B62:B63"/>
    <mergeCell ref="F62:G63"/>
    <mergeCell ref="A68:A69"/>
    <mergeCell ref="F64:G65"/>
    <mergeCell ref="A60:A61"/>
    <mergeCell ref="F68:G69"/>
    <mergeCell ref="B66:B67"/>
    <mergeCell ref="B52:B53"/>
    <mergeCell ref="B60:B61"/>
    <mergeCell ref="B68:B69"/>
    <mergeCell ref="F8:G9"/>
    <mergeCell ref="F10:G11"/>
    <mergeCell ref="F12:G13"/>
    <mergeCell ref="F14:G15"/>
    <mergeCell ref="F16:G17"/>
    <mergeCell ref="F20:G21"/>
    <mergeCell ref="F22:G23"/>
    <mergeCell ref="F18:G19"/>
    <mergeCell ref="F44:G45"/>
    <mergeCell ref="F26:G27"/>
    <mergeCell ref="F28:G29"/>
    <mergeCell ref="F30:G31"/>
    <mergeCell ref="F32:G33"/>
    <mergeCell ref="F34:G35"/>
    <mergeCell ref="F36:G37"/>
    <mergeCell ref="F38:G39"/>
    <mergeCell ref="B20:B21"/>
    <mergeCell ref="B18:B19"/>
    <mergeCell ref="A18:A19"/>
    <mergeCell ref="A98:A99"/>
    <mergeCell ref="B98:B99"/>
    <mergeCell ref="A76:A77"/>
    <mergeCell ref="B76:B77"/>
    <mergeCell ref="A14:A15"/>
    <mergeCell ref="A88:A89"/>
    <mergeCell ref="B88:B89"/>
    <mergeCell ref="A80:A81"/>
    <mergeCell ref="B80:B81"/>
    <mergeCell ref="A86:A87"/>
    <mergeCell ref="B86:B87"/>
    <mergeCell ref="A94:A95"/>
    <mergeCell ref="B94:B95"/>
    <mergeCell ref="A92:A93"/>
    <mergeCell ref="B92:B93"/>
    <mergeCell ref="A84:A85"/>
    <mergeCell ref="B90:B91"/>
    <mergeCell ref="A70:A71"/>
    <mergeCell ref="B70:B71"/>
    <mergeCell ref="B74:B75"/>
    <mergeCell ref="A78:A79"/>
    <mergeCell ref="F98:G99"/>
    <mergeCell ref="A100:B101"/>
    <mergeCell ref="F100:G101"/>
    <mergeCell ref="A22:A23"/>
    <mergeCell ref="B22:B23"/>
    <mergeCell ref="F94:G95"/>
    <mergeCell ref="F92:G93"/>
    <mergeCell ref="A82:A83"/>
    <mergeCell ref="B82:B83"/>
    <mergeCell ref="F82:G83"/>
    <mergeCell ref="F72:G73"/>
    <mergeCell ref="A72:A73"/>
    <mergeCell ref="B72:B73"/>
    <mergeCell ref="F78:G79"/>
    <mergeCell ref="F80:G81"/>
    <mergeCell ref="F96:G97"/>
    <mergeCell ref="F86:G87"/>
    <mergeCell ref="F88:G89"/>
    <mergeCell ref="F84:G85"/>
    <mergeCell ref="F90:G91"/>
    <mergeCell ref="F66:G67"/>
    <mergeCell ref="F74:G75"/>
    <mergeCell ref="F76:G77"/>
    <mergeCell ref="F70:G71"/>
  </mergeCells>
  <phoneticPr fontId="5"/>
  <hyperlinks>
    <hyperlink ref="A8:A9" r:id="rId1" display="こども食堂支援事業"/>
    <hyperlink ref="A10:A11" r:id="rId2" display="西成区こども生活・まなびサポート事業"/>
    <hyperlink ref="A12:A13" r:id="rId3" display="プレーパーク事業"/>
    <hyperlink ref="A14:A15" r:id="rId4" display="基礎学力向上支援事業"/>
    <hyperlink ref="A16:A17" r:id="rId5" display="西成区基礎学力アップ事業（西成まなび塾）"/>
    <hyperlink ref="A18:A19" r:id="rId6" display="障がいがある子どもや親の孤立防止支援事業"/>
    <hyperlink ref="A24:A25" r:id="rId7" display="４歳児訪問事業"/>
    <hyperlink ref="A26:A27" r:id="rId8" display="青少年育成推進事業"/>
    <hyperlink ref="A28:A29" r:id="rId9" display="地域コミュニティ支援事業"/>
    <hyperlink ref="A30:A31" r:id="rId10" display="コミュニティ育成事業"/>
    <hyperlink ref="A32:A33" r:id="rId11" display="生涯学習関係事業"/>
    <hyperlink ref="A34:A35" r:id="rId12" display="西成区地域福祉推進事業"/>
    <hyperlink ref="A36:A37" r:id="rId13" display="西成区単身高齢生活保護受給者の社会的つながりづくり事業"/>
    <hyperlink ref="A38:A39" r:id="rId14" display="西成版サービスハブ構築・運営事業"/>
    <hyperlink ref="A40:A41" r:id="rId15" display="公共空間運営事業"/>
    <hyperlink ref="A42:A43" r:id="rId16" display="健康づくり事業"/>
    <hyperlink ref="A44:A45" r:id="rId17" display="区における人権啓発推進事業"/>
    <hyperlink ref="A46:A47" r:id="rId18" display="薬物依存症者等サポート事業"/>
    <hyperlink ref="A48:A49" r:id="rId19" display="西成区魅力発信事業"/>
    <hyperlink ref="A50:A51" r:id="rId20" display="西成情報アーカイブネット企画運営事業"/>
    <hyperlink ref="A52:A53" r:id="rId21" display="緑化推進事業"/>
    <hyperlink ref="A54:A55" r:id="rId22" display="区政会議運営事業"/>
    <hyperlink ref="A56:A57" r:id="rId23" display="区民モニター事業"/>
    <hyperlink ref="A58:A59" r:id="rId24" display="広報事業"/>
    <hyperlink ref="A60:A61" r:id="rId25" display="西成特区構想エリアマネジメント協議会運営事業"/>
    <hyperlink ref="A62:A63" r:id="rId26" display="あいりん総合センター跡地等活用事業"/>
    <hyperlink ref="A64:A65" r:id="rId27" display="天下茶屋駅周辺地域のまちづくり検討調査事業"/>
    <hyperlink ref="A66:A67" r:id="rId28" display="地域防災活動事業"/>
    <hyperlink ref="A68:A69" r:id="rId29" display="防犯対策事業"/>
    <hyperlink ref="A70:A71" r:id="rId30" display="自転車等安全利用啓発事業"/>
    <hyperlink ref="A72:A73" r:id="rId31" display="空家等対策推進事業"/>
    <hyperlink ref="A74:A75" r:id="rId32" display="https://www.city.osaka.lg.jp/nishinari/cmsfiles/contents/0000587/587495/35.xlsx"/>
    <hyperlink ref="A76:A77" r:id="rId33" display="https://www.city.osaka.lg.jp/nishinari/cmsfiles/contents/0000587/587495/36.xlsx"/>
    <hyperlink ref="A78:A79" r:id="rId34" display="あいりん地域を中心とした結核対策事業"/>
    <hyperlink ref="A80:A81" r:id="rId35" display="区庁舎設備維持管理経費"/>
    <hyperlink ref="A82:A83" r:id="rId36" display="区庁舎テラス整備事業"/>
    <hyperlink ref="A84:A85" r:id="rId37" display="区内もと学校施設管理経費"/>
    <hyperlink ref="A86:A87" r:id="rId38" display="区役所附設会館管理運営経費"/>
    <hyperlink ref="A88:A89" r:id="rId39" display="一般事務経費"/>
    <hyperlink ref="A98:A99" r:id="rId40" display="使用料の還付金"/>
    <hyperlink ref="A20:A21" r:id="rId41" display="ＤＶ対策・児童虐待防止子育て支援事業"/>
    <hyperlink ref="A22:A23" r:id="rId42" display="乳幼児発達相談体制強化事業"/>
  </hyperlinks>
  <pageMargins left="0.70866141732283472" right="0.70866141732283472" top="0.78740157480314965" bottom="0.59055118110236227" header="0.31496062992125984" footer="0.31496062992125984"/>
  <pageSetup paperSize="9" scale="65" fitToHeight="2" orientation="portrait" cellComments="asDisplayed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2022-12-22T06:14:13Z</dcterms:created>
  <dcterms:modified xsi:type="dcterms:W3CDTF">2022-12-22T07:41:12Z</dcterms:modified>
</cp:coreProperties>
</file>