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☆セールス\03 客船\☆クルーズ客船母港化\★　客船ターミナル改修に向けた事業提案募集\★　H26年度からのフォルダ\106 PFI手法(2015.12～)\2019.05.08　入札公告\入札説明書関係\【公表用】入札説明書類,契約書類\"/>
    </mc:Choice>
  </mc:AlternateContent>
  <bookViews>
    <workbookView xWindow="0" yWindow="0" windowWidth="20490" windowHeight="7230"/>
  </bookViews>
  <sheets>
    <sheet name="最低地代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E4" i="2" l="1"/>
  <c r="D6" i="2"/>
  <c r="H4" i="2"/>
  <c r="J4" i="2" l="1"/>
  <c r="I5" i="2"/>
  <c r="I6" i="2" s="1"/>
  <c r="H5" i="2"/>
  <c r="H6" i="2" s="1"/>
  <c r="E13" i="2" s="1"/>
  <c r="E5" i="2"/>
  <c r="E6" i="2" s="1"/>
  <c r="J5" i="2" l="1"/>
  <c r="J6" i="2" s="1"/>
  <c r="E14" i="2" s="1"/>
  <c r="G13" i="2" s="1"/>
  <c r="D17" i="2"/>
  <c r="F17" i="2" l="1"/>
  <c r="E19" i="2" s="1"/>
  <c r="E26" i="2" s="1"/>
</calcChain>
</file>

<file path=xl/sharedStrings.xml><?xml version="1.0" encoding="utf-8"?>
<sst xmlns="http://schemas.openxmlformats.org/spreadsheetml/2006/main" count="35" uniqueCount="33">
  <si>
    <t>＝</t>
    <phoneticPr fontId="1"/>
  </si>
  <si>
    <t>×</t>
    <phoneticPr fontId="1"/>
  </si>
  <si>
    <t>独立採算施設
効用積数</t>
    <rPh sb="0" eb="2">
      <t>ドクリツ</t>
    </rPh>
    <rPh sb="2" eb="4">
      <t>サイサン</t>
    </rPh>
    <rPh sb="4" eb="6">
      <t>シセツ</t>
    </rPh>
    <rPh sb="7" eb="9">
      <t>コウヨウ</t>
    </rPh>
    <rPh sb="9" eb="11">
      <t>セキスウ</t>
    </rPh>
    <phoneticPr fontId="1"/>
  </si>
  <si>
    <t>ターミナル
効用積数</t>
    <rPh sb="6" eb="8">
      <t>コウヨウ</t>
    </rPh>
    <rPh sb="8" eb="10">
      <t>セキスウ</t>
    </rPh>
    <phoneticPr fontId="1"/>
  </si>
  <si>
    <t>合計</t>
    <rPh sb="0" eb="2">
      <t>ゴウケイ</t>
    </rPh>
    <phoneticPr fontId="1"/>
  </si>
  <si>
    <t>上層部
（独立採算施設）</t>
    <rPh sb="0" eb="2">
      <t>ジョウソウ</t>
    </rPh>
    <rPh sb="2" eb="3">
      <t>ブ</t>
    </rPh>
    <rPh sb="5" eb="7">
      <t>ドクリツ</t>
    </rPh>
    <rPh sb="7" eb="9">
      <t>サイサン</t>
    </rPh>
    <rPh sb="9" eb="11">
      <t>シセツ</t>
    </rPh>
    <phoneticPr fontId="1"/>
  </si>
  <si>
    <t>－</t>
    <phoneticPr fontId="1"/>
  </si>
  <si>
    <t>－</t>
    <phoneticPr fontId="1"/>
  </si>
  <si>
    <t>下層部
（ターミナル施設
　・独立採算施設）</t>
    <rPh sb="0" eb="2">
      <t>カソウ</t>
    </rPh>
    <rPh sb="2" eb="3">
      <t>ブ</t>
    </rPh>
    <rPh sb="10" eb="12">
      <t>シセツ</t>
    </rPh>
    <rPh sb="15" eb="17">
      <t>ドクリツ</t>
    </rPh>
    <rPh sb="17" eb="19">
      <t>サイサン</t>
    </rPh>
    <rPh sb="19" eb="21">
      <t>シセツ</t>
    </rPh>
    <phoneticPr fontId="1"/>
  </si>
  <si>
    <r>
      <t xml:space="preserve">効用比
</t>
    </r>
    <r>
      <rPr>
        <sz val="9"/>
        <color theme="1"/>
        <rFont val="ＭＳ Ｐゴシック"/>
        <family val="3"/>
        <charset val="128"/>
        <scheme val="minor"/>
      </rPr>
      <t>（独立採算施設）</t>
    </r>
    <rPh sb="0" eb="2">
      <t>コウヨウ</t>
    </rPh>
    <rPh sb="2" eb="3">
      <t>ヒ</t>
    </rPh>
    <rPh sb="5" eb="11">
      <t>ドクリツサイサンシセツ</t>
    </rPh>
    <phoneticPr fontId="1"/>
  </si>
  <si>
    <t>効用
積数計</t>
    <rPh sb="0" eb="2">
      <t>コウヨウ</t>
    </rPh>
    <rPh sb="3" eb="5">
      <t>セキスウ</t>
    </rPh>
    <rPh sb="5" eb="6">
      <t>ケイ</t>
    </rPh>
    <phoneticPr fontId="1"/>
  </si>
  <si>
    <t>以上の提案</t>
    <rPh sb="0" eb="2">
      <t>イジョウ</t>
    </rPh>
    <rPh sb="3" eb="5">
      <t>テイアン</t>
    </rPh>
    <phoneticPr fontId="1"/>
  </si>
  <si>
    <t>＝</t>
    <phoneticPr fontId="1"/>
  </si>
  <si>
    <t>建物全体の効用積数の合計　（A）</t>
    <rPh sb="0" eb="2">
      <t>タテモノ</t>
    </rPh>
    <rPh sb="2" eb="4">
      <t>ゼンタイ</t>
    </rPh>
    <rPh sb="5" eb="7">
      <t>コウヨウ</t>
    </rPh>
    <rPh sb="7" eb="9">
      <t>セキスウ</t>
    </rPh>
    <rPh sb="10" eb="12">
      <t>ゴウケイ</t>
    </rPh>
    <phoneticPr fontId="1"/>
  </si>
  <si>
    <t>独立採算施設の効用積数の合計（B）</t>
    <rPh sb="0" eb="6">
      <t>ドクリツサイサンシセツ</t>
    </rPh>
    <rPh sb="7" eb="9">
      <t>コウヨウ</t>
    </rPh>
    <rPh sb="9" eb="11">
      <t>セキスウ</t>
    </rPh>
    <rPh sb="12" eb="14">
      <t>ゴウケイ</t>
    </rPh>
    <phoneticPr fontId="1"/>
  </si>
  <si>
    <r>
      <t xml:space="preserve">効用比
</t>
    </r>
    <r>
      <rPr>
        <sz val="9"/>
        <color theme="1"/>
        <rFont val="ＭＳ Ｐゴシック"/>
        <family val="3"/>
        <charset val="128"/>
        <scheme val="minor"/>
      </rPr>
      <t>（ターミナル施設）</t>
    </r>
    <rPh sb="0" eb="2">
      <t>コウヨウ</t>
    </rPh>
    <rPh sb="2" eb="3">
      <t>ヒ</t>
    </rPh>
    <rPh sb="10" eb="12">
      <t>シセツ</t>
    </rPh>
    <phoneticPr fontId="1"/>
  </si>
  <si>
    <t>提案
独立採算施設
床面積（㎡）</t>
    <rPh sb="0" eb="2">
      <t>テイアン</t>
    </rPh>
    <rPh sb="3" eb="5">
      <t>ドクリツ</t>
    </rPh>
    <rPh sb="5" eb="7">
      <t>サイサン</t>
    </rPh>
    <rPh sb="7" eb="9">
      <t>シセツ</t>
    </rPh>
    <rPh sb="10" eb="13">
      <t>ユカメンセキ</t>
    </rPh>
    <phoneticPr fontId="1"/>
  </si>
  <si>
    <t>提案
ターミナル
床面積（㎡）</t>
    <rPh sb="0" eb="2">
      <t>テイアン</t>
    </rPh>
    <rPh sb="9" eb="12">
      <t>ユカメンセキ</t>
    </rPh>
    <phoneticPr fontId="1"/>
  </si>
  <si>
    <t>提案
床面積
計（㎡）</t>
    <rPh sb="0" eb="2">
      <t>テイアン</t>
    </rPh>
    <rPh sb="3" eb="6">
      <t>ユカメンセキ</t>
    </rPh>
    <rPh sb="7" eb="8">
      <t>ケイ</t>
    </rPh>
    <phoneticPr fontId="1"/>
  </si>
  <si>
    <t>基準賃貸借料</t>
    <rPh sb="0" eb="2">
      <t>キジュン</t>
    </rPh>
    <rPh sb="2" eb="6">
      <t>チンタイシャクリョウ</t>
    </rPh>
    <phoneticPr fontId="1"/>
  </si>
  <si>
    <t>基準賃貸借料</t>
    <rPh sb="0" eb="2">
      <t>キジュン</t>
    </rPh>
    <rPh sb="2" eb="5">
      <t>チンタイシャク</t>
    </rPh>
    <rPh sb="5" eb="6">
      <t>リョウ</t>
    </rPh>
    <phoneticPr fontId="1"/>
  </si>
  <si>
    <t>土地賃貸借料算定基礎額</t>
    <rPh sb="0" eb="2">
      <t>トチ</t>
    </rPh>
    <rPh sb="2" eb="5">
      <t>チンタイシャク</t>
    </rPh>
    <rPh sb="5" eb="6">
      <t>リョウ</t>
    </rPh>
    <rPh sb="6" eb="8">
      <t>サンテイ</t>
    </rPh>
    <rPh sb="8" eb="10">
      <t>キソ</t>
    </rPh>
    <rPh sb="10" eb="11">
      <t>ガク</t>
    </rPh>
    <phoneticPr fontId="1"/>
  </si>
  <si>
    <t>土地賃貸借料算定基礎額　算定表</t>
    <rPh sb="0" eb="2">
      <t>トチ</t>
    </rPh>
    <rPh sb="2" eb="5">
      <t>チンタイシャク</t>
    </rPh>
    <rPh sb="5" eb="6">
      <t>リョウ</t>
    </rPh>
    <rPh sb="6" eb="8">
      <t>サンテイ</t>
    </rPh>
    <rPh sb="8" eb="10">
      <t>キソ</t>
    </rPh>
    <rPh sb="10" eb="11">
      <t>ガク</t>
    </rPh>
    <rPh sb="12" eb="14">
      <t>サンテイ</t>
    </rPh>
    <rPh sb="14" eb="15">
      <t>ヒョウ</t>
    </rPh>
    <phoneticPr fontId="1"/>
  </si>
  <si>
    <t>（10円未満四捨五入）</t>
    <rPh sb="3" eb="4">
      <t>エン</t>
    </rPh>
    <rPh sb="4" eb="6">
      <t>ミマン</t>
    </rPh>
    <rPh sb="6" eb="10">
      <t>シシャゴニュウ</t>
    </rPh>
    <phoneticPr fontId="1"/>
  </si>
  <si>
    <t>【効用比】</t>
    <rPh sb="1" eb="3">
      <t>コウヨウ</t>
    </rPh>
    <rPh sb="3" eb="4">
      <t>ヒ</t>
    </rPh>
    <phoneticPr fontId="1"/>
  </si>
  <si>
    <t>【土地賃貸借料（月間地代）】</t>
    <rPh sb="1" eb="3">
      <t>トチ</t>
    </rPh>
    <rPh sb="3" eb="6">
      <t>チンタイシャク</t>
    </rPh>
    <rPh sb="6" eb="7">
      <t>リョウ</t>
    </rPh>
    <rPh sb="8" eb="10">
      <t>ゲッカン</t>
    </rPh>
    <rPh sb="10" eb="12">
      <t>チダイ</t>
    </rPh>
    <phoneticPr fontId="1"/>
  </si>
  <si>
    <t>貸付地積</t>
    <rPh sb="0" eb="2">
      <t>カシツケ</t>
    </rPh>
    <rPh sb="2" eb="4">
      <t>チセキ</t>
    </rPh>
    <phoneticPr fontId="1"/>
  </si>
  <si>
    <t>㎡</t>
    <phoneticPr fontId="1"/>
  </si>
  <si>
    <t>価格提案（月間地代）</t>
    <rPh sb="0" eb="2">
      <t>カカク</t>
    </rPh>
    <rPh sb="2" eb="4">
      <t>テイアン</t>
    </rPh>
    <rPh sb="5" eb="6">
      <t>ツキ</t>
    </rPh>
    <rPh sb="6" eb="7">
      <t>アイダ</t>
    </rPh>
    <rPh sb="7" eb="9">
      <t>チダイ</t>
    </rPh>
    <phoneticPr fontId="1"/>
  </si>
  <si>
    <t>※黄色セルに提案床面積（㎡）を入力</t>
    <rPh sb="1" eb="3">
      <t>キイロ</t>
    </rPh>
    <rPh sb="6" eb="8">
      <t>テイアン</t>
    </rPh>
    <rPh sb="8" eb="11">
      <t>ユカメンセキ</t>
    </rPh>
    <rPh sb="15" eb="17">
      <t>ニュウリョク</t>
    </rPh>
    <phoneticPr fontId="1"/>
  </si>
  <si>
    <t>（1円未満切り捨て）</t>
    <rPh sb="2" eb="3">
      <t>エン</t>
    </rPh>
    <rPh sb="3" eb="5">
      <t>ミマン</t>
    </rPh>
    <rPh sb="5" eb="6">
      <t>キ</t>
    </rPh>
    <rPh sb="7" eb="8">
      <t>ス</t>
    </rPh>
    <phoneticPr fontId="1"/>
  </si>
  <si>
    <t>別紙</t>
    <rPh sb="0" eb="2">
      <t>ベッシ</t>
    </rPh>
    <phoneticPr fontId="1"/>
  </si>
  <si>
    <t>【土地賃貸借料算定基礎額（月単価）】</t>
    <rPh sb="1" eb="3">
      <t>トチ</t>
    </rPh>
    <rPh sb="3" eb="6">
      <t>チンタイシャク</t>
    </rPh>
    <rPh sb="6" eb="7">
      <t>リョウ</t>
    </rPh>
    <rPh sb="7" eb="9">
      <t>サンテイ</t>
    </rPh>
    <rPh sb="9" eb="11">
      <t>キソ</t>
    </rPh>
    <rPh sb="11" eb="12">
      <t>ガク</t>
    </rPh>
    <rPh sb="13" eb="14">
      <t>ツキ</t>
    </rPh>
    <rPh sb="14" eb="16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</si>
</sst>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円&quot;"/>
    <numFmt numFmtId="177" formatCode="0&quot;円/㎡・月&quot;"/>
    <numFmt numFmtId="178" formatCode="##,##0&quot;円/㎡・月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2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1" xfId="0" applyNumberForma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Fill="1">
      <alignment vertical="center"/>
    </xf>
    <xf numFmtId="0" fontId="9" fillId="0" borderId="0" xfId="0" applyFont="1">
      <alignment vertical="center"/>
    </xf>
    <xf numFmtId="1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8" fontId="5" fillId="2" borderId="24" xfId="1" applyFont="1" applyFill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0" borderId="25" xfId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0" fontId="0" fillId="0" borderId="0" xfId="0" quotePrefix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2" xfId="0" applyBorder="1" applyAlignment="1">
      <alignment vertical="center"/>
    </xf>
    <xf numFmtId="38" fontId="0" fillId="0" borderId="12" xfId="0" applyNumberFormat="1" applyBorder="1" applyAlignment="1">
      <alignment horizontal="center" vertical="center"/>
    </xf>
    <xf numFmtId="38" fontId="0" fillId="0" borderId="13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Alignment="1"/>
    <xf numFmtId="40" fontId="0" fillId="0" borderId="0" xfId="1" applyNumberFormat="1" applyFont="1">
      <alignment vertical="center"/>
    </xf>
    <xf numFmtId="0" fontId="10" fillId="0" borderId="10" xfId="0" applyFont="1" applyBorder="1" applyAlignment="1">
      <alignment horizontal="center" vertical="center"/>
    </xf>
    <xf numFmtId="178" fontId="0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2" applyNumberFormat="1" applyFont="1" applyFill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13</xdr:row>
      <xdr:rowOff>9525</xdr:rowOff>
    </xdr:from>
    <xdr:to>
      <xdr:col>3</xdr:col>
      <xdr:colOff>571500</xdr:colOff>
      <xdr:row>13</xdr:row>
      <xdr:rowOff>9525</xdr:rowOff>
    </xdr:to>
    <xdr:cxnSp macro="">
      <xdr:nvCxnSpPr>
        <xdr:cNvPr id="4" name="直線コネクタ 3"/>
        <xdr:cNvCxnSpPr/>
      </xdr:nvCxnSpPr>
      <xdr:spPr>
        <a:xfrm>
          <a:off x="590550" y="4400550"/>
          <a:ext cx="2486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858049</xdr:colOff>
          <xdr:row>10</xdr:row>
          <xdr:rowOff>140633</xdr:rowOff>
        </xdr:from>
        <xdr:to>
          <xdr:col>11</xdr:col>
          <xdr:colOff>795849</xdr:colOff>
          <xdr:row>24</xdr:row>
          <xdr:rowOff>105894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10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34999" y="3903008"/>
              <a:ext cx="3890675" cy="284181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oneCellAnchor>
    <xdr:from>
      <xdr:col>10</xdr:col>
      <xdr:colOff>280147</xdr:colOff>
      <xdr:row>4</xdr:row>
      <xdr:rowOff>235323</xdr:rowOff>
    </xdr:from>
    <xdr:ext cx="407356" cy="275717"/>
    <xdr:sp macro="" textlink="">
      <xdr:nvSpPr>
        <xdr:cNvPr id="2" name="テキスト ボックス 1"/>
        <xdr:cNvSpPr txBox="1"/>
      </xdr:nvSpPr>
      <xdr:spPr>
        <a:xfrm>
          <a:off x="10040471" y="1972235"/>
          <a:ext cx="407356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A</a:t>
          </a:r>
          <a:r>
            <a:rPr kumimoji="1" lang="ja-JP" altLang="en-US" sz="1100"/>
            <a:t>）</a:t>
          </a:r>
        </a:p>
      </xdr:txBody>
    </xdr:sp>
    <xdr:clientData/>
  </xdr:oneCellAnchor>
  <xdr:oneCellAnchor>
    <xdr:from>
      <xdr:col>6</xdr:col>
      <xdr:colOff>358589</xdr:colOff>
      <xdr:row>6</xdr:row>
      <xdr:rowOff>168088</xdr:rowOff>
    </xdr:from>
    <xdr:ext cx="402482" cy="275717"/>
    <xdr:sp macro="" textlink="">
      <xdr:nvSpPr>
        <xdr:cNvPr id="6" name="テキスト ボックス 5"/>
        <xdr:cNvSpPr txBox="1"/>
      </xdr:nvSpPr>
      <xdr:spPr>
        <a:xfrm>
          <a:off x="6443383" y="2891117"/>
          <a:ext cx="402482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B</a:t>
          </a:r>
          <a:r>
            <a:rPr kumimoji="1" lang="ja-JP" altLang="en-US" sz="1100"/>
            <a:t>）</a:t>
          </a:r>
        </a:p>
      </xdr:txBody>
    </xdr:sp>
    <xdr:clientData/>
  </xdr:oneCellAnchor>
  <xdr:twoCellAnchor>
    <xdr:from>
      <xdr:col>9</xdr:col>
      <xdr:colOff>840441</xdr:colOff>
      <xdr:row>4</xdr:row>
      <xdr:rowOff>523875</xdr:rowOff>
    </xdr:from>
    <xdr:to>
      <xdr:col>10</xdr:col>
      <xdr:colOff>276225</xdr:colOff>
      <xdr:row>5</xdr:row>
      <xdr:rowOff>112059</xdr:rowOff>
    </xdr:to>
    <xdr:cxnSp macro="">
      <xdr:nvCxnSpPr>
        <xdr:cNvPr id="7" name="直線コネクタ 6"/>
        <xdr:cNvCxnSpPr/>
      </xdr:nvCxnSpPr>
      <xdr:spPr>
        <a:xfrm flipH="1">
          <a:off x="9660591" y="2257425"/>
          <a:ext cx="350184" cy="1596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752475</xdr:colOff>
      <xdr:row>5</xdr:row>
      <xdr:rowOff>342900</xdr:rowOff>
    </xdr:from>
    <xdr:to>
      <xdr:col>7</xdr:col>
      <xdr:colOff>85725</xdr:colOff>
      <xdr:row>6</xdr:row>
      <xdr:rowOff>171450</xdr:rowOff>
    </xdr:to>
    <xdr:cxnSp macro="">
      <xdr:nvCxnSpPr>
        <xdr:cNvPr id="10" name="直線コネクタ 9"/>
        <xdr:cNvCxnSpPr/>
      </xdr:nvCxnSpPr>
      <xdr:spPr>
        <a:xfrm flipV="1">
          <a:off x="6829425" y="2647950"/>
          <a:ext cx="24765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628650</xdr:colOff>
      <xdr:row>16</xdr:row>
      <xdr:rowOff>76200</xdr:rowOff>
    </xdr:from>
    <xdr:to>
      <xdr:col>11</xdr:col>
      <xdr:colOff>781050</xdr:colOff>
      <xdr:row>18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9448800" y="5172075"/>
          <a:ext cx="13620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独立採算施設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8"/>
  <sheetViews>
    <sheetView tabSelected="1" zoomScaleNormal="100" workbookViewId="0">
      <selection activeCell="C5" sqref="C5"/>
    </sheetView>
  </sheetViews>
  <sheetFormatPr defaultRowHeight="13.5" x14ac:dyDescent="0.15"/>
  <cols>
    <col min="1" max="1" width="2.125" customWidth="1"/>
    <col min="2" max="2" width="18.75" customWidth="1"/>
    <col min="3" max="4" width="13.5" customWidth="1"/>
    <col min="5" max="5" width="19.875" bestFit="1" customWidth="1"/>
    <col min="6" max="10" width="12" customWidth="1"/>
    <col min="11" max="11" width="3.875" customWidth="1"/>
    <col min="12" max="12" width="11" bestFit="1" customWidth="1"/>
    <col min="16" max="16" width="7.375" customWidth="1"/>
    <col min="17" max="17" width="7.875" customWidth="1"/>
    <col min="18" max="18" width="6.125" customWidth="1"/>
  </cols>
  <sheetData>
    <row r="1" spans="2:17" ht="22.5" customHeight="1" x14ac:dyDescent="0.15">
      <c r="B1" s="22" t="s">
        <v>22</v>
      </c>
      <c r="E1" s="77" t="s">
        <v>29</v>
      </c>
      <c r="F1" s="77"/>
      <c r="G1" s="77"/>
      <c r="L1" s="73" t="s">
        <v>31</v>
      </c>
    </row>
    <row r="2" spans="2:17" ht="14.25" thickBot="1" x14ac:dyDescent="0.2"/>
    <row r="3" spans="2:17" ht="48.75" customHeight="1" thickBot="1" x14ac:dyDescent="0.2">
      <c r="B3" s="35"/>
      <c r="C3" s="55" t="s">
        <v>16</v>
      </c>
      <c r="D3" s="56" t="s">
        <v>17</v>
      </c>
      <c r="E3" s="28" t="s">
        <v>18</v>
      </c>
      <c r="F3" s="29" t="s">
        <v>9</v>
      </c>
      <c r="G3" s="30" t="s">
        <v>15</v>
      </c>
      <c r="H3" s="31" t="s">
        <v>2</v>
      </c>
      <c r="I3" s="32" t="s">
        <v>3</v>
      </c>
      <c r="J3" s="33" t="s">
        <v>10</v>
      </c>
    </row>
    <row r="4" spans="2:17" ht="51" customHeight="1" x14ac:dyDescent="0.15">
      <c r="B4" s="36" t="s">
        <v>5</v>
      </c>
      <c r="C4" s="34">
        <v>100</v>
      </c>
      <c r="D4" s="57"/>
      <c r="E4" s="26">
        <f>SUM(C4:D4)</f>
        <v>100</v>
      </c>
      <c r="F4" s="23">
        <v>100</v>
      </c>
      <c r="G4" s="25"/>
      <c r="H4" s="24">
        <f>F4*C4</f>
        <v>10000</v>
      </c>
      <c r="I4" s="9"/>
      <c r="J4" s="27">
        <f>SUM(H4:I4)</f>
        <v>10000</v>
      </c>
      <c r="K4" s="5"/>
      <c r="M4" s="21"/>
      <c r="N4" s="11"/>
      <c r="O4" s="11"/>
      <c r="P4" s="11"/>
      <c r="Q4" s="11"/>
    </row>
    <row r="5" spans="2:17" ht="45" customHeight="1" thickBot="1" x14ac:dyDescent="0.2">
      <c r="B5" s="37" t="s">
        <v>8</v>
      </c>
      <c r="C5" s="38">
        <v>100</v>
      </c>
      <c r="D5" s="39">
        <v>100</v>
      </c>
      <c r="E5" s="40">
        <f>SUM(C5:D5)</f>
        <v>200</v>
      </c>
      <c r="F5" s="41">
        <v>100</v>
      </c>
      <c r="G5" s="42">
        <v>45</v>
      </c>
      <c r="H5" s="43">
        <f>F5*C5</f>
        <v>10000</v>
      </c>
      <c r="I5" s="44">
        <f>G5*D5</f>
        <v>4500</v>
      </c>
      <c r="J5" s="45">
        <f>SUM(H5:I5)</f>
        <v>14500</v>
      </c>
      <c r="K5" s="5"/>
      <c r="M5" s="21"/>
      <c r="N5" s="11"/>
      <c r="O5" s="11"/>
      <c r="P5" s="11"/>
      <c r="Q5" s="11"/>
    </row>
    <row r="6" spans="2:17" ht="33" customHeight="1" thickBot="1" x14ac:dyDescent="0.2">
      <c r="B6" s="46" t="s">
        <v>4</v>
      </c>
      <c r="C6" s="47">
        <f>SUM(C4:C5)</f>
        <v>200</v>
      </c>
      <c r="D6" s="48">
        <f t="shared" ref="D6:E6" si="0">SUM(D4:D5)</f>
        <v>100</v>
      </c>
      <c r="E6" s="49">
        <f t="shared" si="0"/>
        <v>300</v>
      </c>
      <c r="F6" s="50" t="s">
        <v>6</v>
      </c>
      <c r="G6" s="51" t="s">
        <v>7</v>
      </c>
      <c r="H6" s="52">
        <f t="shared" ref="H6:I6" si="1">SUM(H4:H5)</f>
        <v>20000</v>
      </c>
      <c r="I6" s="53">
        <f t="shared" si="1"/>
        <v>4500</v>
      </c>
      <c r="J6" s="54">
        <f>SUM(J4:J5)</f>
        <v>24500</v>
      </c>
      <c r="K6" s="5"/>
      <c r="M6" s="21"/>
      <c r="N6" s="11"/>
      <c r="O6" s="11"/>
      <c r="P6" s="11"/>
      <c r="Q6" s="11"/>
    </row>
    <row r="7" spans="2:17" ht="40.5" customHeight="1" thickBot="1" x14ac:dyDescent="0.2">
      <c r="J7" s="7"/>
      <c r="M7" s="21"/>
      <c r="N7" s="21"/>
      <c r="O7" s="21"/>
      <c r="P7" s="11"/>
      <c r="Q7" s="11"/>
    </row>
    <row r="8" spans="2:17" x14ac:dyDescent="0.15">
      <c r="B8" s="59"/>
      <c r="C8" s="60"/>
      <c r="D8" s="60"/>
      <c r="E8" s="60"/>
      <c r="F8" s="17"/>
      <c r="G8" s="1"/>
      <c r="H8" s="1"/>
      <c r="M8" s="11"/>
      <c r="N8" s="11"/>
      <c r="O8" s="11"/>
      <c r="P8" s="11"/>
      <c r="Q8" s="11"/>
    </row>
    <row r="9" spans="2:17" x14ac:dyDescent="0.15">
      <c r="B9" s="61" t="s">
        <v>19</v>
      </c>
      <c r="C9" s="10"/>
      <c r="D9" s="10"/>
      <c r="E9" s="68">
        <v>960</v>
      </c>
      <c r="F9" s="62"/>
      <c r="G9" s="3"/>
      <c r="H9" s="3"/>
      <c r="I9" s="4"/>
      <c r="J9" s="4"/>
      <c r="M9" s="11"/>
      <c r="N9" s="11"/>
      <c r="O9" s="11"/>
      <c r="P9" s="11"/>
      <c r="Q9" s="11"/>
    </row>
    <row r="10" spans="2:17" ht="14.25" thickBot="1" x14ac:dyDescent="0.2">
      <c r="B10" s="18"/>
      <c r="C10" s="63"/>
      <c r="D10" s="63"/>
      <c r="E10" s="64"/>
      <c r="F10" s="65"/>
      <c r="G10" s="3"/>
      <c r="H10" s="3"/>
      <c r="M10" s="11"/>
      <c r="N10" s="11"/>
      <c r="O10" s="11"/>
      <c r="P10" s="11"/>
      <c r="Q10" s="11"/>
    </row>
    <row r="11" spans="2:17" x14ac:dyDescent="0.15">
      <c r="M11" s="11"/>
      <c r="N11" s="11"/>
      <c r="O11" s="11"/>
      <c r="P11" s="11"/>
      <c r="Q11" s="11"/>
    </row>
    <row r="12" spans="2:17" x14ac:dyDescent="0.15">
      <c r="B12" t="s">
        <v>24</v>
      </c>
      <c r="G12" s="2"/>
      <c r="H12" s="6"/>
      <c r="L12" s="8"/>
    </row>
    <row r="13" spans="2:17" ht="22.5" customHeight="1" x14ac:dyDescent="0.15">
      <c r="B13" s="78" t="s">
        <v>14</v>
      </c>
      <c r="C13" s="78"/>
      <c r="D13" s="78"/>
      <c r="E13" s="12">
        <f>H6</f>
        <v>20000</v>
      </c>
      <c r="F13" s="78" t="s">
        <v>0</v>
      </c>
      <c r="G13" s="79">
        <f>ROUND(E13/E14,4)</f>
        <v>0.81630000000000003</v>
      </c>
      <c r="H13" s="11"/>
      <c r="L13" s="8"/>
    </row>
    <row r="14" spans="2:17" ht="22.5" customHeight="1" x14ac:dyDescent="0.15">
      <c r="B14" s="78" t="s">
        <v>13</v>
      </c>
      <c r="C14" s="78"/>
      <c r="D14" s="78"/>
      <c r="E14" s="13">
        <f>J6</f>
        <v>24500</v>
      </c>
      <c r="F14" s="78"/>
      <c r="G14" s="79"/>
      <c r="H14" s="11"/>
      <c r="L14" s="8"/>
    </row>
    <row r="15" spans="2:17" x14ac:dyDescent="0.15">
      <c r="B15" s="11"/>
      <c r="C15" s="11"/>
      <c r="D15" s="11"/>
      <c r="E15" s="11"/>
      <c r="F15" s="11"/>
      <c r="G15" s="11"/>
      <c r="H15" s="11"/>
      <c r="L15" s="8"/>
    </row>
    <row r="16" spans="2:17" ht="19.5" customHeight="1" x14ac:dyDescent="0.15">
      <c r="B16" t="s">
        <v>32</v>
      </c>
      <c r="H16" s="11"/>
      <c r="L16" s="8"/>
    </row>
    <row r="17" spans="2:12" ht="19.5" customHeight="1" thickBot="1" x14ac:dyDescent="0.2">
      <c r="C17" s="66" t="s">
        <v>20</v>
      </c>
      <c r="D17" s="14">
        <f>E9</f>
        <v>960</v>
      </c>
      <c r="E17" s="66" t="s">
        <v>1</v>
      </c>
      <c r="F17" s="74">
        <f>G13</f>
        <v>0.81630000000000003</v>
      </c>
      <c r="H17" s="11"/>
      <c r="L17" s="8"/>
    </row>
    <row r="18" spans="2:12" x14ac:dyDescent="0.15">
      <c r="B18" s="15"/>
      <c r="C18" s="16"/>
      <c r="D18" s="16"/>
      <c r="E18" s="16"/>
      <c r="F18" s="17"/>
      <c r="G18" s="11"/>
      <c r="H18" s="11"/>
      <c r="L18" s="8"/>
    </row>
    <row r="19" spans="2:12" x14ac:dyDescent="0.15">
      <c r="B19" s="75" t="s">
        <v>21</v>
      </c>
      <c r="C19" s="76"/>
      <c r="D19" s="58" t="s">
        <v>12</v>
      </c>
      <c r="E19" s="67">
        <f>ROUND(D17*F17,-1)</f>
        <v>780</v>
      </c>
      <c r="F19" s="71" t="s">
        <v>11</v>
      </c>
    </row>
    <row r="20" spans="2:12" ht="14.25" thickBot="1" x14ac:dyDescent="0.2">
      <c r="B20" s="18"/>
      <c r="C20" s="19"/>
      <c r="D20" s="19"/>
      <c r="E20" s="19"/>
      <c r="F20" s="20"/>
      <c r="H20" s="11"/>
      <c r="L20" s="8"/>
    </row>
    <row r="21" spans="2:12" ht="19.5" customHeight="1" x14ac:dyDescent="0.15">
      <c r="E21" s="69" t="s">
        <v>23</v>
      </c>
      <c r="G21" s="11"/>
      <c r="H21" s="11"/>
      <c r="L21" s="8"/>
    </row>
    <row r="22" spans="2:12" x14ac:dyDescent="0.15">
      <c r="L22" s="8"/>
    </row>
    <row r="23" spans="2:12" x14ac:dyDescent="0.15">
      <c r="B23" t="s">
        <v>25</v>
      </c>
      <c r="H23" s="11"/>
      <c r="L23" s="8"/>
    </row>
    <row r="24" spans="2:12" ht="14.25" thickBot="1" x14ac:dyDescent="0.2">
      <c r="C24" t="s">
        <v>26</v>
      </c>
      <c r="D24" s="70">
        <v>2290.12</v>
      </c>
      <c r="E24" t="s">
        <v>27</v>
      </c>
      <c r="H24" s="11"/>
      <c r="L24" s="8"/>
    </row>
    <row r="25" spans="2:12" x14ac:dyDescent="0.15">
      <c r="B25" s="15"/>
      <c r="C25" s="16"/>
      <c r="D25" s="16"/>
      <c r="E25" s="16"/>
      <c r="F25" s="17"/>
      <c r="L25" s="8"/>
    </row>
    <row r="26" spans="2:12" x14ac:dyDescent="0.15">
      <c r="B26" s="75" t="s">
        <v>28</v>
      </c>
      <c r="C26" s="76"/>
      <c r="D26" s="58" t="s">
        <v>0</v>
      </c>
      <c r="E26" s="72">
        <f>ROUNDDOWN(E19*D24,0)</f>
        <v>1786293</v>
      </c>
      <c r="F26" s="71" t="s">
        <v>11</v>
      </c>
      <c r="L26" s="8"/>
    </row>
    <row r="27" spans="2:12" ht="14.25" thickBot="1" x14ac:dyDescent="0.2">
      <c r="B27" s="18"/>
      <c r="C27" s="19"/>
      <c r="D27" s="19"/>
      <c r="E27" s="19"/>
      <c r="F27" s="20"/>
      <c r="L27" s="8"/>
    </row>
    <row r="28" spans="2:12" ht="22.5" customHeight="1" x14ac:dyDescent="0.15">
      <c r="E28" s="69" t="s">
        <v>30</v>
      </c>
      <c r="L28" s="8"/>
    </row>
  </sheetData>
  <sheetProtection password="C6C4" sheet="1" objects="1" scenarios="1"/>
  <mergeCells count="7">
    <mergeCell ref="B26:C26"/>
    <mergeCell ref="E1:G1"/>
    <mergeCell ref="B19:C19"/>
    <mergeCell ref="F13:F14"/>
    <mergeCell ref="G13:G14"/>
    <mergeCell ref="B14:D14"/>
    <mergeCell ref="B13:D1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最低地代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2019-05-17T02:04:31Z</cp:lastPrinted>
  <dcterms:created xsi:type="dcterms:W3CDTF">2018-12-11T09:25:32Z</dcterms:created>
  <dcterms:modified xsi:type="dcterms:W3CDTF">2019-05-22T08:46:51Z</dcterms:modified>
</cp:coreProperties>
</file>