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30" firstSheet="7"/>
  </bookViews>
  <sheets>
    <sheet name="１～３ページ（大阪港の港勢・業務量）" sheetId="33" r:id="rId1"/>
    <sheet name="４～６ページ（経常収支）" sheetId="43" r:id="rId2"/>
    <sheet name="７ページ（主な改良工事）" sheetId="44" r:id="rId3"/>
    <sheet name="８～９ページ（参考）" sheetId="35" r:id="rId4"/>
    <sheet name="10～11ページ（最近５カ年大阪港港勢比較表）" sheetId="40" r:id="rId5"/>
    <sheet name="12～13ページ（令和４年度　港営事業収益的収支決算概要）" sheetId="37" r:id="rId6"/>
    <sheet name="14～15ページ（大阪港埋立事業収益的収支地区別内訳）" sheetId="45" r:id="rId7"/>
    <sheet name="16～17ページ（令和４年度　港営事業資本的収支決算概要）" sheetId="42" r:id="rId8"/>
  </sheets>
  <definedNames>
    <definedName name="_xlnm.Print_Area" localSheetId="0">'１～３ページ（大阪港の港勢・業務量）'!$A$1:$AX$82</definedName>
    <definedName name="_xlnm.Print_Area" localSheetId="4">'10～11ページ（最近５カ年大阪港港勢比較表）'!$A$1:$CJ$57</definedName>
    <definedName name="_xlnm.Print_Area" localSheetId="5">'12～13ページ（令和４年度　港営事業収益的収支決算概要）'!$A$1:$AO$85</definedName>
    <definedName name="_xlnm.Print_Area" localSheetId="6">'14～15ページ（大阪港埋立事業収益的収支地区別内訳）'!$A$1:$G$135</definedName>
    <definedName name="_xlnm.Print_Area" localSheetId="7">'16～17ページ（令和４年度　港営事業資本的収支決算概要）'!$A$1:$AW$53</definedName>
    <definedName name="_xlnm.Print_Area" localSheetId="1">'４～６ページ（経常収支）'!$A$1:$J$96</definedName>
    <definedName name="_xlnm.Print_Area" localSheetId="2">'７ページ（主な改良工事）'!$A$1:$AX$33</definedName>
    <definedName name="_xlnm.Print_Area" localSheetId="3">'８～９ページ（参考）'!$A$1:$AP$49</definedName>
  </definedNames>
  <calcPr calcId="162913" calcMode="manual"/>
</workbook>
</file>

<file path=xl/calcChain.xml><?xml version="1.0" encoding="utf-8"?>
<calcChain xmlns="http://schemas.openxmlformats.org/spreadsheetml/2006/main">
  <c r="N36" i="37" l="1"/>
  <c r="AH40" i="37"/>
  <c r="AG40" i="37" s="1"/>
  <c r="N9" i="37" l="1"/>
  <c r="AH13" i="37"/>
  <c r="AG13" i="37" s="1"/>
  <c r="J16" i="42" l="1"/>
  <c r="N23" i="37" l="1"/>
  <c r="N14" i="37"/>
  <c r="D30" i="35" l="1"/>
  <c r="J8" i="42" l="1"/>
  <c r="AT40" i="42"/>
  <c r="AH40" i="42"/>
  <c r="AT38" i="42"/>
  <c r="AH34" i="42"/>
  <c r="AH28" i="42"/>
  <c r="AT24" i="42"/>
  <c r="AT18" i="42"/>
  <c r="AH16" i="42"/>
  <c r="AH7" i="42" s="1"/>
  <c r="AT12" i="42"/>
  <c r="AT7" i="42"/>
  <c r="AT34" i="42" s="1"/>
  <c r="J44" i="42"/>
  <c r="T38" i="42"/>
  <c r="T24" i="42"/>
  <c r="T18" i="42"/>
  <c r="T12" i="42"/>
  <c r="T7" i="42"/>
  <c r="AH50" i="42" l="1"/>
  <c r="AT36" i="42" s="1"/>
  <c r="T34" i="42"/>
  <c r="J7" i="42"/>
  <c r="J50" i="42" s="1"/>
  <c r="CF44" i="40"/>
  <c r="AW6" i="40"/>
  <c r="AW7" i="40"/>
  <c r="BK7" i="40"/>
  <c r="AW8" i="40"/>
  <c r="BK8" i="40"/>
  <c r="AW9" i="40"/>
  <c r="BK9" i="40"/>
  <c r="AW10" i="40"/>
  <c r="BK10" i="40"/>
  <c r="AW11" i="40"/>
  <c r="BK11" i="40"/>
  <c r="AW12" i="40"/>
  <c r="BK12" i="40"/>
  <c r="AW13" i="40"/>
  <c r="BK13" i="40"/>
  <c r="AW14" i="40"/>
  <c r="BK14" i="40"/>
  <c r="AW15" i="40"/>
  <c r="BK15" i="40"/>
  <c r="AW16" i="40"/>
  <c r="BK16" i="40"/>
  <c r="AW17" i="40"/>
  <c r="BK17" i="40"/>
  <c r="AW18" i="40"/>
  <c r="BK18" i="40"/>
  <c r="AW19" i="40"/>
  <c r="BK19" i="40"/>
  <c r="BK20" i="40"/>
  <c r="AW21" i="40"/>
  <c r="BK21" i="40"/>
  <c r="AW22" i="40"/>
  <c r="BK22" i="40"/>
  <c r="BK23" i="40"/>
  <c r="AW24" i="40"/>
  <c r="BK24" i="40"/>
  <c r="AW25" i="40"/>
  <c r="BK25" i="40"/>
  <c r="BK26" i="40"/>
  <c r="AW27" i="40"/>
  <c r="BK27" i="40"/>
  <c r="AW28" i="40"/>
  <c r="BK28" i="40"/>
  <c r="BK29" i="40"/>
  <c r="AW30" i="40"/>
  <c r="BK30" i="40"/>
  <c r="AW31" i="40"/>
  <c r="BK31" i="40"/>
  <c r="BK32" i="40"/>
  <c r="AW33" i="40"/>
  <c r="BK33" i="40"/>
  <c r="AW34" i="40"/>
  <c r="BK34" i="40"/>
  <c r="BK35" i="40"/>
  <c r="AU36" i="42" l="1"/>
  <c r="AU50" i="42" s="1"/>
  <c r="U36" i="42"/>
  <c r="T50" i="42" s="1"/>
  <c r="T36" i="42"/>
  <c r="U50" i="42"/>
  <c r="D28" i="35"/>
  <c r="CF6" i="40" l="1"/>
  <c r="BK6" i="40"/>
  <c r="BQ6" i="40"/>
  <c r="BV6" i="40"/>
  <c r="CA6" i="40"/>
  <c r="P7" i="40"/>
  <c r="BQ7" i="40"/>
  <c r="BV7" i="40"/>
  <c r="CA7" i="40"/>
  <c r="CF7" i="40"/>
  <c r="P8" i="40"/>
  <c r="BQ8" i="40"/>
  <c r="BV8" i="40"/>
  <c r="CA8" i="40"/>
  <c r="CF8" i="40"/>
  <c r="BQ9" i="40"/>
  <c r="BV9" i="40"/>
  <c r="CA9" i="40"/>
  <c r="CF9" i="40"/>
  <c r="BQ10" i="40"/>
  <c r="BV10" i="40"/>
  <c r="CA10" i="40"/>
  <c r="CF10" i="40"/>
  <c r="BQ11" i="40"/>
  <c r="BV11" i="40"/>
  <c r="CA11" i="40"/>
  <c r="CF11" i="40"/>
  <c r="BQ12" i="40"/>
  <c r="BV12" i="40"/>
  <c r="CA12" i="40"/>
  <c r="CF12" i="40"/>
  <c r="BQ13" i="40"/>
  <c r="BV13" i="40"/>
  <c r="CA13" i="40"/>
  <c r="CF13" i="40"/>
  <c r="BQ14" i="40"/>
  <c r="BV14" i="40"/>
  <c r="CA14" i="40"/>
  <c r="CF14" i="40"/>
  <c r="BQ15" i="40"/>
  <c r="BV15" i="40"/>
  <c r="CA15" i="40"/>
  <c r="CF15" i="40"/>
  <c r="BQ16" i="40"/>
  <c r="BV16" i="40"/>
  <c r="CA16" i="40"/>
  <c r="CF16" i="40"/>
  <c r="BQ17" i="40"/>
  <c r="BV17" i="40"/>
  <c r="CA17" i="40"/>
  <c r="CF17" i="40"/>
  <c r="P18" i="40"/>
  <c r="P17" i="40" s="1"/>
  <c r="BQ18" i="40"/>
  <c r="BV18" i="40"/>
  <c r="CA18" i="40"/>
  <c r="CF18" i="40"/>
  <c r="P19" i="40"/>
  <c r="BQ19" i="40"/>
  <c r="BV19" i="40"/>
  <c r="CA19" i="40"/>
  <c r="CF19" i="40"/>
  <c r="BQ20" i="40"/>
  <c r="BV20" i="40"/>
  <c r="CA20" i="40"/>
  <c r="CF20" i="40"/>
  <c r="BQ21" i="40"/>
  <c r="BV21" i="40"/>
  <c r="CA21" i="40"/>
  <c r="CF21" i="40"/>
  <c r="BQ22" i="40"/>
  <c r="BV22" i="40"/>
  <c r="CA22" i="40"/>
  <c r="CF22" i="40"/>
  <c r="BQ23" i="40"/>
  <c r="BV23" i="40"/>
  <c r="CA23" i="40"/>
  <c r="CF23" i="40"/>
  <c r="BQ24" i="40"/>
  <c r="BV24" i="40"/>
  <c r="CA24" i="40"/>
  <c r="CF24" i="40"/>
  <c r="BQ25" i="40"/>
  <c r="BV25" i="40"/>
  <c r="CA25" i="40"/>
  <c r="CF25" i="40"/>
  <c r="BQ26" i="40"/>
  <c r="BV26" i="40"/>
  <c r="CA26" i="40"/>
  <c r="CF26" i="40"/>
  <c r="P27" i="40"/>
  <c r="BQ27" i="40"/>
  <c r="BV27" i="40"/>
  <c r="CA27" i="40"/>
  <c r="CF27" i="40"/>
  <c r="P28" i="40"/>
  <c r="BQ28" i="40"/>
  <c r="BV28" i="40"/>
  <c r="CA28" i="40"/>
  <c r="CF28" i="40"/>
  <c r="BQ29" i="40"/>
  <c r="BV29" i="40"/>
  <c r="CA29" i="40"/>
  <c r="CF29" i="40"/>
  <c r="BQ30" i="40"/>
  <c r="BV30" i="40"/>
  <c r="CA30" i="40"/>
  <c r="CF30" i="40"/>
  <c r="BQ31" i="40"/>
  <c r="BV31" i="40"/>
  <c r="CA31" i="40"/>
  <c r="CF31" i="40"/>
  <c r="BQ32" i="40"/>
  <c r="BV32" i="40"/>
  <c r="CA32" i="40"/>
  <c r="CF32" i="40"/>
  <c r="BQ33" i="40"/>
  <c r="BV33" i="40"/>
  <c r="CA33" i="40"/>
  <c r="CF33" i="40"/>
  <c r="BQ34" i="40"/>
  <c r="BV34" i="40"/>
  <c r="CA34" i="40"/>
  <c r="CF34" i="40"/>
  <c r="BQ35" i="40"/>
  <c r="BV35" i="40"/>
  <c r="CA35" i="40"/>
  <c r="CF35" i="40"/>
  <c r="BQ44" i="40"/>
  <c r="BV44" i="40"/>
  <c r="CA44" i="40"/>
  <c r="AW45" i="40"/>
  <c r="BK45" i="40"/>
  <c r="BQ45" i="40"/>
  <c r="BV45" i="40"/>
  <c r="CA45" i="40"/>
  <c r="CF45" i="40"/>
  <c r="AW46" i="40"/>
  <c r="BK46" i="40"/>
  <c r="BQ46" i="40"/>
  <c r="BV46" i="40"/>
  <c r="CA46" i="40"/>
  <c r="CF46" i="40"/>
  <c r="AW47" i="40"/>
  <c r="BK47" i="40"/>
  <c r="BQ47" i="40"/>
  <c r="BV47" i="40"/>
  <c r="CA47" i="40"/>
  <c r="CF47" i="40"/>
  <c r="AW48" i="40"/>
  <c r="BK48" i="40"/>
  <c r="BQ48" i="40"/>
  <c r="BV48" i="40"/>
  <c r="CA48" i="40"/>
  <c r="CF48" i="40"/>
  <c r="AW49" i="40"/>
  <c r="BK49" i="40"/>
  <c r="BQ49" i="40"/>
  <c r="BV49" i="40"/>
  <c r="CA49" i="40"/>
  <c r="CF49" i="40"/>
  <c r="AW50" i="40"/>
  <c r="BK50" i="40"/>
  <c r="BQ50" i="40"/>
  <c r="BV50" i="40"/>
  <c r="CA50" i="40"/>
  <c r="CF50" i="40"/>
  <c r="AW51" i="40"/>
  <c r="BK51" i="40"/>
  <c r="BQ51" i="40"/>
  <c r="BV51" i="40"/>
  <c r="CA51" i="40"/>
  <c r="CF51" i="40"/>
  <c r="AW52" i="40"/>
  <c r="BK52" i="40"/>
  <c r="BQ52" i="40"/>
  <c r="BV52" i="40"/>
  <c r="CA52" i="40"/>
  <c r="CF52" i="40"/>
  <c r="AW53" i="40"/>
  <c r="BK53" i="40"/>
  <c r="BQ53" i="40"/>
  <c r="BV53" i="40"/>
  <c r="CA53" i="40"/>
  <c r="CF53" i="40"/>
  <c r="AW54" i="40"/>
  <c r="BK54" i="40"/>
  <c r="BQ54" i="40"/>
  <c r="BV54" i="40"/>
  <c r="CA54" i="40"/>
  <c r="CF54" i="40"/>
  <c r="AW55" i="40"/>
  <c r="BK55" i="40"/>
  <c r="BQ55" i="40"/>
  <c r="BV55" i="40"/>
  <c r="CA55" i="40"/>
  <c r="CF55" i="40"/>
  <c r="AW56" i="40"/>
  <c r="BK56" i="40"/>
  <c r="BQ56" i="40"/>
  <c r="BV56" i="40"/>
  <c r="CA56" i="40"/>
  <c r="CF56" i="40"/>
  <c r="N58" i="37" l="1"/>
  <c r="AH60" i="37"/>
  <c r="AG60" i="37" s="1"/>
  <c r="AH42" i="37"/>
  <c r="AG42" i="37" s="1"/>
  <c r="N41" i="37"/>
  <c r="N26" i="37"/>
  <c r="AH9" i="37" l="1"/>
  <c r="AG9" i="37" s="1"/>
  <c r="C53" i="33" l="1"/>
  <c r="Z32" i="33"/>
  <c r="AH79" i="37" l="1"/>
  <c r="AG79" i="37" s="1"/>
  <c r="AH77" i="37"/>
  <c r="AG77" i="37" s="1"/>
  <c r="AH61" i="37"/>
  <c r="AG61" i="37" s="1"/>
  <c r="AH59" i="37"/>
  <c r="AG59" i="37" s="1"/>
  <c r="AH63" i="37"/>
  <c r="AG63" i="37" s="1"/>
  <c r="AH62" i="37"/>
  <c r="AG62" i="37" s="1"/>
  <c r="AH57" i="37"/>
  <c r="AG57" i="37" s="1"/>
  <c r="AH56" i="37"/>
  <c r="AG56" i="37" s="1"/>
  <c r="N55" i="37"/>
  <c r="AH54" i="37"/>
  <c r="AG54" i="37" s="1"/>
  <c r="AH53" i="37"/>
  <c r="AG53" i="37" s="1"/>
  <c r="AH52" i="37"/>
  <c r="AG52" i="37" s="1"/>
  <c r="AH51" i="37"/>
  <c r="AG51" i="37" s="1"/>
  <c r="AH50" i="37"/>
  <c r="AG50" i="37" s="1"/>
  <c r="N49" i="37"/>
  <c r="AG46" i="37"/>
  <c r="W46" i="37"/>
  <c r="M46" i="37"/>
  <c r="AH43" i="37"/>
  <c r="AG43" i="37" s="1"/>
  <c r="AH39" i="37"/>
  <c r="AG39" i="37" s="1"/>
  <c r="AH38" i="37"/>
  <c r="AG38" i="37" s="1"/>
  <c r="AH37" i="37"/>
  <c r="AG37" i="37" s="1"/>
  <c r="AH35" i="37"/>
  <c r="AG35" i="37" s="1"/>
  <c r="AH34" i="37"/>
  <c r="AG34" i="37" s="1"/>
  <c r="AH33" i="37"/>
  <c r="AG33" i="37" s="1"/>
  <c r="N32" i="37"/>
  <c r="AH27" i="37"/>
  <c r="AG27" i="37" s="1"/>
  <c r="AH28" i="37"/>
  <c r="AG28" i="37" s="1"/>
  <c r="AH25" i="37"/>
  <c r="AG25" i="37" s="1"/>
  <c r="AH24" i="37"/>
  <c r="AG24" i="37" s="1"/>
  <c r="X72" i="37"/>
  <c r="AH22" i="37"/>
  <c r="AG22" i="37" s="1"/>
  <c r="AH21" i="37"/>
  <c r="AG21" i="37" s="1"/>
  <c r="AH20" i="37"/>
  <c r="AG20" i="37" s="1"/>
  <c r="AH19" i="37"/>
  <c r="AG19" i="37" s="1"/>
  <c r="N18" i="37"/>
  <c r="N71" i="37" s="1"/>
  <c r="AH16" i="37"/>
  <c r="AG16" i="37" s="1"/>
  <c r="AH15" i="37"/>
  <c r="AG15" i="37" s="1"/>
  <c r="AH11" i="37"/>
  <c r="AG11" i="37" s="1"/>
  <c r="AH12" i="37"/>
  <c r="AG12" i="37" s="1"/>
  <c r="AH10" i="37"/>
  <c r="AG10" i="37" s="1"/>
  <c r="AH8" i="37"/>
  <c r="AG8" i="37" s="1"/>
  <c r="AH7" i="37"/>
  <c r="AG7" i="37" s="1"/>
  <c r="N6" i="37"/>
  <c r="AH55" i="37" l="1"/>
  <c r="AG55" i="37" s="1"/>
  <c r="N72" i="37"/>
  <c r="AH72" i="37" s="1"/>
  <c r="AG72" i="37" s="1"/>
  <c r="N64" i="37"/>
  <c r="AH64" i="37" s="1"/>
  <c r="N67" i="37"/>
  <c r="AH36" i="37"/>
  <c r="AG36" i="37" s="1"/>
  <c r="AH26" i="37"/>
  <c r="AG26" i="37" s="1"/>
  <c r="AH14" i="37"/>
  <c r="AG14" i="37" s="1"/>
  <c r="X67" i="37"/>
  <c r="AH6" i="37"/>
  <c r="AG6" i="37" s="1"/>
  <c r="N68" i="37"/>
  <c r="X69" i="37"/>
  <c r="N29" i="37"/>
  <c r="X68" i="37"/>
  <c r="X71" i="37"/>
  <c r="AH32" i="37"/>
  <c r="AG32" i="37" s="1"/>
  <c r="AH41" i="37"/>
  <c r="AG41" i="37" s="1"/>
  <c r="AH49" i="37"/>
  <c r="AG49" i="37" s="1"/>
  <c r="AH58" i="37"/>
  <c r="AG58" i="37" s="1"/>
  <c r="X73" i="37"/>
  <c r="N44" i="37"/>
  <c r="N69" i="37"/>
  <c r="N73" i="37"/>
  <c r="AH23" i="37"/>
  <c r="AG23" i="37" s="1"/>
  <c r="N17" i="37"/>
  <c r="AH18" i="37"/>
  <c r="AG18" i="37" s="1"/>
  <c r="O82" i="37" l="1"/>
  <c r="AG64" i="37"/>
  <c r="AH67" i="37"/>
  <c r="AG67" i="37" s="1"/>
  <c r="AH29" i="37"/>
  <c r="AG29" i="37" s="1"/>
  <c r="AH44" i="37"/>
  <c r="AG44" i="37" s="1"/>
  <c r="AH68" i="37"/>
  <c r="AG68" i="37" s="1"/>
  <c r="W76" i="37"/>
  <c r="Y82" i="37"/>
  <c r="X76" i="37"/>
  <c r="X70" i="37"/>
  <c r="AH73" i="37"/>
  <c r="AG73" i="37" s="1"/>
  <c r="AH69" i="37"/>
  <c r="AG69" i="37" s="1"/>
  <c r="X74" i="37"/>
  <c r="M76" i="37"/>
  <c r="AH17" i="37"/>
  <c r="AG17" i="37" s="1"/>
  <c r="N70" i="37"/>
  <c r="N74" i="37"/>
  <c r="AH71" i="37"/>
  <c r="AG71" i="37" s="1"/>
  <c r="N76" i="37"/>
  <c r="AG76" i="37" l="1"/>
  <c r="X75" i="37"/>
  <c r="AH76" i="37"/>
  <c r="AH74" i="37"/>
  <c r="AG74" i="37" s="1"/>
  <c r="W75" i="37"/>
  <c r="M75" i="37"/>
  <c r="AH70" i="37"/>
  <c r="AG70" i="37" s="1"/>
  <c r="N75" i="37"/>
  <c r="N78" i="37" s="1"/>
  <c r="AH78" i="37" l="1"/>
  <c r="AG78" i="37" s="1"/>
  <c r="AH75" i="37"/>
  <c r="AG75" i="37"/>
  <c r="D29" i="35"/>
  <c r="D27" i="35"/>
  <c r="D26" i="35"/>
  <c r="D25" i="35"/>
  <c r="D24" i="35"/>
  <c r="D23" i="35"/>
  <c r="D22" i="35"/>
  <c r="D21" i="35"/>
  <c r="D20" i="35"/>
  <c r="C75" i="33" l="1"/>
  <c r="C58" i="33" l="1"/>
  <c r="C57" i="33"/>
  <c r="C56" i="33"/>
  <c r="C55" i="33"/>
  <c r="C54" i="33"/>
  <c r="Q32" i="33"/>
  <c r="AI21" i="33"/>
  <c r="AR21" i="33" s="1"/>
  <c r="AI23" i="33" l="1"/>
  <c r="AR23" i="33" s="1"/>
  <c r="AI28" i="33" l="1"/>
  <c r="AR28" i="33" s="1"/>
  <c r="AI26" i="33"/>
  <c r="AR26" i="33" s="1"/>
  <c r="AI27" i="33"/>
  <c r="AR27" i="33" s="1"/>
  <c r="AI25" i="33"/>
  <c r="AR25" i="33" s="1"/>
  <c r="AI29" i="33"/>
  <c r="AR29" i="33" s="1"/>
  <c r="AI24" i="33"/>
  <c r="AR24" i="33" s="1"/>
  <c r="AI72" i="33"/>
  <c r="AR72" i="33" s="1"/>
  <c r="AI69" i="33"/>
  <c r="AR69" i="33" s="1"/>
  <c r="AI67" i="33"/>
  <c r="AR67" i="33" s="1"/>
  <c r="AI65" i="33"/>
  <c r="AR65" i="33" s="1"/>
  <c r="AI50" i="33"/>
  <c r="AR50" i="33" s="1"/>
  <c r="AI30" i="33"/>
  <c r="AR30" i="33" s="1"/>
  <c r="AI73" i="33"/>
  <c r="AR73" i="33" s="1"/>
  <c r="AI71" i="33"/>
  <c r="AR71" i="33" s="1"/>
  <c r="AI70" i="33"/>
  <c r="AR70" i="33" s="1"/>
  <c r="AI68" i="33"/>
  <c r="AR68" i="33" s="1"/>
  <c r="AI66" i="33"/>
  <c r="AR66" i="33" s="1"/>
  <c r="AI64" i="33"/>
  <c r="AR64" i="33" s="1"/>
  <c r="AI51" i="33"/>
  <c r="AR51" i="33" s="1"/>
  <c r="AI49" i="33"/>
  <c r="AR49" i="33" s="1"/>
  <c r="AI47" i="33"/>
  <c r="AR47" i="33" s="1"/>
  <c r="AI48" i="33"/>
  <c r="AR48" i="33" s="1"/>
  <c r="AI46" i="33"/>
  <c r="AR46" i="33" s="1"/>
  <c r="AI22" i="33"/>
  <c r="AR22" i="33" s="1"/>
  <c r="AI41" i="33"/>
  <c r="AR41" i="33" s="1"/>
  <c r="AI39" i="33"/>
  <c r="AR39" i="33" s="1"/>
  <c r="AI37" i="33"/>
  <c r="AR37" i="33" s="1"/>
  <c r="AI45" i="33"/>
  <c r="AR45" i="33" s="1"/>
  <c r="AI44" i="33"/>
  <c r="AR44" i="33" s="1"/>
  <c r="AI43" i="33"/>
  <c r="AR43" i="33" s="1"/>
  <c r="AI36" i="33"/>
  <c r="AR36" i="33" s="1"/>
  <c r="AI35" i="33"/>
  <c r="AR35" i="33" s="1"/>
  <c r="AI34" i="33"/>
  <c r="AR34" i="33" s="1"/>
  <c r="AI42" i="33"/>
  <c r="AR42" i="33" s="1"/>
  <c r="AI40" i="33"/>
  <c r="AR40" i="33" s="1"/>
  <c r="AI38" i="33"/>
  <c r="AR38" i="33" s="1"/>
  <c r="AI33" i="33" l="1"/>
  <c r="AR33" i="33" s="1"/>
</calcChain>
</file>

<file path=xl/comments1.xml><?xml version="1.0" encoding="utf-8"?>
<comments xmlns="http://schemas.openxmlformats.org/spreadsheetml/2006/main">
  <authors>
    <author>作成者</author>
  </authors>
  <commentList>
    <comment ref="AW6" authorId="0" shapeId="0">
      <text>
        <r>
          <rPr>
            <b/>
            <sz val="9"/>
            <color indexed="81"/>
            <rFont val="ＭＳ Ｐゴシック"/>
            <family val="3"/>
            <charset val="128"/>
          </rPr>
          <t>作成者:</t>
        </r>
        <r>
          <rPr>
            <sz val="9"/>
            <color indexed="81"/>
            <rFont val="ＭＳ Ｐゴシック"/>
            <family val="3"/>
            <charset val="128"/>
          </rPr>
          <t xml:space="preserve">
ここは「年度」ではなく「年」</t>
        </r>
      </text>
    </comment>
  </commentList>
</comments>
</file>

<file path=xl/sharedStrings.xml><?xml version="1.0" encoding="utf-8"?>
<sst xmlns="http://schemas.openxmlformats.org/spreadsheetml/2006/main" count="1202" uniqueCount="478">
  <si>
    <t>大阪港の港勢</t>
    <rPh sb="0" eb="3">
      <t>オオサカコウ</t>
    </rPh>
    <rPh sb="4" eb="5">
      <t>コウ</t>
    </rPh>
    <rPh sb="5" eb="6">
      <t>ゼイ</t>
    </rPh>
    <phoneticPr fontId="1"/>
  </si>
  <si>
    <t>区　　　　　　　　　　分</t>
    <rPh sb="0" eb="1">
      <t>ク</t>
    </rPh>
    <rPh sb="11" eb="12">
      <t>ブン</t>
    </rPh>
    <phoneticPr fontId="1"/>
  </si>
  <si>
    <t>差　　　引</t>
    <rPh sb="0" eb="1">
      <t>サ</t>
    </rPh>
    <rPh sb="4" eb="5">
      <t>イン</t>
    </rPh>
    <phoneticPr fontId="1"/>
  </si>
  <si>
    <t>増　減　率</t>
    <rPh sb="0" eb="1">
      <t>ゾウ</t>
    </rPh>
    <rPh sb="2" eb="3">
      <t>ゲン</t>
    </rPh>
    <rPh sb="4" eb="5">
      <t>リツ</t>
    </rPh>
    <phoneticPr fontId="1"/>
  </si>
  <si>
    <t>入 港 船 舶</t>
    <rPh sb="0" eb="1">
      <t>イ</t>
    </rPh>
    <rPh sb="2" eb="3">
      <t>ミナト</t>
    </rPh>
    <rPh sb="4" eb="5">
      <t>フネ</t>
    </rPh>
    <rPh sb="6" eb="7">
      <t>オオブネ</t>
    </rPh>
    <phoneticPr fontId="1"/>
  </si>
  <si>
    <t>合　　　　計</t>
    <rPh sb="0" eb="1">
      <t>ゴウ</t>
    </rPh>
    <rPh sb="5" eb="6">
      <t>ケイ</t>
    </rPh>
    <phoneticPr fontId="1"/>
  </si>
  <si>
    <t>隻　　数</t>
    <rPh sb="0" eb="1">
      <t>セキ</t>
    </rPh>
    <rPh sb="3" eb="4">
      <t>カズ</t>
    </rPh>
    <phoneticPr fontId="1"/>
  </si>
  <si>
    <t>隻</t>
    <rPh sb="0" eb="1">
      <t>セキ</t>
    </rPh>
    <phoneticPr fontId="1"/>
  </si>
  <si>
    <t>％</t>
    <phoneticPr fontId="1"/>
  </si>
  <si>
    <t>総トン数</t>
    <rPh sb="0" eb="1">
      <t>ソウ</t>
    </rPh>
    <rPh sb="3" eb="4">
      <t>スウ</t>
    </rPh>
    <phoneticPr fontId="1"/>
  </si>
  <si>
    <t>千総トン</t>
    <rPh sb="0" eb="1">
      <t>セン</t>
    </rPh>
    <rPh sb="1" eb="2">
      <t>ソウ</t>
    </rPh>
    <phoneticPr fontId="1"/>
  </si>
  <si>
    <t>外　　　　航</t>
    <rPh sb="0" eb="1">
      <t>ソト</t>
    </rPh>
    <rPh sb="5" eb="6">
      <t>ワタル</t>
    </rPh>
    <phoneticPr fontId="1"/>
  </si>
  <si>
    <t>フルコンテナ船</t>
    <rPh sb="6" eb="7">
      <t>セン</t>
    </rPh>
    <phoneticPr fontId="1"/>
  </si>
  <si>
    <t>内　　　　航</t>
    <rPh sb="0" eb="1">
      <t>ウチ</t>
    </rPh>
    <rPh sb="5" eb="6">
      <t>ワタル</t>
    </rPh>
    <phoneticPr fontId="1"/>
  </si>
  <si>
    <t>フェリー船</t>
    <rPh sb="4" eb="5">
      <t>セン</t>
    </rPh>
    <phoneticPr fontId="1"/>
  </si>
  <si>
    <t>取　　扱　　貨　　物</t>
    <rPh sb="0" eb="1">
      <t>トリ</t>
    </rPh>
    <rPh sb="3" eb="4">
      <t>アツカ</t>
    </rPh>
    <rPh sb="6" eb="7">
      <t>カ</t>
    </rPh>
    <rPh sb="9" eb="10">
      <t>モノ</t>
    </rPh>
    <phoneticPr fontId="1"/>
  </si>
  <si>
    <t>合　　　　　　　　計</t>
    <rPh sb="0" eb="1">
      <t>ゴウ</t>
    </rPh>
    <rPh sb="9" eb="10">
      <t>ケイ</t>
    </rPh>
    <phoneticPr fontId="1"/>
  </si>
  <si>
    <t>千トン</t>
    <rPh sb="0" eb="1">
      <t>セン</t>
    </rPh>
    <phoneticPr fontId="1"/>
  </si>
  <si>
    <t>外 貿 貨 物</t>
    <rPh sb="0" eb="1">
      <t>ソト</t>
    </rPh>
    <rPh sb="2" eb="3">
      <t>ボウ</t>
    </rPh>
    <rPh sb="4" eb="5">
      <t>カ</t>
    </rPh>
    <rPh sb="6" eb="7">
      <t>モノ</t>
    </rPh>
    <phoneticPr fontId="1"/>
  </si>
  <si>
    <t>小　　　　　　　計</t>
    <rPh sb="0" eb="1">
      <t>ショウ</t>
    </rPh>
    <rPh sb="8" eb="9">
      <t>ケイ</t>
    </rPh>
    <phoneticPr fontId="1"/>
  </si>
  <si>
    <t>輸　　　　　出</t>
    <rPh sb="0" eb="1">
      <t>ユ</t>
    </rPh>
    <rPh sb="6" eb="7">
      <t>デ</t>
    </rPh>
    <phoneticPr fontId="1"/>
  </si>
  <si>
    <t>輸　　　　　入</t>
    <rPh sb="0" eb="1">
      <t>ユ</t>
    </rPh>
    <rPh sb="6" eb="7">
      <t>イ</t>
    </rPh>
    <phoneticPr fontId="1"/>
  </si>
  <si>
    <t>内 貿 貨 物</t>
    <rPh sb="0" eb="1">
      <t>ウチ</t>
    </rPh>
    <rPh sb="2" eb="3">
      <t>ボウ</t>
    </rPh>
    <rPh sb="4" eb="5">
      <t>カ</t>
    </rPh>
    <rPh sb="6" eb="7">
      <t>モノ</t>
    </rPh>
    <phoneticPr fontId="1"/>
  </si>
  <si>
    <t>移　　　　　出</t>
    <rPh sb="0" eb="1">
      <t>ワタル</t>
    </rPh>
    <rPh sb="6" eb="7">
      <t>デ</t>
    </rPh>
    <phoneticPr fontId="1"/>
  </si>
  <si>
    <t>移　　　　　入</t>
    <rPh sb="0" eb="1">
      <t>ワタル</t>
    </rPh>
    <rPh sb="6" eb="7">
      <t>イ</t>
    </rPh>
    <phoneticPr fontId="1"/>
  </si>
  <si>
    <t>業務量</t>
    <rPh sb="0" eb="2">
      <t>ギョウム</t>
    </rPh>
    <rPh sb="2" eb="3">
      <t>リョウ</t>
    </rPh>
    <phoneticPr fontId="1"/>
  </si>
  <si>
    <t>差　　　　引</t>
    <rPh sb="0" eb="1">
      <t>サ</t>
    </rPh>
    <rPh sb="5" eb="6">
      <t>イン</t>
    </rPh>
    <phoneticPr fontId="1"/>
  </si>
  <si>
    <t>決算</t>
    <rPh sb="0" eb="2">
      <t>ケッサン</t>
    </rPh>
    <phoneticPr fontId="1"/>
  </si>
  <si>
    <t>荷 役 機 械</t>
    <rPh sb="0" eb="1">
      <t>ニ</t>
    </rPh>
    <rPh sb="2" eb="3">
      <t>ヤク</t>
    </rPh>
    <rPh sb="4" eb="5">
      <t>キ</t>
    </rPh>
    <rPh sb="6" eb="7">
      <t>カセ</t>
    </rPh>
    <phoneticPr fontId="1"/>
  </si>
  <si>
    <t>一　般</t>
    <rPh sb="0" eb="1">
      <t>１</t>
    </rPh>
    <rPh sb="2" eb="3">
      <t>バン</t>
    </rPh>
    <phoneticPr fontId="1"/>
  </si>
  <si>
    <t>施設数</t>
    <rPh sb="0" eb="2">
      <t>シセツ</t>
    </rPh>
    <rPh sb="2" eb="3">
      <t>スウ</t>
    </rPh>
    <phoneticPr fontId="1"/>
  </si>
  <si>
    <t>基</t>
    <rPh sb="0" eb="1">
      <t>キ</t>
    </rPh>
    <phoneticPr fontId="1"/>
  </si>
  <si>
    <t>稼働時間</t>
    <rPh sb="0" eb="2">
      <t>カドウ</t>
    </rPh>
    <rPh sb="2" eb="4">
      <t>ジカン</t>
    </rPh>
    <phoneticPr fontId="1"/>
  </si>
  <si>
    <t>時間</t>
    <rPh sb="0" eb="2">
      <t>ジカン</t>
    </rPh>
    <phoneticPr fontId="1"/>
  </si>
  <si>
    <t>荷役機械使用料</t>
    <rPh sb="0" eb="2">
      <t>ニヤク</t>
    </rPh>
    <rPh sb="2" eb="4">
      <t>キカイ</t>
    </rPh>
    <rPh sb="4" eb="6">
      <t>シヨウ</t>
    </rPh>
    <rPh sb="6" eb="7">
      <t>リョウ</t>
    </rPh>
    <phoneticPr fontId="1"/>
  </si>
  <si>
    <t>百万円</t>
    <rPh sb="0" eb="3">
      <t>ヒャクマンエン</t>
    </rPh>
    <phoneticPr fontId="1"/>
  </si>
  <si>
    <t>上　屋　倉　庫</t>
    <rPh sb="0" eb="1">
      <t>ウエ</t>
    </rPh>
    <rPh sb="2" eb="3">
      <t>ヤ</t>
    </rPh>
    <rPh sb="4" eb="5">
      <t>クラ</t>
    </rPh>
    <rPh sb="6" eb="7">
      <t>コ</t>
    </rPh>
    <phoneticPr fontId="1"/>
  </si>
  <si>
    <t>上　屋</t>
    <rPh sb="0" eb="1">
      <t>ウエ</t>
    </rPh>
    <rPh sb="2" eb="3">
      <t>ヤ</t>
    </rPh>
    <phoneticPr fontId="1"/>
  </si>
  <si>
    <t>棟</t>
    <rPh sb="0" eb="1">
      <t>トウ</t>
    </rPh>
    <phoneticPr fontId="1"/>
  </si>
  <si>
    <t>面積</t>
    <rPh sb="0" eb="2">
      <t>メンセキ</t>
    </rPh>
    <phoneticPr fontId="1"/>
  </si>
  <si>
    <t>事務所　　　　　　附　設</t>
    <rPh sb="0" eb="2">
      <t>ジム</t>
    </rPh>
    <rPh sb="2" eb="3">
      <t>ショ</t>
    </rPh>
    <rPh sb="9" eb="10">
      <t>フ</t>
    </rPh>
    <rPh sb="11" eb="12">
      <t>セツ</t>
    </rPh>
    <phoneticPr fontId="1"/>
  </si>
  <si>
    <t>ヶ所</t>
    <rPh sb="1" eb="2">
      <t>ショ</t>
    </rPh>
    <phoneticPr fontId="1"/>
  </si>
  <si>
    <t>保管容量</t>
    <rPh sb="0" eb="2">
      <t>ホカン</t>
    </rPh>
    <rPh sb="2" eb="4">
      <t>ヨウリョウ</t>
    </rPh>
    <phoneticPr fontId="1"/>
  </si>
  <si>
    <t>貯炭場</t>
    <rPh sb="0" eb="2">
      <t>チョタン</t>
    </rPh>
    <rPh sb="2" eb="3">
      <t>バ</t>
    </rPh>
    <phoneticPr fontId="1"/>
  </si>
  <si>
    <t>き　地　　　　　　荷さば</t>
    <rPh sb="2" eb="3">
      <t>チ</t>
    </rPh>
    <rPh sb="9" eb="10">
      <t>ニ</t>
    </rPh>
    <phoneticPr fontId="1"/>
  </si>
  <si>
    <t>上屋倉庫使用料</t>
    <rPh sb="0" eb="2">
      <t>ウワヤ</t>
    </rPh>
    <rPh sb="2" eb="4">
      <t>ソウコ</t>
    </rPh>
    <rPh sb="4" eb="6">
      <t>シヨウ</t>
    </rPh>
    <rPh sb="6" eb="7">
      <t>リョウ</t>
    </rPh>
    <phoneticPr fontId="1"/>
  </si>
  <si>
    <t>増減率</t>
    <rPh sb="0" eb="2">
      <t>ゾウゲン</t>
    </rPh>
    <rPh sb="2" eb="3">
      <t>リツ</t>
    </rPh>
    <phoneticPr fontId="1"/>
  </si>
  <si>
    <t>人件費</t>
    <rPh sb="0" eb="3">
      <t>ジンケンヒ</t>
    </rPh>
    <phoneticPr fontId="1"/>
  </si>
  <si>
    <t>経費</t>
    <rPh sb="0" eb="2">
      <t>ケイヒ</t>
    </rPh>
    <phoneticPr fontId="1"/>
  </si>
  <si>
    <t>支払利息等</t>
    <rPh sb="0" eb="2">
      <t>シハライ</t>
    </rPh>
    <rPh sb="2" eb="4">
      <t>リソク</t>
    </rPh>
    <rPh sb="4" eb="5">
      <t>トウ</t>
    </rPh>
    <phoneticPr fontId="1"/>
  </si>
  <si>
    <t>繰延勘定償却等</t>
    <rPh sb="0" eb="2">
      <t>クリノベ</t>
    </rPh>
    <rPh sb="2" eb="4">
      <t>カンジョウ</t>
    </rPh>
    <rPh sb="4" eb="6">
      <t>ショウキャク</t>
    </rPh>
    <rPh sb="6" eb="7">
      <t>ナド</t>
    </rPh>
    <phoneticPr fontId="1"/>
  </si>
  <si>
    <t>主な建設改良工事</t>
    <rPh sb="0" eb="1">
      <t>オモ</t>
    </rPh>
    <rPh sb="2" eb="4">
      <t>ケンセツ</t>
    </rPh>
    <rPh sb="4" eb="6">
      <t>カイリョウ</t>
    </rPh>
    <rPh sb="6" eb="8">
      <t>コウジ</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</si>
  <si>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</si>
  <si>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</si>
  <si>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（参　　考）</t>
    <rPh sb="1" eb="2">
      <t>サン</t>
    </rPh>
    <rPh sb="4" eb="5">
      <t>コウ</t>
    </rPh>
    <phoneticPr fontId="1"/>
  </si>
  <si>
    <t>○経営収支（当年度損益）の推移</t>
    <rPh sb="1" eb="3">
      <t>ケイエイ</t>
    </rPh>
    <rPh sb="3" eb="5">
      <t>シュウシ</t>
    </rPh>
    <rPh sb="6" eb="7">
      <t>トウ</t>
    </rPh>
    <rPh sb="7" eb="9">
      <t>ネンド</t>
    </rPh>
    <rPh sb="9" eb="11">
      <t>ソンエキ</t>
    </rPh>
    <rPh sb="13" eb="15">
      <t>スイイ</t>
    </rPh>
    <phoneticPr fontId="1"/>
  </si>
  <si>
    <t>年　　　　度</t>
    <rPh sb="0" eb="1">
      <t>トシ</t>
    </rPh>
    <rPh sb="5" eb="6">
      <t>タビ</t>
    </rPh>
    <phoneticPr fontId="1"/>
  </si>
  <si>
    <t>収　　　　益</t>
    <rPh sb="0" eb="1">
      <t>オサム</t>
    </rPh>
    <rPh sb="5" eb="6">
      <t>エキ</t>
    </rPh>
    <phoneticPr fontId="1"/>
  </si>
  <si>
    <t>費　　　　用</t>
    <rPh sb="0" eb="1">
      <t>ヒ</t>
    </rPh>
    <rPh sb="5" eb="6">
      <t>ヨウ</t>
    </rPh>
    <phoneticPr fontId="1"/>
  </si>
  <si>
    <t>収　支　差　引</t>
    <rPh sb="0" eb="1">
      <t>オサム</t>
    </rPh>
    <rPh sb="2" eb="3">
      <t>ササ</t>
    </rPh>
    <rPh sb="4" eb="5">
      <t>サ</t>
    </rPh>
    <rPh sb="6" eb="7">
      <t>イン</t>
    </rPh>
    <phoneticPr fontId="1"/>
  </si>
  <si>
    <t>企業債年度末残高</t>
    <rPh sb="0" eb="3">
      <t>キギョウサイ</t>
    </rPh>
    <rPh sb="3" eb="6">
      <t>ネンドマツ</t>
    </rPh>
    <rPh sb="6" eb="8">
      <t>ザンダカ</t>
    </rPh>
    <phoneticPr fontId="1"/>
  </si>
  <si>
    <t>港湾施設提供事業</t>
    <rPh sb="0" eb="2">
      <t>コウワン</t>
    </rPh>
    <rPh sb="2" eb="4">
      <t>シセツ</t>
    </rPh>
    <rPh sb="4" eb="6">
      <t>テイキョウ</t>
    </rPh>
    <rPh sb="6" eb="8">
      <t>ジギョウ</t>
    </rPh>
    <phoneticPr fontId="1"/>
  </si>
  <si>
    <t>大阪港埋立事業</t>
    <rPh sb="0" eb="3">
      <t>オオサカコウ</t>
    </rPh>
    <rPh sb="3" eb="5">
      <t>ウメタテ</t>
    </rPh>
    <rPh sb="5" eb="7">
      <t>ジギョウ</t>
    </rPh>
    <phoneticPr fontId="1"/>
  </si>
  <si>
    <t>計</t>
    <rPh sb="0" eb="1">
      <t>ケイ</t>
    </rPh>
    <phoneticPr fontId="1"/>
  </si>
  <si>
    <t>企業債利息</t>
    <rPh sb="0" eb="3">
      <t>キギョウサイ</t>
    </rPh>
    <rPh sb="3" eb="5">
      <t>リソク</t>
    </rPh>
    <phoneticPr fontId="1"/>
  </si>
  <si>
    <t>企業債利率</t>
    <rPh sb="0" eb="3">
      <t>キギョウサイ</t>
    </rPh>
    <rPh sb="3" eb="5">
      <t>リリツ</t>
    </rPh>
    <phoneticPr fontId="1"/>
  </si>
  <si>
    <t>一般会計補助金</t>
    <rPh sb="0" eb="2">
      <t>イッパン</t>
    </rPh>
    <rPh sb="2" eb="4">
      <t>カイケイ</t>
    </rPh>
    <rPh sb="4" eb="7">
      <t>ホジョキン</t>
    </rPh>
    <phoneticPr fontId="1"/>
  </si>
  <si>
    <t>大阪港振興基金</t>
    <rPh sb="0" eb="3">
      <t>オオサカコウ</t>
    </rPh>
    <rPh sb="3" eb="5">
      <t>シンコウ</t>
    </rPh>
    <rPh sb="5" eb="7">
      <t>キキン</t>
    </rPh>
    <phoneticPr fontId="1"/>
  </si>
  <si>
    <t>経常損益</t>
    <rPh sb="0" eb="2">
      <t>ケイジョウ</t>
    </rPh>
    <rPh sb="2" eb="4">
      <t>ソンエキ</t>
    </rPh>
    <phoneticPr fontId="1"/>
  </si>
  <si>
    <t>関連事業</t>
    <rPh sb="0" eb="2">
      <t>カンレン</t>
    </rPh>
    <rPh sb="2" eb="4">
      <t>ジギョウ</t>
    </rPh>
    <phoneticPr fontId="1"/>
  </si>
  <si>
    <t>営 業 収 益</t>
    <rPh sb="0" eb="1">
      <t>エイ</t>
    </rPh>
    <rPh sb="2" eb="3">
      <t>ギョウ</t>
    </rPh>
    <rPh sb="4" eb="5">
      <t>オサム</t>
    </rPh>
    <rPh sb="6" eb="7">
      <t>エキ</t>
    </rPh>
    <phoneticPr fontId="1"/>
  </si>
  <si>
    <t>営 業 外 収 益</t>
    <rPh sb="0" eb="1">
      <t>エイ</t>
    </rPh>
    <rPh sb="2" eb="3">
      <t>ギョウ</t>
    </rPh>
    <rPh sb="4" eb="5">
      <t>ソト</t>
    </rPh>
    <rPh sb="6" eb="7">
      <t>オサム</t>
    </rPh>
    <rPh sb="8" eb="9">
      <t>エキ</t>
    </rPh>
    <phoneticPr fontId="1"/>
  </si>
  <si>
    <t>土地売却収益</t>
    <rPh sb="0" eb="2">
      <t>トチ</t>
    </rPh>
    <rPh sb="2" eb="4">
      <t>バイキャク</t>
    </rPh>
    <rPh sb="4" eb="6">
      <t>シュウエキ</t>
    </rPh>
    <phoneticPr fontId="1"/>
  </si>
  <si>
    <t>土地賃貸料収益</t>
    <rPh sb="0" eb="2">
      <t>トチ</t>
    </rPh>
    <rPh sb="2" eb="5">
      <t>チンタイリョウ</t>
    </rPh>
    <rPh sb="5" eb="7">
      <t>シュウエキ</t>
    </rPh>
    <phoneticPr fontId="1"/>
  </si>
  <si>
    <t>営 業 費 用</t>
    <rPh sb="0" eb="1">
      <t>エイ</t>
    </rPh>
    <rPh sb="2" eb="3">
      <t>ギョウ</t>
    </rPh>
    <rPh sb="4" eb="5">
      <t>ヒ</t>
    </rPh>
    <rPh sb="6" eb="7">
      <t>ヨウ</t>
    </rPh>
    <phoneticPr fontId="1"/>
  </si>
  <si>
    <t>営 業 外 費 用</t>
    <rPh sb="0" eb="1">
      <t>エイ</t>
    </rPh>
    <rPh sb="2" eb="3">
      <t>ギョウ</t>
    </rPh>
    <rPh sb="4" eb="5">
      <t>ソト</t>
    </rPh>
    <rPh sb="6" eb="7">
      <t>ヒ</t>
    </rPh>
    <rPh sb="8" eb="9">
      <t>ヨウ</t>
    </rPh>
    <phoneticPr fontId="1"/>
  </si>
  <si>
    <t>土地売却原価</t>
    <rPh sb="0" eb="2">
      <t>トチ</t>
    </rPh>
    <rPh sb="2" eb="4">
      <t>バイキャク</t>
    </rPh>
    <rPh sb="4" eb="6">
      <t>ゲンカ</t>
    </rPh>
    <phoneticPr fontId="1"/>
  </si>
  <si>
    <t>特 別 損 失</t>
    <rPh sb="0" eb="1">
      <t>トク</t>
    </rPh>
    <rPh sb="2" eb="3">
      <t>ベツ</t>
    </rPh>
    <rPh sb="4" eb="5">
      <t>ソン</t>
    </rPh>
    <rPh sb="6" eb="7">
      <t>シツ</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</si>
  <si>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</si>
  <si>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</si>
  <si>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一般管理費</t>
    <rPh sb="0" eb="2">
      <t>イッパン</t>
    </rPh>
    <rPh sb="2" eb="5">
      <t>カンリヒ</t>
    </rPh>
    <phoneticPr fontId="1"/>
  </si>
  <si>
    <t>特 別 利 益</t>
    <rPh sb="0" eb="1">
      <t>トク</t>
    </rPh>
    <rPh sb="2" eb="3">
      <t>ベツ</t>
    </rPh>
    <rPh sb="4" eb="5">
      <t>リ</t>
    </rPh>
    <rPh sb="6" eb="7">
      <t>エキ</t>
    </rPh>
    <phoneticPr fontId="1"/>
  </si>
  <si>
    <t>資金剰余額(△資金不足額)</t>
    <rPh sb="0" eb="2">
      <t>シキン</t>
    </rPh>
    <rPh sb="2" eb="4">
      <t>ジョウヨ</t>
    </rPh>
    <rPh sb="4" eb="5">
      <t>ガク</t>
    </rPh>
    <rPh sb="7" eb="9">
      <t>シキン</t>
    </rPh>
    <rPh sb="9" eb="11">
      <t>フソク</t>
    </rPh>
    <rPh sb="11" eb="12">
      <t>ガク</t>
    </rPh>
    <phoneticPr fontId="1"/>
  </si>
  <si>
    <t>資金不足比率</t>
    <rPh sb="0" eb="2">
      <t>シキン</t>
    </rPh>
    <rPh sb="2" eb="4">
      <t>フソク</t>
    </rPh>
    <rPh sb="4" eb="6">
      <t>ヒリツ</t>
    </rPh>
    <phoneticPr fontId="1"/>
  </si>
  <si>
    <t>○企業債等</t>
    <rPh sb="1" eb="4">
      <t>キギョウサイ</t>
    </rPh>
    <rPh sb="4" eb="5">
      <t>ナド</t>
    </rPh>
    <phoneticPr fontId="1"/>
  </si>
  <si>
    <t>一般会計繰出金</t>
    <rPh sb="0" eb="2">
      <t>イッパン</t>
    </rPh>
    <rPh sb="2" eb="4">
      <t>カイケイ</t>
    </rPh>
    <rPh sb="4" eb="6">
      <t>クリダ</t>
    </rPh>
    <rPh sb="6" eb="7">
      <t>キン</t>
    </rPh>
    <phoneticPr fontId="1"/>
  </si>
  <si>
    <t>・</t>
    <phoneticPr fontId="1"/>
  </si>
  <si>
    <t>　 港湾施設提供事業は、港湾施設の機能を高め、有効利用を図るために、上屋、荷役機</t>
    <rPh sb="2" eb="4">
      <t>コウワン</t>
    </rPh>
    <rPh sb="4" eb="6">
      <t>シセツ</t>
    </rPh>
    <rPh sb="6" eb="8">
      <t>テイキョウ</t>
    </rPh>
    <rPh sb="8" eb="10">
      <t>ジギョウ</t>
    </rPh>
    <rPh sb="12" eb="14">
      <t>コウワン</t>
    </rPh>
    <rPh sb="14" eb="16">
      <t>シセツ</t>
    </rPh>
    <rPh sb="17" eb="19">
      <t>キノウ</t>
    </rPh>
    <rPh sb="20" eb="21">
      <t>タカ</t>
    </rPh>
    <rPh sb="23" eb="25">
      <t>ユウコウ</t>
    </rPh>
    <rPh sb="25" eb="27">
      <t>リヨウ</t>
    </rPh>
    <rPh sb="28" eb="29">
      <t>ハカ</t>
    </rPh>
    <rPh sb="34" eb="36">
      <t>ウワヤ</t>
    </rPh>
    <rPh sb="37" eb="39">
      <t>ニヤク</t>
    </rPh>
    <rPh sb="39" eb="40">
      <t>キ</t>
    </rPh>
    <phoneticPr fontId="1"/>
  </si>
  <si>
    <t>　 大阪港埋立事業は、臨海地域の活性化に資するため、道路や上下水道などの整備</t>
    <rPh sb="2" eb="5">
      <t>オオサカコウ</t>
    </rPh>
    <rPh sb="5" eb="7">
      <t>ウメタテ</t>
    </rPh>
    <rPh sb="7" eb="9">
      <t>ジギョウ</t>
    </rPh>
    <rPh sb="11" eb="13">
      <t>リンカイ</t>
    </rPh>
    <rPh sb="13" eb="15">
      <t>チイキ</t>
    </rPh>
    <rPh sb="16" eb="19">
      <t>カッセイカ</t>
    </rPh>
    <rPh sb="20" eb="21">
      <t>シ</t>
    </rPh>
    <rPh sb="26" eb="28">
      <t>ドウロ</t>
    </rPh>
    <rPh sb="29" eb="31">
      <t>ジョウゲ</t>
    </rPh>
    <rPh sb="31" eb="33">
      <t>スイドウ</t>
    </rPh>
    <rPh sb="36" eb="38">
      <t>セイビ</t>
    </rPh>
    <phoneticPr fontId="1"/>
  </si>
  <si>
    <t>（コンテナ個数）</t>
    <rPh sb="5" eb="7">
      <t>コスウ</t>
    </rPh>
    <phoneticPr fontId="1"/>
  </si>
  <si>
    <t>長期前受金戻入</t>
    <rPh sb="0" eb="2">
      <t>チョウキ</t>
    </rPh>
    <rPh sb="2" eb="4">
      <t>マエウ</t>
    </rPh>
    <rPh sb="4" eb="5">
      <t>キン</t>
    </rPh>
    <rPh sb="5" eb="7">
      <t>レイニュウ</t>
    </rPh>
    <phoneticPr fontId="1"/>
  </si>
  <si>
    <t>減価償却費等</t>
    <rPh sb="0" eb="2">
      <t>ゲンカ</t>
    </rPh>
    <rPh sb="2" eb="4">
      <t>ショウキャク</t>
    </rPh>
    <rPh sb="4" eb="5">
      <t>ヒ</t>
    </rPh>
    <rPh sb="5" eb="6">
      <t>ナド</t>
    </rPh>
    <phoneticPr fontId="1"/>
  </si>
  <si>
    <t>械等の整備を行っています。</t>
    <rPh sb="0" eb="1">
      <t>カセ</t>
    </rPh>
    <rPh sb="1" eb="2">
      <t>トウ</t>
    </rPh>
    <rPh sb="3" eb="5">
      <t>セイビ</t>
    </rPh>
    <rPh sb="6" eb="7">
      <t>オコナ</t>
    </rPh>
    <phoneticPr fontId="1"/>
  </si>
  <si>
    <t>を行っています。</t>
    <phoneticPr fontId="1"/>
  </si>
  <si>
    <t xml:space="preserve"> 4．</t>
    <phoneticPr fontId="1"/>
  </si>
  <si>
    <t>％</t>
    <phoneticPr fontId="1"/>
  </si>
  <si>
    <t>％</t>
    <phoneticPr fontId="1"/>
  </si>
  <si>
    <t>％</t>
    <phoneticPr fontId="1"/>
  </si>
  <si>
    <t>㎡</t>
    <phoneticPr fontId="1"/>
  </si>
  <si>
    <t>㎡</t>
    <phoneticPr fontId="1"/>
  </si>
  <si>
    <t>㎡</t>
    <phoneticPr fontId="1"/>
  </si>
  <si>
    <t>サイロ</t>
    <phoneticPr fontId="1"/>
  </si>
  <si>
    <t>％</t>
    <phoneticPr fontId="1"/>
  </si>
  <si>
    <t>TEU</t>
    <phoneticPr fontId="1"/>
  </si>
  <si>
    <t>（フェリー）</t>
    <phoneticPr fontId="1"/>
  </si>
  <si>
    <t>（コンテナ）</t>
    <phoneticPr fontId="1"/>
  </si>
  <si>
    <t xml:space="preserve"> 1．</t>
    <phoneticPr fontId="1"/>
  </si>
  <si>
    <t>㎡</t>
    <phoneticPr fontId="1"/>
  </si>
  <si>
    <t xml:space="preserve"> 2．</t>
    <phoneticPr fontId="1"/>
  </si>
  <si>
    <t>TEU</t>
    <phoneticPr fontId="1"/>
  </si>
  <si>
    <t>TEU</t>
    <phoneticPr fontId="1"/>
  </si>
  <si>
    <t>％</t>
    <phoneticPr fontId="1"/>
  </si>
  <si>
    <t>TEU</t>
    <phoneticPr fontId="1"/>
  </si>
  <si>
    <t>（フェリー）</t>
    <phoneticPr fontId="1"/>
  </si>
  <si>
    <t>（コンテナ）</t>
    <phoneticPr fontId="1"/>
  </si>
  <si>
    <t>TEU</t>
    <phoneticPr fontId="1"/>
  </si>
  <si>
    <t>（コンテナ）</t>
    <phoneticPr fontId="1"/>
  </si>
  <si>
    <t>平成26年度</t>
  </si>
  <si>
    <t>活動を支える国内物流拠点として、また、国際貿易港として重要な役割を果たしています。</t>
    <rPh sb="0" eb="2">
      <t>カツドウ</t>
    </rPh>
    <rPh sb="3" eb="4">
      <t>ササ</t>
    </rPh>
    <rPh sb="6" eb="8">
      <t>コクナイ</t>
    </rPh>
    <rPh sb="8" eb="10">
      <t>ブツリュウ</t>
    </rPh>
    <rPh sb="10" eb="12">
      <t>キョテン</t>
    </rPh>
    <rPh sb="19" eb="21">
      <t>コクサイ</t>
    </rPh>
    <rPh sb="21" eb="23">
      <t>ボウエキ</t>
    </rPh>
    <rPh sb="23" eb="24">
      <t>コウ</t>
    </rPh>
    <rPh sb="27" eb="29">
      <t>ジュウヨウ</t>
    </rPh>
    <rPh sb="30" eb="32">
      <t>ヤクワリ</t>
    </rPh>
    <rPh sb="33" eb="34">
      <t>ハ</t>
    </rPh>
    <phoneticPr fontId="1"/>
  </si>
  <si>
    <t>に努めてきました。</t>
    <rPh sb="1" eb="2">
      <t>ツト</t>
    </rPh>
    <phoneticPr fontId="1"/>
  </si>
  <si>
    <t>平成28年度</t>
  </si>
  <si>
    <t>平成24年度</t>
  </si>
  <si>
    <t>平成25年度</t>
  </si>
  <si>
    <t xml:space="preserve">― </t>
    <phoneticPr fontId="1"/>
  </si>
  <si>
    <t>　大阪港の整備、管理・運営に関する会計処理は、「一般会計」及び「大阪市港営事業会計」</t>
    <rPh sb="1" eb="3">
      <t>オオサカ</t>
    </rPh>
    <rPh sb="3" eb="4">
      <t>コウ</t>
    </rPh>
    <rPh sb="5" eb="7">
      <t>セイビ</t>
    </rPh>
    <rPh sb="8" eb="10">
      <t>カンリ</t>
    </rPh>
    <rPh sb="11" eb="13">
      <t>ウンエイ</t>
    </rPh>
    <rPh sb="14" eb="15">
      <t>カン</t>
    </rPh>
    <rPh sb="17" eb="19">
      <t>カイケイ</t>
    </rPh>
    <rPh sb="19" eb="21">
      <t>ショリ</t>
    </rPh>
    <rPh sb="24" eb="26">
      <t>イッパン</t>
    </rPh>
    <rPh sb="26" eb="28">
      <t>カイケイ</t>
    </rPh>
    <phoneticPr fontId="1"/>
  </si>
  <si>
    <t>咲洲、舞洲、鶴浜及び夢洲の埋立について計理を行っています。</t>
    <rPh sb="0" eb="2">
      <t>サキシマ</t>
    </rPh>
    <rPh sb="3" eb="5">
      <t>マイシマ</t>
    </rPh>
    <rPh sb="6" eb="7">
      <t>ツル</t>
    </rPh>
    <rPh sb="7" eb="8">
      <t>ハマ</t>
    </rPh>
    <rPh sb="8" eb="9">
      <t>オヨ</t>
    </rPh>
    <rPh sb="10" eb="12">
      <t>ユメシマ</t>
    </rPh>
    <rPh sb="13" eb="15">
      <t>ウメタテ</t>
    </rPh>
    <rPh sb="19" eb="21">
      <t>ケイリ</t>
    </rPh>
    <rPh sb="22" eb="23">
      <t>オコナ</t>
    </rPh>
    <phoneticPr fontId="1"/>
  </si>
  <si>
    <t>で行っており、「大阪市港営事業会計」では、港湾施設のうち荷役機械・上屋倉庫などの整備等と、</t>
    <rPh sb="1" eb="2">
      <t>オコナ</t>
    </rPh>
    <rPh sb="8" eb="11">
      <t>オオサカシ</t>
    </rPh>
    <rPh sb="11" eb="12">
      <t>ミナト</t>
    </rPh>
    <rPh sb="12" eb="13">
      <t>エイ</t>
    </rPh>
    <rPh sb="13" eb="15">
      <t>ジギョウ</t>
    </rPh>
    <rPh sb="15" eb="17">
      <t>カイケイ</t>
    </rPh>
    <rPh sb="21" eb="23">
      <t>コウワン</t>
    </rPh>
    <rPh sb="23" eb="25">
      <t>シセツ</t>
    </rPh>
    <rPh sb="28" eb="30">
      <t>ニヤク</t>
    </rPh>
    <phoneticPr fontId="1"/>
  </si>
  <si>
    <t>収益</t>
    <rPh sb="0" eb="2">
      <t>シュウエキ</t>
    </rPh>
    <phoneticPr fontId="1"/>
  </si>
  <si>
    <t>費用</t>
    <rPh sb="0" eb="2">
      <t>ヒヨウ</t>
    </rPh>
    <phoneticPr fontId="1"/>
  </si>
  <si>
    <t>埋立事業</t>
    <rPh sb="0" eb="2">
      <t>ウメタテ</t>
    </rPh>
    <rPh sb="2" eb="4">
      <t>ジギョウ</t>
    </rPh>
    <phoneticPr fontId="1"/>
  </si>
  <si>
    <t>(埋立等）</t>
    <rPh sb="1" eb="3">
      <t>ウメタテ</t>
    </rPh>
    <rPh sb="3" eb="4">
      <t>トウ</t>
    </rPh>
    <phoneticPr fontId="1"/>
  </si>
  <si>
    <t>平成27年度</t>
  </si>
  <si>
    <t>平成29年度</t>
  </si>
  <si>
    <t>千円</t>
    <rPh sb="0" eb="1">
      <t>セン</t>
    </rPh>
    <rPh sb="1" eb="2">
      <t>エン</t>
    </rPh>
    <phoneticPr fontId="1"/>
  </si>
  <si>
    <t>平成30年度</t>
  </si>
  <si>
    <t>国庫補助金</t>
    <rPh sb="0" eb="2">
      <t>コッコ</t>
    </rPh>
    <rPh sb="2" eb="5">
      <t>ホジョキン</t>
    </rPh>
    <phoneticPr fontId="1"/>
  </si>
  <si>
    <t>引当金戻入</t>
    <rPh sb="0" eb="2">
      <t>ヒキアテ</t>
    </rPh>
    <rPh sb="2" eb="3">
      <t>キン</t>
    </rPh>
    <rPh sb="3" eb="5">
      <t>レイニュウ</t>
    </rPh>
    <phoneticPr fontId="1"/>
  </si>
  <si>
    <t>減価償却費等</t>
    <rPh sb="0" eb="2">
      <t>ゲンカ</t>
    </rPh>
    <rPh sb="2" eb="4">
      <t>ショウキャク</t>
    </rPh>
    <rPh sb="4" eb="5">
      <t>ヒ</t>
    </rPh>
    <rPh sb="5" eb="6">
      <t>トウ</t>
    </rPh>
    <phoneticPr fontId="1"/>
  </si>
  <si>
    <t>その他営業収益</t>
    <phoneticPr fontId="1"/>
  </si>
  <si>
    <t>荷役機械収益</t>
    <rPh sb="0" eb="2">
      <t>ニヤク</t>
    </rPh>
    <rPh sb="2" eb="4">
      <t>キカイ</t>
    </rPh>
    <rPh sb="4" eb="6">
      <t>シュウエキ</t>
    </rPh>
    <phoneticPr fontId="1"/>
  </si>
  <si>
    <t>上屋倉庫収益</t>
    <rPh sb="0" eb="2">
      <t>ウワヤ</t>
    </rPh>
    <rPh sb="2" eb="4">
      <t>ソウコ</t>
    </rPh>
    <rPh sb="4" eb="6">
      <t>シュウエキ</t>
    </rPh>
    <phoneticPr fontId="1"/>
  </si>
  <si>
    <t>雑収益</t>
    <rPh sb="0" eb="3">
      <t>ザツシュウエキ</t>
    </rPh>
    <phoneticPr fontId="1"/>
  </si>
  <si>
    <t>長期前受金戻入</t>
    <rPh sb="0" eb="2">
      <t>チョウキ</t>
    </rPh>
    <rPh sb="2" eb="5">
      <t>マエウケキン</t>
    </rPh>
    <rPh sb="5" eb="7">
      <t>レイニュウ</t>
    </rPh>
    <phoneticPr fontId="1"/>
  </si>
  <si>
    <t>受取利息及び配当金</t>
    <rPh sb="0" eb="2">
      <t>ウケトリ</t>
    </rPh>
    <rPh sb="2" eb="4">
      <t>リソク</t>
    </rPh>
    <rPh sb="4" eb="5">
      <t>オヨ</t>
    </rPh>
    <rPh sb="6" eb="9">
      <t>ハイトウキン</t>
    </rPh>
    <phoneticPr fontId="1"/>
  </si>
  <si>
    <t>累積欠損金</t>
    <rPh sb="0" eb="2">
      <t>ルイセキ</t>
    </rPh>
    <rPh sb="2" eb="5">
      <t>ケッソンキン</t>
    </rPh>
    <phoneticPr fontId="1"/>
  </si>
  <si>
    <t>　大阪港は、慶応４（1868）年の開港以来市民の港として発展し、今日では大阪都市圏の生産・消費</t>
    <rPh sb="1" eb="3">
      <t>オオサカ</t>
    </rPh>
    <rPh sb="3" eb="4">
      <t>コウ</t>
    </rPh>
    <rPh sb="6" eb="8">
      <t>ケイオウ</t>
    </rPh>
    <rPh sb="17" eb="19">
      <t>カイコウ</t>
    </rPh>
    <rPh sb="19" eb="21">
      <t>イライ</t>
    </rPh>
    <rPh sb="21" eb="23">
      <t>シミン</t>
    </rPh>
    <rPh sb="24" eb="25">
      <t>ミナト</t>
    </rPh>
    <rPh sb="28" eb="30">
      <t>ハッテン</t>
    </rPh>
    <rPh sb="32" eb="34">
      <t>コンニチ</t>
    </rPh>
    <rPh sb="36" eb="38">
      <t>オオサカ</t>
    </rPh>
    <rPh sb="38" eb="41">
      <t>トシケン</t>
    </rPh>
    <rPh sb="42" eb="44">
      <t>セイサン</t>
    </rPh>
    <rPh sb="45" eb="47">
      <t>ショウヒ</t>
    </rPh>
    <phoneticPr fontId="1"/>
  </si>
  <si>
    <t>その他</t>
    <rPh sb="2" eb="3">
      <t>タ</t>
    </rPh>
    <phoneticPr fontId="1"/>
  </si>
  <si>
    <t>営業損益</t>
    <rPh sb="0" eb="2">
      <t>エイギョウ</t>
    </rPh>
    <rPh sb="2" eb="4">
      <t>ソンエキ</t>
    </rPh>
    <phoneticPr fontId="1"/>
  </si>
  <si>
    <t xml:space="preserve"> 最　近　5　カ　年　大　阪　港  港　勢　比　較　表 </t>
    <rPh sb="1" eb="2">
      <t>サイ</t>
    </rPh>
    <rPh sb="3" eb="4">
      <t>コン</t>
    </rPh>
    <rPh sb="9" eb="10">
      <t>ネン</t>
    </rPh>
    <rPh sb="11" eb="12">
      <t>ダイ</t>
    </rPh>
    <rPh sb="13" eb="14">
      <t>サカ</t>
    </rPh>
    <rPh sb="15" eb="16">
      <t>ミナト</t>
    </rPh>
    <phoneticPr fontId="1"/>
  </si>
  <si>
    <t>平 成 14 年</t>
    <rPh sb="0" eb="1">
      <t>ヒラ</t>
    </rPh>
    <rPh sb="2" eb="3">
      <t>シゲル</t>
    </rPh>
    <rPh sb="7" eb="8">
      <t>ネン</t>
    </rPh>
    <phoneticPr fontId="1"/>
  </si>
  <si>
    <t>平 成 30 年</t>
    <rPh sb="0" eb="1">
      <t>ヒラ</t>
    </rPh>
    <rPh sb="2" eb="3">
      <t>シゲル</t>
    </rPh>
    <rPh sb="7" eb="8">
      <t>ネン</t>
    </rPh>
    <phoneticPr fontId="1"/>
  </si>
  <si>
    <t>前　　年　　対　　比　　指　　数</t>
    <phoneticPr fontId="1"/>
  </si>
  <si>
    <t>TEU</t>
  </si>
  <si>
    <t>平成30年度</t>
    <rPh sb="0" eb="2">
      <t>ヘイセイ</t>
    </rPh>
    <rPh sb="4" eb="6">
      <t>ネンド</t>
    </rPh>
    <phoneticPr fontId="1"/>
  </si>
  <si>
    <t>前　　年　　度　　対　　比　　指　　数</t>
    <phoneticPr fontId="1"/>
  </si>
  <si>
    <t>平成20年度</t>
    <rPh sb="0" eb="2">
      <t>ヘイセイ</t>
    </rPh>
    <rPh sb="4" eb="6">
      <t>ネンド</t>
    </rPh>
    <phoneticPr fontId="1"/>
  </si>
  <si>
    <t>平成23年度</t>
    <rPh sb="0" eb="2">
      <t>ヘイセイ</t>
    </rPh>
    <rPh sb="4" eb="6">
      <t>ネンド</t>
    </rPh>
    <phoneticPr fontId="1"/>
  </si>
  <si>
    <t>荷役機械</t>
    <rPh sb="0" eb="1">
      <t>ニ</t>
    </rPh>
    <rPh sb="1" eb="2">
      <t>ヤク</t>
    </rPh>
    <rPh sb="2" eb="3">
      <t>キ</t>
    </rPh>
    <rPh sb="3" eb="4">
      <t>カセ</t>
    </rPh>
    <phoneticPr fontId="1"/>
  </si>
  <si>
    <t>専用</t>
    <rPh sb="0" eb="2">
      <t>センヨウ</t>
    </rPh>
    <phoneticPr fontId="1"/>
  </si>
  <si>
    <t>円</t>
    <rPh sb="0" eb="1">
      <t>エン</t>
    </rPh>
    <phoneticPr fontId="1"/>
  </si>
  <si>
    <t>㎡</t>
  </si>
  <si>
    <t>トン</t>
  </si>
  <si>
    <t>備　　　　　　　　　　考</t>
    <rPh sb="0" eb="1">
      <t>ビ</t>
    </rPh>
    <rPh sb="11" eb="12">
      <t>コウ</t>
    </rPh>
    <phoneticPr fontId="1"/>
  </si>
  <si>
    <t>会　　計 　</t>
    <rPh sb="0" eb="1">
      <t>カイ</t>
    </rPh>
    <rPh sb="3" eb="4">
      <t>ケイ</t>
    </rPh>
    <phoneticPr fontId="1"/>
  </si>
  <si>
    <t>差引</t>
    <rPh sb="0" eb="2">
      <t>サシヒ</t>
    </rPh>
    <phoneticPr fontId="1"/>
  </si>
  <si>
    <t>　 科　　目</t>
    <rPh sb="2" eb="3">
      <t>カ</t>
    </rPh>
    <rPh sb="5" eb="6">
      <t>メ</t>
    </rPh>
    <phoneticPr fontId="1"/>
  </si>
  <si>
    <t>億</t>
    <rPh sb="0" eb="1">
      <t>オク</t>
    </rPh>
    <phoneticPr fontId="1"/>
  </si>
  <si>
    <t>万</t>
    <rPh sb="0" eb="1">
      <t>マン</t>
    </rPh>
    <phoneticPr fontId="1"/>
  </si>
  <si>
    <t>営業収益</t>
    <rPh sb="0" eb="2">
      <t>エイギョウ</t>
    </rPh>
    <rPh sb="2" eb="4">
      <t>シュウエキ</t>
    </rPh>
    <phoneticPr fontId="1"/>
  </si>
  <si>
    <t>７３７６</t>
    <phoneticPr fontId="1"/>
  </si>
  <si>
    <t>１３５７</t>
    <phoneticPr fontId="1"/>
  </si>
  <si>
    <t>７３７６</t>
    <phoneticPr fontId="1"/>
  </si>
  <si>
    <t>１３５７</t>
    <phoneticPr fontId="1"/>
  </si>
  <si>
    <t>７３７６</t>
  </si>
  <si>
    <t>１３５７</t>
  </si>
  <si>
    <t>営業外収益</t>
    <rPh sb="0" eb="2">
      <t>エイギョウ</t>
    </rPh>
    <rPh sb="2" eb="3">
      <t>ガイ</t>
    </rPh>
    <rPh sb="3" eb="5">
      <t>シュウエキ</t>
    </rPh>
    <phoneticPr fontId="1"/>
  </si>
  <si>
    <t>５８３０</t>
    <phoneticPr fontId="1"/>
  </si>
  <si>
    <t>００７９</t>
    <phoneticPr fontId="1"/>
  </si>
  <si>
    <t>雑収益</t>
    <rPh sb="0" eb="2">
      <t>ザツシュウ</t>
    </rPh>
    <rPh sb="2" eb="3">
      <t>エキ</t>
    </rPh>
    <phoneticPr fontId="1"/>
  </si>
  <si>
    <t>特別利益</t>
    <rPh sb="0" eb="2">
      <t>トクベツ</t>
    </rPh>
    <rPh sb="2" eb="4">
      <t>リエキ</t>
    </rPh>
    <phoneticPr fontId="1"/>
  </si>
  <si>
    <t>５８３０</t>
    <phoneticPr fontId="1"/>
  </si>
  <si>
    <t>固定資産売却益</t>
    <rPh sb="0" eb="2">
      <t>コテイ</t>
    </rPh>
    <rPh sb="2" eb="4">
      <t>シサン</t>
    </rPh>
    <rPh sb="4" eb="7">
      <t>バイキャクエキ</t>
    </rPh>
    <phoneticPr fontId="1"/>
  </si>
  <si>
    <t>その他特別利益</t>
    <rPh sb="3" eb="5">
      <t>トクベツ</t>
    </rPh>
    <rPh sb="5" eb="7">
      <t>リエキ</t>
    </rPh>
    <phoneticPr fontId="1"/>
  </si>
  <si>
    <t>収益計</t>
    <rPh sb="0" eb="2">
      <t>シュウエキ</t>
    </rPh>
    <rPh sb="2" eb="3">
      <t>ケイ</t>
    </rPh>
    <phoneticPr fontId="1"/>
  </si>
  <si>
    <t>３２０６</t>
    <phoneticPr fontId="1"/>
  </si>
  <si>
    <t>１４３６</t>
    <phoneticPr fontId="1"/>
  </si>
  <si>
    <t>営業費用</t>
    <rPh sb="0" eb="2">
      <t>エイギョウ</t>
    </rPh>
    <rPh sb="2" eb="4">
      <t>ヒヨウ</t>
    </rPh>
    <phoneticPr fontId="1"/>
  </si>
  <si>
    <t>９１９０</t>
    <phoneticPr fontId="1"/>
  </si>
  <si>
    <t>０４４８</t>
    <phoneticPr fontId="1"/>
  </si>
  <si>
    <t>減価償却費</t>
    <phoneticPr fontId="1"/>
  </si>
  <si>
    <t>資産減耗費</t>
    <rPh sb="0" eb="2">
      <t>シサン</t>
    </rPh>
    <rPh sb="2" eb="4">
      <t>ゲンモウ</t>
    </rPh>
    <rPh sb="4" eb="5">
      <t>ヒ</t>
    </rPh>
    <phoneticPr fontId="1"/>
  </si>
  <si>
    <t>営業外費用</t>
    <rPh sb="0" eb="2">
      <t>エイギョウ</t>
    </rPh>
    <rPh sb="2" eb="3">
      <t>ガイ</t>
    </rPh>
    <rPh sb="3" eb="5">
      <t>ヒヨウ</t>
    </rPh>
    <phoneticPr fontId="1"/>
  </si>
  <si>
    <t>５７６５</t>
    <phoneticPr fontId="1"/>
  </si>
  <si>
    <t>４９８５</t>
    <phoneticPr fontId="1"/>
  </si>
  <si>
    <t>支払利息及び企業債取扱諸費</t>
    <rPh sb="0" eb="2">
      <t>シハライ</t>
    </rPh>
    <rPh sb="2" eb="4">
      <t>リソク</t>
    </rPh>
    <rPh sb="4" eb="5">
      <t>オヨ</t>
    </rPh>
    <rPh sb="6" eb="9">
      <t>キギョウサイ</t>
    </rPh>
    <rPh sb="9" eb="11">
      <t>トリアツカ</t>
    </rPh>
    <rPh sb="11" eb="13">
      <t>ショヒ</t>
    </rPh>
    <phoneticPr fontId="1"/>
  </si>
  <si>
    <t>繰延勘定償却等</t>
    <rPh sb="0" eb="2">
      <t>クリノベ</t>
    </rPh>
    <rPh sb="2" eb="4">
      <t>カンジョウ</t>
    </rPh>
    <rPh sb="4" eb="6">
      <t>ショウキャク</t>
    </rPh>
    <rPh sb="6" eb="7">
      <t>トウ</t>
    </rPh>
    <phoneticPr fontId="1"/>
  </si>
  <si>
    <t>８０</t>
    <phoneticPr fontId="1"/>
  </si>
  <si>
    <t>４８５６</t>
    <phoneticPr fontId="1"/>
  </si>
  <si>
    <t>８０</t>
    <phoneticPr fontId="1"/>
  </si>
  <si>
    <t>特別損失</t>
    <rPh sb="0" eb="2">
      <t>トクベツ</t>
    </rPh>
    <rPh sb="2" eb="4">
      <t>ソンシツ</t>
    </rPh>
    <phoneticPr fontId="1"/>
  </si>
  <si>
    <t>５７６５</t>
    <phoneticPr fontId="1"/>
  </si>
  <si>
    <t>４９８５</t>
    <phoneticPr fontId="1"/>
  </si>
  <si>
    <t>減損損失</t>
    <rPh sb="0" eb="2">
      <t>ゲンソン</t>
    </rPh>
    <rPh sb="2" eb="4">
      <t>ソンシツ</t>
    </rPh>
    <phoneticPr fontId="1"/>
  </si>
  <si>
    <t>災害による損失</t>
    <rPh sb="0" eb="2">
      <t>サイガイ</t>
    </rPh>
    <rPh sb="5" eb="7">
      <t>ソンシツ</t>
    </rPh>
    <phoneticPr fontId="1"/>
  </si>
  <si>
    <t>費用計</t>
    <rPh sb="0" eb="2">
      <t>ヒヨウ</t>
    </rPh>
    <rPh sb="2" eb="3">
      <t>ケイ</t>
    </rPh>
    <phoneticPr fontId="1"/>
  </si>
  <si>
    <t>４９５５</t>
    <phoneticPr fontId="1"/>
  </si>
  <si>
    <t>５４３３</t>
    <phoneticPr fontId="1"/>
  </si>
  <si>
    <t>３５５４</t>
    <phoneticPr fontId="1"/>
  </si>
  <si>
    <t>７６８０</t>
    <phoneticPr fontId="1"/>
  </si>
  <si>
    <t>その他営業収益</t>
    <rPh sb="2" eb="3">
      <t>タ</t>
    </rPh>
    <rPh sb="3" eb="5">
      <t>エイギョウ</t>
    </rPh>
    <rPh sb="5" eb="7">
      <t>シュウエキ</t>
    </rPh>
    <phoneticPr fontId="1"/>
  </si>
  <si>
    <t>長期前受金戻入</t>
    <rPh sb="0" eb="2">
      <t>チョウキ</t>
    </rPh>
    <rPh sb="2" eb="4">
      <t>マエウケ</t>
    </rPh>
    <rPh sb="4" eb="5">
      <t>キン</t>
    </rPh>
    <rPh sb="5" eb="7">
      <t>レイニュウ</t>
    </rPh>
    <phoneticPr fontId="1"/>
  </si>
  <si>
    <t>引当金戻入</t>
    <rPh sb="0" eb="5">
      <t>ヒキアテキンレイニュウ</t>
    </rPh>
    <phoneticPr fontId="1"/>
  </si>
  <si>
    <t>８８７３</t>
    <phoneticPr fontId="1"/>
  </si>
  <si>
    <t>５８２３</t>
    <phoneticPr fontId="1"/>
  </si>
  <si>
    <t>０４０３</t>
    <phoneticPr fontId="1"/>
  </si>
  <si>
    <t>５８７０</t>
    <phoneticPr fontId="1"/>
  </si>
  <si>
    <t>５４７３</t>
    <phoneticPr fontId="1"/>
  </si>
  <si>
    <t>３５９９</t>
    <phoneticPr fontId="1"/>
  </si>
  <si>
    <t>３５９９</t>
    <phoneticPr fontId="1"/>
  </si>
  <si>
    <t>５４７３</t>
    <phoneticPr fontId="1"/>
  </si>
  <si>
    <t>５４７３</t>
  </si>
  <si>
    <t>３５９９</t>
  </si>
  <si>
    <t>減価償却費</t>
    <rPh sb="0" eb="2">
      <t>ゲンカ</t>
    </rPh>
    <rPh sb="2" eb="4">
      <t>ショウキャク</t>
    </rPh>
    <rPh sb="4" eb="5">
      <t>ヒ</t>
    </rPh>
    <phoneticPr fontId="1"/>
  </si>
  <si>
    <t>９１３３</t>
    <phoneticPr fontId="1"/>
  </si>
  <si>
    <t>９３１５</t>
    <phoneticPr fontId="1"/>
  </si>
  <si>
    <t>６５２７</t>
    <phoneticPr fontId="1"/>
  </si>
  <si>
    <t>７４２３</t>
    <phoneticPr fontId="1"/>
  </si>
  <si>
    <t>６５２７</t>
    <phoneticPr fontId="1"/>
  </si>
  <si>
    <t>７４２３</t>
    <phoneticPr fontId="1"/>
  </si>
  <si>
    <t>６５２７</t>
    <phoneticPr fontId="1"/>
  </si>
  <si>
    <t>７４２３</t>
    <phoneticPr fontId="1"/>
  </si>
  <si>
    <t>過年度損益修正損</t>
    <rPh sb="0" eb="7">
      <t>カネンドソンエキシュウセイ</t>
    </rPh>
    <rPh sb="7" eb="8">
      <t>ソン</t>
    </rPh>
    <phoneticPr fontId="1"/>
  </si>
  <si>
    <t>６５２７</t>
  </si>
  <si>
    <t>７４２３</t>
  </si>
  <si>
    <t>７４２３</t>
    <phoneticPr fontId="1"/>
  </si>
  <si>
    <t>１１３５</t>
    <phoneticPr fontId="1"/>
  </si>
  <si>
    <t>０３３７</t>
    <phoneticPr fontId="1"/>
  </si>
  <si>
    <t>（港営事業）</t>
    <rPh sb="1" eb="3">
      <t>コウエイ</t>
    </rPh>
    <rPh sb="3" eb="5">
      <t>ジギョウ</t>
    </rPh>
    <phoneticPr fontId="1"/>
  </si>
  <si>
    <t>０９３０</t>
    <phoneticPr fontId="1"/>
  </si>
  <si>
    <t>９０３７</t>
    <phoneticPr fontId="1"/>
  </si>
  <si>
    <t>０９３０</t>
    <phoneticPr fontId="1"/>
  </si>
  <si>
    <t>９０３７</t>
    <phoneticPr fontId="1"/>
  </si>
  <si>
    <t>２６７８</t>
    <phoneticPr fontId="1"/>
  </si>
  <si>
    <t>８２６９</t>
    <phoneticPr fontId="1"/>
  </si>
  <si>
    <t>２６７８</t>
    <phoneticPr fontId="1"/>
  </si>
  <si>
    <t>８２６９</t>
    <phoneticPr fontId="1"/>
  </si>
  <si>
    <t>４６６３</t>
    <phoneticPr fontId="1"/>
  </si>
  <si>
    <t>４０４７</t>
    <phoneticPr fontId="1"/>
  </si>
  <si>
    <t>４０４７</t>
    <phoneticPr fontId="1"/>
  </si>
  <si>
    <t>４８９９</t>
    <phoneticPr fontId="1"/>
  </si>
  <si>
    <t>４３００</t>
    <phoneticPr fontId="1"/>
  </si>
  <si>
    <t>４３００</t>
    <phoneticPr fontId="1"/>
  </si>
  <si>
    <t>６０９０</t>
    <phoneticPr fontId="1"/>
  </si>
  <si>
    <t>５７７０</t>
    <phoneticPr fontId="1"/>
  </si>
  <si>
    <t>６０９０</t>
    <phoneticPr fontId="1"/>
  </si>
  <si>
    <t>５７７０</t>
    <phoneticPr fontId="1"/>
  </si>
  <si>
    <t>当年度損益</t>
    <rPh sb="0" eb="1">
      <t>トウ</t>
    </rPh>
    <rPh sb="1" eb="3">
      <t>ネンド</t>
    </rPh>
    <rPh sb="3" eb="5">
      <t>ソンエキ</t>
    </rPh>
    <phoneticPr fontId="1"/>
  </si>
  <si>
    <t>７５１９</t>
    <phoneticPr fontId="1"/>
  </si>
  <si>
    <t>１５３６</t>
    <phoneticPr fontId="1"/>
  </si>
  <si>
    <t>７５１９</t>
    <phoneticPr fontId="1"/>
  </si>
  <si>
    <t>１５３６</t>
    <phoneticPr fontId="1"/>
  </si>
  <si>
    <t>４０４６</t>
    <phoneticPr fontId="1"/>
  </si>
  <si>
    <t>８９５９</t>
    <phoneticPr fontId="1"/>
  </si>
  <si>
    <t>４０４６</t>
    <phoneticPr fontId="1"/>
  </si>
  <si>
    <t>８９５９</t>
    <phoneticPr fontId="1"/>
  </si>
  <si>
    <t>その他未処分利益剰余金変動額</t>
    <rPh sb="2" eb="3">
      <t>タ</t>
    </rPh>
    <rPh sb="3" eb="6">
      <t>ミショブン</t>
    </rPh>
    <rPh sb="6" eb="8">
      <t>リエキ</t>
    </rPh>
    <rPh sb="8" eb="11">
      <t>ジョウヨキン</t>
    </rPh>
    <rPh sb="10" eb="11">
      <t>キン</t>
    </rPh>
    <rPh sb="11" eb="13">
      <t>ヘンドウ</t>
    </rPh>
    <rPh sb="13" eb="14">
      <t>ガク</t>
    </rPh>
    <phoneticPr fontId="1"/>
  </si>
  <si>
    <t>０</t>
    <phoneticPr fontId="1"/>
  </si>
  <si>
    <t>０</t>
    <phoneticPr fontId="1"/>
  </si>
  <si>
    <t>当年度未処分利益剰余金
（△当年度未処理欠損金）</t>
    <rPh sb="0" eb="1">
      <t>トウ</t>
    </rPh>
    <rPh sb="1" eb="3">
      <t>ネンド</t>
    </rPh>
    <rPh sb="3" eb="6">
      <t>ミショブン</t>
    </rPh>
    <rPh sb="6" eb="8">
      <t>リエキ</t>
    </rPh>
    <rPh sb="8" eb="11">
      <t>ジョウヨキン</t>
    </rPh>
    <rPh sb="14" eb="15">
      <t>トウ</t>
    </rPh>
    <rPh sb="15" eb="17">
      <t>ネンド</t>
    </rPh>
    <rPh sb="17" eb="20">
      <t>ミショリ</t>
    </rPh>
    <rPh sb="20" eb="23">
      <t>ケッソンキン</t>
    </rPh>
    <phoneticPr fontId="1"/>
  </si>
  <si>
    <t>△</t>
    <phoneticPr fontId="1"/>
  </si>
  <si>
    <t>△</t>
    <phoneticPr fontId="1"/>
  </si>
  <si>
    <t>営業収益＋</t>
    <rPh sb="0" eb="2">
      <t>エイギョウ</t>
    </rPh>
    <rPh sb="2" eb="4">
      <t>シュウエキ</t>
    </rPh>
    <phoneticPr fontId="1"/>
  </si>
  <si>
    <t>営業費用＋</t>
    <rPh sb="0" eb="2">
      <t>エイギョウ</t>
    </rPh>
    <rPh sb="2" eb="4">
      <t>ヒヨウ</t>
    </rPh>
    <phoneticPr fontId="1"/>
  </si>
  <si>
    <t>％</t>
    <phoneticPr fontId="1"/>
  </si>
  <si>
    <t>％</t>
    <phoneticPr fontId="1"/>
  </si>
  <si>
    <t>－</t>
    <phoneticPr fontId="1"/>
  </si>
  <si>
    <t>－</t>
    <phoneticPr fontId="1"/>
  </si>
  <si>
    <t>【咲洲地区】</t>
    <rPh sb="1" eb="3">
      <t>サキシマ</t>
    </rPh>
    <rPh sb="3" eb="5">
      <t>チク</t>
    </rPh>
    <phoneticPr fontId="1"/>
  </si>
  <si>
    <t>（単位：百万円）</t>
    <rPh sb="1" eb="3">
      <t>タンイ</t>
    </rPh>
    <rPh sb="4" eb="7">
      <t>ヒャクマンエン</t>
    </rPh>
    <phoneticPr fontId="1"/>
  </si>
  <si>
    <t>差引増△減</t>
    <rPh sb="0" eb="2">
      <t>サシヒキ</t>
    </rPh>
    <rPh sb="2" eb="3">
      <t>ゾウ</t>
    </rPh>
    <rPh sb="4" eb="5">
      <t>ゲン</t>
    </rPh>
    <phoneticPr fontId="1"/>
  </si>
  <si>
    <t>大阪港埋立事業収益</t>
    <rPh sb="0" eb="3">
      <t>オオサカコウ</t>
    </rPh>
    <rPh sb="3" eb="5">
      <t>ウメタテ</t>
    </rPh>
    <rPh sb="5" eb="7">
      <t>ジギョウ</t>
    </rPh>
    <rPh sb="7" eb="9">
      <t>シュウエキ</t>
    </rPh>
    <phoneticPr fontId="1"/>
  </si>
  <si>
    <t>営業外収益</t>
    <rPh sb="0" eb="3">
      <t>エイギョウガイ</t>
    </rPh>
    <rPh sb="3" eb="5">
      <t>シュウエキ</t>
    </rPh>
    <phoneticPr fontId="1"/>
  </si>
  <si>
    <t>大阪港埋立事業費用</t>
    <rPh sb="0" eb="3">
      <t>オオサカコウ</t>
    </rPh>
    <rPh sb="3" eb="5">
      <t>ウメタテ</t>
    </rPh>
    <rPh sb="5" eb="7">
      <t>ジギョウ</t>
    </rPh>
    <rPh sb="7" eb="9">
      <t>ヒヨウ</t>
    </rPh>
    <phoneticPr fontId="1"/>
  </si>
  <si>
    <t>営業外費用</t>
    <rPh sb="0" eb="3">
      <t>エイギョウガイ</t>
    </rPh>
    <rPh sb="3" eb="5">
      <t>ヒヨウ</t>
    </rPh>
    <phoneticPr fontId="1"/>
  </si>
  <si>
    <t>支払利息及び企業債取扱諸費</t>
    <rPh sb="0" eb="2">
      <t>シハライ</t>
    </rPh>
    <rPh sb="2" eb="4">
      <t>リソク</t>
    </rPh>
    <rPh sb="4" eb="5">
      <t>オヨ</t>
    </rPh>
    <rPh sb="6" eb="8">
      <t>キギョウ</t>
    </rPh>
    <rPh sb="8" eb="9">
      <t>サイ</t>
    </rPh>
    <rPh sb="9" eb="11">
      <t>トリアツカイ</t>
    </rPh>
    <rPh sb="11" eb="12">
      <t>ショ</t>
    </rPh>
    <rPh sb="12" eb="13">
      <t>ヒ</t>
    </rPh>
    <phoneticPr fontId="1"/>
  </si>
  <si>
    <t>繰延勘定償却</t>
    <rPh sb="0" eb="2">
      <t>クリノベ</t>
    </rPh>
    <rPh sb="2" eb="4">
      <t>カンジョウ</t>
    </rPh>
    <rPh sb="4" eb="6">
      <t>ショウキャク</t>
    </rPh>
    <phoneticPr fontId="1"/>
  </si>
  <si>
    <t>雑支出</t>
    <rPh sb="0" eb="1">
      <t>ザツ</t>
    </rPh>
    <rPh sb="1" eb="3">
      <t>シシュツ</t>
    </rPh>
    <phoneticPr fontId="1"/>
  </si>
  <si>
    <t>※百万円未満は四捨五入し、端数調整は行っていない。</t>
    <rPh sb="1" eb="4">
      <t>ヒャクマンエン</t>
    </rPh>
    <rPh sb="4" eb="6">
      <t>ミマン</t>
    </rPh>
    <rPh sb="7" eb="11">
      <t>シシャゴニュウ</t>
    </rPh>
    <rPh sb="13" eb="15">
      <t>ハスウ</t>
    </rPh>
    <rPh sb="15" eb="17">
      <t>チョウセイ</t>
    </rPh>
    <rPh sb="18" eb="19">
      <t>オコナ</t>
    </rPh>
    <phoneticPr fontId="1"/>
  </si>
  <si>
    <t>【舞洲地区】</t>
    <rPh sb="1" eb="3">
      <t>マイシマ</t>
    </rPh>
    <rPh sb="3" eb="5">
      <t>チク</t>
    </rPh>
    <phoneticPr fontId="1"/>
  </si>
  <si>
    <t>【鶴浜地区】</t>
    <rPh sb="1" eb="2">
      <t>ツル</t>
    </rPh>
    <rPh sb="2" eb="3">
      <t>ハマ</t>
    </rPh>
    <rPh sb="3" eb="5">
      <t>チク</t>
    </rPh>
    <phoneticPr fontId="1"/>
  </si>
  <si>
    <t>【夢洲地区】</t>
    <rPh sb="1" eb="3">
      <t>ユメシマ</t>
    </rPh>
    <rPh sb="3" eb="5">
      <t>チク</t>
    </rPh>
    <phoneticPr fontId="1"/>
  </si>
  <si>
    <t>平成22年度</t>
    <rPh sb="0" eb="2">
      <t>ヘイセイ</t>
    </rPh>
    <rPh sb="4" eb="6">
      <t>ネンド</t>
    </rPh>
    <phoneticPr fontId="1"/>
  </si>
  <si>
    <t>平成21年度</t>
    <rPh sb="0" eb="2">
      <t>ヘイセイ</t>
    </rPh>
    <rPh sb="4" eb="6">
      <t>ネンド</t>
    </rPh>
    <phoneticPr fontId="1"/>
  </si>
  <si>
    <t>港　　湾　　施　　設　　提　　供　　事　　業</t>
    <rPh sb="0" eb="1">
      <t>ミナト</t>
    </rPh>
    <rPh sb="3" eb="4">
      <t>ワン</t>
    </rPh>
    <rPh sb="6" eb="7">
      <t>ホドコ</t>
    </rPh>
    <rPh sb="9" eb="10">
      <t>セツ</t>
    </rPh>
    <rPh sb="12" eb="13">
      <t>テイ</t>
    </rPh>
    <rPh sb="15" eb="16">
      <t>トモ</t>
    </rPh>
    <rPh sb="18" eb="19">
      <t>コト</t>
    </rPh>
    <rPh sb="21" eb="22">
      <t>ギョウ</t>
    </rPh>
    <phoneticPr fontId="1"/>
  </si>
  <si>
    <t>大　　阪　　港　　埋　　立　　事　　業</t>
    <rPh sb="0" eb="1">
      <t>ダイ</t>
    </rPh>
    <rPh sb="3" eb="4">
      <t>サカ</t>
    </rPh>
    <rPh sb="6" eb="7">
      <t>ミナト</t>
    </rPh>
    <rPh sb="9" eb="10">
      <t>マイ</t>
    </rPh>
    <rPh sb="12" eb="13">
      <t>タテ</t>
    </rPh>
    <rPh sb="15" eb="16">
      <t>コト</t>
    </rPh>
    <rPh sb="18" eb="19">
      <t>ギョウ</t>
    </rPh>
    <phoneticPr fontId="1"/>
  </si>
  <si>
    <t>支　　　　　　　　　　　　　　　　　　　　　　　　　　出</t>
    <rPh sb="0" eb="1">
      <t>ササ</t>
    </rPh>
    <rPh sb="27" eb="28">
      <t>デ</t>
    </rPh>
    <phoneticPr fontId="1"/>
  </si>
  <si>
    <t>収　　　　　　　　　　　　　　　　　入</t>
  </si>
  <si>
    <t>収　　　　　　　　　　　　　　　　　入</t>
    <rPh sb="0" eb="1">
      <t>オサム</t>
    </rPh>
    <rPh sb="18" eb="19">
      <t>イ</t>
    </rPh>
    <phoneticPr fontId="1"/>
  </si>
  <si>
    <t>件　　　　　　　　　　　　　　　　　　名</t>
    <rPh sb="0" eb="1">
      <t>ケン</t>
    </rPh>
    <rPh sb="19" eb="20">
      <t>メイ</t>
    </rPh>
    <phoneticPr fontId="1"/>
  </si>
  <si>
    <t>金　　　　額</t>
    <rPh sb="0" eb="1">
      <t>キン</t>
    </rPh>
    <rPh sb="5" eb="6">
      <t>ガク</t>
    </rPh>
    <phoneticPr fontId="1"/>
  </si>
  <si>
    <t>件　　　　　　　　　　　　名</t>
  </si>
  <si>
    <t>件　　　　　　　　　　　　名</t>
    <rPh sb="0" eb="1">
      <t>ケン</t>
    </rPh>
    <rPh sb="13" eb="14">
      <t>メイ</t>
    </rPh>
    <phoneticPr fontId="1"/>
  </si>
  <si>
    <t>建設改良費</t>
    <rPh sb="0" eb="1">
      <t>ダテ</t>
    </rPh>
    <rPh sb="1" eb="2">
      <t>セツ</t>
    </rPh>
    <rPh sb="2" eb="3">
      <t>アラタ</t>
    </rPh>
    <rPh sb="3" eb="4">
      <t>リョウ</t>
    </rPh>
    <rPh sb="4" eb="5">
      <t>ヒ</t>
    </rPh>
    <phoneticPr fontId="1"/>
  </si>
  <si>
    <t>企業債</t>
    <rPh sb="0" eb="2">
      <t>キギョウ</t>
    </rPh>
    <rPh sb="2" eb="3">
      <t>サイ</t>
    </rPh>
    <phoneticPr fontId="1"/>
  </si>
  <si>
    <t>埋立事業費</t>
    <rPh sb="0" eb="2">
      <t>ウメタテ</t>
    </rPh>
    <rPh sb="2" eb="5">
      <t>ジギョウヒ</t>
    </rPh>
    <phoneticPr fontId="1"/>
  </si>
  <si>
    <t>荷役機械整備費</t>
    <rPh sb="0" eb="2">
      <t>ニヤク</t>
    </rPh>
    <rPh sb="2" eb="4">
      <t>キカイ</t>
    </rPh>
    <rPh sb="4" eb="7">
      <t>セイビヒ</t>
    </rPh>
    <phoneticPr fontId="1"/>
  </si>
  <si>
    <t>上屋倉庫整備資金</t>
    <rPh sb="0" eb="2">
      <t>ウワヤ</t>
    </rPh>
    <rPh sb="2" eb="4">
      <t>ソウコ</t>
    </rPh>
    <rPh sb="4" eb="6">
      <t>セイビ</t>
    </rPh>
    <rPh sb="6" eb="8">
      <t>シキン</t>
    </rPh>
    <phoneticPr fontId="1"/>
  </si>
  <si>
    <t>土地造成費</t>
    <rPh sb="0" eb="5">
      <t>トチゾウセイヒ</t>
    </rPh>
    <phoneticPr fontId="1"/>
  </si>
  <si>
    <t>埋立事業資金</t>
    <rPh sb="0" eb="2">
      <t>ウメタテ</t>
    </rPh>
    <rPh sb="2" eb="4">
      <t>ジギョウ</t>
    </rPh>
    <rPh sb="4" eb="6">
      <t>シキン</t>
    </rPh>
    <phoneticPr fontId="1"/>
  </si>
  <si>
    <t>夢洲地区</t>
    <rPh sb="0" eb="2">
      <t>ユメシマ</t>
    </rPh>
    <rPh sb="2" eb="4">
      <t>チク</t>
    </rPh>
    <phoneticPr fontId="1"/>
  </si>
  <si>
    <t>繰入金</t>
    <rPh sb="0" eb="2">
      <t>クリイレ</t>
    </rPh>
    <rPh sb="2" eb="3">
      <t>キン</t>
    </rPh>
    <phoneticPr fontId="1"/>
  </si>
  <si>
    <t>上屋倉庫整備費</t>
    <rPh sb="0" eb="2">
      <t>ウワヤ</t>
    </rPh>
    <rPh sb="2" eb="4">
      <t>ソウコ</t>
    </rPh>
    <rPh sb="4" eb="7">
      <t>セイビヒ</t>
    </rPh>
    <phoneticPr fontId="1"/>
  </si>
  <si>
    <t>関連事業費</t>
    <rPh sb="0" eb="2">
      <t>カンレン</t>
    </rPh>
    <rPh sb="2" eb="5">
      <t>ジギョウヒ</t>
    </rPh>
    <phoneticPr fontId="1"/>
  </si>
  <si>
    <t>下水道</t>
    <rPh sb="0" eb="3">
      <t>ゲスイドウ</t>
    </rPh>
    <phoneticPr fontId="1"/>
  </si>
  <si>
    <t>収　　　　　　入　　　　　 計</t>
    <rPh sb="0" eb="8">
      <t>シュウニュウ</t>
    </rPh>
    <rPh sb="14" eb="15">
      <t>ケイ</t>
    </rPh>
    <phoneticPr fontId="1"/>
  </si>
  <si>
    <t>企業債償還金</t>
    <rPh sb="0" eb="3">
      <t>キギョウサイ</t>
    </rPh>
    <rPh sb="3" eb="6">
      <t>ショウカンキン</t>
    </rPh>
    <phoneticPr fontId="1"/>
  </si>
  <si>
    <t>差　　　　　　　　　　　　　引</t>
    <rPh sb="0" eb="15">
      <t>サシヒキ</t>
    </rPh>
    <phoneticPr fontId="1"/>
  </si>
  <si>
    <t>企業債償還金</t>
    <rPh sb="0" eb="2">
      <t>キギョウ</t>
    </rPh>
    <rPh sb="2" eb="3">
      <t>サイ</t>
    </rPh>
    <rPh sb="3" eb="6">
      <t>ショウカンキン</t>
    </rPh>
    <phoneticPr fontId="1"/>
  </si>
  <si>
    <t>差引</t>
    <rPh sb="0" eb="2">
      <t>サシヒキ</t>
    </rPh>
    <phoneticPr fontId="1"/>
  </si>
  <si>
    <t>企業債諸費</t>
    <rPh sb="0" eb="2">
      <t>キギョウ</t>
    </rPh>
    <rPh sb="2" eb="3">
      <t>サイ</t>
    </rPh>
    <rPh sb="3" eb="5">
      <t>ショヒ</t>
    </rPh>
    <phoneticPr fontId="1"/>
  </si>
  <si>
    <t>企業債償還金</t>
    <rPh sb="0" eb="6">
      <t>キギョウサイショウカンキン</t>
    </rPh>
    <phoneticPr fontId="1"/>
  </si>
  <si>
    <t>支出計</t>
    <rPh sb="0" eb="2">
      <t>シシュツ</t>
    </rPh>
    <rPh sb="2" eb="3">
      <t>ケイ</t>
    </rPh>
    <phoneticPr fontId="1"/>
  </si>
  <si>
    <t>再差引</t>
    <rPh sb="0" eb="1">
      <t>サイ</t>
    </rPh>
    <rPh sb="1" eb="3">
      <t>サシヒキ</t>
    </rPh>
    <phoneticPr fontId="1"/>
  </si>
  <si>
    <t>差　　　引
(A-B)</t>
    <rPh sb="0" eb="1">
      <t>サ</t>
    </rPh>
    <rPh sb="4" eb="5">
      <t>イン</t>
    </rPh>
    <phoneticPr fontId="1"/>
  </si>
  <si>
    <t>令和元年度</t>
    <rPh sb="0" eb="2">
      <t>レイワ</t>
    </rPh>
    <rPh sb="2" eb="4">
      <t>ガンネン</t>
    </rPh>
    <rPh sb="4" eb="5">
      <t>ド</t>
    </rPh>
    <phoneticPr fontId="1"/>
  </si>
  <si>
    <t>固定資産売却損</t>
    <rPh sb="0" eb="2">
      <t>コテイ</t>
    </rPh>
    <rPh sb="2" eb="4">
      <t>シサン</t>
    </rPh>
    <rPh sb="4" eb="7">
      <t>バイキャクソン</t>
    </rPh>
    <phoneticPr fontId="1"/>
  </si>
  <si>
    <t>固定資産売却代金</t>
    <rPh sb="0" eb="8">
      <t>コテイシサンバイキャクダイキン</t>
    </rPh>
    <phoneticPr fontId="1"/>
  </si>
  <si>
    <t>繰替金</t>
    <rPh sb="0" eb="2">
      <t>クリカ</t>
    </rPh>
    <rPh sb="2" eb="3">
      <t>キン</t>
    </rPh>
    <phoneticPr fontId="1"/>
  </si>
  <si>
    <t>大阪港振興基金へ繰出</t>
    <rPh sb="0" eb="2">
      <t>オオサカ</t>
    </rPh>
    <rPh sb="2" eb="3">
      <t>コウ</t>
    </rPh>
    <rPh sb="3" eb="5">
      <t>シンコウ</t>
    </rPh>
    <rPh sb="5" eb="7">
      <t>キキン</t>
    </rPh>
    <phoneticPr fontId="1"/>
  </si>
  <si>
    <t>(会計内取引を消去している)</t>
    <rPh sb="7" eb="9">
      <t>ショウキョ</t>
    </rPh>
    <phoneticPr fontId="1"/>
  </si>
  <si>
    <t>８０</t>
  </si>
  <si>
    <t>４８５６</t>
  </si>
  <si>
    <t>８８７３</t>
  </si>
  <si>
    <t>５８２３</t>
  </si>
  <si>
    <t>固定資産売却益</t>
    <rPh sb="0" eb="4">
      <t>コテイシサン</t>
    </rPh>
    <rPh sb="4" eb="6">
      <t>バイキャク</t>
    </rPh>
    <rPh sb="6" eb="7">
      <t>エキ</t>
    </rPh>
    <phoneticPr fontId="1"/>
  </si>
  <si>
    <t>その他特別利益</t>
    <rPh sb="2" eb="5">
      <t>タトクベツ</t>
    </rPh>
    <rPh sb="5" eb="7">
      <t>リエキ</t>
    </rPh>
    <phoneticPr fontId="1"/>
  </si>
  <si>
    <t>土地造成勘定評価損</t>
    <rPh sb="0" eb="9">
      <t>トチゾウセイカンジョウヒョウカソン</t>
    </rPh>
    <phoneticPr fontId="1"/>
  </si>
  <si>
    <t>３．経営収支</t>
    <rPh sb="2" eb="4">
      <t>ケイエイ</t>
    </rPh>
    <rPh sb="4" eb="6">
      <t>シュウシ</t>
    </rPh>
    <phoneticPr fontId="1"/>
  </si>
  <si>
    <t>（単位：百万円、％）</t>
    <rPh sb="1" eb="3">
      <t>タンイ</t>
    </rPh>
    <rPh sb="4" eb="6">
      <t>ヒャクマン</t>
    </rPh>
    <rPh sb="6" eb="7">
      <t>エン</t>
    </rPh>
    <phoneticPr fontId="1"/>
  </si>
  <si>
    <t>※表内の計数は、全て四捨五入を行っており、また差引については、円単位で計算しているため、表内
   計算で一致しないものがあります。</t>
    <phoneticPr fontId="1"/>
  </si>
  <si>
    <t>港湾施設提供事業収益</t>
    <rPh sb="0" eb="8">
      <t>コウワンシセツテイキョウジギョウ</t>
    </rPh>
    <rPh sb="8" eb="10">
      <t>シュウエキ</t>
    </rPh>
    <phoneticPr fontId="1"/>
  </si>
  <si>
    <t>大阪港埋立事業収益</t>
    <rPh sb="0" eb="7">
      <t>オオサカコウウメタテジギョウ</t>
    </rPh>
    <rPh sb="7" eb="9">
      <t>シュウエキ</t>
    </rPh>
    <phoneticPr fontId="1"/>
  </si>
  <si>
    <t>港湾施設提供事業費用</t>
    <rPh sb="0" eb="8">
      <t>コウワンシセツテイキョウジギョウ</t>
    </rPh>
    <rPh sb="8" eb="10">
      <t>ヒヨウ</t>
    </rPh>
    <phoneticPr fontId="1"/>
  </si>
  <si>
    <t>大阪港埋立事業費用</t>
    <rPh sb="0" eb="7">
      <t>オオサカコウウメタテジギョウ</t>
    </rPh>
    <rPh sb="7" eb="9">
      <t>ヒヨウ</t>
    </rPh>
    <phoneticPr fontId="1"/>
  </si>
  <si>
    <t>　港営事業会計では、平成30年度包括外部監査の指摘を踏まえ、平成30年度より港湾施設提供事業と</t>
    <rPh sb="1" eb="7">
      <t>ミナトエイジギョウカイケイ</t>
    </rPh>
    <rPh sb="10" eb="12">
      <t>ヘイセイ</t>
    </rPh>
    <rPh sb="14" eb="15">
      <t>ネン</t>
    </rPh>
    <rPh sb="15" eb="16">
      <t>ド</t>
    </rPh>
    <rPh sb="16" eb="18">
      <t>ホウカツ</t>
    </rPh>
    <rPh sb="18" eb="20">
      <t>ガイブ</t>
    </rPh>
    <rPh sb="20" eb="22">
      <t>カンサ</t>
    </rPh>
    <rPh sb="23" eb="25">
      <t>シテキ</t>
    </rPh>
    <rPh sb="26" eb="27">
      <t>フ</t>
    </rPh>
    <rPh sb="30" eb="32">
      <t>ヘイセイ</t>
    </rPh>
    <rPh sb="34" eb="36">
      <t>ネンド</t>
    </rPh>
    <rPh sb="38" eb="46">
      <t>コウワンシセツテイキョウジギョウ</t>
    </rPh>
    <phoneticPr fontId="1"/>
  </si>
  <si>
    <t xml:space="preserve">― </t>
  </si>
  <si>
    <t>〇港湾施設提供事業（会計内取引を消去していない）</t>
    <rPh sb="1" eb="3">
      <t>コウワン</t>
    </rPh>
    <rPh sb="3" eb="5">
      <t>シセツ</t>
    </rPh>
    <rPh sb="5" eb="7">
      <t>テイキョウ</t>
    </rPh>
    <rPh sb="7" eb="9">
      <t>ジギョウ</t>
    </rPh>
    <rPh sb="10" eb="12">
      <t>カイケイ</t>
    </rPh>
    <rPh sb="12" eb="13">
      <t>ナイ</t>
    </rPh>
    <rPh sb="13" eb="15">
      <t>トリヒキ</t>
    </rPh>
    <rPh sb="16" eb="18">
      <t>ショウキョ</t>
    </rPh>
    <phoneticPr fontId="1"/>
  </si>
  <si>
    <t>〇大阪港埋立事業（会計内取引を消去していない）</t>
    <rPh sb="9" eb="11">
      <t>カイケイ</t>
    </rPh>
    <rPh sb="11" eb="12">
      <t>ナイ</t>
    </rPh>
    <rPh sb="12" eb="14">
      <t>トリヒキ</t>
    </rPh>
    <rPh sb="15" eb="17">
      <t>ショウキョ</t>
    </rPh>
    <phoneticPr fontId="1"/>
  </si>
  <si>
    <t>（会計内取引を消去していない）</t>
    <rPh sb="1" eb="3">
      <t>カイケイ</t>
    </rPh>
    <rPh sb="3" eb="4">
      <t>ナイ</t>
    </rPh>
    <rPh sb="4" eb="6">
      <t>トリヒキ</t>
    </rPh>
    <rPh sb="7" eb="9">
      <t>ショウキョ</t>
    </rPh>
    <phoneticPr fontId="1"/>
  </si>
  <si>
    <t>令和２年度</t>
    <rPh sb="0" eb="2">
      <t>レイワ</t>
    </rPh>
    <rPh sb="3" eb="5">
      <t>ネンド</t>
    </rPh>
    <rPh sb="4" eb="5">
      <t>ド</t>
    </rPh>
    <phoneticPr fontId="1"/>
  </si>
  <si>
    <t>雑収入</t>
  </si>
  <si>
    <t>消費税及び地方消費税
資本的収支調整額</t>
    <rPh sb="0" eb="3">
      <t>ショウヒゼイ</t>
    </rPh>
    <rPh sb="3" eb="4">
      <t>オヨ</t>
    </rPh>
    <rPh sb="5" eb="10">
      <t>チホウショウヒゼイ</t>
    </rPh>
    <rPh sb="11" eb="14">
      <t>シホンテキ</t>
    </rPh>
    <rPh sb="14" eb="16">
      <t>シュウシ</t>
    </rPh>
    <rPh sb="16" eb="19">
      <t>チョウセイガク</t>
    </rPh>
    <phoneticPr fontId="1"/>
  </si>
  <si>
    <t>損益勘定留保資金</t>
  </si>
  <si>
    <t>南港地区</t>
    <rPh sb="0" eb="2">
      <t>ナンコウ</t>
    </rPh>
    <rPh sb="2" eb="4">
      <t>チク</t>
    </rPh>
    <phoneticPr fontId="1"/>
  </si>
  <si>
    <t>北港テクノポート線</t>
    <rPh sb="0" eb="2">
      <t>ホッコウ</t>
    </rPh>
    <rPh sb="8" eb="9">
      <t>セン</t>
    </rPh>
    <phoneticPr fontId="1"/>
  </si>
  <si>
    <t>上水道</t>
    <rPh sb="0" eb="3">
      <t>ジョウスイドウ</t>
    </rPh>
    <phoneticPr fontId="1"/>
  </si>
  <si>
    <t>消費税及び地方消費税
資本的収支調整額</t>
  </si>
  <si>
    <t>（注）　決算額は、消費税及び地方消費税を含む。</t>
  </si>
  <si>
    <t>・</t>
  </si>
  <si>
    <t>南港L地区基部荷さばき地</t>
    <rPh sb="0" eb="2">
      <t>ナンコウ</t>
    </rPh>
    <rPh sb="3" eb="5">
      <t>チク</t>
    </rPh>
    <rPh sb="5" eb="7">
      <t>キブ</t>
    </rPh>
    <rPh sb="7" eb="8">
      <t>ニ</t>
    </rPh>
    <rPh sb="11" eb="12">
      <t>チ</t>
    </rPh>
    <phoneticPr fontId="1"/>
  </si>
  <si>
    <t>（設計業務）</t>
    <rPh sb="1" eb="5">
      <t>セッケイギョウム</t>
    </rPh>
    <phoneticPr fontId="1"/>
  </si>
  <si>
    <t>(インフラ部整備等）</t>
    <rPh sb="5" eb="6">
      <t>ブ</t>
    </rPh>
    <rPh sb="6" eb="8">
      <t>セイビ</t>
    </rPh>
    <rPh sb="8" eb="9">
      <t>トウ</t>
    </rPh>
    <phoneticPr fontId="1"/>
  </si>
  <si>
    <t>(上水道布設等）</t>
    <rPh sb="1" eb="4">
      <t>ジョウスイドウ</t>
    </rPh>
    <rPh sb="4" eb="6">
      <t>フセツ</t>
    </rPh>
    <rPh sb="6" eb="7">
      <t>ナド</t>
    </rPh>
    <phoneticPr fontId="1"/>
  </si>
  <si>
    <t>下水道</t>
    <rPh sb="0" eb="3">
      <t>ゲスイドウスイドウ</t>
    </rPh>
    <phoneticPr fontId="1"/>
  </si>
  <si>
    <t>-</t>
  </si>
  <si>
    <t>〇港営事業会計の会計内取引の消去について</t>
    <rPh sb="1" eb="7">
      <t>ミナトエイジギョウカイケイ</t>
    </rPh>
    <rPh sb="8" eb="10">
      <t>カイケイ</t>
    </rPh>
    <rPh sb="10" eb="11">
      <t>ナイ</t>
    </rPh>
    <rPh sb="11" eb="13">
      <t>トリヒキ</t>
    </rPh>
    <rPh sb="14" eb="16">
      <t>ショウキョ</t>
    </rPh>
    <phoneticPr fontId="1"/>
  </si>
  <si>
    <t>会計内取引の消去額</t>
    <rPh sb="0" eb="3">
      <t>カイケイナイ</t>
    </rPh>
    <rPh sb="3" eb="5">
      <t>トリヒキ</t>
    </rPh>
    <rPh sb="6" eb="8">
      <t>ショウキョ</t>
    </rPh>
    <rPh sb="8" eb="9">
      <t>ガク</t>
    </rPh>
    <phoneticPr fontId="1"/>
  </si>
  <si>
    <t>令和３年</t>
    <rPh sb="0" eb="2">
      <t>レイワ</t>
    </rPh>
    <rPh sb="3" eb="4">
      <t>ネン</t>
    </rPh>
    <phoneticPr fontId="1"/>
  </si>
  <si>
    <t>令和３年度</t>
    <rPh sb="0" eb="2">
      <t>レイワ</t>
    </rPh>
    <rPh sb="3" eb="5">
      <t>ネンド</t>
    </rPh>
    <rPh sb="4" eb="5">
      <t>ド</t>
    </rPh>
    <phoneticPr fontId="1"/>
  </si>
  <si>
    <t>既存埠頭の再編</t>
    <phoneticPr fontId="1"/>
  </si>
  <si>
    <t>咲洲国際船客上屋</t>
    <rPh sb="0" eb="2">
      <t>サキシマ</t>
    </rPh>
    <rPh sb="2" eb="4">
      <t>コクサイ</t>
    </rPh>
    <rPh sb="4" eb="6">
      <t>センキャク</t>
    </rPh>
    <rPh sb="6" eb="8">
      <t>ウワヤ</t>
    </rPh>
    <phoneticPr fontId="1"/>
  </si>
  <si>
    <t>港湾業務情報システム</t>
    <rPh sb="0" eb="4">
      <t>コウワンギョウム</t>
    </rPh>
    <rPh sb="4" eb="6">
      <t>ジョウホウ</t>
    </rPh>
    <phoneticPr fontId="1"/>
  </si>
  <si>
    <t>南港中ふ頭南地区荷さばき地</t>
    <rPh sb="2" eb="3">
      <t>ナカ</t>
    </rPh>
    <rPh sb="4" eb="5">
      <t>トウ</t>
    </rPh>
    <rPh sb="5" eb="8">
      <t>ミナミチク</t>
    </rPh>
    <rPh sb="8" eb="9">
      <t>ニ</t>
    </rPh>
    <rPh sb="12" eb="13">
      <t>チ</t>
    </rPh>
    <phoneticPr fontId="1"/>
  </si>
  <si>
    <t>南港中埠頭C-6,7重量物
吊上げ用多目的クレーン</t>
    <rPh sb="2" eb="5">
      <t>ナカフトウ</t>
    </rPh>
    <rPh sb="10" eb="13">
      <t>ジュウリョウブツ</t>
    </rPh>
    <rPh sb="14" eb="15">
      <t>ツ</t>
    </rPh>
    <rPh sb="15" eb="16">
      <t>ア</t>
    </rPh>
    <rPh sb="17" eb="18">
      <t>ヨウ</t>
    </rPh>
    <rPh sb="18" eb="21">
      <t>タモクテキ</t>
    </rPh>
    <phoneticPr fontId="1"/>
  </si>
  <si>
    <t>その他</t>
    <rPh sb="2" eb="3">
      <t>ホカ</t>
    </rPh>
    <phoneticPr fontId="1"/>
  </si>
  <si>
    <t>（埠頭用地の大阪港埋立事業からの購入等）</t>
    <rPh sb="1" eb="5">
      <t>フトウヨウチ</t>
    </rPh>
    <rPh sb="6" eb="13">
      <t>オオサカコウウメタテジギョウ</t>
    </rPh>
    <rPh sb="16" eb="19">
      <t>コウニュウトウ</t>
    </rPh>
    <phoneticPr fontId="1"/>
  </si>
  <si>
    <t>（工具・備品買入等）</t>
    <rPh sb="1" eb="3">
      <t>コウグ</t>
    </rPh>
    <rPh sb="4" eb="6">
      <t>ビヒン</t>
    </rPh>
    <rPh sb="6" eb="8">
      <t>カイイレ</t>
    </rPh>
    <rPh sb="8" eb="9">
      <t>トウ</t>
    </rPh>
    <phoneticPr fontId="26"/>
  </si>
  <si>
    <t>(設備更新等）</t>
    <rPh sb="1" eb="3">
      <t>セツビ</t>
    </rPh>
    <rPh sb="3" eb="5">
      <t>コウシン</t>
    </rPh>
    <rPh sb="5" eb="6">
      <t>ナド</t>
    </rPh>
    <phoneticPr fontId="1"/>
  </si>
  <si>
    <t>令 和 元 年</t>
    <rPh sb="0" eb="1">
      <t>レイ</t>
    </rPh>
    <rPh sb="2" eb="3">
      <t>ワ</t>
    </rPh>
    <rPh sb="4" eb="5">
      <t>モト</t>
    </rPh>
    <rPh sb="6" eb="7">
      <t>ネン</t>
    </rPh>
    <phoneticPr fontId="1"/>
  </si>
  <si>
    <t>５８３０</t>
  </si>
  <si>
    <t>００７９</t>
  </si>
  <si>
    <t>令和３年度</t>
    <phoneticPr fontId="1"/>
  </si>
  <si>
    <t>荷役機械整備資金</t>
    <rPh sb="0" eb="4">
      <t>ニヤクキカイ</t>
    </rPh>
    <rPh sb="4" eb="6">
      <t>セイビ</t>
    </rPh>
    <rPh sb="6" eb="8">
      <t>シキン</t>
    </rPh>
    <phoneticPr fontId="1"/>
  </si>
  <si>
    <t>国庫補助金</t>
    <rPh sb="0" eb="5">
      <t>コッコホジョキン</t>
    </rPh>
    <phoneticPr fontId="1"/>
  </si>
  <si>
    <t>鶴浜地区</t>
    <rPh sb="0" eb="2">
      <t>ツルハマ</t>
    </rPh>
    <rPh sb="2" eb="4">
      <t>チク</t>
    </rPh>
    <phoneticPr fontId="1"/>
  </si>
  <si>
    <t>(下水道布設等）</t>
    <rPh sb="1" eb="4">
      <t>ゲスイドウ</t>
    </rPh>
    <rPh sb="4" eb="6">
      <t>フセツ</t>
    </rPh>
    <rPh sb="6" eb="7">
      <t>トウ</t>
    </rPh>
    <phoneticPr fontId="1"/>
  </si>
  <si>
    <t>〔大阪港埋立事業収益的収支地区別内訳〕 (会計内取引を消去していない。)</t>
    <rPh sb="1" eb="4">
      <t>オオサカコウ</t>
    </rPh>
    <rPh sb="4" eb="6">
      <t>ウメタテ</t>
    </rPh>
    <rPh sb="6" eb="8">
      <t>ジギョウ</t>
    </rPh>
    <rPh sb="8" eb="10">
      <t>シュウエキ</t>
    </rPh>
    <rPh sb="10" eb="11">
      <t>テキ</t>
    </rPh>
    <rPh sb="11" eb="13">
      <t>シュウシ</t>
    </rPh>
    <rPh sb="13" eb="15">
      <t>チク</t>
    </rPh>
    <rPh sb="15" eb="16">
      <t>ベツ</t>
    </rPh>
    <rPh sb="16" eb="18">
      <t>ウチワケ</t>
    </rPh>
    <phoneticPr fontId="1"/>
  </si>
  <si>
    <t>（単位：百万円）</t>
    <phoneticPr fontId="1"/>
  </si>
  <si>
    <t>　「大阪市港営事業会計」の令和４年度決算は、収益が約135億円、費用が約143億円で損益収支は</t>
    <rPh sb="13" eb="15">
      <t>レイワ</t>
    </rPh>
    <phoneticPr fontId="1"/>
  </si>
  <si>
    <t>約8億円の赤字となり、これを、前年度からの繰越欠損金約1,206億円に合わせますと、令和４年度末の</t>
    <rPh sb="5" eb="7">
      <t>アカジ</t>
    </rPh>
    <rPh sb="42" eb="44">
      <t>レイワ</t>
    </rPh>
    <phoneticPr fontId="1"/>
  </si>
  <si>
    <t>未処理欠損金は約1,214億円となりました。</t>
    <phoneticPr fontId="1"/>
  </si>
  <si>
    <t>令和４年</t>
    <rPh sb="0" eb="2">
      <t>レイワ</t>
    </rPh>
    <rPh sb="3" eb="4">
      <t>ネン</t>
    </rPh>
    <phoneticPr fontId="1"/>
  </si>
  <si>
    <t>令和４年度</t>
    <rPh sb="0" eb="2">
      <t>レイワ</t>
    </rPh>
    <rPh sb="3" eb="5">
      <t>ネンド</t>
    </rPh>
    <rPh sb="4" eb="5">
      <t>ド</t>
    </rPh>
    <phoneticPr fontId="1"/>
  </si>
  <si>
    <r>
      <t xml:space="preserve">B 令和３年度
</t>
    </r>
    <r>
      <rPr>
        <sz val="9"/>
        <color theme="1"/>
        <rFont val="ＭＳ Ｐ明朝"/>
        <family val="1"/>
        <charset val="128"/>
      </rPr>
      <t>（会計内取引消去前）</t>
    </r>
    <rPh sb="2" eb="4">
      <t>レイワ</t>
    </rPh>
    <rPh sb="5" eb="6">
      <t>ネン</t>
    </rPh>
    <rPh sb="6" eb="7">
      <t>ド</t>
    </rPh>
    <phoneticPr fontId="1"/>
  </si>
  <si>
    <r>
      <t xml:space="preserve">A 令和４年度
</t>
    </r>
    <r>
      <rPr>
        <sz val="9"/>
        <color theme="1"/>
        <rFont val="ＭＳ Ｐ明朝"/>
        <family val="1"/>
        <charset val="128"/>
      </rPr>
      <t>（会計内取引消去前）</t>
    </r>
    <rPh sb="2" eb="4">
      <t>レイワ</t>
    </rPh>
    <rPh sb="6" eb="7">
      <t>ド</t>
    </rPh>
    <rPh sb="9" eb="11">
      <t>カイケイ</t>
    </rPh>
    <rPh sb="11" eb="12">
      <t>ナイ</t>
    </rPh>
    <rPh sb="12" eb="14">
      <t>トリヒキ</t>
    </rPh>
    <rPh sb="14" eb="16">
      <t>ショウキョ</t>
    </rPh>
    <rPh sb="16" eb="17">
      <t>マエ</t>
    </rPh>
    <phoneticPr fontId="1"/>
  </si>
  <si>
    <t>皆増</t>
    <rPh sb="0" eb="2">
      <t>ミナゾウ</t>
    </rPh>
    <phoneticPr fontId="1"/>
  </si>
  <si>
    <t>B 令和３年度</t>
    <rPh sb="2" eb="4">
      <t>レイワ</t>
    </rPh>
    <rPh sb="5" eb="7">
      <t>ネンド</t>
    </rPh>
    <rPh sb="6" eb="7">
      <t>ガンネン</t>
    </rPh>
    <phoneticPr fontId="1"/>
  </si>
  <si>
    <t>A 令和４年度</t>
    <rPh sb="2" eb="4">
      <t>レイワ</t>
    </rPh>
    <rPh sb="5" eb="6">
      <t>ネン</t>
    </rPh>
    <rPh sb="6" eb="7">
      <t>ド</t>
    </rPh>
    <phoneticPr fontId="1"/>
  </si>
  <si>
    <t>大阪港埋立事業との間での会計内取引を消去しており、令和４年度は、港湾施設提供事業の営業費用</t>
    <rPh sb="1" eb="2">
      <t>サカ</t>
    </rPh>
    <rPh sb="2" eb="3">
      <t>コウ</t>
    </rPh>
    <rPh sb="3" eb="5">
      <t>ウメタテ</t>
    </rPh>
    <rPh sb="5" eb="7">
      <t>ジギョウ</t>
    </rPh>
    <rPh sb="9" eb="10">
      <t>アイダ</t>
    </rPh>
    <rPh sb="12" eb="14">
      <t>カイケイ</t>
    </rPh>
    <rPh sb="14" eb="15">
      <t>ナイ</t>
    </rPh>
    <rPh sb="15" eb="17">
      <t>トリヒキ</t>
    </rPh>
    <rPh sb="18" eb="20">
      <t>ショウキョ</t>
    </rPh>
    <rPh sb="25" eb="27">
      <t>レイワ</t>
    </rPh>
    <rPh sb="28" eb="30">
      <t>ネンド</t>
    </rPh>
    <rPh sb="29" eb="30">
      <t>ド</t>
    </rPh>
    <rPh sb="32" eb="34">
      <t>コウワン</t>
    </rPh>
    <rPh sb="34" eb="36">
      <t>シセツ</t>
    </rPh>
    <rPh sb="36" eb="38">
      <t>テイキョウ</t>
    </rPh>
    <rPh sb="38" eb="40">
      <t>ジギョウ</t>
    </rPh>
    <rPh sb="41" eb="42">
      <t>エイ</t>
    </rPh>
    <rPh sb="42" eb="43">
      <t>ギョウ</t>
    </rPh>
    <phoneticPr fontId="1"/>
  </si>
  <si>
    <t>2,079百万円、大阪港埋立事業の営業収益2,641百万円、営業外収益52百万円を消去しています。</t>
    <rPh sb="5" eb="8">
      <t>ヒャクマンエン</t>
    </rPh>
    <rPh sb="9" eb="16">
      <t>オオサカコウウメタテジギョウ</t>
    </rPh>
    <rPh sb="17" eb="19">
      <t>エイギョウ</t>
    </rPh>
    <rPh sb="19" eb="21">
      <t>シュウエキ</t>
    </rPh>
    <rPh sb="26" eb="29">
      <t>ヒャクマンエン</t>
    </rPh>
    <rPh sb="30" eb="33">
      <t>エイギョウガイ</t>
    </rPh>
    <rPh sb="33" eb="35">
      <t>シュウエキ</t>
    </rPh>
    <rPh sb="37" eb="40">
      <t>ヒャクマンエン</t>
    </rPh>
    <rPh sb="41" eb="43">
      <t>ショウキョ</t>
    </rPh>
    <phoneticPr fontId="1"/>
  </si>
  <si>
    <t>1,644百万円</t>
    <rPh sb="5" eb="8">
      <t>ヒャクマンエン</t>
    </rPh>
    <phoneticPr fontId="1"/>
  </si>
  <si>
    <t>南港B-4号上屋</t>
    <rPh sb="0" eb="2">
      <t>ナンコウ</t>
    </rPh>
    <rPh sb="5" eb="6">
      <t>ゴウ</t>
    </rPh>
    <rPh sb="6" eb="8">
      <t>ウワヤ</t>
    </rPh>
    <phoneticPr fontId="1"/>
  </si>
  <si>
    <t>（屋根防水改修等）</t>
    <rPh sb="1" eb="3">
      <t>ヤネ</t>
    </rPh>
    <rPh sb="3" eb="5">
      <t>ボウスイ</t>
    </rPh>
    <rPh sb="5" eb="7">
      <t>カイシュウ</t>
    </rPh>
    <rPh sb="7" eb="8">
      <t>ナド</t>
    </rPh>
    <phoneticPr fontId="1"/>
  </si>
  <si>
    <t>（システム再構築等）</t>
    <rPh sb="5" eb="8">
      <t>サイコウチク</t>
    </rPh>
    <rPh sb="8" eb="9">
      <t>ナド</t>
    </rPh>
    <phoneticPr fontId="1"/>
  </si>
  <si>
    <t>（天井改修等）</t>
    <rPh sb="1" eb="3">
      <t>テンジョウ</t>
    </rPh>
    <rPh sb="3" eb="5">
      <t>カイシュウ</t>
    </rPh>
    <rPh sb="5" eb="6">
      <t>ナド</t>
    </rPh>
    <phoneticPr fontId="1"/>
  </si>
  <si>
    <t>（照明塔設備更新等）</t>
    <rPh sb="1" eb="4">
      <t>ショウメイトウ</t>
    </rPh>
    <rPh sb="4" eb="8">
      <t>セツビコウシン</t>
    </rPh>
    <rPh sb="8" eb="9">
      <t>ナド</t>
    </rPh>
    <phoneticPr fontId="1"/>
  </si>
  <si>
    <t>南港E地区荷さばき地</t>
    <rPh sb="0" eb="2">
      <t>ナンコウ</t>
    </rPh>
    <rPh sb="3" eb="5">
      <t>チク</t>
    </rPh>
    <rPh sb="5" eb="6">
      <t>ニ</t>
    </rPh>
    <rPh sb="9" eb="10">
      <t>チ</t>
    </rPh>
    <phoneticPr fontId="1"/>
  </si>
  <si>
    <t>（舗装整備）</t>
    <rPh sb="1" eb="5">
      <t>ホソウセイビ</t>
    </rPh>
    <phoneticPr fontId="1"/>
  </si>
  <si>
    <t>南港R地区荷さばき地</t>
    <rPh sb="0" eb="2">
      <t>ナンコウ</t>
    </rPh>
    <rPh sb="3" eb="5">
      <t>チク</t>
    </rPh>
    <rPh sb="5" eb="6">
      <t>ニ</t>
    </rPh>
    <rPh sb="9" eb="10">
      <t>チ</t>
    </rPh>
    <phoneticPr fontId="1"/>
  </si>
  <si>
    <t>（照明塔設備更新）</t>
    <rPh sb="1" eb="6">
      <t>ショウメイトウセツビ</t>
    </rPh>
    <rPh sb="6" eb="8">
      <t>コウシン</t>
    </rPh>
    <phoneticPr fontId="1"/>
  </si>
  <si>
    <t>安治川３号上屋</t>
    <rPh sb="0" eb="3">
      <t>アジガワ</t>
    </rPh>
    <rPh sb="4" eb="5">
      <t>ゴウ</t>
    </rPh>
    <rPh sb="5" eb="7">
      <t>ウワヤ</t>
    </rPh>
    <phoneticPr fontId="1"/>
  </si>
  <si>
    <t>（耐震診断等）</t>
    <rPh sb="1" eb="3">
      <t>タイシン</t>
    </rPh>
    <rPh sb="3" eb="5">
      <t>シンダン</t>
    </rPh>
    <rPh sb="5" eb="6">
      <t>ナド</t>
    </rPh>
    <phoneticPr fontId="1"/>
  </si>
  <si>
    <t>南港I-10号上屋</t>
    <rPh sb="6" eb="7">
      <t>ゴウ</t>
    </rPh>
    <rPh sb="7" eb="9">
      <t>ウワヤ</t>
    </rPh>
    <phoneticPr fontId="1"/>
  </si>
  <si>
    <t>21,361百万円</t>
    <rPh sb="6" eb="9">
      <t>ヒャクマンエン</t>
    </rPh>
    <phoneticPr fontId="1"/>
  </si>
  <si>
    <t>夢洲</t>
    <rPh sb="0" eb="2">
      <t>ユメシマ</t>
    </rPh>
    <phoneticPr fontId="1"/>
  </si>
  <si>
    <t>令和４年度</t>
  </si>
  <si>
    <t>0.003～5.404％</t>
  </si>
  <si>
    <t>0.003～5.034％</t>
    <phoneticPr fontId="1"/>
  </si>
  <si>
    <t>令 和 ２ 年</t>
    <rPh sb="0" eb="1">
      <t>レイ</t>
    </rPh>
    <rPh sb="2" eb="3">
      <t>ワ</t>
    </rPh>
    <rPh sb="6" eb="7">
      <t>ネン</t>
    </rPh>
    <phoneticPr fontId="1"/>
  </si>
  <si>
    <t>令 和 ３ 年</t>
    <phoneticPr fontId="1"/>
  </si>
  <si>
    <t>令 和 ４ 年</t>
    <rPh sb="0" eb="1">
      <t>レイ</t>
    </rPh>
    <rPh sb="2" eb="3">
      <t>ワ</t>
    </rPh>
    <rPh sb="6" eb="7">
      <t>ネン</t>
    </rPh>
    <phoneticPr fontId="1"/>
  </si>
  <si>
    <t>令和４年度</t>
    <rPh sb="0" eb="2">
      <t>レイワ</t>
    </rPh>
    <rPh sb="3" eb="5">
      <t>ネンド</t>
    </rPh>
    <rPh sb="4" eb="5">
      <t>ガンネン</t>
    </rPh>
    <phoneticPr fontId="1"/>
  </si>
  <si>
    <t>令和４年度　港営事業収益的収支決算概要</t>
    <rPh sb="0" eb="2">
      <t>レイワ</t>
    </rPh>
    <rPh sb="3" eb="5">
      <t>ネンド</t>
    </rPh>
    <rPh sb="6" eb="8">
      <t>コウエイ</t>
    </rPh>
    <rPh sb="8" eb="10">
      <t>ジギョウ</t>
    </rPh>
    <rPh sb="10" eb="12">
      <t>シュウエキ</t>
    </rPh>
    <rPh sb="12" eb="13">
      <t>テキ</t>
    </rPh>
    <rPh sb="13" eb="15">
      <t>シュウシ</t>
    </rPh>
    <rPh sb="15" eb="17">
      <t>ケッサン</t>
    </rPh>
    <rPh sb="17" eb="19">
      <t>ガイヨウ</t>
    </rPh>
    <phoneticPr fontId="1"/>
  </si>
  <si>
    <t>令和３年度決算</t>
    <rPh sb="0" eb="2">
      <t>レイワ</t>
    </rPh>
    <rPh sb="3" eb="5">
      <t>ネンド</t>
    </rPh>
    <rPh sb="4" eb="5">
      <t>ガンネン</t>
    </rPh>
    <rPh sb="5" eb="7">
      <t>ケッサン</t>
    </rPh>
    <phoneticPr fontId="1"/>
  </si>
  <si>
    <t>３２０６</t>
  </si>
  <si>
    <t>１４３６</t>
  </si>
  <si>
    <t>９１９０</t>
  </si>
  <si>
    <t>０４４８</t>
  </si>
  <si>
    <t>５７６５</t>
  </si>
  <si>
    <t>４９８５</t>
  </si>
  <si>
    <t>４９５５</t>
  </si>
  <si>
    <t>５４３３</t>
  </si>
  <si>
    <t>令和４年度決算</t>
    <rPh sb="0" eb="2">
      <t>レイワ</t>
    </rPh>
    <rPh sb="3" eb="5">
      <t>ネンド</t>
    </rPh>
    <rPh sb="5" eb="7">
      <t>ケッサン</t>
    </rPh>
    <phoneticPr fontId="1"/>
  </si>
  <si>
    <t>３５５４</t>
  </si>
  <si>
    <t>７６８０</t>
  </si>
  <si>
    <t>０４０３</t>
  </si>
  <si>
    <t>５８７０</t>
  </si>
  <si>
    <t>９１３３</t>
  </si>
  <si>
    <t>９３１５</t>
  </si>
  <si>
    <t>１１３５</t>
  </si>
  <si>
    <t>０３３７</t>
  </si>
  <si>
    <t>令和４年度</t>
    <phoneticPr fontId="1"/>
  </si>
  <si>
    <t>令和４年度　 港営事業資本的収支決算概要</t>
    <rPh sb="0" eb="2">
      <t>レイワ</t>
    </rPh>
    <phoneticPr fontId="1"/>
  </si>
  <si>
    <t>著増</t>
  </si>
  <si>
    <t>皆増</t>
  </si>
  <si>
    <t>著減</t>
  </si>
  <si>
    <t>○基金（令和４年度末残高）</t>
    <rPh sb="1" eb="3">
      <t>キキン</t>
    </rPh>
    <rPh sb="4" eb="6">
      <t>レイワ</t>
    </rPh>
    <rPh sb="7" eb="10">
      <t>ネンドマツ</t>
    </rPh>
    <rPh sb="8" eb="9">
      <t>ガンネン</t>
    </rPh>
    <rPh sb="9" eb="10">
      <t>マツ</t>
    </rPh>
    <rPh sb="10" eb="12">
      <t>ザンダカ</t>
    </rPh>
    <phoneticPr fontId="1"/>
  </si>
  <si>
    <t>南港中ふ頭南地区荷さばき地
設計業務</t>
    <rPh sb="0" eb="2">
      <t>ナンコウ</t>
    </rPh>
    <rPh sb="2" eb="3">
      <t>ナカ</t>
    </rPh>
    <rPh sb="4" eb="5">
      <t>トウ</t>
    </rPh>
    <rPh sb="5" eb="6">
      <t>ミナミ</t>
    </rPh>
    <rPh sb="6" eb="8">
      <t>チク</t>
    </rPh>
    <rPh sb="8" eb="9">
      <t>ニ</t>
    </rPh>
    <rPh sb="12" eb="13">
      <t>チ</t>
    </rPh>
    <rPh sb="14" eb="16">
      <t>セッケイ</t>
    </rPh>
    <rPh sb="16" eb="18">
      <t>ギョウム</t>
    </rPh>
    <phoneticPr fontId="2"/>
  </si>
  <si>
    <t>南港中埠頭C-6,7重量物
吊り上げ用多目的クレーン設計業務</t>
    <rPh sb="0" eb="2">
      <t>ナンコウ</t>
    </rPh>
    <rPh sb="2" eb="5">
      <t>ナカフトウ</t>
    </rPh>
    <rPh sb="10" eb="13">
      <t>ジュウリョウブツ</t>
    </rPh>
    <rPh sb="14" eb="15">
      <t>ツ</t>
    </rPh>
    <rPh sb="16" eb="17">
      <t>ア</t>
    </rPh>
    <rPh sb="18" eb="19">
      <t>ヨウ</t>
    </rPh>
    <rPh sb="19" eb="22">
      <t>タモクテキ</t>
    </rPh>
    <rPh sb="26" eb="30">
      <t>セッケイギョウム</t>
    </rPh>
    <phoneticPr fontId="2"/>
  </si>
  <si>
    <t>港湾業務情報システム再構築事業等</t>
    <rPh sb="0" eb="2">
      <t>コウワン</t>
    </rPh>
    <rPh sb="2" eb="4">
      <t>ギョウム</t>
    </rPh>
    <rPh sb="4" eb="6">
      <t>ジョウホウ</t>
    </rPh>
    <rPh sb="10" eb="11">
      <t>サイ</t>
    </rPh>
    <rPh sb="11" eb="13">
      <t>コウチク</t>
    </rPh>
    <rPh sb="13" eb="15">
      <t>ジギョウ</t>
    </rPh>
    <rPh sb="15" eb="16">
      <t>ナド</t>
    </rPh>
    <phoneticPr fontId="2"/>
  </si>
  <si>
    <t>既存埠頭の再編</t>
  </si>
  <si>
    <t>南港B-4号上屋屋根防水改修工事</t>
    <rPh sb="8" eb="10">
      <t>ヤネ</t>
    </rPh>
    <rPh sb="10" eb="12">
      <t>ボウスイ</t>
    </rPh>
    <rPh sb="12" eb="14">
      <t>カイシュウ</t>
    </rPh>
    <rPh sb="14" eb="16">
      <t>コウジ</t>
    </rPh>
    <phoneticPr fontId="2"/>
  </si>
  <si>
    <t>咲洲国際船客上屋特定天井改修工事</t>
    <rPh sb="6" eb="8">
      <t>ウワヤ</t>
    </rPh>
    <rPh sb="8" eb="10">
      <t>トクテイ</t>
    </rPh>
    <rPh sb="10" eb="12">
      <t>テンジョウ</t>
    </rPh>
    <rPh sb="12" eb="14">
      <t>カイシュウ</t>
    </rPh>
    <rPh sb="14" eb="16">
      <t>コウジ</t>
    </rPh>
    <phoneticPr fontId="2"/>
  </si>
  <si>
    <t>南港中ふ頭南地区荷さばき地
照明塔設備更新工事</t>
    <rPh sb="0" eb="2">
      <t>ナンコウ</t>
    </rPh>
    <rPh sb="2" eb="3">
      <t>ナカ</t>
    </rPh>
    <rPh sb="4" eb="5">
      <t>トウ</t>
    </rPh>
    <rPh sb="5" eb="6">
      <t>ミナミ</t>
    </rPh>
    <rPh sb="6" eb="8">
      <t>チク</t>
    </rPh>
    <rPh sb="8" eb="9">
      <t>ニ</t>
    </rPh>
    <rPh sb="12" eb="13">
      <t>チ</t>
    </rPh>
    <rPh sb="14" eb="17">
      <t>ショウメイトウ</t>
    </rPh>
    <rPh sb="17" eb="23">
      <t>セツビコウシンコウジ</t>
    </rPh>
    <phoneticPr fontId="2"/>
  </si>
  <si>
    <t>南港E地区荷さばき地
舗装整備工事</t>
    <rPh sb="13" eb="15">
      <t>セイビ</t>
    </rPh>
    <phoneticPr fontId="2"/>
  </si>
  <si>
    <t>南港R地区荷さばき地
照明塔設備更新工事</t>
    <rPh sb="0" eb="2">
      <t>ナンコウ</t>
    </rPh>
    <rPh sb="3" eb="5">
      <t>チク</t>
    </rPh>
    <rPh sb="5" eb="6">
      <t>ニ</t>
    </rPh>
    <rPh sb="9" eb="10">
      <t>チ</t>
    </rPh>
    <rPh sb="11" eb="14">
      <t>ショウメイトウ</t>
    </rPh>
    <rPh sb="14" eb="20">
      <t>セツビコウシンコウジ</t>
    </rPh>
    <phoneticPr fontId="2"/>
  </si>
  <si>
    <t>南港L地区基部荷さばき地
舗装整備工事</t>
    <rPh sb="0" eb="2">
      <t>ナンコウ</t>
    </rPh>
    <rPh sb="3" eb="5">
      <t>チク</t>
    </rPh>
    <rPh sb="5" eb="7">
      <t>キブ</t>
    </rPh>
    <rPh sb="7" eb="8">
      <t>ニ</t>
    </rPh>
    <rPh sb="11" eb="12">
      <t>チ</t>
    </rPh>
    <rPh sb="13" eb="17">
      <t>ホソウセイビ</t>
    </rPh>
    <rPh sb="17" eb="19">
      <t>コウジ</t>
    </rPh>
    <phoneticPr fontId="2"/>
  </si>
  <si>
    <t>安治川3号上屋耐震診断業務</t>
    <rPh sb="0" eb="3">
      <t>アジカワ</t>
    </rPh>
    <rPh sb="4" eb="5">
      <t>ゴウ</t>
    </rPh>
    <rPh sb="5" eb="7">
      <t>ウワヤ</t>
    </rPh>
    <rPh sb="7" eb="11">
      <t>タイシンシンダン</t>
    </rPh>
    <rPh sb="11" eb="13">
      <t>ギョウム</t>
    </rPh>
    <phoneticPr fontId="2"/>
  </si>
  <si>
    <t>南港I-10号上屋設計業務</t>
    <rPh sb="0" eb="2">
      <t>ナンコウ</t>
    </rPh>
    <rPh sb="6" eb="7">
      <t>ゴウ</t>
    </rPh>
    <rPh sb="7" eb="9">
      <t>ウワヤ</t>
    </rPh>
    <rPh sb="9" eb="13">
      <t>セッケイギョウム</t>
    </rPh>
    <phoneticPr fontId="2"/>
  </si>
  <si>
    <t>備品買入等</t>
    <rPh sb="0" eb="5">
      <t>ビヒンカイイレトウ</t>
    </rPh>
    <phoneticPr fontId="2"/>
  </si>
  <si>
    <t>-</t>
    <phoneticPr fontId="1"/>
  </si>
  <si>
    <t>補填財源</t>
    <rPh sb="0" eb="4">
      <t>ホテンザイゲン</t>
    </rPh>
    <phoneticPr fontId="1"/>
  </si>
  <si>
    <t>大阪港湾局</t>
    <rPh sb="0" eb="2">
      <t>オオサカ</t>
    </rPh>
    <phoneticPr fontId="1"/>
  </si>
  <si>
    <t>担当：寺尾経営改革課長</t>
    <rPh sb="0" eb="2">
      <t>タントウ</t>
    </rPh>
    <rPh sb="3" eb="5">
      <t>テラオ</t>
    </rPh>
    <rPh sb="5" eb="7">
      <t>ケイエイ</t>
    </rPh>
    <rPh sb="7" eb="9">
      <t>カイカク</t>
    </rPh>
    <rPh sb="9" eb="11">
      <t>カチョウ</t>
    </rPh>
    <phoneticPr fontId="1"/>
  </si>
  <si>
    <t>06－6615－7721</t>
    <phoneticPr fontId="1"/>
  </si>
  <si>
    <t>令　和　4　年　度　港　営　事　業　会　計　の　決　算　概　要　を　公　表　し　ま　す</t>
    <rPh sb="0" eb="1">
      <t>レイ</t>
    </rPh>
    <rPh sb="2" eb="3">
      <t>ワ</t>
    </rPh>
    <rPh sb="6" eb="7">
      <t>ネン</t>
    </rPh>
    <rPh sb="8" eb="9">
      <t>ド</t>
    </rPh>
    <rPh sb="10" eb="11">
      <t>ミナト</t>
    </rPh>
    <rPh sb="12" eb="13">
      <t>エイ</t>
    </rPh>
    <rPh sb="14" eb="15">
      <t>コト</t>
    </rPh>
    <rPh sb="16" eb="17">
      <t>ゴウ</t>
    </rPh>
    <rPh sb="18" eb="19">
      <t>カイ</t>
    </rPh>
    <rPh sb="20" eb="21">
      <t>ケイ</t>
    </rPh>
    <rPh sb="24" eb="25">
      <t>ケツ</t>
    </rPh>
    <rPh sb="26" eb="27">
      <t>サン</t>
    </rPh>
    <rPh sb="28" eb="29">
      <t>ガイ</t>
    </rPh>
    <rPh sb="30" eb="31">
      <t>ヨウ</t>
    </rPh>
    <rPh sb="34" eb="35">
      <t>コウ</t>
    </rPh>
    <rPh sb="36" eb="37">
      <t>ヒョウ</t>
    </rPh>
    <phoneticPr fontId="1"/>
  </si>
  <si>
    <t>当年度損益</t>
    <rPh sb="0" eb="3">
      <t>トウネンド</t>
    </rPh>
    <rPh sb="3" eb="5">
      <t>ソンエキ</t>
    </rPh>
    <phoneticPr fontId="1"/>
  </si>
  <si>
    <t>　港湾施設提供事業の当年度損益は、収益が4,693百万円、費用が3,884百万円、差引808百万円の黒字</t>
    <rPh sb="1" eb="9">
      <t>コウワンシセツテイキョウジギョウ</t>
    </rPh>
    <rPh sb="10" eb="15">
      <t>トウネンドソンエキ</t>
    </rPh>
    <rPh sb="17" eb="19">
      <t>シュウエキ</t>
    </rPh>
    <rPh sb="25" eb="28">
      <t>ヒャクマンエン</t>
    </rPh>
    <rPh sb="29" eb="31">
      <t>ヒヨウ</t>
    </rPh>
    <rPh sb="37" eb="40">
      <t>ヒャクマンエン</t>
    </rPh>
    <rPh sb="41" eb="43">
      <t>サシヒキ</t>
    </rPh>
    <rPh sb="46" eb="49">
      <t>ヒャクマンエン</t>
    </rPh>
    <rPh sb="50" eb="51">
      <t>クロ</t>
    </rPh>
    <phoneticPr fontId="1"/>
  </si>
  <si>
    <t>　大阪港埋立事業の当年度損益は、収益が11,467百万円、費用が12,504百万円、差引1,038百万円の赤</t>
    <rPh sb="1" eb="3">
      <t>オオサカ</t>
    </rPh>
    <rPh sb="3" eb="4">
      <t>コウ</t>
    </rPh>
    <rPh sb="4" eb="6">
      <t>ウメタテ</t>
    </rPh>
    <rPh sb="6" eb="8">
      <t>ジギョウ</t>
    </rPh>
    <rPh sb="9" eb="14">
      <t>トウネンドソンエキ</t>
    </rPh>
    <rPh sb="16" eb="18">
      <t>シュウエキ</t>
    </rPh>
    <rPh sb="25" eb="28">
      <t>ヒャクマンエン</t>
    </rPh>
    <rPh sb="29" eb="31">
      <t>ヒヨウ</t>
    </rPh>
    <rPh sb="38" eb="41">
      <t>ヒャクマンエン</t>
    </rPh>
    <rPh sb="42" eb="44">
      <t>サシヒキ</t>
    </rPh>
    <rPh sb="49" eb="52">
      <t>ヒャクマンエン</t>
    </rPh>
    <rPh sb="53" eb="54">
      <t>アカ</t>
    </rPh>
    <phoneticPr fontId="1"/>
  </si>
  <si>
    <t>当年度損益</t>
    <rPh sb="0" eb="1">
      <t>トウ</t>
    </rPh>
    <rPh sb="1" eb="2">
      <t>トシ</t>
    </rPh>
    <rPh sb="2" eb="3">
      <t>タビ</t>
    </rPh>
    <rPh sb="3" eb="4">
      <t>ソン</t>
    </rPh>
    <rPh sb="4" eb="5">
      <t>エキ</t>
    </rPh>
    <phoneticPr fontId="1"/>
  </si>
  <si>
    <t>で、前年度と比べ19百万円の収支悪化となっています。これは、前年度に比べ、修繕費が増加したことなど</t>
    <rPh sb="2" eb="5">
      <t>ゼンネンド</t>
    </rPh>
    <rPh sb="6" eb="7">
      <t>クラ</t>
    </rPh>
    <rPh sb="10" eb="13">
      <t>ヒャクマンエン</t>
    </rPh>
    <rPh sb="14" eb="16">
      <t>シュウシ</t>
    </rPh>
    <rPh sb="16" eb="18">
      <t>アッカ</t>
    </rPh>
    <rPh sb="30" eb="33">
      <t>ゼンネンド</t>
    </rPh>
    <rPh sb="34" eb="35">
      <t>クラ</t>
    </rPh>
    <rPh sb="37" eb="40">
      <t>シュウゼンヒ</t>
    </rPh>
    <rPh sb="41" eb="43">
      <t>ゾウカ</t>
    </rPh>
    <phoneticPr fontId="1"/>
  </si>
  <si>
    <t>によるものです。</t>
    <phoneticPr fontId="1"/>
  </si>
  <si>
    <t>字で、前年度と比べ21,356百万円の収支悪化となっています。これは、前年度に比べ、土地売却収益が減</t>
    <rPh sb="3" eb="6">
      <t>ゼンネンド</t>
    </rPh>
    <rPh sb="7" eb="8">
      <t>クラ</t>
    </rPh>
    <rPh sb="15" eb="18">
      <t>ヒャクマンエン</t>
    </rPh>
    <rPh sb="19" eb="21">
      <t>シュウシ</t>
    </rPh>
    <rPh sb="21" eb="23">
      <t>アッカ</t>
    </rPh>
    <rPh sb="35" eb="38">
      <t>ゼンネンド</t>
    </rPh>
    <rPh sb="39" eb="40">
      <t>クラ</t>
    </rPh>
    <rPh sb="42" eb="44">
      <t>トチ</t>
    </rPh>
    <rPh sb="44" eb="46">
      <t>バイキャク</t>
    </rPh>
    <rPh sb="46" eb="48">
      <t>シュウエキ</t>
    </rPh>
    <rPh sb="49" eb="50">
      <t>ゲン</t>
    </rPh>
    <phoneticPr fontId="1"/>
  </si>
  <si>
    <t>少したことなどによるものです。</t>
    <rPh sb="0" eb="1">
      <t>ショウ</t>
    </rPh>
    <phoneticPr fontId="1"/>
  </si>
  <si>
    <t>　その結果、会計内取引消去後の港営事業会計の当年度損益は、収益が13,466百万円、費用が14,309百</t>
    <rPh sb="3" eb="5">
      <t>ケッカ</t>
    </rPh>
    <rPh sb="6" eb="9">
      <t>カイケイナイ</t>
    </rPh>
    <rPh sb="9" eb="11">
      <t>トリヒキ</t>
    </rPh>
    <rPh sb="11" eb="13">
      <t>ショウキョ</t>
    </rPh>
    <rPh sb="13" eb="14">
      <t>ゴ</t>
    </rPh>
    <rPh sb="15" eb="21">
      <t>ミナトエイジギョウカイケイ</t>
    </rPh>
    <rPh sb="22" eb="27">
      <t>トウネンドソンエキ</t>
    </rPh>
    <rPh sb="29" eb="31">
      <t>シュウエキ</t>
    </rPh>
    <rPh sb="38" eb="41">
      <t>ヒャクマンエン</t>
    </rPh>
    <rPh sb="42" eb="44">
      <t>ヒヨウ</t>
    </rPh>
    <rPh sb="51" eb="52">
      <t>モモ</t>
    </rPh>
    <phoneticPr fontId="1"/>
  </si>
  <si>
    <t>万円、差引843百万円の赤字で、前年度と比べ21,645百万円の収支悪化となっています。</t>
    <rPh sb="0" eb="1">
      <t>マン</t>
    </rPh>
    <rPh sb="8" eb="11">
      <t>ヒャクマンエン</t>
    </rPh>
    <rPh sb="12" eb="14">
      <t>アカジ</t>
    </rPh>
    <rPh sb="16" eb="19">
      <t>ゼンネンド</t>
    </rPh>
    <rPh sb="20" eb="21">
      <t>クラ</t>
    </rPh>
    <rPh sb="28" eb="31">
      <t>ヒャクマンエン</t>
    </rPh>
    <rPh sb="32" eb="34">
      <t>シュウシ</t>
    </rPh>
    <rPh sb="34" eb="36">
      <t>アッカ</t>
    </rPh>
    <phoneticPr fontId="1"/>
  </si>
  <si>
    <t>令和5年９月８ 日</t>
    <rPh sb="0" eb="2">
      <t>レイワ</t>
    </rPh>
    <rPh sb="3" eb="4">
      <t>ネン</t>
    </rPh>
    <rPh sb="5" eb="6">
      <t>ガツ</t>
    </rPh>
    <rPh sb="8" eb="9">
      <t>ニチ</t>
    </rPh>
    <phoneticPr fontId="1"/>
  </si>
  <si>
    <t xml:space="preserve">     港営事業会計では、平成30年度決算より、「平成30年度包括外部監査」の指摘を踏まえて、港湾施設
   提供事業と大阪港埋立事業とのあいだでの会計内取引を消去しています。
   　なお、適切な経営成績を表すため、事業別の経営成績については、会計内取引消去前の値により表記
   しています。</t>
    <rPh sb="5" eb="11">
      <t>ミナトエイジギョウカイケイ</t>
    </rPh>
    <rPh sb="14" eb="16">
      <t>ヘイセイ</t>
    </rPh>
    <rPh sb="18" eb="20">
      <t>ネンド</t>
    </rPh>
    <rPh sb="20" eb="22">
      <t>ケッサン</t>
    </rPh>
    <rPh sb="26" eb="28">
      <t>ヘイセイ</t>
    </rPh>
    <rPh sb="30" eb="32">
      <t>ネンド</t>
    </rPh>
    <rPh sb="32" eb="34">
      <t>ホウカツ</t>
    </rPh>
    <rPh sb="34" eb="36">
      <t>ガイブ</t>
    </rPh>
    <rPh sb="36" eb="38">
      <t>カンサ</t>
    </rPh>
    <rPh sb="40" eb="42">
      <t>シテキ</t>
    </rPh>
    <rPh sb="43" eb="44">
      <t>フ</t>
    </rPh>
    <rPh sb="48" eb="50">
      <t>コウワン</t>
    </rPh>
    <rPh sb="50" eb="52">
      <t>シセツ</t>
    </rPh>
    <rPh sb="56" eb="58">
      <t>テイキョウ</t>
    </rPh>
    <rPh sb="58" eb="60">
      <t>ジギョウ</t>
    </rPh>
    <rPh sb="61" eb="68">
      <t>オオサカコウウメタテジギョウ</t>
    </rPh>
    <rPh sb="75" eb="77">
      <t>カイケイ</t>
    </rPh>
    <rPh sb="77" eb="78">
      <t>ナイ</t>
    </rPh>
    <rPh sb="78" eb="80">
      <t>トリヒキ</t>
    </rPh>
    <rPh sb="81" eb="83">
      <t>ショウキョ</t>
    </rPh>
    <rPh sb="97" eb="99">
      <t>テキセツ</t>
    </rPh>
    <rPh sb="100" eb="102">
      <t>ケイエイ</t>
    </rPh>
    <rPh sb="102" eb="104">
      <t>セイセキ</t>
    </rPh>
    <rPh sb="105" eb="106">
      <t>アラワ</t>
    </rPh>
    <rPh sb="110" eb="112">
      <t>ジギョウ</t>
    </rPh>
    <rPh sb="112" eb="113">
      <t>ベツ</t>
    </rPh>
    <rPh sb="114" eb="116">
      <t>ケイエイ</t>
    </rPh>
    <rPh sb="116" eb="118">
      <t>セイセキ</t>
    </rPh>
    <rPh sb="124" eb="132">
      <t>カイケイナイトリヒキショウキョマエ</t>
    </rPh>
    <rPh sb="133" eb="134">
      <t>アタイ</t>
    </rPh>
    <rPh sb="137" eb="139">
      <t>ヒョウキ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</si>
</sst>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0_ "/>
    <numFmt numFmtId="177" formatCode="0.0_ "/>
    <numFmt numFmtId="178" formatCode="#,##0;&quot;△ &quot;#,##0"/>
    <numFmt numFmtId="179" formatCode="#,##0;&quot;▲ &quot;#,##0"/>
    <numFmt numFmtId="180" formatCode="0.0;&quot;▲ &quot;0.0"/>
    <numFmt numFmtId="181" formatCode="0.0;&quot;△ &quot;0.0"/>
    <numFmt numFmtId="182" formatCode="#,##0.0;&quot;△ &quot;#,##0.0"/>
    <numFmt numFmtId="183" formatCode="####\ \ \ \ \ \ \ ####\ \ \ \ \ \ ###0_ ;####\ \ \ \ \ \ \ ####\ \ \ \ \ \ ###0_ "/>
    <numFmt numFmtId="184" formatCode="####&quot; 　 &quot;####&quot; 　 &quot;###0\ ;&quot;△ &quot;####&quot;  　&quot;####&quot;  　&quot;###0\ "/>
    <numFmt numFmtId="185" formatCode="####&quot;  　&quot;####&quot; 　 &quot;###0\ ;&quot;△ &quot;####&quot;  　&quot;####&quot;  　&quot;###0\ "/>
    <numFmt numFmtId="186" formatCode="####&quot;  　&quot;####&quot;　 　 &quot;###0\ ;&quot;△ &quot;####&quot;  　&quot;####&quot;  　　&quot;###0\ "/>
    <numFmt numFmtId="187" formatCode="####&quot;  　&quot;####&quot; 　　 &quot;###0\ ;&quot;△ &quot;####&quot;  　　&quot;####&quot;  　&quot;###0\ "/>
    <numFmt numFmtId="188" formatCode="####&quot;  　&quot;####&quot; 　　 &quot;###0\ ;&quot;△ &quot;####&quot;  　&quot;####&quot;  　　&quot;###0\ "/>
    <numFmt numFmtId="189" formatCode="0_ "/>
    <numFmt numFmtId="190" formatCode="####&quot; 　&quot;####&quot; 　&quot;###0\ ;&quot;△ &quot;####&quot; 　&quot;####&quot; 　&quot;###0\ "/>
    <numFmt numFmtId="191" formatCode="####&quot;  　&quot;####&quot; 　　 &quot;###0\ ;&quot; &quot;####&quot;  　&quot;####&quot;  　　&quot;###0\ "/>
    <numFmt numFmtId="192" formatCode="0.0"/>
    <numFmt numFmtId="193" formatCode="[&lt;=999]000;[&lt;=9999]000\-00;000\-0000"/>
  </numFmts>
  <fonts count="28" x14ac:knownFonts="1">
    <font>
      <sz val="11"/>
      <name val="ＭＳ Ｐゴシック"/>
      <family val="3"/>
      <charset val="128"/>
    </font>
    <font>
      <sz val="6"/>
      <name val="ＭＳ Ｐゴシック"/>
      <family val="3"/>
      <charset val="128"/>
    </font>
    <font>
      <sz val="9"/>
      <color indexed="81"/>
      <name val="ＭＳ Ｐゴシック"/>
      <family val="3"/>
      <charset val="128"/>
    </font>
    <font>
      <sz val="11"/>
      <name val="ＭＳ Ｐゴシック"/>
      <family val="3"/>
      <charset val="128"/>
    </font>
    <font>
      <b/>
      <sz val="9"/>
      <color indexed="81"/>
      <name val="ＭＳ Ｐゴシック"/>
      <family val="3"/>
      <charset val="128"/>
    </font>
    <font>
      <u val="double"/>
      <vertAlign val="superscript"/>
      <sz val="36"/>
      <color theme="1"/>
      <name val="ＭＳ Ｐ明朝"/>
      <family val="1"/>
      <charset val="128"/>
    </font>
    <font>
      <sz val="12"/>
      <color theme="1"/>
      <name val="ＭＳ Ｐ明朝"/>
      <family val="1"/>
      <charset val="128"/>
    </font>
    <font>
      <sz val="22"/>
      <color theme="1"/>
      <name val="ＭＳ Ｐ明朝"/>
      <family val="1"/>
      <charset val="128"/>
    </font>
    <font>
      <sz val="11"/>
      <color theme="1"/>
      <name val="ＭＳ Ｐ明朝"/>
      <family val="1"/>
      <charset val="128"/>
    </font>
    <font>
      <sz val="26"/>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14"/>
      <color theme="1"/>
      <name val="ＭＳ Ｐ明朝"/>
      <family val="1"/>
      <charset val="128"/>
    </font>
    <font>
      <sz val="13"/>
      <color theme="1"/>
      <name val="ＭＳ Ｐ明朝"/>
      <family val="1"/>
      <charset val="128"/>
    </font>
    <font>
      <sz val="11"/>
      <color theme="1"/>
      <name val="ＭＳ Ｐゴシック"/>
      <family val="3"/>
      <charset val="128"/>
    </font>
    <font>
      <u val="double"/>
      <vertAlign val="superscript"/>
      <sz val="28"/>
      <color theme="1"/>
      <name val="ＭＳ Ｐ明朝"/>
      <family val="1"/>
      <charset val="128"/>
    </font>
    <font>
      <sz val="12"/>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color theme="0"/>
      <name val="ＭＳ Ｐ明朝"/>
      <family val="1"/>
      <charset val="128"/>
    </font>
    <font>
      <sz val="10"/>
      <name val="ＭＳ Ｐ明朝"/>
      <family val="1"/>
      <charset val="128"/>
    </font>
    <font>
      <sz val="9"/>
      <name val="ＭＳ Ｐ明朝"/>
      <family val="1"/>
      <charset val="128"/>
    </font>
    <font>
      <sz val="13"/>
      <color rgb="FF0000CC"/>
      <name val="ＭＳ Ｐ明朝"/>
      <family val="1"/>
      <charset val="128"/>
    </font>
    <font>
      <sz val="9"/>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diagonalDown="1">
      <left/>
      <right style="thin">
        <color indexed="64"/>
      </right>
      <top/>
      <bottom style="thin">
        <color indexed="64"/>
      </bottom>
      <diagonal style="thin">
        <color indexed="64"/>
      </diagonal>
    </border>
  </borders>
  <cellStyleXfs count="3">
    <xf numFmtId="0" fontId="0" fillId="0" borderId="0"/>
    <xf numFmtId="38" fontId="3" fillId="0" borderId="0" applyFont="0" applyFill="0" applyBorder="0" applyAlignment="0" applyProtection="0"/>
    <xf numFmtId="0" fontId="3" fillId="0" borderId="0">
      <alignment vertical="center"/>
    </xf>
  </cellStyleXfs>
  <cellXfs count="790">
    <xf numFmtId="0" fontId="0" fillId="0" borderId="0" xfId="0"/>
    <xf numFmtId="0" fontId="5" fillId="0" borderId="0" xfId="0" applyFont="1" applyFill="1" applyAlignment="1">
      <alignment horizontal="center"/>
    </xf>
    <xf numFmtId="0" fontId="6" fillId="0" borderId="0" xfId="0" applyFont="1" applyFill="1"/>
    <xf numFmtId="0" fontId="7" fillId="0" borderId="0" xfId="0" applyFont="1" applyFill="1"/>
    <xf numFmtId="0" fontId="6" fillId="0" borderId="1" xfId="0" applyFont="1" applyFill="1" applyBorder="1"/>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xf numFmtId="0" fontId="8" fillId="0" borderId="0" xfId="0" applyFont="1" applyFill="1" applyBorder="1" applyAlignment="1">
      <alignment horizontal="center" vertical="center"/>
    </xf>
    <xf numFmtId="0" fontId="6" fillId="0" borderId="4" xfId="0" applyFont="1" applyFill="1" applyBorder="1" applyAlignment="1">
      <alignment horizontal="right" vertical="center"/>
    </xf>
    <xf numFmtId="0" fontId="6" fillId="0" borderId="7" xfId="0" applyFont="1" applyFill="1" applyBorder="1" applyAlignment="1"/>
    <xf numFmtId="0" fontId="6" fillId="0" borderId="1" xfId="0" applyFont="1" applyFill="1" applyBorder="1" applyAlignment="1">
      <alignment horizontal="distributed" vertical="center"/>
    </xf>
    <xf numFmtId="49" fontId="6" fillId="0" borderId="6" xfId="0" applyNumberFormat="1"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49" fontId="6" fillId="0" borderId="35" xfId="0" applyNumberFormat="1"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49" fontId="6" fillId="0" borderId="38" xfId="0" applyNumberFormat="1" applyFont="1" applyFill="1" applyBorder="1" applyAlignment="1">
      <alignment horizontal="center" vertical="center"/>
    </xf>
    <xf numFmtId="0" fontId="8" fillId="0" borderId="3" xfId="0" applyFont="1" applyFill="1" applyBorder="1" applyAlignment="1">
      <alignment horizontal="distributed"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49" fontId="6" fillId="0" borderId="42"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49" fontId="6" fillId="0" borderId="45" xfId="0" applyNumberFormat="1" applyFont="1" applyFill="1" applyBorder="1" applyAlignment="1">
      <alignment horizontal="center" vertical="center"/>
    </xf>
    <xf numFmtId="0" fontId="6" fillId="0" borderId="47" xfId="0" applyFont="1" applyFill="1" applyBorder="1" applyAlignment="1">
      <alignment horizontal="center" vertical="center"/>
    </xf>
    <xf numFmtId="0" fontId="6" fillId="0" borderId="48" xfId="0" applyFont="1" applyFill="1" applyBorder="1" applyAlignment="1">
      <alignment horizontal="center" vertical="center"/>
    </xf>
    <xf numFmtId="49" fontId="8" fillId="0" borderId="49" xfId="0" applyNumberFormat="1" applyFont="1" applyFill="1" applyBorder="1" applyAlignment="1">
      <alignment horizontal="center" vertical="center"/>
    </xf>
    <xf numFmtId="49" fontId="8" fillId="0" borderId="6" xfId="0" applyNumberFormat="1" applyFont="1" applyFill="1" applyBorder="1" applyAlignment="1">
      <alignment horizontal="center" vertical="center"/>
    </xf>
    <xf numFmtId="49" fontId="8" fillId="0" borderId="35"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0" fontId="6" fillId="0" borderId="46" xfId="0" applyFont="1" applyFill="1" applyBorder="1" applyAlignment="1">
      <alignment horizontal="center" vertical="center"/>
    </xf>
    <xf numFmtId="0" fontId="6" fillId="0" borderId="50" xfId="0" applyFont="1" applyFill="1" applyBorder="1" applyAlignment="1">
      <alignment horizontal="center" vertical="center"/>
    </xf>
    <xf numFmtId="49" fontId="8" fillId="0" borderId="51" xfId="0" applyNumberFormat="1" applyFont="1" applyFill="1" applyBorder="1" applyAlignment="1">
      <alignment horizontal="center" vertical="center"/>
    </xf>
    <xf numFmtId="49"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xf>
    <xf numFmtId="49" fontId="6" fillId="0" borderId="52" xfId="0" applyNumberFormat="1" applyFont="1" applyFill="1" applyBorder="1" applyAlignment="1">
      <alignment horizontal="center" vertical="center"/>
    </xf>
    <xf numFmtId="49" fontId="8" fillId="0" borderId="45" xfId="0" applyNumberFormat="1" applyFont="1" applyFill="1" applyBorder="1" applyAlignment="1">
      <alignment horizontal="center" vertical="center"/>
    </xf>
    <xf numFmtId="0" fontId="6" fillId="0" borderId="1" xfId="0" applyFont="1" applyFill="1" applyBorder="1" applyAlignment="1"/>
    <xf numFmtId="0" fontId="6" fillId="0" borderId="39" xfId="0" applyFont="1" applyFill="1" applyBorder="1" applyAlignment="1">
      <alignment horizontal="center" vertical="center"/>
    </xf>
    <xf numFmtId="0" fontId="6" fillId="0" borderId="53" xfId="0" applyFont="1" applyFill="1" applyBorder="1" applyAlignment="1">
      <alignment horizontal="center" vertical="center"/>
    </xf>
    <xf numFmtId="49" fontId="8" fillId="0" borderId="52" xfId="0" applyNumberFormat="1" applyFont="1" applyFill="1" applyBorder="1" applyAlignment="1">
      <alignment horizontal="center" vertical="center"/>
    </xf>
    <xf numFmtId="0" fontId="6" fillId="0" borderId="8" xfId="0" applyFont="1" applyFill="1" applyBorder="1" applyAlignment="1">
      <alignment horizontal="righ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49" fontId="8" fillId="0" borderId="28"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8" fillId="0" borderId="16"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49" fontId="8" fillId="0" borderId="11" xfId="0" applyNumberFormat="1"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49" fontId="8" fillId="0" borderId="14" xfId="0" applyNumberFormat="1" applyFont="1" applyFill="1" applyBorder="1" applyAlignment="1">
      <alignment horizontal="center" vertical="center"/>
    </xf>
    <xf numFmtId="176" fontId="6" fillId="0" borderId="0" xfId="0" applyNumberFormat="1" applyFont="1" applyFill="1" applyBorder="1" applyAlignment="1">
      <alignment vertical="center"/>
    </xf>
    <xf numFmtId="0" fontId="8" fillId="0" borderId="8" xfId="0" applyFont="1" applyFill="1" applyBorder="1" applyAlignment="1">
      <alignment horizontal="center" vertical="center"/>
    </xf>
    <xf numFmtId="176" fontId="6" fillId="0" borderId="0" xfId="0" applyNumberFormat="1" applyFont="1" applyFill="1" applyBorder="1" applyAlignment="1">
      <alignment horizontal="center" vertical="center"/>
    </xf>
    <xf numFmtId="176" fontId="8" fillId="0" borderId="5" xfId="0" applyNumberFormat="1" applyFont="1" applyFill="1" applyBorder="1" applyAlignment="1">
      <alignment vertical="center"/>
    </xf>
    <xf numFmtId="0" fontId="6" fillId="0" borderId="15" xfId="0" applyFont="1" applyFill="1" applyBorder="1" applyAlignment="1"/>
    <xf numFmtId="0" fontId="6" fillId="0" borderId="3" xfId="0" applyFont="1" applyFill="1" applyBorder="1" applyAlignment="1"/>
    <xf numFmtId="49" fontId="8" fillId="0" borderId="3" xfId="0" applyNumberFormat="1" applyFont="1" applyFill="1" applyBorder="1" applyAlignment="1">
      <alignment horizontal="center" vertical="center"/>
    </xf>
    <xf numFmtId="0" fontId="6" fillId="0" borderId="0" xfId="0" applyFont="1" applyFill="1" applyBorder="1"/>
    <xf numFmtId="49" fontId="6" fillId="0" borderId="0" xfId="0" applyNumberFormat="1" applyFont="1" applyFill="1" applyAlignment="1">
      <alignment vertical="center"/>
    </xf>
    <xf numFmtId="0" fontId="6" fillId="0" borderId="0" xfId="0" applyFont="1" applyFill="1" applyAlignment="1">
      <alignment vertical="center"/>
    </xf>
    <xf numFmtId="49"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0" borderId="2" xfId="0" applyFont="1" applyFill="1" applyBorder="1" applyAlignment="1">
      <alignment vertical="center"/>
    </xf>
    <xf numFmtId="49" fontId="6" fillId="0" borderId="3"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left" vertical="center"/>
    </xf>
    <xf numFmtId="0" fontId="6" fillId="0" borderId="7" xfId="0" applyFont="1" applyFill="1" applyBorder="1" applyAlignment="1">
      <alignment vertical="center"/>
    </xf>
    <xf numFmtId="0" fontId="6" fillId="0" borderId="46" xfId="0" applyFont="1" applyFill="1" applyBorder="1" applyAlignment="1">
      <alignment horizontal="left" vertical="center"/>
    </xf>
    <xf numFmtId="0" fontId="6" fillId="0" borderId="54" xfId="0" applyFont="1" applyFill="1" applyBorder="1" applyAlignment="1">
      <alignment vertical="center"/>
    </xf>
    <xf numFmtId="0" fontId="6" fillId="0" borderId="55" xfId="0" applyFont="1" applyFill="1" applyBorder="1" applyAlignment="1">
      <alignment horizontal="left"/>
    </xf>
    <xf numFmtId="0" fontId="6" fillId="0" borderId="55" xfId="0" applyFont="1" applyFill="1" applyBorder="1" applyAlignment="1">
      <alignment horizontal="center" vertical="center"/>
    </xf>
    <xf numFmtId="0" fontId="6" fillId="0" borderId="0" xfId="0" applyFont="1" applyFill="1" applyBorder="1" applyAlignment="1">
      <alignment horizontal="left"/>
    </xf>
    <xf numFmtId="0" fontId="6" fillId="0" borderId="43" xfId="0" applyFont="1" applyFill="1" applyBorder="1" applyAlignment="1">
      <alignment horizontal="left" vertical="center"/>
    </xf>
    <xf numFmtId="0" fontId="6" fillId="0" borderId="40" xfId="0" applyFont="1" applyFill="1" applyBorder="1" applyAlignment="1">
      <alignment horizontal="left" vertical="center"/>
    </xf>
    <xf numFmtId="0" fontId="6" fillId="0" borderId="42" xfId="0" applyFont="1" applyFill="1" applyBorder="1" applyAlignment="1">
      <alignment horizontal="distributed" vertical="center"/>
    </xf>
    <xf numFmtId="0" fontId="6" fillId="0" borderId="7" xfId="0" applyFont="1" applyFill="1" applyBorder="1" applyAlignment="1">
      <alignment horizontal="center"/>
    </xf>
    <xf numFmtId="189" fontId="6" fillId="0" borderId="0" xfId="0" applyNumberFormat="1" applyFont="1" applyFill="1" applyBorder="1" applyAlignment="1">
      <alignment horizontal="right" vertical="center"/>
    </xf>
    <xf numFmtId="189" fontId="6" fillId="0" borderId="8" xfId="0" applyNumberFormat="1" applyFont="1" applyFill="1" applyBorder="1" applyAlignment="1">
      <alignment horizontal="right" vertical="center"/>
    </xf>
    <xf numFmtId="0" fontId="6" fillId="0" borderId="0" xfId="0" applyFont="1" applyFill="1" applyBorder="1" applyAlignment="1"/>
    <xf numFmtId="0" fontId="6" fillId="0" borderId="46" xfId="0" applyFont="1" applyFill="1" applyBorder="1" applyAlignment="1">
      <alignment horizontal="left"/>
    </xf>
    <xf numFmtId="188" fontId="6" fillId="0" borderId="54" xfId="0" applyNumberFormat="1" applyFont="1" applyFill="1" applyBorder="1" applyAlignment="1">
      <alignment vertical="center"/>
    </xf>
    <xf numFmtId="188" fontId="6" fillId="0" borderId="1" xfId="0" applyNumberFormat="1" applyFont="1" applyFill="1" applyBorder="1" applyAlignment="1">
      <alignment vertical="center"/>
    </xf>
    <xf numFmtId="188" fontId="6" fillId="0" borderId="2" xfId="0" applyNumberFormat="1" applyFont="1" applyFill="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horizontal="distributed"/>
    </xf>
    <xf numFmtId="0" fontId="6" fillId="0" borderId="40" xfId="0" applyFont="1" applyFill="1" applyBorder="1" applyAlignment="1">
      <alignment vertical="center"/>
    </xf>
    <xf numFmtId="0" fontId="6" fillId="0" borderId="50" xfId="0" applyFont="1" applyFill="1" applyBorder="1" applyAlignment="1">
      <alignment vertical="center"/>
    </xf>
    <xf numFmtId="0" fontId="6" fillId="0" borderId="42" xfId="0" applyFont="1" applyFill="1" applyBorder="1" applyAlignment="1">
      <alignment vertical="center"/>
    </xf>
    <xf numFmtId="185" fontId="6" fillId="0" borderId="7" xfId="0" applyNumberFormat="1" applyFont="1" applyFill="1" applyBorder="1" applyAlignment="1">
      <alignment vertical="center"/>
    </xf>
    <xf numFmtId="185" fontId="6" fillId="0" borderId="0" xfId="0" applyNumberFormat="1" applyFont="1" applyFill="1" applyBorder="1" applyAlignment="1">
      <alignment vertical="center"/>
    </xf>
    <xf numFmtId="185" fontId="6" fillId="0" borderId="8" xfId="0" applyNumberFormat="1" applyFont="1" applyFill="1" applyBorder="1" applyAlignment="1">
      <alignment vertical="center"/>
    </xf>
    <xf numFmtId="189" fontId="6" fillId="0" borderId="8" xfId="0" quotePrefix="1" applyNumberFormat="1" applyFont="1" applyFill="1" applyBorder="1" applyAlignment="1">
      <alignment horizontal="right" vertical="center"/>
    </xf>
    <xf numFmtId="0" fontId="6" fillId="0" borderId="0" xfId="0" applyFont="1" applyFill="1" applyBorder="1" applyAlignment="1">
      <alignment vertical="center" wrapText="1"/>
    </xf>
    <xf numFmtId="0" fontId="6" fillId="0" borderId="46" xfId="0" applyFont="1" applyFill="1" applyBorder="1" applyAlignment="1">
      <alignment vertical="center" wrapText="1"/>
    </xf>
    <xf numFmtId="0" fontId="6" fillId="0" borderId="1" xfId="0" applyFont="1" applyFill="1" applyBorder="1" applyAlignment="1">
      <alignment vertic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8" fillId="0" borderId="17"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49" fontId="6" fillId="0" borderId="16"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8" fillId="0" borderId="0" xfId="0" applyFont="1" applyFill="1" applyBorder="1" applyAlignment="1"/>
    <xf numFmtId="0" fontId="8" fillId="0" borderId="0" xfId="0" applyFont="1" applyFill="1" applyAlignment="1"/>
    <xf numFmtId="0" fontId="8" fillId="0" borderId="0" xfId="0" applyFont="1" applyFill="1" applyBorder="1" applyAlignment="1">
      <alignment horizontal="distributed"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distributed" vertical="center"/>
    </xf>
    <xf numFmtId="178" fontId="8" fillId="0" borderId="0" xfId="0" applyNumberFormat="1" applyFont="1" applyFill="1" applyBorder="1" applyAlignment="1">
      <alignment vertical="center"/>
    </xf>
    <xf numFmtId="0" fontId="10" fillId="0" borderId="0" xfId="0" applyFont="1" applyFill="1" applyBorder="1" applyAlignment="1">
      <alignment horizontal="left" vertical="center"/>
    </xf>
    <xf numFmtId="179" fontId="8" fillId="0" borderId="0" xfId="0" applyNumberFormat="1" applyFont="1" applyFill="1" applyBorder="1" applyAlignment="1">
      <alignment vertical="center"/>
    </xf>
    <xf numFmtId="180" fontId="8" fillId="0" borderId="0" xfId="0" applyNumberFormat="1" applyFont="1" applyFill="1" applyBorder="1" applyAlignment="1">
      <alignment vertical="center"/>
    </xf>
    <xf numFmtId="0" fontId="6" fillId="0" borderId="0" xfId="0" applyFont="1" applyFill="1" applyBorder="1" applyAlignment="1">
      <alignment horizontal="center" vertical="center" textRotation="255"/>
    </xf>
    <xf numFmtId="49" fontId="8" fillId="0" borderId="0" xfId="0" applyNumberFormat="1" applyFont="1" applyFill="1" applyAlignment="1">
      <alignment horizontal="left"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17" xfId="0" applyFont="1" applyFill="1" applyBorder="1" applyAlignment="1">
      <alignment horizontal="left" vertical="center"/>
    </xf>
    <xf numFmtId="0" fontId="11" fillId="0" borderId="16" xfId="0" applyFont="1" applyFill="1" applyBorder="1" applyAlignment="1">
      <alignment horizontal="left"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11" fillId="0" borderId="17" xfId="0" applyNumberFormat="1" applyFont="1" applyFill="1" applyBorder="1" applyAlignment="1">
      <alignment horizontal="left" vertical="center"/>
    </xf>
    <xf numFmtId="0" fontId="8" fillId="0" borderId="3" xfId="0" applyFont="1" applyFill="1" applyBorder="1" applyAlignment="1">
      <alignment horizontal="distributed"/>
    </xf>
    <xf numFmtId="176" fontId="8" fillId="0" borderId="0" xfId="0" applyNumberFormat="1" applyFont="1" applyFill="1" applyAlignment="1">
      <alignment vertical="center"/>
    </xf>
    <xf numFmtId="0" fontId="16" fillId="0" borderId="0" xfId="0" applyFont="1"/>
    <xf numFmtId="178" fontId="11" fillId="0" borderId="0" xfId="1" applyNumberFormat="1" applyFont="1" applyFill="1" applyAlignment="1">
      <alignment vertical="center"/>
    </xf>
    <xf numFmtId="178" fontId="11" fillId="0" borderId="0" xfId="1" applyNumberFormat="1" applyFont="1" applyFill="1" applyAlignment="1">
      <alignment horizontal="right" vertical="center"/>
    </xf>
    <xf numFmtId="178" fontId="11" fillId="0" borderId="18" xfId="1" applyNumberFormat="1" applyFont="1" applyFill="1" applyBorder="1" applyAlignment="1">
      <alignment horizontal="distributed" vertical="center"/>
    </xf>
    <xf numFmtId="178" fontId="11" fillId="0" borderId="0" xfId="1" applyNumberFormat="1" applyFont="1" applyFill="1"/>
    <xf numFmtId="178" fontId="10" fillId="0" borderId="18" xfId="1" applyNumberFormat="1" applyFont="1" applyFill="1" applyBorder="1" applyAlignment="1">
      <alignment horizontal="distributed" vertical="center" shrinkToFit="1"/>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horizontal="center" vertical="center" textRotation="255"/>
    </xf>
    <xf numFmtId="0" fontId="8" fillId="0" borderId="8" xfId="0" applyFont="1" applyFill="1" applyBorder="1" applyAlignment="1">
      <alignment vertical="center"/>
    </xf>
    <xf numFmtId="0" fontId="8" fillId="0" borderId="0" xfId="0" applyFont="1" applyFill="1" applyBorder="1" applyAlignment="1">
      <alignment horizontal="left" vertical="center"/>
    </xf>
    <xf numFmtId="0" fontId="17" fillId="0" borderId="0" xfId="0" applyFont="1" applyFill="1" applyAlignment="1">
      <alignment horizontal="center" vertical="center"/>
    </xf>
    <xf numFmtId="0" fontId="6" fillId="0" borderId="0" xfId="0" applyFont="1" applyFill="1" applyAlignment="1">
      <alignment horizontal="distributed"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184" fontId="6" fillId="0" borderId="7" xfId="0" applyNumberFormat="1" applyFont="1" applyFill="1" applyBorder="1" applyAlignment="1">
      <alignment vertical="center"/>
    </xf>
    <xf numFmtId="0" fontId="6" fillId="0" borderId="0" xfId="0" applyFont="1" applyFill="1" applyBorder="1" applyAlignment="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18" fillId="0" borderId="0" xfId="0" applyFont="1" applyFill="1" applyAlignment="1">
      <alignment vertical="center"/>
    </xf>
    <xf numFmtId="0" fontId="19" fillId="0" borderId="0" xfId="0" applyFont="1" applyFill="1" applyAlignment="1">
      <alignment vertical="center"/>
    </xf>
    <xf numFmtId="178" fontId="19" fillId="0" borderId="15" xfId="0" applyNumberFormat="1" applyFont="1" applyFill="1" applyBorder="1" applyAlignment="1">
      <alignment vertical="center"/>
    </xf>
    <xf numFmtId="178" fontId="19" fillId="0" borderId="5" xfId="0" applyNumberFormat="1" applyFont="1" applyFill="1" applyBorder="1" applyAlignment="1">
      <alignment vertical="center"/>
    </xf>
    <xf numFmtId="177" fontId="19" fillId="0" borderId="5" xfId="0" applyNumberFormat="1" applyFont="1" applyFill="1" applyBorder="1" applyAlignment="1">
      <alignment vertical="center"/>
    </xf>
    <xf numFmtId="0" fontId="19" fillId="0" borderId="3" xfId="0" applyFont="1" applyFill="1" applyBorder="1" applyAlignment="1">
      <alignment horizontal="center" vertical="center"/>
    </xf>
    <xf numFmtId="0" fontId="19" fillId="0" borderId="0" xfId="0" applyFont="1" applyFill="1" applyBorder="1" applyAlignment="1">
      <alignment vertical="center"/>
    </xf>
    <xf numFmtId="0" fontId="6" fillId="0" borderId="51" xfId="0" applyFont="1" applyFill="1" applyBorder="1" applyAlignment="1">
      <alignment horizontal="left" vertical="center"/>
    </xf>
    <xf numFmtId="0" fontId="22" fillId="0" borderId="0" xfId="0" applyFont="1" applyFill="1" applyBorder="1" applyAlignment="1"/>
    <xf numFmtId="0" fontId="22" fillId="0" borderId="0" xfId="0" applyFont="1" applyFill="1" applyBorder="1" applyAlignment="1">
      <alignment horizontal="left"/>
    </xf>
    <xf numFmtId="0" fontId="6" fillId="0" borderId="43" xfId="0" applyFont="1" applyFill="1" applyBorder="1" applyAlignment="1">
      <alignment vertical="center"/>
    </xf>
    <xf numFmtId="178" fontId="23" fillId="0" borderId="18" xfId="1" applyNumberFormat="1" applyFont="1" applyFill="1" applyBorder="1" applyAlignment="1">
      <alignment horizontal="distributed" vertical="center"/>
    </xf>
    <xf numFmtId="178" fontId="24" fillId="0" borderId="18" xfId="1" applyNumberFormat="1" applyFont="1" applyFill="1" applyBorder="1" applyAlignment="1">
      <alignment horizontal="distributed" vertical="center" shrinkToFit="1"/>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8" fillId="0" borderId="17" xfId="0" applyFont="1" applyFill="1" applyBorder="1" applyAlignment="1">
      <alignment horizontal="distributed" vertical="center"/>
    </xf>
    <xf numFmtId="0" fontId="8" fillId="0" borderId="5" xfId="0" applyFont="1" applyFill="1" applyBorder="1" applyAlignment="1">
      <alignment horizontal="distributed" vertical="center"/>
    </xf>
    <xf numFmtId="0" fontId="14" fillId="2" borderId="0" xfId="0" applyFont="1" applyFill="1" applyBorder="1" applyAlignment="1">
      <alignment horizontal="left" vertical="distributed"/>
    </xf>
    <xf numFmtId="0" fontId="8" fillId="0" borderId="8" xfId="0" applyFont="1" applyFill="1" applyBorder="1" applyAlignment="1">
      <alignment horizontal="distributed" vertical="center"/>
    </xf>
    <xf numFmtId="0" fontId="8" fillId="0" borderId="6" xfId="0" applyFont="1" applyFill="1" applyBorder="1" applyAlignment="1">
      <alignment horizontal="distributed" vertical="center"/>
    </xf>
    <xf numFmtId="0" fontId="8" fillId="0" borderId="16" xfId="0" applyFont="1" applyFill="1" applyBorder="1" applyAlignment="1">
      <alignment horizontal="distributed" vertical="center"/>
    </xf>
    <xf numFmtId="0" fontId="8" fillId="0" borderId="7" xfId="0" applyFont="1" applyFill="1" applyBorder="1" applyAlignment="1">
      <alignment vertical="center"/>
    </xf>
    <xf numFmtId="0" fontId="6" fillId="0" borderId="0" xfId="0" applyFont="1" applyFill="1" applyBorder="1" applyAlignment="1">
      <alignment vertical="center"/>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center" wrapText="1"/>
    </xf>
    <xf numFmtId="0" fontId="14" fillId="0" borderId="0" xfId="0" applyFont="1" applyFill="1" applyBorder="1" applyAlignment="1">
      <alignment horizontal="left" vertical="distributed"/>
    </xf>
    <xf numFmtId="0" fontId="11" fillId="0" borderId="0" xfId="0" applyFont="1" applyFill="1" applyBorder="1" applyAlignment="1">
      <alignment horizontal="distributed" vertical="center"/>
    </xf>
    <xf numFmtId="178" fontId="15" fillId="0" borderId="13" xfId="0" applyNumberFormat="1"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19" fillId="0" borderId="0" xfId="0" applyFont="1" applyFill="1" applyAlignment="1">
      <alignment horizontal="distributed"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178" fontId="11" fillId="0" borderId="18"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23" fillId="0" borderId="18" xfId="1" applyNumberFormat="1" applyFont="1" applyFill="1" applyBorder="1" applyAlignment="1">
      <alignment vertical="center"/>
    </xf>
    <xf numFmtId="0" fontId="8" fillId="0" borderId="0" xfId="0" applyFont="1" applyFill="1" applyAlignment="1">
      <alignment vertical="center"/>
    </xf>
    <xf numFmtId="0" fontId="19" fillId="0" borderId="17" xfId="0" applyFont="1" applyFill="1" applyBorder="1" applyAlignment="1">
      <alignment horizontal="center" vertical="center"/>
    </xf>
    <xf numFmtId="177" fontId="19" fillId="0" borderId="18" xfId="0" applyNumberFormat="1" applyFont="1" applyFill="1" applyBorder="1" applyAlignment="1">
      <alignment vertical="center"/>
    </xf>
    <xf numFmtId="0" fontId="19" fillId="0" borderId="2"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6" xfId="0" applyFont="1" applyFill="1" applyBorder="1" applyAlignment="1">
      <alignment horizontal="center" vertical="center"/>
    </xf>
    <xf numFmtId="0" fontId="18" fillId="0" borderId="0" xfId="0" applyFont="1" applyFill="1" applyAlignment="1">
      <alignment horizontal="distributed" vertical="center"/>
    </xf>
    <xf numFmtId="0" fontId="19" fillId="0" borderId="18" xfId="0" applyFont="1" applyFill="1" applyBorder="1" applyAlignment="1">
      <alignment horizontal="center" vertical="center"/>
    </xf>
    <xf numFmtId="0" fontId="19" fillId="0" borderId="5" xfId="0" applyFont="1" applyFill="1" applyBorder="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6" fillId="0" borderId="7" xfId="0" applyFont="1" applyFill="1" applyBorder="1" applyAlignment="1">
      <alignment horizontal="distributed" vertical="center"/>
    </xf>
    <xf numFmtId="0" fontId="6" fillId="0" borderId="5" xfId="0" applyFont="1" applyFill="1" applyBorder="1" applyAlignment="1">
      <alignment vertical="center" wrapText="1"/>
    </xf>
    <xf numFmtId="0" fontId="6" fillId="0" borderId="55" xfId="0" applyFont="1" applyFill="1" applyBorder="1" applyAlignment="1"/>
    <xf numFmtId="178" fontId="15" fillId="0" borderId="20" xfId="0" applyNumberFormat="1" applyFont="1" applyFill="1" applyBorder="1" applyAlignment="1">
      <alignment vertical="center"/>
    </xf>
    <xf numFmtId="178" fontId="23" fillId="0" borderId="18" xfId="1" applyNumberFormat="1" applyFont="1" applyFill="1" applyBorder="1" applyAlignment="1">
      <alignment vertical="center"/>
    </xf>
    <xf numFmtId="178" fontId="15" fillId="0" borderId="18" xfId="0" applyNumberFormat="1" applyFont="1" applyFill="1" applyBorder="1" applyAlignment="1">
      <alignment vertical="center"/>
    </xf>
    <xf numFmtId="182" fontId="15" fillId="0" borderId="18" xfId="0" applyNumberFormat="1" applyFont="1" applyFill="1" applyBorder="1" applyAlignment="1">
      <alignment horizontal="right" vertical="center"/>
    </xf>
    <xf numFmtId="178" fontId="15" fillId="0" borderId="21" xfId="0" applyNumberFormat="1" applyFont="1" applyFill="1" applyBorder="1" applyAlignment="1">
      <alignment vertical="center"/>
    </xf>
    <xf numFmtId="182" fontId="15" fillId="0" borderId="21" xfId="0" applyNumberFormat="1" applyFont="1" applyFill="1" applyBorder="1" applyAlignment="1">
      <alignment horizontal="right" vertical="center"/>
    </xf>
    <xf numFmtId="182" fontId="15" fillId="0" borderId="20" xfId="0" applyNumberFormat="1" applyFont="1" applyFill="1" applyBorder="1" applyAlignment="1">
      <alignment horizontal="right" vertical="center"/>
    </xf>
    <xf numFmtId="178" fontId="15" fillId="0" borderId="19" xfId="0" applyNumberFormat="1" applyFont="1" applyFill="1" applyBorder="1" applyAlignment="1">
      <alignment vertical="center"/>
    </xf>
    <xf numFmtId="182" fontId="15" fillId="0" borderId="19" xfId="0" applyNumberFormat="1" applyFont="1" applyFill="1" applyBorder="1" applyAlignment="1">
      <alignment horizontal="right" vertical="center"/>
    </xf>
    <xf numFmtId="0" fontId="8" fillId="0" borderId="19" xfId="0" applyFont="1" applyFill="1" applyBorder="1" applyAlignment="1">
      <alignment horizontal="distributed" vertical="center"/>
    </xf>
    <xf numFmtId="0" fontId="8" fillId="0" borderId="21" xfId="0" applyFont="1" applyFill="1" applyBorder="1" applyAlignment="1">
      <alignment horizontal="distributed" vertical="center"/>
    </xf>
    <xf numFmtId="0" fontId="8" fillId="0" borderId="20" xfId="0" applyFont="1" applyFill="1" applyBorder="1" applyAlignment="1">
      <alignment horizontal="distributed" vertical="center"/>
    </xf>
    <xf numFmtId="0" fontId="8" fillId="0" borderId="64" xfId="0" applyFont="1" applyFill="1" applyBorder="1" applyAlignment="1">
      <alignment horizontal="distributed"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8" fillId="0" borderId="8" xfId="0" applyFont="1" applyFill="1" applyBorder="1" applyAlignment="1">
      <alignment vertical="center"/>
    </xf>
    <xf numFmtId="0" fontId="6" fillId="0" borderId="0" xfId="0" applyFont="1" applyFill="1" applyAlignment="1">
      <alignment vertical="center"/>
    </xf>
    <xf numFmtId="0" fontId="8" fillId="0" borderId="0" xfId="0" applyFont="1" applyFill="1" applyAlignment="1">
      <alignment vertical="center" wrapText="1"/>
    </xf>
    <xf numFmtId="0" fontId="6" fillId="0" borderId="3" xfId="0" applyFont="1" applyFill="1" applyBorder="1" applyAlignment="1">
      <alignment horizontal="distributed" vertical="center"/>
    </xf>
    <xf numFmtId="0" fontId="6" fillId="0" borderId="5" xfId="0" applyFont="1" applyFill="1" applyBorder="1" applyAlignment="1">
      <alignment horizontal="left" vertical="center"/>
    </xf>
    <xf numFmtId="0" fontId="6" fillId="0" borderId="3" xfId="0" applyFont="1" applyFill="1" applyBorder="1" applyAlignment="1">
      <alignment horizontal="left" vertical="center"/>
    </xf>
    <xf numFmtId="0" fontId="6" fillId="0" borderId="5"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3" xfId="0" applyFont="1" applyFill="1" applyBorder="1" applyAlignment="1">
      <alignment horizontal="distributed" vertical="center"/>
    </xf>
    <xf numFmtId="0" fontId="6" fillId="0" borderId="46" xfId="0" applyFont="1" applyFill="1" applyBorder="1" applyAlignment="1">
      <alignment horizontal="distributed"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184" fontId="6" fillId="0" borderId="7" xfId="0" applyNumberFormat="1" applyFont="1" applyFill="1" applyBorder="1" applyAlignment="1">
      <alignment horizontal="right" vertical="center"/>
    </xf>
    <xf numFmtId="184" fontId="6" fillId="0" borderId="0"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0" fontId="6" fillId="0" borderId="0" xfId="0" applyFont="1" applyFill="1" applyBorder="1" applyAlignment="1">
      <alignment horizontal="distributed" vertical="center" wrapText="1"/>
    </xf>
    <xf numFmtId="188" fontId="6" fillId="0" borderId="7"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0" fontId="6" fillId="0" borderId="55" xfId="0" applyFont="1" applyFill="1" applyBorder="1" applyAlignment="1">
      <alignment horizontal="distributed" vertical="center"/>
    </xf>
    <xf numFmtId="0" fontId="6" fillId="0" borderId="0" xfId="0" applyFont="1" applyFill="1" applyBorder="1" applyAlignment="1">
      <alignment horizontal="distributed" vertical="center" shrinkToFit="1"/>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0" fontId="6" fillId="0" borderId="3" xfId="0" applyFont="1" applyFill="1" applyBorder="1" applyAlignment="1">
      <alignment vertical="center"/>
    </xf>
    <xf numFmtId="0" fontId="6" fillId="0" borderId="46" xfId="0" applyFont="1" applyFill="1" applyBorder="1" applyAlignment="1">
      <alignment vertical="center"/>
    </xf>
    <xf numFmtId="0" fontId="8" fillId="0" borderId="0" xfId="0" applyFont="1" applyFill="1" applyBorder="1" applyAlignment="1"/>
    <xf numFmtId="0" fontId="6" fillId="0" borderId="55" xfId="0" applyFont="1" applyFill="1" applyBorder="1" applyAlignment="1">
      <alignment horizontal="left" vertical="center"/>
    </xf>
    <xf numFmtId="0" fontId="6" fillId="0" borderId="54" xfId="0" applyFont="1" applyFill="1" applyBorder="1" applyAlignment="1">
      <alignment horizontal="center" vertical="center"/>
    </xf>
    <xf numFmtId="0" fontId="8" fillId="0" borderId="7" xfId="0" applyFont="1" applyFill="1" applyBorder="1" applyAlignment="1">
      <alignment vertical="center"/>
    </xf>
    <xf numFmtId="0" fontId="6" fillId="0" borderId="55" xfId="0" applyFont="1" applyFill="1" applyBorder="1" applyAlignment="1">
      <alignment vertical="center"/>
    </xf>
    <xf numFmtId="0" fontId="6" fillId="0" borderId="8" xfId="0" applyFont="1" applyFill="1" applyBorder="1" applyAlignment="1">
      <alignment vertical="center"/>
    </xf>
    <xf numFmtId="0" fontId="8" fillId="0" borderId="7" xfId="0" applyFont="1" applyFill="1" applyBorder="1" applyAlignment="1"/>
    <xf numFmtId="0" fontId="6" fillId="0" borderId="3" xfId="0" applyFont="1" applyFill="1" applyBorder="1" applyAlignment="1">
      <alignment horizontal="distributed" vertical="center" wrapText="1"/>
    </xf>
    <xf numFmtId="0" fontId="6" fillId="0" borderId="7" xfId="0" applyFont="1" applyFill="1" applyBorder="1" applyAlignment="1">
      <alignment horizontal="center" vertical="center"/>
    </xf>
    <xf numFmtId="0" fontId="8" fillId="0" borderId="8"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184" fontId="8" fillId="0" borderId="8" xfId="0" applyNumberFormat="1" applyFont="1" applyFill="1" applyBorder="1" applyAlignment="1">
      <alignment horizontal="right" vertical="center"/>
    </xf>
    <xf numFmtId="0" fontId="19" fillId="0" borderId="0" xfId="2" applyFont="1" applyFill="1" applyBorder="1" applyAlignment="1">
      <alignment horizontal="left" vertical="center"/>
    </xf>
    <xf numFmtId="0" fontId="6" fillId="0" borderId="45" xfId="0" applyFont="1" applyFill="1" applyBorder="1" applyAlignment="1">
      <alignment horizontal="left" vertical="center"/>
    </xf>
    <xf numFmtId="0" fontId="6" fillId="0" borderId="42"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8" fillId="0" borderId="7"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0" xfId="0" applyFont="1" applyFill="1" applyBorder="1" applyAlignment="1">
      <alignment horizontal="distributed"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8" xfId="0" applyFont="1" applyFill="1" applyBorder="1" applyAlignment="1">
      <alignment vertical="center"/>
    </xf>
    <xf numFmtId="178" fontId="23" fillId="0" borderId="18" xfId="1" applyNumberFormat="1" applyFont="1" applyFill="1" applyBorder="1" applyAlignment="1">
      <alignment vertical="center"/>
    </xf>
    <xf numFmtId="182" fontId="15" fillId="0" borderId="20" xfId="0" applyNumberFormat="1" applyFont="1" applyFill="1" applyBorder="1" applyAlignment="1">
      <alignment vertical="center"/>
    </xf>
    <xf numFmtId="178" fontId="15" fillId="3" borderId="18" xfId="0" applyNumberFormat="1" applyFont="1" applyFill="1" applyBorder="1" applyAlignment="1">
      <alignment vertical="center"/>
    </xf>
    <xf numFmtId="182" fontId="15" fillId="3" borderId="18" xfId="0" applyNumberFormat="1" applyFont="1" applyFill="1" applyBorder="1" applyAlignment="1">
      <alignment horizontal="right" vertical="center"/>
    </xf>
    <xf numFmtId="178" fontId="15" fillId="3" borderId="21" xfId="0" applyNumberFormat="1" applyFont="1" applyFill="1" applyBorder="1" applyAlignment="1">
      <alignment vertical="center"/>
    </xf>
    <xf numFmtId="178" fontId="15" fillId="3" borderId="22" xfId="0" applyNumberFormat="1"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horizontal="distributed" vertical="center"/>
    </xf>
    <xf numFmtId="0" fontId="8" fillId="0" borderId="8" xfId="0" applyFont="1" applyFill="1" applyBorder="1" applyAlignment="1">
      <alignment vertical="center"/>
    </xf>
    <xf numFmtId="0" fontId="6" fillId="0" borderId="46" xfId="0" applyFont="1" applyFill="1" applyBorder="1" applyAlignment="1">
      <alignment vertical="center"/>
    </xf>
    <xf numFmtId="0" fontId="8" fillId="0" borderId="50" xfId="0" applyFont="1" applyFill="1" applyBorder="1" applyAlignment="1"/>
    <xf numFmtId="0" fontId="8" fillId="0" borderId="46" xfId="0" applyFont="1" applyFill="1" applyBorder="1" applyAlignment="1"/>
    <xf numFmtId="0" fontId="8" fillId="0" borderId="51" xfId="0" applyFont="1" applyFill="1" applyBorder="1" applyAlignment="1"/>
    <xf numFmtId="0" fontId="8" fillId="0" borderId="55" xfId="0" applyFont="1" applyFill="1" applyBorder="1" applyAlignment="1"/>
    <xf numFmtId="0" fontId="8" fillId="0" borderId="56" xfId="0" applyFont="1" applyFill="1" applyBorder="1" applyAlignment="1"/>
    <xf numFmtId="0" fontId="8" fillId="0" borderId="0" xfId="0" applyFont="1" applyFill="1" applyAlignment="1">
      <alignment horizontal="distributed" vertical="center"/>
    </xf>
    <xf numFmtId="0" fontId="8" fillId="0" borderId="0" xfId="0" applyFont="1" applyFill="1" applyBorder="1" applyAlignment="1">
      <alignment horizontal="center" vertical="center" textRotation="255"/>
    </xf>
    <xf numFmtId="0" fontId="8" fillId="0" borderId="0" xfId="0" applyFont="1" applyFill="1" applyAlignment="1">
      <alignment vertical="center"/>
    </xf>
    <xf numFmtId="0" fontId="6" fillId="0" borderId="56" xfId="0" applyFont="1" applyFill="1" applyBorder="1" applyAlignment="1">
      <alignment vertical="center"/>
    </xf>
    <xf numFmtId="0" fontId="6" fillId="0" borderId="51" xfId="0" applyFont="1" applyFill="1" applyBorder="1" applyAlignment="1">
      <alignment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distributed" vertical="center"/>
    </xf>
    <xf numFmtId="0" fontId="6" fillId="0" borderId="0" xfId="0" applyFont="1" applyFill="1" applyBorder="1" applyAlignment="1">
      <alignment horizontal="center" vertical="center"/>
    </xf>
    <xf numFmtId="0" fontId="6" fillId="0" borderId="0" xfId="0" applyFont="1" applyFill="1" applyBorder="1" applyAlignment="1">
      <alignment horizontal="distributed" vertical="center"/>
    </xf>
    <xf numFmtId="0" fontId="8" fillId="0" borderId="0" xfId="0" applyFont="1" applyFill="1" applyBorder="1" applyAlignment="1">
      <alignment horizontal="distributed"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6" fillId="0" borderId="0" xfId="0" applyFont="1" applyFill="1" applyBorder="1" applyAlignment="1">
      <alignment horizontal="center" vertical="center"/>
    </xf>
    <xf numFmtId="178" fontId="23" fillId="0" borderId="19" xfId="1" applyNumberFormat="1" applyFont="1" applyFill="1" applyBorder="1" applyAlignment="1">
      <alignment vertical="center"/>
    </xf>
    <xf numFmtId="0" fontId="18" fillId="0" borderId="0" xfId="0" applyFont="1" applyFill="1" applyBorder="1" applyAlignment="1">
      <alignment horizontal="distributed"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6" xfId="0" applyFont="1" applyFill="1" applyBorder="1" applyAlignment="1">
      <alignment vertical="center"/>
    </xf>
    <xf numFmtId="0" fontId="6" fillId="0" borderId="0" xfId="0" applyFont="1" applyFill="1" applyBorder="1" applyAlignment="1">
      <alignment horizontal="right" vertical="center"/>
    </xf>
    <xf numFmtId="49"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178" fontId="11" fillId="0" borderId="0" xfId="1" applyNumberFormat="1" applyFont="1" applyFill="1" applyBorder="1" applyAlignment="1">
      <alignment vertical="center"/>
    </xf>
    <xf numFmtId="178" fontId="11" fillId="0" borderId="0" xfId="1" applyNumberFormat="1" applyFont="1" applyFill="1" applyBorder="1" applyAlignment="1">
      <alignment horizontal="right" vertical="center"/>
    </xf>
    <xf numFmtId="0" fontId="18" fillId="0" borderId="0" xfId="0" applyFont="1" applyFill="1" applyBorder="1" applyAlignment="1">
      <alignment vertical="center"/>
    </xf>
    <xf numFmtId="0" fontId="6" fillId="0" borderId="16" xfId="0" applyFont="1" applyFill="1" applyBorder="1" applyAlignment="1">
      <alignment vertical="center"/>
    </xf>
    <xf numFmtId="0" fontId="6" fillId="0" borderId="17" xfId="0" applyFont="1" applyFill="1" applyBorder="1" applyAlignment="1">
      <alignment vertical="center"/>
    </xf>
    <xf numFmtId="0" fontId="8" fillId="0" borderId="0" xfId="0" applyFont="1" applyFill="1" applyBorder="1" applyAlignment="1">
      <alignment horizontal="center" vertical="center" textRotation="255"/>
    </xf>
    <xf numFmtId="56" fontId="27" fillId="0" borderId="0" xfId="0" applyNumberFormat="1" applyFont="1" applyFill="1" applyBorder="1" applyAlignment="1">
      <alignment horizontal="left" vertical="center" wrapText="1"/>
    </xf>
    <xf numFmtId="49" fontId="8" fillId="0" borderId="0" xfId="0" applyNumberFormat="1" applyFont="1" applyFill="1" applyAlignment="1">
      <alignment horizontal="distributed" vertical="center"/>
    </xf>
    <xf numFmtId="0" fontId="8" fillId="0" borderId="0" xfId="0" applyFont="1" applyFill="1" applyAlignment="1">
      <alignment horizontal="distributed" vertical="center"/>
    </xf>
    <xf numFmtId="0" fontId="19" fillId="0" borderId="0" xfId="0" applyFont="1" applyFill="1" applyAlignment="1">
      <alignment horizontal="center" vertical="center"/>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10" fillId="0" borderId="17" xfId="0" applyFont="1" applyFill="1" applyBorder="1" applyAlignment="1">
      <alignment horizontal="left" vertical="center"/>
    </xf>
    <xf numFmtId="0" fontId="10" fillId="0" borderId="16" xfId="0" applyFont="1" applyFill="1" applyBorder="1" applyAlignment="1">
      <alignment horizontal="left" vertical="center"/>
    </xf>
    <xf numFmtId="178" fontId="8" fillId="0" borderId="15" xfId="0" applyNumberFormat="1" applyFont="1" applyFill="1" applyBorder="1" applyAlignment="1">
      <alignment vertical="center"/>
    </xf>
    <xf numFmtId="178" fontId="8" fillId="0" borderId="17" xfId="0" applyNumberFormat="1" applyFont="1" applyFill="1" applyBorder="1" applyAlignment="1">
      <alignment vertical="center"/>
    </xf>
    <xf numFmtId="181" fontId="8" fillId="0" borderId="18" xfId="0" applyNumberFormat="1" applyFont="1" applyFill="1" applyBorder="1" applyAlignment="1">
      <alignment vertical="center"/>
    </xf>
    <xf numFmtId="181" fontId="8" fillId="0" borderId="15" xfId="0" applyNumberFormat="1" applyFont="1" applyFill="1" applyBorder="1" applyAlignment="1">
      <alignment vertical="center"/>
    </xf>
    <xf numFmtId="178" fontId="8" fillId="0" borderId="5" xfId="0" applyNumberFormat="1" applyFont="1" applyFill="1" applyBorder="1" applyAlignment="1">
      <alignment vertical="center"/>
    </xf>
    <xf numFmtId="0" fontId="8" fillId="0" borderId="18" xfId="0" applyFont="1" applyFill="1" applyBorder="1" applyAlignment="1">
      <alignment horizontal="center" vertical="center"/>
    </xf>
    <xf numFmtId="0" fontId="8" fillId="0" borderId="2"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1" xfId="0" applyFont="1" applyFill="1" applyBorder="1" applyAlignment="1">
      <alignment horizontal="center" vertical="center" textRotation="255"/>
    </xf>
    <xf numFmtId="0" fontId="8" fillId="0" borderId="6" xfId="0" applyFont="1" applyFill="1" applyBorder="1" applyAlignment="1">
      <alignment horizontal="center" vertical="center" textRotation="255"/>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3" xfId="0" applyFont="1" applyFill="1" applyBorder="1" applyAlignment="1">
      <alignment horizontal="distributed"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8" fillId="0" borderId="0" xfId="0" applyFont="1" applyFill="1" applyBorder="1" applyAlignment="1">
      <alignment horizontal="distributed" vertical="center"/>
    </xf>
    <xf numFmtId="0" fontId="8" fillId="0" borderId="0" xfId="0" applyFont="1" applyFill="1" applyBorder="1" applyAlignment="1">
      <alignment vertical="center"/>
    </xf>
    <xf numFmtId="0" fontId="8" fillId="0" borderId="18" xfId="0" applyFont="1" applyFill="1" applyBorder="1" applyAlignment="1">
      <alignment horizontal="center" vertical="center" textRotation="255"/>
    </xf>
    <xf numFmtId="49" fontId="8" fillId="0" borderId="0" xfId="0" applyNumberFormat="1" applyFont="1" applyFill="1" applyAlignment="1">
      <alignment horizontal="left" vertical="center"/>
    </xf>
    <xf numFmtId="0" fontId="8" fillId="0" borderId="0" xfId="0" applyFont="1" applyFill="1" applyAlignment="1">
      <alignment horizontal="center" vertical="center"/>
    </xf>
    <xf numFmtId="177" fontId="8" fillId="0" borderId="17" xfId="0" applyNumberFormat="1" applyFont="1" applyFill="1" applyBorder="1" applyAlignment="1">
      <alignment vertical="center"/>
    </xf>
    <xf numFmtId="177" fontId="8" fillId="0" borderId="16" xfId="0" applyNumberFormat="1" applyFont="1" applyFill="1" applyBorder="1" applyAlignment="1">
      <alignment vertical="center"/>
    </xf>
    <xf numFmtId="0" fontId="11" fillId="0" borderId="17" xfId="0" applyFont="1" applyFill="1" applyBorder="1" applyAlignment="1">
      <alignment vertical="center"/>
    </xf>
    <xf numFmtId="0" fontId="11" fillId="0" borderId="16" xfId="0" applyFont="1" applyFill="1" applyBorder="1" applyAlignment="1">
      <alignment vertical="center"/>
    </xf>
    <xf numFmtId="0" fontId="8" fillId="0" borderId="3"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2" xfId="0" applyFont="1" applyFill="1" applyBorder="1" applyAlignment="1">
      <alignment horizontal="center" vertical="center" textRotation="255" wrapText="1"/>
    </xf>
    <xf numFmtId="0" fontId="8" fillId="0" borderId="3" xfId="0" applyFont="1" applyFill="1" applyBorder="1" applyAlignment="1">
      <alignment horizontal="center" vertical="center" textRotation="255" wrapText="1"/>
    </xf>
    <xf numFmtId="0" fontId="8" fillId="0" borderId="4" xfId="0" applyFont="1" applyFill="1" applyBorder="1" applyAlignment="1">
      <alignment horizontal="center" vertical="center" textRotation="255" wrapText="1"/>
    </xf>
    <xf numFmtId="0" fontId="8" fillId="0" borderId="1" xfId="0" applyFont="1" applyFill="1" applyBorder="1" applyAlignment="1">
      <alignment horizontal="center" vertical="center" textRotation="255" wrapText="1"/>
    </xf>
    <xf numFmtId="0" fontId="8" fillId="0" borderId="5" xfId="0" applyFont="1" applyFill="1" applyBorder="1" applyAlignment="1">
      <alignment horizontal="center" vertical="center" textRotation="255" wrapText="1"/>
    </xf>
    <xf numFmtId="0" fontId="8" fillId="0" borderId="6" xfId="0" applyFont="1" applyFill="1" applyBorder="1" applyAlignment="1">
      <alignment horizontal="center" vertical="center" textRotation="255" wrapText="1"/>
    </xf>
    <xf numFmtId="0" fontId="8" fillId="0" borderId="18" xfId="0" applyFont="1" applyFill="1" applyBorder="1" applyAlignment="1">
      <alignment horizontal="distributed" vertical="center"/>
    </xf>
    <xf numFmtId="0" fontId="8" fillId="0" borderId="15" xfId="0" applyFont="1" applyFill="1" applyBorder="1" applyAlignment="1">
      <alignment horizontal="distributed" vertical="center"/>
    </xf>
    <xf numFmtId="0" fontId="13" fillId="0" borderId="15" xfId="0" applyFont="1" applyFill="1" applyBorder="1" applyAlignment="1">
      <alignment horizontal="center" vertical="center" textRotation="255" wrapText="1"/>
    </xf>
    <xf numFmtId="0" fontId="13" fillId="0" borderId="17" xfId="0" applyFont="1" applyFill="1" applyBorder="1" applyAlignment="1">
      <alignment horizontal="center" vertical="center" textRotation="255" wrapText="1"/>
    </xf>
    <xf numFmtId="0" fontId="13" fillId="0" borderId="16" xfId="0" applyFont="1" applyFill="1" applyBorder="1" applyAlignment="1">
      <alignment horizontal="center" vertical="center" textRotation="255" wrapText="1"/>
    </xf>
    <xf numFmtId="0" fontId="12" fillId="0" borderId="18" xfId="0" applyFont="1" applyFill="1" applyBorder="1" applyAlignment="1">
      <alignment horizontal="center" vertical="center" textRotation="255"/>
    </xf>
    <xf numFmtId="0" fontId="8" fillId="0" borderId="17" xfId="0" applyFont="1" applyFill="1" applyBorder="1" applyAlignment="1">
      <alignment horizontal="distributed" vertical="center"/>
    </xf>
    <xf numFmtId="0" fontId="8" fillId="0" borderId="0" xfId="0" applyFont="1" applyFill="1" applyAlignment="1">
      <alignment vertical="center"/>
    </xf>
    <xf numFmtId="0" fontId="8" fillId="0" borderId="5" xfId="0" applyFont="1" applyFill="1" applyBorder="1" applyAlignment="1">
      <alignment horizontal="distributed" vertical="center"/>
    </xf>
    <xf numFmtId="0" fontId="8" fillId="0" borderId="2" xfId="0" applyFont="1" applyFill="1" applyBorder="1" applyAlignment="1">
      <alignment horizontal="center" vertical="center" textRotation="255" shrinkToFit="1"/>
    </xf>
    <xf numFmtId="0" fontId="8" fillId="0" borderId="3" xfId="0" applyFont="1" applyFill="1" applyBorder="1" applyAlignment="1">
      <alignment horizontal="center" vertical="center" textRotation="255" shrinkToFit="1"/>
    </xf>
    <xf numFmtId="0" fontId="8" fillId="0" borderId="4" xfId="0" applyFont="1" applyFill="1" applyBorder="1" applyAlignment="1">
      <alignment horizontal="center" vertical="center" textRotation="255" shrinkToFit="1"/>
    </xf>
    <xf numFmtId="0" fontId="8" fillId="0" borderId="7" xfId="0" applyFont="1" applyFill="1" applyBorder="1" applyAlignment="1">
      <alignment horizontal="center" vertical="center" textRotation="255" shrinkToFit="1"/>
    </xf>
    <xf numFmtId="0" fontId="8" fillId="0" borderId="0" xfId="0" applyFont="1" applyFill="1" applyBorder="1" applyAlignment="1">
      <alignment horizontal="center" vertical="center" textRotation="255" shrinkToFit="1"/>
    </xf>
    <xf numFmtId="0" fontId="8" fillId="0" borderId="8" xfId="0" applyFont="1" applyFill="1" applyBorder="1" applyAlignment="1">
      <alignment horizontal="center" vertical="center" textRotation="255" shrinkToFit="1"/>
    </xf>
    <xf numFmtId="0" fontId="8" fillId="0" borderId="1" xfId="0" applyFont="1" applyFill="1" applyBorder="1" applyAlignment="1">
      <alignment horizontal="center" vertical="center" textRotation="255" shrinkToFit="1"/>
    </xf>
    <xf numFmtId="0" fontId="8" fillId="0" borderId="5" xfId="0" applyFont="1" applyFill="1" applyBorder="1" applyAlignment="1">
      <alignment horizontal="center" vertical="center" textRotation="255" shrinkToFit="1"/>
    </xf>
    <xf numFmtId="0" fontId="8" fillId="0" borderId="6" xfId="0" applyFont="1" applyFill="1" applyBorder="1" applyAlignment="1">
      <alignment horizontal="center" vertical="center" textRotation="255" shrinkToFit="1"/>
    </xf>
    <xf numFmtId="0" fontId="8" fillId="0" borderId="0" xfId="0" applyFont="1" applyFill="1" applyAlignment="1">
      <alignment horizontal="left" vertical="center"/>
    </xf>
    <xf numFmtId="0" fontId="8" fillId="0" borderId="0" xfId="0" applyFont="1" applyFill="1" applyBorder="1" applyAlignment="1">
      <alignment horizontal="center" vertical="center"/>
    </xf>
    <xf numFmtId="0" fontId="8" fillId="0" borderId="21"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181" fontId="8" fillId="0" borderId="19" xfId="0" applyNumberFormat="1" applyFont="1" applyFill="1" applyBorder="1" applyAlignment="1">
      <alignment vertical="center"/>
    </xf>
    <xf numFmtId="181" fontId="8" fillId="0" borderId="1" xfId="0" applyNumberFormat="1" applyFont="1" applyFill="1" applyBorder="1" applyAlignment="1">
      <alignment vertical="center"/>
    </xf>
    <xf numFmtId="0" fontId="8" fillId="0" borderId="19" xfId="0" applyFont="1" applyFill="1" applyBorder="1" applyAlignment="1">
      <alignment horizontal="center" vertical="center"/>
    </xf>
    <xf numFmtId="0" fontId="8" fillId="0" borderId="5" xfId="0" applyFont="1" applyFill="1" applyBorder="1" applyAlignment="1">
      <alignment horizontal="left" vertical="center"/>
    </xf>
    <xf numFmtId="0" fontId="8" fillId="0" borderId="6" xfId="0" applyFont="1" applyFill="1" applyBorder="1" applyAlignment="1">
      <alignment horizontal="left" vertical="center"/>
    </xf>
    <xf numFmtId="0" fontId="8" fillId="0" borderId="20" xfId="0" applyFont="1" applyFill="1" applyBorder="1" applyAlignment="1">
      <alignment horizontal="center" vertical="center"/>
    </xf>
    <xf numFmtId="0" fontId="14" fillId="0" borderId="0" xfId="0" applyFont="1" applyFill="1" applyAlignment="1">
      <alignment vertical="center"/>
    </xf>
    <xf numFmtId="0" fontId="14"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18" xfId="0" applyFont="1" applyFill="1" applyBorder="1" applyAlignment="1">
      <alignment vertical="center"/>
    </xf>
    <xf numFmtId="0" fontId="8" fillId="0" borderId="16" xfId="0" applyFont="1" applyFill="1" applyBorder="1" applyAlignment="1">
      <alignment horizontal="distributed" vertical="center"/>
    </xf>
    <xf numFmtId="0" fontId="8" fillId="0" borderId="8" xfId="0" applyFont="1" applyFill="1" applyBorder="1" applyAlignment="1">
      <alignment vertical="center"/>
    </xf>
    <xf numFmtId="0" fontId="8" fillId="0" borderId="0" xfId="0" applyFont="1" applyFill="1" applyAlignment="1">
      <alignment vertical="center" wrapText="1"/>
    </xf>
    <xf numFmtId="0" fontId="8" fillId="0" borderId="0"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right" vertical="center"/>
    </xf>
    <xf numFmtId="0" fontId="8" fillId="0" borderId="15" xfId="0" applyFont="1" applyFill="1" applyBorder="1" applyAlignment="1">
      <alignment vertical="center"/>
    </xf>
    <xf numFmtId="0" fontId="8" fillId="0" borderId="19" xfId="0" applyFont="1" applyFill="1" applyBorder="1" applyAlignment="1">
      <alignment horizontal="distributed" vertical="center"/>
    </xf>
    <xf numFmtId="178" fontId="15" fillId="0" borderId="23" xfId="0" applyNumberFormat="1" applyFont="1" applyFill="1" applyBorder="1" applyAlignment="1">
      <alignment horizontal="center" vertical="center"/>
    </xf>
    <xf numFmtId="178" fontId="15" fillId="0" borderId="24" xfId="0" applyNumberFormat="1" applyFont="1" applyFill="1" applyBorder="1" applyAlignment="1">
      <alignment horizontal="center" vertical="center"/>
    </xf>
    <xf numFmtId="0" fontId="8" fillId="0" borderId="22" xfId="0" applyFont="1" applyFill="1" applyBorder="1" applyAlignment="1">
      <alignment horizontal="distributed" vertical="center"/>
    </xf>
    <xf numFmtId="182" fontId="25" fillId="3" borderId="57" xfId="0" applyNumberFormat="1" applyFont="1" applyFill="1" applyBorder="1" applyAlignment="1">
      <alignment horizontal="center" vertical="center"/>
    </xf>
    <xf numFmtId="182" fontId="25" fillId="3" borderId="58" xfId="0" applyNumberFormat="1" applyFont="1" applyFill="1" applyBorder="1" applyAlignment="1">
      <alignment horizontal="center" vertical="center"/>
    </xf>
    <xf numFmtId="182" fontId="25" fillId="3" borderId="59" xfId="0" applyNumberFormat="1" applyFont="1" applyFill="1" applyBorder="1" applyAlignment="1">
      <alignment horizontal="center" vertical="center"/>
    </xf>
    <xf numFmtId="0" fontId="19" fillId="0" borderId="0" xfId="2" applyFont="1" applyFill="1" applyBorder="1" applyAlignment="1">
      <alignment horizontal="left" vertical="center" wrapText="1"/>
    </xf>
    <xf numFmtId="0" fontId="8" fillId="0" borderId="0" xfId="0" applyFont="1" applyFill="1" applyAlignment="1">
      <alignment horizontal="right" vertical="center"/>
    </xf>
    <xf numFmtId="0" fontId="19" fillId="0" borderId="0" xfId="2" applyFont="1" applyFill="1" applyBorder="1" applyAlignment="1">
      <alignment horizontal="left" vertical="center"/>
    </xf>
    <xf numFmtId="179" fontId="8" fillId="0" borderId="15" xfId="0" applyNumberFormat="1" applyFont="1" applyFill="1" applyBorder="1" applyAlignment="1">
      <alignment horizontal="right" vertical="center"/>
    </xf>
    <xf numFmtId="0" fontId="8" fillId="0" borderId="17" xfId="0" applyNumberFormat="1" applyFont="1" applyFill="1" applyBorder="1" applyAlignment="1">
      <alignment horizontal="right" vertical="center"/>
    </xf>
    <xf numFmtId="178" fontId="8" fillId="0" borderId="18" xfId="0" applyNumberFormat="1" applyFont="1" applyFill="1" applyBorder="1" applyAlignment="1">
      <alignment vertical="center"/>
    </xf>
    <xf numFmtId="176" fontId="8" fillId="0" borderId="0" xfId="0" applyNumberFormat="1" applyFont="1" applyFill="1" applyAlignment="1">
      <alignment vertical="center"/>
    </xf>
    <xf numFmtId="178" fontId="8" fillId="0" borderId="15" xfId="0" applyNumberFormat="1" applyFont="1" applyFill="1" applyBorder="1" applyAlignment="1">
      <alignment horizontal="right" vertical="center"/>
    </xf>
    <xf numFmtId="178" fontId="8" fillId="0" borderId="17" xfId="0" applyNumberFormat="1" applyFont="1" applyFill="1" applyBorder="1" applyAlignment="1">
      <alignment horizontal="right" vertical="center"/>
    </xf>
    <xf numFmtId="178" fontId="8" fillId="0" borderId="16" xfId="0" applyNumberFormat="1" applyFont="1" applyFill="1" applyBorder="1" applyAlignment="1">
      <alignment horizontal="right" vertical="center"/>
    </xf>
    <xf numFmtId="178" fontId="8" fillId="0" borderId="16" xfId="0" applyNumberFormat="1" applyFont="1" applyFill="1" applyBorder="1" applyAlignment="1">
      <alignment vertical="center"/>
    </xf>
    <xf numFmtId="0" fontId="8" fillId="0" borderId="2" xfId="0" applyFont="1" applyFill="1" applyBorder="1" applyAlignment="1">
      <alignment horizontal="distributed" vertical="center"/>
    </xf>
    <xf numFmtId="0" fontId="8" fillId="0" borderId="4" xfId="0" applyFont="1" applyFill="1" applyBorder="1" applyAlignment="1">
      <alignment horizontal="distributed" vertical="center"/>
    </xf>
    <xf numFmtId="0" fontId="8" fillId="0" borderId="7" xfId="0" applyFont="1" applyFill="1" applyBorder="1" applyAlignment="1">
      <alignment horizontal="distributed" vertical="center"/>
    </xf>
    <xf numFmtId="0" fontId="8" fillId="0" borderId="8" xfId="0" applyFont="1" applyFill="1" applyBorder="1" applyAlignment="1">
      <alignment horizontal="distributed" vertical="center"/>
    </xf>
    <xf numFmtId="0" fontId="8" fillId="0" borderId="1" xfId="0" applyFont="1" applyFill="1" applyBorder="1" applyAlignment="1">
      <alignment horizontal="distributed" vertical="center"/>
    </xf>
    <xf numFmtId="0" fontId="8" fillId="0" borderId="6" xfId="0" applyFont="1" applyFill="1" applyBorder="1" applyAlignment="1">
      <alignment horizontal="distributed" vertical="center"/>
    </xf>
    <xf numFmtId="178" fontId="8" fillId="0" borderId="18" xfId="0" applyNumberFormat="1" applyFont="1" applyFill="1" applyBorder="1" applyAlignment="1">
      <alignment horizontal="right" vertical="center"/>
    </xf>
    <xf numFmtId="0" fontId="8" fillId="0" borderId="15" xfId="0" applyNumberFormat="1" applyFont="1" applyFill="1" applyBorder="1" applyAlignment="1">
      <alignment horizontal="center" vertical="center"/>
    </xf>
    <xf numFmtId="0" fontId="8" fillId="0" borderId="17" xfId="0" applyNumberFormat="1" applyFont="1" applyFill="1" applyBorder="1" applyAlignment="1">
      <alignment horizontal="center" vertical="center"/>
    </xf>
    <xf numFmtId="0" fontId="8" fillId="0" borderId="16" xfId="0" applyNumberFormat="1" applyFont="1" applyFill="1" applyBorder="1" applyAlignment="1">
      <alignment horizontal="center" vertical="center"/>
    </xf>
    <xf numFmtId="49" fontId="18" fillId="0" borderId="0" xfId="0" applyNumberFormat="1" applyFont="1" applyFill="1" applyAlignment="1">
      <alignment horizontal="left" vertical="center"/>
    </xf>
    <xf numFmtId="0" fontId="18" fillId="0" borderId="0" xfId="0" applyFont="1" applyFill="1" applyAlignment="1">
      <alignment horizontal="distributed" vertical="center"/>
    </xf>
    <xf numFmtId="0" fontId="18" fillId="0" borderId="0" xfId="0" applyFont="1" applyFill="1" applyBorder="1" applyAlignment="1">
      <alignment horizontal="distributed"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3"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61"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 xfId="0" applyFont="1" applyFill="1" applyBorder="1" applyAlignment="1">
      <alignment horizontal="center" vertical="center" textRotation="255"/>
    </xf>
    <xf numFmtId="0" fontId="19" fillId="0" borderId="4" xfId="0" applyFont="1" applyFill="1" applyBorder="1" applyAlignment="1">
      <alignment horizontal="center" vertical="center" textRotation="255"/>
    </xf>
    <xf numFmtId="0" fontId="19" fillId="0" borderId="7" xfId="0" applyFont="1" applyFill="1" applyBorder="1" applyAlignment="1">
      <alignment horizontal="center" vertical="center" textRotation="255"/>
    </xf>
    <xf numFmtId="0" fontId="19" fillId="0" borderId="8"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6" xfId="0" applyFont="1" applyFill="1" applyBorder="1" applyAlignment="1">
      <alignment horizontal="center" vertical="center" textRotation="255"/>
    </xf>
    <xf numFmtId="0" fontId="19" fillId="0" borderId="29" xfId="0" applyFont="1" applyFill="1" applyBorder="1" applyAlignment="1">
      <alignment horizontal="center" vertical="center"/>
    </xf>
    <xf numFmtId="178" fontId="19" fillId="0" borderId="15" xfId="0" applyNumberFormat="1" applyFont="1" applyFill="1" applyBorder="1" applyAlignment="1">
      <alignment horizontal="right" vertical="center"/>
    </xf>
    <xf numFmtId="178" fontId="19" fillId="0" borderId="17" xfId="0" applyNumberFormat="1" applyFont="1" applyFill="1" applyBorder="1" applyAlignment="1">
      <alignment horizontal="right" vertical="center"/>
    </xf>
    <xf numFmtId="0" fontId="19" fillId="0" borderId="17" xfId="0" applyFont="1" applyFill="1" applyBorder="1" applyAlignment="1">
      <alignment horizontal="left" vertical="center" shrinkToFit="1"/>
    </xf>
    <xf numFmtId="0" fontId="19" fillId="0" borderId="16" xfId="0" applyFont="1" applyFill="1" applyBorder="1" applyAlignment="1">
      <alignment horizontal="left" vertical="center" shrinkToFit="1"/>
    </xf>
    <xf numFmtId="0" fontId="19" fillId="0" borderId="17" xfId="0" applyFont="1" applyFill="1" applyBorder="1" applyAlignment="1">
      <alignment horizontal="left" vertical="center"/>
    </xf>
    <xf numFmtId="0" fontId="19" fillId="0" borderId="16" xfId="0" applyFont="1" applyFill="1" applyBorder="1" applyAlignment="1">
      <alignment horizontal="left" vertical="center"/>
    </xf>
    <xf numFmtId="177" fontId="19" fillId="0" borderId="15" xfId="0" applyNumberFormat="1" applyFont="1" applyFill="1" applyBorder="1" applyAlignment="1">
      <alignment horizontal="right" vertical="center"/>
    </xf>
    <xf numFmtId="177" fontId="19" fillId="0" borderId="17" xfId="0" applyNumberFormat="1" applyFont="1" applyFill="1" applyBorder="1" applyAlignment="1">
      <alignment horizontal="right" vertical="center"/>
    </xf>
    <xf numFmtId="177" fontId="19" fillId="0" borderId="16" xfId="0" applyNumberFormat="1" applyFont="1" applyFill="1" applyBorder="1" applyAlignment="1">
      <alignment horizontal="right" vertical="center"/>
    </xf>
    <xf numFmtId="177" fontId="19" fillId="0" borderId="15" xfId="0" applyNumberFormat="1" applyFont="1" applyFill="1" applyBorder="1" applyAlignment="1">
      <alignment vertical="center"/>
    </xf>
    <xf numFmtId="177" fontId="19" fillId="0" borderId="17" xfId="0" applyNumberFormat="1" applyFont="1" applyFill="1" applyBorder="1" applyAlignment="1">
      <alignment vertical="center"/>
    </xf>
    <xf numFmtId="177" fontId="19" fillId="0" borderId="16" xfId="0" applyNumberFormat="1" applyFont="1" applyFill="1" applyBorder="1" applyAlignment="1">
      <alignment vertical="center"/>
    </xf>
    <xf numFmtId="0" fontId="19" fillId="0" borderId="21"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7" xfId="0" applyFont="1" applyFill="1" applyBorder="1" applyAlignment="1">
      <alignment vertical="center" shrinkToFit="1"/>
    </xf>
    <xf numFmtId="0" fontId="19" fillId="0" borderId="16" xfId="0" applyFont="1" applyFill="1" applyBorder="1" applyAlignment="1">
      <alignment vertical="center" shrinkToFit="1"/>
    </xf>
    <xf numFmtId="0" fontId="19" fillId="0" borderId="3"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17" xfId="0" applyFont="1" applyFill="1" applyBorder="1" applyAlignment="1">
      <alignment vertical="center"/>
    </xf>
    <xf numFmtId="0" fontId="19" fillId="0" borderId="16" xfId="0" applyFont="1" applyFill="1" applyBorder="1" applyAlignment="1">
      <alignment vertical="center"/>
    </xf>
    <xf numFmtId="0" fontId="19" fillId="0" borderId="15" xfId="0" applyFont="1" applyFill="1" applyBorder="1" applyAlignment="1">
      <alignment horizontal="center" vertical="center" textRotation="255"/>
    </xf>
    <xf numFmtId="0" fontId="19" fillId="0" borderId="17" xfId="0" applyFont="1" applyFill="1" applyBorder="1" applyAlignment="1">
      <alignment horizontal="center" vertical="center" textRotation="255"/>
    </xf>
    <xf numFmtId="0" fontId="19" fillId="0" borderId="16" xfId="0" applyFont="1" applyFill="1" applyBorder="1" applyAlignment="1">
      <alignment horizontal="center" vertical="center" textRotation="255"/>
    </xf>
    <xf numFmtId="0" fontId="19" fillId="0" borderId="15" xfId="0" applyFont="1" applyFill="1" applyBorder="1" applyAlignment="1">
      <alignment horizontal="distributed" vertical="center"/>
    </xf>
    <xf numFmtId="0" fontId="19" fillId="0" borderId="17" xfId="0" applyFont="1" applyFill="1" applyBorder="1" applyAlignment="1">
      <alignment horizontal="distributed" vertical="center"/>
    </xf>
    <xf numFmtId="0" fontId="19" fillId="0" borderId="29" xfId="0" applyFont="1" applyFill="1" applyBorder="1" applyAlignment="1">
      <alignment horizontal="distributed" vertical="center"/>
    </xf>
    <xf numFmtId="0" fontId="19" fillId="0" borderId="3" xfId="0" applyFont="1" applyFill="1" applyBorder="1" applyAlignment="1">
      <alignment horizontal="center" vertical="center" textRotation="255"/>
    </xf>
    <xf numFmtId="0" fontId="19" fillId="0" borderId="5" xfId="0" applyFont="1" applyFill="1" applyBorder="1" applyAlignment="1">
      <alignment horizontal="center" vertical="center" textRotation="255"/>
    </xf>
    <xf numFmtId="0" fontId="19" fillId="0" borderId="0" xfId="0" applyFont="1" applyFill="1" applyBorder="1" applyAlignment="1">
      <alignment horizontal="center" vertical="center" textRotation="255"/>
    </xf>
    <xf numFmtId="0" fontId="19" fillId="0" borderId="2" xfId="0" applyFont="1" applyFill="1" applyBorder="1" applyAlignment="1">
      <alignment horizontal="center" vertical="distributed" textRotation="255" indent="1"/>
    </xf>
    <xf numFmtId="0" fontId="19" fillId="0" borderId="3" xfId="0" applyFont="1" applyFill="1" applyBorder="1" applyAlignment="1">
      <alignment horizontal="center" vertical="distributed" textRotation="255" indent="1"/>
    </xf>
    <xf numFmtId="0" fontId="19" fillId="0" borderId="4" xfId="0" applyFont="1" applyFill="1" applyBorder="1" applyAlignment="1">
      <alignment horizontal="center" vertical="distributed" textRotation="255" indent="1"/>
    </xf>
    <xf numFmtId="0" fontId="19" fillId="0" borderId="7" xfId="0" applyFont="1" applyFill="1" applyBorder="1" applyAlignment="1">
      <alignment horizontal="center" vertical="distributed" textRotation="255" indent="1"/>
    </xf>
    <xf numFmtId="0" fontId="19" fillId="0" borderId="0" xfId="0" applyFont="1" applyFill="1" applyBorder="1" applyAlignment="1">
      <alignment horizontal="center" vertical="distributed" textRotation="255" indent="1"/>
    </xf>
    <xf numFmtId="0" fontId="19" fillId="0" borderId="8" xfId="0" applyFont="1" applyFill="1" applyBorder="1" applyAlignment="1">
      <alignment horizontal="center" vertical="distributed" textRotation="255" indent="1"/>
    </xf>
    <xf numFmtId="0" fontId="19" fillId="0" borderId="1" xfId="0" applyFont="1" applyFill="1" applyBorder="1" applyAlignment="1">
      <alignment horizontal="center" vertical="distributed" textRotation="255" indent="1"/>
    </xf>
    <xf numFmtId="0" fontId="19" fillId="0" borderId="5" xfId="0" applyFont="1" applyFill="1" applyBorder="1" applyAlignment="1">
      <alignment horizontal="center" vertical="distributed" textRotation="255" indent="1"/>
    </xf>
    <xf numFmtId="0" fontId="19" fillId="0" borderId="6" xfId="0" applyFont="1" applyFill="1" applyBorder="1" applyAlignment="1">
      <alignment horizontal="center" vertical="distributed" textRotation="255" indent="1"/>
    </xf>
    <xf numFmtId="0" fontId="19" fillId="0" borderId="2" xfId="0" applyFont="1" applyFill="1" applyBorder="1" applyAlignment="1">
      <alignment horizontal="center" vertical="center" textRotation="255" wrapText="1"/>
    </xf>
    <xf numFmtId="0" fontId="19" fillId="0" borderId="3" xfId="0" applyFont="1" applyFill="1" applyBorder="1" applyAlignment="1">
      <alignment horizontal="center" vertical="center" textRotation="255" wrapText="1"/>
    </xf>
    <xf numFmtId="0" fontId="19" fillId="0" borderId="4" xfId="0" applyFont="1" applyFill="1" applyBorder="1" applyAlignment="1">
      <alignment horizontal="center" vertical="center" textRotation="255" wrapText="1"/>
    </xf>
    <xf numFmtId="0" fontId="19" fillId="0" borderId="1" xfId="0" applyFont="1" applyFill="1" applyBorder="1" applyAlignment="1">
      <alignment horizontal="center" vertical="center" textRotation="255" wrapText="1"/>
    </xf>
    <xf numFmtId="0" fontId="19" fillId="0" borderId="5" xfId="0" applyFont="1" applyFill="1" applyBorder="1" applyAlignment="1">
      <alignment horizontal="center" vertical="center" textRotation="255" wrapText="1"/>
    </xf>
    <xf numFmtId="0" fontId="19" fillId="0" borderId="6" xfId="0" applyFont="1" applyFill="1" applyBorder="1" applyAlignment="1">
      <alignment horizontal="center" vertical="center" textRotation="255" wrapText="1"/>
    </xf>
    <xf numFmtId="0" fontId="20" fillId="0" borderId="15" xfId="0" applyFont="1" applyFill="1" applyBorder="1" applyAlignment="1">
      <alignment horizontal="center" vertical="center" textRotation="255"/>
    </xf>
    <xf numFmtId="0" fontId="20" fillId="0" borderId="17"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17" fillId="0" borderId="0" xfId="0" applyFont="1" applyFill="1" applyAlignment="1">
      <alignment horizontal="center" vertical="center"/>
    </xf>
    <xf numFmtId="0" fontId="17" fillId="0" borderId="0" xfId="0" applyFont="1" applyFill="1" applyBorder="1" applyAlignment="1">
      <alignment horizontal="center" vertical="center"/>
    </xf>
    <xf numFmtId="0" fontId="21" fillId="0" borderId="15" xfId="0" applyFont="1" applyFill="1" applyBorder="1" applyAlignment="1">
      <alignment horizontal="center" vertical="center" textRotation="255" wrapText="1"/>
    </xf>
    <xf numFmtId="0" fontId="21" fillId="0" borderId="17" xfId="0" applyFont="1" applyFill="1" applyBorder="1" applyAlignment="1">
      <alignment horizontal="center" vertical="center" textRotation="255" wrapText="1"/>
    </xf>
    <xf numFmtId="0" fontId="21" fillId="0" borderId="16" xfId="0" applyFont="1" applyFill="1" applyBorder="1" applyAlignment="1">
      <alignment horizontal="center" vertical="center" textRotation="255" wrapText="1"/>
    </xf>
    <xf numFmtId="0" fontId="6" fillId="0" borderId="36" xfId="0" applyFont="1" applyFill="1" applyBorder="1" applyAlignment="1">
      <alignment horizontal="distributed" vertical="center"/>
    </xf>
    <xf numFmtId="183" fontId="6" fillId="0" borderId="40" xfId="0" applyNumberFormat="1" applyFont="1" applyFill="1" applyBorder="1" applyAlignment="1">
      <alignment horizontal="right" vertical="center"/>
    </xf>
    <xf numFmtId="183" fontId="6" fillId="0" borderId="36" xfId="0" applyNumberFormat="1" applyFont="1" applyFill="1" applyBorder="1" applyAlignment="1">
      <alignment horizontal="righ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0" fontId="6" fillId="0" borderId="0" xfId="0" applyNumberFormat="1" applyFont="1" applyFill="1" applyBorder="1" applyAlignment="1">
      <alignment horizontal="right" vertical="center"/>
    </xf>
    <xf numFmtId="0" fontId="6" fillId="0" borderId="5" xfId="0" applyNumberFormat="1" applyFont="1" applyFill="1" applyBorder="1" applyAlignment="1">
      <alignment horizontal="right" vertical="center"/>
    </xf>
    <xf numFmtId="0" fontId="6" fillId="0" borderId="17" xfId="0" applyFont="1" applyFill="1" applyBorder="1" applyAlignment="1">
      <alignment horizontal="distributed" vertical="center"/>
    </xf>
    <xf numFmtId="49" fontId="6" fillId="0" borderId="17" xfId="0" applyNumberFormat="1" applyFont="1" applyFill="1" applyBorder="1" applyAlignment="1">
      <alignment horizontal="center" vertical="center"/>
    </xf>
    <xf numFmtId="0" fontId="6" fillId="0" borderId="12" xfId="0" applyFont="1" applyFill="1" applyBorder="1" applyAlignment="1">
      <alignment horizontal="distributed" vertical="center"/>
    </xf>
    <xf numFmtId="183" fontId="6" fillId="0" borderId="12" xfId="0" applyNumberFormat="1" applyFont="1" applyFill="1" applyBorder="1" applyAlignment="1">
      <alignment horizontal="right"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5" xfId="0" applyFont="1" applyFill="1" applyBorder="1" applyAlignment="1">
      <alignment horizontal="center" vertical="center"/>
    </xf>
    <xf numFmtId="192" fontId="6" fillId="0" borderId="0" xfId="0" applyNumberFormat="1" applyFont="1" applyFill="1" applyBorder="1" applyAlignment="1">
      <alignment horizontal="right" vertical="center"/>
    </xf>
    <xf numFmtId="192" fontId="6" fillId="0" borderId="5" xfId="0" applyNumberFormat="1" applyFont="1" applyFill="1" applyBorder="1" applyAlignment="1">
      <alignment horizontal="right" vertical="center"/>
    </xf>
    <xf numFmtId="0" fontId="6" fillId="0" borderId="12" xfId="0" applyFont="1" applyFill="1" applyBorder="1" applyAlignment="1">
      <alignment horizontal="distributed" vertical="center" wrapText="1"/>
    </xf>
    <xf numFmtId="0" fontId="6" fillId="0" borderId="46" xfId="0" applyFont="1" applyFill="1" applyBorder="1" applyAlignment="1">
      <alignment horizontal="distributed" vertical="center"/>
    </xf>
    <xf numFmtId="183" fontId="6" fillId="0" borderId="9" xfId="0" applyNumberFormat="1" applyFont="1" applyFill="1" applyBorder="1" applyAlignment="1">
      <alignment horizontal="right" vertical="center"/>
    </xf>
    <xf numFmtId="0" fontId="6" fillId="0" borderId="9" xfId="0" applyFont="1" applyFill="1" applyBorder="1" applyAlignment="1">
      <alignment horizontal="distributed" vertical="center"/>
    </xf>
    <xf numFmtId="0" fontId="6" fillId="0" borderId="5" xfId="0" applyFont="1" applyFill="1" applyBorder="1" applyAlignment="1">
      <alignment horizontal="distributed" vertical="center"/>
    </xf>
    <xf numFmtId="183" fontId="6" fillId="0" borderId="17" xfId="0" applyNumberFormat="1" applyFont="1" applyFill="1" applyBorder="1" applyAlignment="1">
      <alignment horizontal="right" vertical="center"/>
    </xf>
    <xf numFmtId="183" fontId="6" fillId="0" borderId="46" xfId="0" applyNumberFormat="1" applyFont="1" applyFill="1" applyBorder="1" applyAlignment="1">
      <alignment horizontal="right" vertical="center"/>
    </xf>
    <xf numFmtId="183" fontId="6" fillId="0" borderId="0" xfId="0" applyNumberFormat="1" applyFont="1" applyFill="1" applyBorder="1" applyAlignment="1">
      <alignment horizontal="right" vertical="center"/>
    </xf>
    <xf numFmtId="0" fontId="6" fillId="0" borderId="27" xfId="0" applyFont="1" applyFill="1" applyBorder="1" applyAlignment="1">
      <alignment horizontal="distributed" vertical="center"/>
    </xf>
    <xf numFmtId="183" fontId="6" fillId="0" borderId="27" xfId="0" applyNumberFormat="1" applyFont="1" applyFill="1" applyBorder="1" applyAlignment="1">
      <alignment horizontal="right" vertical="center"/>
    </xf>
    <xf numFmtId="183" fontId="6" fillId="0" borderId="5" xfId="0" applyNumberFormat="1" applyFont="1" applyFill="1" applyBorder="1" applyAlignment="1">
      <alignment horizontal="right" vertical="center"/>
    </xf>
    <xf numFmtId="183" fontId="6" fillId="0" borderId="47" xfId="0" applyNumberFormat="1" applyFont="1" applyFill="1" applyBorder="1" applyAlignment="1">
      <alignment horizontal="right" vertical="center"/>
    </xf>
    <xf numFmtId="0" fontId="6" fillId="0" borderId="33" xfId="0" applyFont="1" applyFill="1" applyBorder="1" applyAlignment="1">
      <alignment horizontal="distributed" vertical="center"/>
    </xf>
    <xf numFmtId="183" fontId="6" fillId="0" borderId="33" xfId="0" applyNumberFormat="1" applyFont="1" applyFill="1" applyBorder="1" applyAlignment="1">
      <alignment horizontal="right" vertical="center"/>
    </xf>
    <xf numFmtId="0" fontId="6" fillId="0" borderId="0" xfId="0" applyFont="1" applyFill="1" applyBorder="1" applyAlignment="1">
      <alignment horizontal="distributed" vertical="center"/>
    </xf>
    <xf numFmtId="183" fontId="6" fillId="0" borderId="39" xfId="0" applyNumberFormat="1" applyFont="1" applyFill="1" applyBorder="1" applyAlignment="1">
      <alignment horizontal="right" vertical="center"/>
    </xf>
    <xf numFmtId="0" fontId="6" fillId="0" borderId="40" xfId="0" applyFont="1" applyFill="1" applyBorder="1" applyAlignment="1">
      <alignment horizontal="distributed" vertical="center"/>
    </xf>
    <xf numFmtId="183" fontId="6" fillId="0" borderId="43" xfId="0" applyNumberFormat="1" applyFont="1" applyFill="1" applyBorder="1" applyAlignment="1">
      <alignment horizontal="right" vertical="center"/>
    </xf>
    <xf numFmtId="0" fontId="6" fillId="0" borderId="32" xfId="0" applyFont="1" applyFill="1" applyBorder="1" applyAlignment="1">
      <alignment horizontal="center" vertical="center"/>
    </xf>
    <xf numFmtId="0" fontId="6" fillId="0" borderId="39" xfId="0" applyFont="1" applyFill="1" applyBorder="1" applyAlignment="1">
      <alignment horizontal="distributed" vertical="center"/>
    </xf>
    <xf numFmtId="0" fontId="6" fillId="0" borderId="30" xfId="0" applyFont="1" applyFill="1" applyBorder="1" applyAlignment="1">
      <alignment horizontal="center"/>
    </xf>
    <xf numFmtId="0" fontId="6" fillId="0" borderId="31" xfId="0" applyFont="1" applyFill="1" applyBorder="1" applyAlignment="1">
      <alignment horizontal="center"/>
    </xf>
    <xf numFmtId="0" fontId="6" fillId="0" borderId="3" xfId="0" applyFont="1" applyFill="1" applyBorder="1" applyAlignment="1">
      <alignment horizontal="right" vertical="center"/>
    </xf>
    <xf numFmtId="0" fontId="6" fillId="0" borderId="3" xfId="0" applyFont="1" applyFill="1" applyBorder="1" applyAlignment="1">
      <alignment horizontal="distributed" vertical="center"/>
    </xf>
    <xf numFmtId="0" fontId="8" fillId="0" borderId="3" xfId="0" applyFont="1" applyFill="1" applyBorder="1" applyAlignment="1">
      <alignment vertical="center"/>
    </xf>
    <xf numFmtId="0" fontId="8" fillId="0" borderId="5" xfId="0" applyFont="1" applyFill="1" applyBorder="1" applyAlignment="1">
      <alignment vertical="center"/>
    </xf>
    <xf numFmtId="0" fontId="6" fillId="0" borderId="5" xfId="0" applyFont="1" applyFill="1" applyBorder="1" applyAlignment="1">
      <alignment horizontal="left" vertical="center"/>
    </xf>
    <xf numFmtId="0" fontId="6" fillId="0" borderId="43" xfId="0" applyFont="1" applyFill="1" applyBorder="1" applyAlignment="1">
      <alignment horizontal="distributed" vertical="center"/>
    </xf>
    <xf numFmtId="0" fontId="8" fillId="0" borderId="36" xfId="0" applyFont="1" applyFill="1" applyBorder="1" applyAlignment="1">
      <alignment vertical="center"/>
    </xf>
    <xf numFmtId="0" fontId="6" fillId="0" borderId="47" xfId="0" applyFont="1" applyFill="1" applyBorder="1" applyAlignment="1">
      <alignment horizontal="distributed" vertical="center"/>
    </xf>
    <xf numFmtId="0" fontId="5" fillId="0" borderId="0" xfId="0" applyFont="1" applyFill="1" applyAlignment="1">
      <alignment horizontal="left" vertical="center"/>
    </xf>
    <xf numFmtId="0" fontId="5" fillId="0" borderId="0" xfId="0" applyFont="1" applyFill="1" applyBorder="1" applyAlignment="1">
      <alignment horizontal="left" vertical="center"/>
    </xf>
    <xf numFmtId="0" fontId="6" fillId="0" borderId="3" xfId="0" applyFont="1" applyFill="1" applyBorder="1" applyAlignment="1">
      <alignment horizontal="center"/>
    </xf>
    <xf numFmtId="193" fontId="6" fillId="0" borderId="32" xfId="0" applyNumberFormat="1" applyFont="1" applyFill="1" applyBorder="1" applyAlignment="1">
      <alignment horizontal="center" vertical="center"/>
    </xf>
    <xf numFmtId="193" fontId="6" fillId="0" borderId="65" xfId="0" applyNumberFormat="1" applyFont="1" applyFill="1" applyBorder="1" applyAlignment="1">
      <alignment horizontal="center" vertical="center"/>
    </xf>
    <xf numFmtId="178" fontId="11" fillId="0" borderId="15" xfId="1" applyNumberFormat="1" applyFont="1" applyFill="1" applyBorder="1" applyAlignment="1">
      <alignment horizontal="distributed" vertical="center"/>
    </xf>
    <xf numFmtId="178" fontId="11" fillId="0" borderId="17" xfId="1" applyNumberFormat="1" applyFont="1" applyFill="1" applyBorder="1" applyAlignment="1">
      <alignment horizontal="distributed" vertical="center"/>
    </xf>
    <xf numFmtId="178" fontId="11" fillId="0" borderId="16" xfId="1" applyNumberFormat="1" applyFont="1" applyFill="1" applyBorder="1" applyAlignment="1">
      <alignment horizontal="distributed" vertical="center"/>
    </xf>
    <xf numFmtId="178" fontId="11" fillId="0" borderId="18" xfId="1" applyNumberFormat="1" applyFont="1" applyFill="1" applyBorder="1" applyAlignment="1">
      <alignment vertical="center"/>
    </xf>
    <xf numFmtId="178" fontId="11" fillId="0" borderId="21" xfId="1" applyNumberFormat="1" applyFont="1" applyFill="1" applyBorder="1" applyAlignment="1">
      <alignment horizontal="center" vertical="center"/>
    </xf>
    <xf numFmtId="178" fontId="11" fillId="0" borderId="20" xfId="1" applyNumberFormat="1" applyFont="1" applyFill="1" applyBorder="1" applyAlignment="1">
      <alignment horizontal="center" vertical="center"/>
    </xf>
    <xf numFmtId="178" fontId="11" fillId="0" borderId="19" xfId="1" applyNumberFormat="1" applyFont="1" applyFill="1" applyBorder="1" applyAlignment="1">
      <alignment horizontal="center" vertical="center"/>
    </xf>
    <xf numFmtId="178" fontId="23" fillId="0" borderId="15" xfId="1" applyNumberFormat="1" applyFont="1" applyFill="1" applyBorder="1" applyAlignment="1">
      <alignment horizontal="distributed" vertical="center"/>
    </xf>
    <xf numFmtId="178" fontId="23" fillId="0" borderId="16" xfId="1" applyNumberFormat="1" applyFont="1" applyFill="1" applyBorder="1" applyAlignment="1">
      <alignment horizontal="distributed" vertical="center"/>
    </xf>
    <xf numFmtId="178" fontId="23" fillId="0" borderId="17" xfId="1" applyNumberFormat="1" applyFont="1" applyFill="1" applyBorder="1" applyAlignment="1">
      <alignment horizontal="distributed" vertical="center"/>
    </xf>
    <xf numFmtId="178" fontId="23" fillId="0" borderId="21" xfId="1" applyNumberFormat="1" applyFont="1" applyFill="1" applyBorder="1" applyAlignment="1">
      <alignment vertical="center"/>
    </xf>
    <xf numFmtId="178" fontId="23" fillId="0" borderId="20" xfId="1" applyNumberFormat="1" applyFont="1" applyFill="1" applyBorder="1" applyAlignment="1">
      <alignment vertical="center"/>
    </xf>
    <xf numFmtId="178" fontId="23" fillId="0" borderId="19" xfId="1" applyNumberFormat="1" applyFont="1" applyFill="1" applyBorder="1" applyAlignment="1">
      <alignment vertical="center"/>
    </xf>
    <xf numFmtId="178" fontId="11" fillId="0" borderId="0" xfId="1" applyNumberFormat="1" applyFont="1" applyFill="1" applyAlignment="1">
      <alignment vertical="center" wrapText="1"/>
    </xf>
    <xf numFmtId="178" fontId="23" fillId="0" borderId="2" xfId="1" applyNumberFormat="1" applyFont="1" applyFill="1" applyBorder="1" applyAlignment="1">
      <alignment vertical="center"/>
    </xf>
    <xf numFmtId="178" fontId="23" fillId="0" borderId="3" xfId="1" applyNumberFormat="1" applyFont="1" applyFill="1" applyBorder="1" applyAlignment="1">
      <alignment vertical="center"/>
    </xf>
    <xf numFmtId="178" fontId="23" fillId="0" borderId="4" xfId="1" applyNumberFormat="1" applyFont="1" applyFill="1" applyBorder="1" applyAlignment="1">
      <alignment vertical="center"/>
    </xf>
    <xf numFmtId="178" fontId="23" fillId="0" borderId="1" xfId="1" applyNumberFormat="1" applyFont="1" applyFill="1" applyBorder="1" applyAlignment="1">
      <alignment vertical="center"/>
    </xf>
    <xf numFmtId="178" fontId="23" fillId="0" borderId="5" xfId="1" applyNumberFormat="1" applyFont="1" applyFill="1" applyBorder="1" applyAlignment="1">
      <alignment vertical="center"/>
    </xf>
    <xf numFmtId="178" fontId="23" fillId="0" borderId="6" xfId="1" applyNumberFormat="1" applyFont="1" applyFill="1" applyBorder="1" applyAlignment="1">
      <alignment vertical="center"/>
    </xf>
    <xf numFmtId="178" fontId="23" fillId="0" borderId="21" xfId="1" applyNumberFormat="1" applyFont="1" applyFill="1" applyBorder="1" applyAlignment="1">
      <alignment horizontal="center" vertical="center"/>
    </xf>
    <xf numFmtId="178" fontId="23" fillId="0" borderId="19" xfId="1" applyNumberFormat="1" applyFont="1" applyFill="1" applyBorder="1" applyAlignment="1">
      <alignment horizontal="center" vertical="center"/>
    </xf>
    <xf numFmtId="178" fontId="23" fillId="0" borderId="18" xfId="1" applyNumberFormat="1" applyFont="1" applyFill="1" applyBorder="1" applyAlignment="1">
      <alignment vertical="center"/>
    </xf>
    <xf numFmtId="178" fontId="11" fillId="0" borderId="3" xfId="1" applyNumberFormat="1" applyFont="1" applyFill="1" applyBorder="1" applyAlignment="1">
      <alignment vertical="center"/>
    </xf>
    <xf numFmtId="178" fontId="23" fillId="0" borderId="1" xfId="1" applyNumberFormat="1" applyFont="1" applyFill="1" applyBorder="1" applyAlignment="1">
      <alignment horizontal="distributed" vertical="center"/>
    </xf>
    <xf numFmtId="178" fontId="23" fillId="0" borderId="5" xfId="1" applyNumberFormat="1" applyFont="1" applyFill="1" applyBorder="1" applyAlignment="1">
      <alignment horizontal="distributed" vertical="center"/>
    </xf>
    <xf numFmtId="178" fontId="23" fillId="0" borderId="6" xfId="1" applyNumberFormat="1" applyFont="1" applyFill="1" applyBorder="1" applyAlignment="1">
      <alignment horizontal="distributed" vertical="center"/>
    </xf>
    <xf numFmtId="178" fontId="11" fillId="0" borderId="0" xfId="1" applyNumberFormat="1" applyFont="1" applyFill="1" applyAlignment="1">
      <alignment horizontal="left" vertical="center"/>
    </xf>
    <xf numFmtId="178" fontId="11" fillId="0" borderId="0" xfId="1" applyNumberFormat="1" applyFont="1" applyFill="1" applyBorder="1" applyAlignment="1">
      <alignment horizontal="left" vertical="center"/>
    </xf>
    <xf numFmtId="178" fontId="23" fillId="0" borderId="18" xfId="1" applyNumberFormat="1" applyFont="1" applyFill="1" applyBorder="1" applyAlignment="1">
      <alignment horizontal="center" vertical="center"/>
    </xf>
    <xf numFmtId="185" fontId="6" fillId="0" borderId="26" xfId="0" applyNumberFormat="1" applyFont="1" applyFill="1" applyBorder="1" applyAlignment="1">
      <alignment horizontal="right" vertical="center"/>
    </xf>
    <xf numFmtId="185" fontId="6" fillId="0" borderId="27" xfId="0" applyNumberFormat="1" applyFont="1" applyFill="1" applyBorder="1" applyAlignment="1">
      <alignment horizontal="right" vertical="center"/>
    </xf>
    <xf numFmtId="185" fontId="6" fillId="0" borderId="28" xfId="0" applyNumberFormat="1" applyFont="1" applyFill="1" applyBorder="1" applyAlignment="1">
      <alignment horizontal="right" vertical="center"/>
    </xf>
    <xf numFmtId="185" fontId="6" fillId="0" borderId="13" xfId="0" applyNumberFormat="1" applyFont="1" applyFill="1" applyBorder="1" applyAlignment="1">
      <alignment horizontal="right" vertical="center"/>
    </xf>
    <xf numFmtId="185" fontId="6" fillId="0" borderId="12" xfId="0" applyNumberFormat="1" applyFont="1" applyFill="1" applyBorder="1" applyAlignment="1">
      <alignment horizontal="right" vertical="center"/>
    </xf>
    <xf numFmtId="185" fontId="6" fillId="0" borderId="14" xfId="0" applyNumberFormat="1" applyFont="1" applyFill="1" applyBorder="1" applyAlignment="1">
      <alignment horizontal="right" vertical="center"/>
    </xf>
    <xf numFmtId="190" fontId="6" fillId="0" borderId="2" xfId="0" applyNumberFormat="1" applyFont="1" applyFill="1" applyBorder="1" applyAlignment="1">
      <alignment horizontal="center" vertical="center"/>
    </xf>
    <xf numFmtId="190" fontId="6" fillId="0" borderId="1" xfId="0" applyNumberFormat="1" applyFont="1" applyFill="1" applyBorder="1" applyAlignment="1">
      <alignment horizontal="center" vertical="center"/>
    </xf>
    <xf numFmtId="191" fontId="6" fillId="0" borderId="3" xfId="0" applyNumberFormat="1" applyFont="1" applyFill="1" applyBorder="1" applyAlignment="1">
      <alignment horizontal="right" vertical="center"/>
    </xf>
    <xf numFmtId="191" fontId="6" fillId="0" borderId="4" xfId="0" applyNumberFormat="1" applyFont="1" applyFill="1" applyBorder="1" applyAlignment="1">
      <alignment horizontal="right" vertical="center"/>
    </xf>
    <xf numFmtId="191" fontId="6" fillId="0" borderId="5" xfId="0" applyNumberFormat="1" applyFont="1" applyFill="1" applyBorder="1" applyAlignment="1">
      <alignment horizontal="right" vertical="center"/>
    </xf>
    <xf numFmtId="191" fontId="6" fillId="0" borderId="6" xfId="0" applyNumberFormat="1" applyFont="1" applyFill="1" applyBorder="1" applyAlignment="1">
      <alignment horizontal="right" vertical="center"/>
    </xf>
    <xf numFmtId="190" fontId="6" fillId="0" borderId="54" xfId="0" applyNumberFormat="1" applyFont="1" applyFill="1" applyBorder="1" applyAlignment="1">
      <alignment horizontal="center" vertical="center"/>
    </xf>
    <xf numFmtId="190" fontId="6" fillId="0" borderId="7" xfId="0" applyNumberFormat="1" applyFont="1" applyFill="1" applyBorder="1" applyAlignment="1">
      <alignment horizontal="center" vertical="center"/>
    </xf>
    <xf numFmtId="191" fontId="6" fillId="0" borderId="55" xfId="0" applyNumberFormat="1" applyFont="1" applyFill="1" applyBorder="1" applyAlignment="1">
      <alignment horizontal="right" vertical="center"/>
    </xf>
    <xf numFmtId="191" fontId="6" fillId="0" borderId="56" xfId="0" applyNumberFormat="1" applyFont="1" applyFill="1" applyBorder="1" applyAlignment="1">
      <alignment horizontal="right" vertical="center"/>
    </xf>
    <xf numFmtId="191" fontId="6" fillId="0" borderId="0" xfId="0" applyNumberFormat="1" applyFont="1" applyFill="1" applyBorder="1" applyAlignment="1">
      <alignment horizontal="right" vertical="center"/>
    </xf>
    <xf numFmtId="191" fontId="6" fillId="0" borderId="8" xfId="0" applyNumberFormat="1" applyFont="1" applyFill="1" applyBorder="1" applyAlignment="1">
      <alignment horizontal="right" vertical="center"/>
    </xf>
    <xf numFmtId="0" fontId="6" fillId="0" borderId="55" xfId="0" applyFont="1" applyFill="1" applyBorder="1" applyAlignment="1">
      <alignment horizontal="distributed" vertical="center"/>
    </xf>
    <xf numFmtId="185" fontId="6" fillId="0" borderId="54" xfId="0" applyNumberFormat="1" applyFont="1" applyFill="1" applyBorder="1" applyAlignment="1">
      <alignment horizontal="right" vertical="center"/>
    </xf>
    <xf numFmtId="185" fontId="6" fillId="0" borderId="55" xfId="0" applyNumberFormat="1" applyFont="1" applyFill="1" applyBorder="1" applyAlignment="1">
      <alignment horizontal="right" vertical="center"/>
    </xf>
    <xf numFmtId="185" fontId="6" fillId="0" borderId="56" xfId="0" applyNumberFormat="1" applyFont="1" applyFill="1" applyBorder="1" applyAlignment="1">
      <alignment horizontal="right" vertical="center"/>
    </xf>
    <xf numFmtId="185" fontId="6" fillId="0" borderId="1" xfId="0" applyNumberFormat="1" applyFont="1" applyFill="1" applyBorder="1" applyAlignment="1">
      <alignment horizontal="right" vertical="center"/>
    </xf>
    <xf numFmtId="185" fontId="6" fillId="0" borderId="5" xfId="0" applyNumberFormat="1" applyFont="1" applyFill="1" applyBorder="1" applyAlignment="1">
      <alignment horizontal="right" vertical="center"/>
    </xf>
    <xf numFmtId="185" fontId="6" fillId="0" borderId="6" xfId="0" applyNumberFormat="1" applyFont="1" applyFill="1" applyBorder="1" applyAlignment="1">
      <alignment horizontal="right" vertical="center"/>
    </xf>
    <xf numFmtId="188" fontId="6" fillId="0" borderId="3" xfId="0" applyNumberFormat="1" applyFont="1" applyFill="1" applyBorder="1" applyAlignment="1">
      <alignment horizontal="right" vertical="center"/>
    </xf>
    <xf numFmtId="188" fontId="6" fillId="0" borderId="4" xfId="0" applyNumberFormat="1" applyFont="1" applyFill="1" applyBorder="1" applyAlignment="1">
      <alignment horizontal="right" vertical="center"/>
    </xf>
    <xf numFmtId="188" fontId="6" fillId="0" borderId="0" xfId="0" applyNumberFormat="1" applyFont="1" applyFill="1" applyBorder="1" applyAlignment="1">
      <alignment horizontal="right" vertical="center"/>
    </xf>
    <xf numFmtId="188" fontId="6" fillId="0" borderId="8" xfId="0" applyNumberFormat="1" applyFont="1" applyFill="1" applyBorder="1" applyAlignment="1">
      <alignment horizontal="right" vertical="center"/>
    </xf>
    <xf numFmtId="0" fontId="6" fillId="0" borderId="7" xfId="0" applyFont="1" applyFill="1" applyBorder="1" applyAlignment="1">
      <alignment horizontal="center" vertical="center"/>
    </xf>
    <xf numFmtId="184" fontId="6" fillId="0" borderId="0" xfId="0" applyNumberFormat="1" applyFont="1" applyFill="1" applyBorder="1" applyAlignment="1">
      <alignment horizontal="right" vertical="center"/>
    </xf>
    <xf numFmtId="184" fontId="8" fillId="0" borderId="8" xfId="0" applyNumberFormat="1" applyFont="1" applyFill="1" applyBorder="1" applyAlignment="1">
      <alignment horizontal="right" vertical="center"/>
    </xf>
    <xf numFmtId="185" fontId="6" fillId="0" borderId="50" xfId="0" applyNumberFormat="1" applyFont="1" applyFill="1" applyBorder="1" applyAlignment="1">
      <alignment horizontal="right" vertical="center"/>
    </xf>
    <xf numFmtId="185" fontId="6" fillId="0" borderId="46" xfId="0" applyNumberFormat="1" applyFont="1" applyFill="1" applyBorder="1" applyAlignment="1">
      <alignment horizontal="right" vertical="center"/>
    </xf>
    <xf numFmtId="185" fontId="6" fillId="0" borderId="51" xfId="0" applyNumberFormat="1" applyFont="1" applyFill="1" applyBorder="1" applyAlignment="1">
      <alignment horizontal="right" vertical="center"/>
    </xf>
    <xf numFmtId="185" fontId="6" fillId="0" borderId="10" xfId="0" applyNumberFormat="1" applyFont="1" applyFill="1" applyBorder="1" applyAlignment="1">
      <alignment horizontal="right" vertical="center"/>
    </xf>
    <xf numFmtId="185" fontId="6" fillId="0" borderId="9" xfId="0" applyNumberFormat="1" applyFont="1" applyFill="1" applyBorder="1" applyAlignment="1">
      <alignment horizontal="right" vertical="center"/>
    </xf>
    <xf numFmtId="185" fontId="6" fillId="0" borderId="11" xfId="0" applyNumberFormat="1" applyFont="1" applyFill="1" applyBorder="1" applyAlignment="1">
      <alignment horizontal="right" vertical="center"/>
    </xf>
    <xf numFmtId="185" fontId="6" fillId="0" borderId="7" xfId="0" applyNumberFormat="1" applyFont="1" applyFill="1" applyBorder="1" applyAlignment="1">
      <alignment horizontal="right" vertical="center"/>
    </xf>
    <xf numFmtId="185" fontId="6" fillId="0" borderId="0" xfId="0" applyNumberFormat="1" applyFont="1" applyFill="1" applyBorder="1" applyAlignment="1">
      <alignment horizontal="right" vertical="center"/>
    </xf>
    <xf numFmtId="185" fontId="6" fillId="0" borderId="8" xfId="0" applyNumberFormat="1" applyFont="1" applyFill="1" applyBorder="1" applyAlignment="1">
      <alignment horizontal="right" vertical="center"/>
    </xf>
    <xf numFmtId="188" fontId="6" fillId="0" borderId="7" xfId="0" applyNumberFormat="1" applyFont="1" applyFill="1" applyBorder="1" applyAlignment="1">
      <alignment horizontal="right" vertical="center"/>
    </xf>
    <xf numFmtId="190" fontId="6" fillId="0" borderId="54" xfId="0" applyNumberFormat="1" applyFont="1" applyFill="1" applyBorder="1" applyAlignment="1">
      <alignment vertical="center"/>
    </xf>
    <xf numFmtId="190" fontId="6" fillId="0" borderId="50" xfId="0" applyNumberFormat="1" applyFont="1" applyFill="1" applyBorder="1" applyAlignment="1">
      <alignment vertical="center"/>
    </xf>
    <xf numFmtId="191" fontId="6" fillId="0" borderId="46" xfId="0" applyNumberFormat="1" applyFont="1" applyFill="1" applyBorder="1" applyAlignment="1">
      <alignment horizontal="right" vertical="center"/>
    </xf>
    <xf numFmtId="191" fontId="6" fillId="0" borderId="51" xfId="0" applyNumberFormat="1" applyFont="1" applyFill="1" applyBorder="1" applyAlignment="1">
      <alignment horizontal="right" vertical="center"/>
    </xf>
    <xf numFmtId="185" fontId="6" fillId="0" borderId="2" xfId="0" applyNumberFormat="1" applyFont="1" applyFill="1" applyBorder="1" applyAlignment="1">
      <alignment horizontal="right" vertical="center"/>
    </xf>
    <xf numFmtId="185" fontId="6" fillId="0" borderId="3" xfId="0" applyNumberFormat="1" applyFont="1" applyFill="1" applyBorder="1" applyAlignment="1">
      <alignment horizontal="right" vertical="center"/>
    </xf>
    <xf numFmtId="185" fontId="6" fillId="0" borderId="4" xfId="0" applyNumberFormat="1" applyFont="1" applyFill="1" applyBorder="1" applyAlignment="1">
      <alignment horizontal="righ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6" fillId="0" borderId="54" xfId="0" applyFont="1" applyFill="1" applyBorder="1" applyAlignment="1">
      <alignment horizontal="center" vertical="center"/>
    </xf>
    <xf numFmtId="0" fontId="8" fillId="0" borderId="7" xfId="0" applyFont="1" applyFill="1" applyBorder="1" applyAlignment="1">
      <alignment vertical="center"/>
    </xf>
    <xf numFmtId="0" fontId="6" fillId="0" borderId="0" xfId="0" applyFont="1" applyFill="1" applyBorder="1" applyAlignment="1">
      <alignment horizontal="distributed" vertical="center" wrapText="1"/>
    </xf>
    <xf numFmtId="184" fontId="6" fillId="0" borderId="54" xfId="0" applyNumberFormat="1" applyFont="1" applyFill="1" applyBorder="1" applyAlignment="1">
      <alignment horizontal="right" vertical="center"/>
    </xf>
    <xf numFmtId="184" fontId="6" fillId="0" borderId="55" xfId="0" applyNumberFormat="1" applyFont="1" applyFill="1" applyBorder="1" applyAlignment="1">
      <alignment horizontal="right" vertical="center"/>
    </xf>
    <xf numFmtId="184" fontId="6" fillId="0" borderId="56" xfId="0" applyNumberFormat="1" applyFont="1" applyFill="1" applyBorder="1" applyAlignment="1">
      <alignment horizontal="right" vertical="center"/>
    </xf>
    <xf numFmtId="184" fontId="6" fillId="0" borderId="1" xfId="0" applyNumberFormat="1" applyFont="1" applyFill="1" applyBorder="1" applyAlignment="1">
      <alignment horizontal="right" vertical="center"/>
    </xf>
    <xf numFmtId="184" fontId="6" fillId="0" borderId="5" xfId="0" applyNumberFormat="1" applyFont="1" applyFill="1" applyBorder="1" applyAlignment="1">
      <alignment horizontal="right" vertical="center"/>
    </xf>
    <xf numFmtId="184" fontId="6" fillId="0" borderId="6" xfId="0" applyNumberFormat="1" applyFont="1" applyFill="1" applyBorder="1" applyAlignment="1">
      <alignment horizontal="right" vertical="center"/>
    </xf>
    <xf numFmtId="184" fontId="6" fillId="0" borderId="26" xfId="0" applyNumberFormat="1" applyFont="1" applyFill="1" applyBorder="1" applyAlignment="1">
      <alignment horizontal="right" vertical="center"/>
    </xf>
    <xf numFmtId="184" fontId="6" fillId="0" borderId="27" xfId="0" applyNumberFormat="1" applyFont="1" applyFill="1" applyBorder="1" applyAlignment="1">
      <alignment horizontal="right" vertical="center"/>
    </xf>
    <xf numFmtId="184" fontId="6" fillId="0" borderId="28" xfId="0" applyNumberFormat="1" applyFont="1" applyFill="1" applyBorder="1" applyAlignment="1">
      <alignment horizontal="right" vertical="center"/>
    </xf>
    <xf numFmtId="184" fontId="6" fillId="0" borderId="13" xfId="0" applyNumberFormat="1" applyFont="1" applyFill="1" applyBorder="1" applyAlignment="1">
      <alignment horizontal="right" vertical="center"/>
    </xf>
    <xf numFmtId="184" fontId="6" fillId="0" borderId="12" xfId="0" applyNumberFormat="1" applyFont="1" applyFill="1" applyBorder="1" applyAlignment="1">
      <alignment horizontal="right" vertical="center"/>
    </xf>
    <xf numFmtId="184" fontId="6" fillId="0" borderId="14" xfId="0" applyNumberFormat="1" applyFont="1" applyFill="1" applyBorder="1" applyAlignment="1">
      <alignment horizontal="right" vertical="center"/>
    </xf>
    <xf numFmtId="0" fontId="6" fillId="0" borderId="2" xfId="0" applyFont="1" applyFill="1" applyBorder="1" applyAlignment="1">
      <alignment horizontal="center" vertical="center"/>
    </xf>
    <xf numFmtId="0" fontId="8" fillId="0" borderId="1" xfId="0" applyFont="1" applyFill="1" applyBorder="1" applyAlignment="1">
      <alignment vertical="center"/>
    </xf>
    <xf numFmtId="185" fontId="6" fillId="0" borderId="3" xfId="0" applyNumberFormat="1" applyFont="1" applyFill="1" applyBorder="1"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8" fillId="0" borderId="0" xfId="0" applyFont="1" applyFill="1" applyBorder="1" applyAlignment="1"/>
    <xf numFmtId="0" fontId="8" fillId="0" borderId="8" xfId="0" applyFont="1" applyFill="1" applyBorder="1" applyAlignment="1"/>
    <xf numFmtId="0" fontId="8" fillId="0" borderId="0" xfId="0" applyFont="1" applyFill="1" applyAlignment="1"/>
    <xf numFmtId="0" fontId="8" fillId="0" borderId="50" xfId="0" applyFont="1" applyFill="1" applyBorder="1" applyAlignment="1"/>
    <xf numFmtId="0" fontId="8" fillId="0" borderId="46" xfId="0" applyFont="1" applyFill="1" applyBorder="1" applyAlignment="1"/>
    <xf numFmtId="0" fontId="8" fillId="0" borderId="51" xfId="0" applyFont="1" applyFill="1" applyBorder="1" applyAlignment="1"/>
    <xf numFmtId="0" fontId="6" fillId="0" borderId="55" xfId="0" applyFont="1" applyFill="1" applyBorder="1" applyAlignment="1">
      <alignment horizontal="left" vertical="center"/>
    </xf>
    <xf numFmtId="0" fontId="8" fillId="0" borderId="55" xfId="0" applyFont="1" applyFill="1" applyBorder="1" applyAlignment="1"/>
    <xf numFmtId="185" fontId="6" fillId="0" borderId="55" xfId="0" applyNumberFormat="1" applyFont="1" applyFill="1" applyBorder="1" applyAlignment="1">
      <alignment vertical="center"/>
    </xf>
    <xf numFmtId="185" fontId="6" fillId="0" borderId="56" xfId="0" applyNumberFormat="1" applyFont="1" applyFill="1" applyBorder="1" applyAlignment="1">
      <alignment vertical="center"/>
    </xf>
    <xf numFmtId="185" fontId="6" fillId="0" borderId="46" xfId="0" applyNumberFormat="1" applyFont="1" applyFill="1" applyBorder="1" applyAlignment="1">
      <alignment vertical="center"/>
    </xf>
    <xf numFmtId="185" fontId="6" fillId="0" borderId="51" xfId="0" applyNumberFormat="1" applyFont="1" applyFill="1" applyBorder="1" applyAlignment="1">
      <alignment vertical="center"/>
    </xf>
    <xf numFmtId="0" fontId="6" fillId="0" borderId="40" xfId="0" applyFont="1" applyFill="1" applyBorder="1" applyAlignment="1">
      <alignment horizontal="distributed" vertical="center" wrapText="1"/>
    </xf>
    <xf numFmtId="0" fontId="8" fillId="0" borderId="3" xfId="0" applyFont="1" applyFill="1" applyBorder="1" applyAlignment="1"/>
    <xf numFmtId="0" fontId="8" fillId="0" borderId="4" xfId="0" applyFont="1" applyFill="1" applyBorder="1" applyAlignment="1"/>
    <xf numFmtId="0" fontId="8" fillId="0" borderId="7" xfId="0" applyFont="1" applyFill="1" applyBorder="1" applyAlignment="1"/>
    <xf numFmtId="184" fontId="6" fillId="0" borderId="7" xfId="0" applyNumberFormat="1" applyFont="1" applyFill="1" applyBorder="1" applyAlignment="1">
      <alignment horizontal="right" vertical="center"/>
    </xf>
    <xf numFmtId="184" fontId="6" fillId="0" borderId="8" xfId="0" applyNumberFormat="1" applyFont="1" applyFill="1" applyBorder="1" applyAlignment="1">
      <alignment horizontal="right" vertical="center"/>
    </xf>
    <xf numFmtId="184" fontId="6" fillId="0" borderId="41" xfId="0" applyNumberFormat="1" applyFont="1" applyFill="1" applyBorder="1" applyAlignment="1">
      <alignment horizontal="right" vertical="center"/>
    </xf>
    <xf numFmtId="184" fontId="6" fillId="0" borderId="40" xfId="0" applyNumberFormat="1" applyFont="1" applyFill="1" applyBorder="1" applyAlignment="1">
      <alignment horizontal="right" vertical="center"/>
    </xf>
    <xf numFmtId="184" fontId="6" fillId="0" borderId="42" xfId="0" applyNumberFormat="1" applyFont="1" applyFill="1" applyBorder="1" applyAlignment="1">
      <alignment horizontal="right" vertical="center"/>
    </xf>
    <xf numFmtId="0" fontId="6" fillId="0" borderId="3" xfId="0" applyFont="1" applyFill="1" applyBorder="1" applyAlignment="1">
      <alignment horizontal="distributed" vertical="center" wrapText="1"/>
    </xf>
    <xf numFmtId="0" fontId="8" fillId="0" borderId="5" xfId="0" applyFont="1" applyFill="1" applyBorder="1" applyAlignment="1"/>
    <xf numFmtId="0" fontId="8" fillId="0" borderId="6" xfId="0" applyFont="1" applyFill="1" applyBorder="1" applyAlignment="1"/>
    <xf numFmtId="0" fontId="8" fillId="0" borderId="1" xfId="0" applyFont="1" applyFill="1" applyBorder="1" applyAlignment="1"/>
    <xf numFmtId="0" fontId="6" fillId="0" borderId="36" xfId="0" applyFont="1" applyFill="1" applyBorder="1" applyAlignment="1">
      <alignment horizontal="distributed" vertical="center" wrapText="1"/>
    </xf>
    <xf numFmtId="184" fontId="6" fillId="0" borderId="44" xfId="0" applyNumberFormat="1" applyFont="1" applyFill="1" applyBorder="1" applyAlignment="1">
      <alignment horizontal="right" vertical="center"/>
    </xf>
    <xf numFmtId="184" fontId="6" fillId="0" borderId="43" xfId="0" applyNumberFormat="1" applyFont="1" applyFill="1" applyBorder="1" applyAlignment="1">
      <alignment horizontal="right" vertical="center"/>
    </xf>
    <xf numFmtId="184" fontId="6" fillId="0" borderId="45" xfId="0" applyNumberFormat="1" applyFont="1" applyFill="1" applyBorder="1" applyAlignment="1">
      <alignment horizontal="right" vertical="center"/>
    </xf>
    <xf numFmtId="0" fontId="8" fillId="0" borderId="56" xfId="0" applyFont="1" applyFill="1" applyBorder="1" applyAlignment="1"/>
    <xf numFmtId="0" fontId="6" fillId="0" borderId="43" xfId="0" applyFont="1" applyFill="1" applyBorder="1" applyAlignment="1">
      <alignment horizontal="distributed" vertical="center" shrinkToFit="1"/>
    </xf>
    <xf numFmtId="0" fontId="6" fillId="0" borderId="40" xfId="0" applyFont="1" applyFill="1" applyBorder="1" applyAlignment="1">
      <alignment horizontal="distributed" vertical="center" shrinkToFit="1"/>
    </xf>
    <xf numFmtId="0" fontId="6" fillId="0" borderId="45"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49" fontId="6" fillId="0" borderId="19" xfId="0" applyNumberFormat="1" applyFont="1" applyFill="1" applyBorder="1" applyAlignment="1">
      <alignment horizontal="center" vertical="center"/>
    </xf>
    <xf numFmtId="0" fontId="6" fillId="0" borderId="3" xfId="0" applyFont="1" applyFill="1" applyBorder="1"/>
    <xf numFmtId="0" fontId="6" fillId="0" borderId="46" xfId="0" applyFont="1" applyFill="1" applyBorder="1"/>
    <xf numFmtId="0" fontId="6" fillId="0" borderId="46" xfId="0" applyFont="1" applyFill="1" applyBorder="1" applyAlignment="1">
      <alignment vertical="center"/>
    </xf>
    <xf numFmtId="184" fontId="6" fillId="0" borderId="50" xfId="0" applyNumberFormat="1" applyFont="1" applyFill="1" applyBorder="1" applyAlignment="1">
      <alignment horizontal="right" vertical="center"/>
    </xf>
    <xf numFmtId="184" fontId="6" fillId="0" borderId="46" xfId="0" applyNumberFormat="1" applyFont="1" applyFill="1" applyBorder="1" applyAlignment="1">
      <alignment horizontal="right" vertical="center"/>
    </xf>
    <xf numFmtId="184" fontId="6" fillId="0" borderId="51" xfId="0" applyNumberFormat="1" applyFont="1" applyFill="1" applyBorder="1" applyAlignment="1">
      <alignment horizontal="right" vertical="center"/>
    </xf>
    <xf numFmtId="186" fontId="6" fillId="0" borderId="50" xfId="0" applyNumberFormat="1" applyFont="1" applyFill="1" applyBorder="1" applyAlignment="1">
      <alignment horizontal="right" vertical="center"/>
    </xf>
    <xf numFmtId="186" fontId="6" fillId="0" borderId="46" xfId="0" applyNumberFormat="1" applyFont="1" applyFill="1" applyBorder="1" applyAlignment="1">
      <alignment horizontal="right" vertical="center"/>
    </xf>
    <xf numFmtId="186" fontId="6" fillId="0" borderId="51" xfId="0" applyNumberFormat="1" applyFont="1" applyFill="1" applyBorder="1" applyAlignment="1">
      <alignment horizontal="right" vertical="center"/>
    </xf>
    <xf numFmtId="49" fontId="6" fillId="0" borderId="18" xfId="0" applyNumberFormat="1" applyFont="1" applyFill="1" applyBorder="1" applyAlignment="1">
      <alignment horizontal="center" vertical="center"/>
    </xf>
    <xf numFmtId="187" fontId="6" fillId="0" borderId="54" xfId="0" applyNumberFormat="1" applyFont="1" applyFill="1" applyBorder="1" applyAlignment="1">
      <alignment horizontal="right" vertical="center"/>
    </xf>
    <xf numFmtId="187" fontId="6" fillId="0" borderId="55" xfId="0" applyNumberFormat="1" applyFont="1" applyFill="1" applyBorder="1" applyAlignment="1">
      <alignment horizontal="right" vertical="center"/>
    </xf>
    <xf numFmtId="187" fontId="6" fillId="0" borderId="56" xfId="0" applyNumberFormat="1" applyFont="1" applyFill="1" applyBorder="1" applyAlignment="1">
      <alignment horizontal="right" vertical="center"/>
    </xf>
    <xf numFmtId="187" fontId="6" fillId="0" borderId="1" xfId="0" applyNumberFormat="1" applyFont="1" applyFill="1" applyBorder="1" applyAlignment="1">
      <alignment horizontal="right" vertical="center"/>
    </xf>
    <xf numFmtId="187" fontId="6" fillId="0" borderId="5" xfId="0" applyNumberFormat="1" applyFont="1" applyFill="1" applyBorder="1" applyAlignment="1">
      <alignment horizontal="right" vertical="center"/>
    </xf>
    <xf numFmtId="187" fontId="6" fillId="0" borderId="6" xfId="0" applyNumberFormat="1" applyFont="1" applyFill="1" applyBorder="1" applyAlignment="1">
      <alignment horizontal="right" vertical="center"/>
    </xf>
    <xf numFmtId="0" fontId="6" fillId="0" borderId="33" xfId="0" applyFont="1" applyFill="1" applyBorder="1" applyAlignment="1">
      <alignment horizontal="distributed" vertical="center" wrapText="1"/>
    </xf>
    <xf numFmtId="184" fontId="6" fillId="0" borderId="37" xfId="0" applyNumberFormat="1" applyFont="1" applyFill="1" applyBorder="1" applyAlignment="1">
      <alignment horizontal="right" vertical="center"/>
    </xf>
    <xf numFmtId="184" fontId="6" fillId="0" borderId="36" xfId="0" applyNumberFormat="1" applyFont="1" applyFill="1" applyBorder="1" applyAlignment="1">
      <alignment horizontal="right" vertical="center"/>
    </xf>
    <xf numFmtId="184" fontId="6" fillId="0" borderId="38" xfId="0" applyNumberFormat="1" applyFont="1" applyFill="1" applyBorder="1" applyAlignment="1">
      <alignment horizontal="right" vertical="center"/>
    </xf>
    <xf numFmtId="185" fontId="6" fillId="0" borderId="41" xfId="0" applyNumberFormat="1" applyFont="1" applyFill="1" applyBorder="1" applyAlignment="1">
      <alignment horizontal="right" vertical="center"/>
    </xf>
    <xf numFmtId="185" fontId="6" fillId="0" borderId="40" xfId="0" applyNumberFormat="1" applyFont="1" applyFill="1" applyBorder="1" applyAlignment="1">
      <alignment horizontal="right" vertical="center"/>
    </xf>
    <xf numFmtId="185" fontId="6" fillId="0" borderId="42" xfId="0" applyNumberFormat="1" applyFont="1" applyFill="1" applyBorder="1" applyAlignment="1">
      <alignment horizontal="right" vertical="center"/>
    </xf>
    <xf numFmtId="0" fontId="8" fillId="0" borderId="55" xfId="0" applyFont="1" applyFill="1" applyBorder="1" applyAlignment="1">
      <alignment horizontal="distributed" vertical="center"/>
    </xf>
    <xf numFmtId="184" fontId="6" fillId="0" borderId="54" xfId="0" applyNumberFormat="1"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6" xfId="0" applyFont="1" applyFill="1" applyBorder="1" applyAlignment="1">
      <alignment vertical="center"/>
    </xf>
    <xf numFmtId="185" fontId="6" fillId="0" borderId="44" xfId="0" applyNumberFormat="1" applyFont="1" applyFill="1" applyBorder="1" applyAlignment="1">
      <alignment horizontal="right" vertical="center"/>
    </xf>
    <xf numFmtId="185" fontId="6" fillId="0" borderId="43" xfId="0" applyNumberFormat="1" applyFont="1" applyFill="1" applyBorder="1" applyAlignment="1">
      <alignment horizontal="right" vertical="center"/>
    </xf>
    <xf numFmtId="185" fontId="6" fillId="0" borderId="45" xfId="0" applyNumberFormat="1" applyFont="1" applyFill="1" applyBorder="1" applyAlignment="1">
      <alignment horizontal="right" vertical="center"/>
    </xf>
    <xf numFmtId="188" fontId="6" fillId="0" borderId="7" xfId="0" applyNumberFormat="1" applyFont="1" applyFill="1" applyBorder="1" applyAlignment="1">
      <alignment vertical="center"/>
    </xf>
    <xf numFmtId="188" fontId="6" fillId="0" borderId="0" xfId="0" applyNumberFormat="1" applyFont="1" applyFill="1" applyBorder="1" applyAlignment="1">
      <alignment vertical="center"/>
    </xf>
    <xf numFmtId="188" fontId="6" fillId="0" borderId="8" xfId="0" applyNumberFormat="1" applyFont="1" applyFill="1" applyBorder="1" applyAlignment="1">
      <alignment vertical="center"/>
    </xf>
    <xf numFmtId="188" fontId="6" fillId="0" borderId="50" xfId="0" applyNumberFormat="1" applyFont="1" applyFill="1" applyBorder="1" applyAlignment="1">
      <alignment vertical="center"/>
    </xf>
    <xf numFmtId="188" fontId="6" fillId="0" borderId="46" xfId="0" applyNumberFormat="1" applyFont="1" applyFill="1" applyBorder="1" applyAlignment="1">
      <alignment vertical="center"/>
    </xf>
    <xf numFmtId="188" fontId="6" fillId="0" borderId="51" xfId="0" applyNumberFormat="1" applyFont="1" applyFill="1" applyBorder="1" applyAlignment="1">
      <alignment vertical="center"/>
    </xf>
    <xf numFmtId="188" fontId="6" fillId="0" borderId="55" xfId="0" applyNumberFormat="1" applyFont="1" applyFill="1" applyBorder="1" applyAlignment="1">
      <alignment horizontal="right" vertical="center"/>
    </xf>
    <xf numFmtId="188" fontId="6" fillId="0" borderId="56" xfId="0" applyNumberFormat="1" applyFont="1" applyFill="1" applyBorder="1" applyAlignment="1">
      <alignment horizontal="right" vertical="center"/>
    </xf>
    <xf numFmtId="188" fontId="6" fillId="0" borderId="5" xfId="0" applyNumberFormat="1" applyFont="1" applyFill="1" applyBorder="1" applyAlignment="1">
      <alignment horizontal="right" vertical="center"/>
    </xf>
    <xf numFmtId="188" fontId="6" fillId="0" borderId="6" xfId="0" applyNumberFormat="1" applyFont="1" applyFill="1" applyBorder="1" applyAlignment="1">
      <alignment horizontal="right" vertical="center"/>
    </xf>
    <xf numFmtId="188" fontId="18" fillId="0" borderId="7" xfId="0" applyNumberFormat="1" applyFont="1" applyFill="1" applyBorder="1" applyAlignment="1">
      <alignment vertical="center"/>
    </xf>
    <xf numFmtId="188" fontId="18" fillId="0" borderId="0" xfId="0" applyNumberFormat="1" applyFont="1" applyFill="1" applyBorder="1" applyAlignment="1">
      <alignment vertical="center"/>
    </xf>
    <xf numFmtId="188" fontId="18" fillId="0" borderId="8" xfId="0" applyNumberFormat="1" applyFont="1" applyFill="1" applyBorder="1" applyAlignment="1">
      <alignment vertical="center"/>
    </xf>
    <xf numFmtId="0" fontId="6" fillId="0" borderId="3" xfId="0" applyFont="1" applyFill="1" applyBorder="1" applyAlignment="1">
      <alignment horizontal="distributed" vertical="center" shrinkToFit="1"/>
    </xf>
    <xf numFmtId="0" fontId="6" fillId="0" borderId="0" xfId="0" applyFont="1" applyFill="1" applyBorder="1" applyAlignment="1">
      <alignment horizontal="distributed" vertical="center" shrinkToFit="1"/>
    </xf>
    <xf numFmtId="188" fontId="22" fillId="0" borderId="7" xfId="0" applyNumberFormat="1" applyFont="1" applyFill="1" applyBorder="1" applyAlignment="1">
      <alignment vertical="center"/>
    </xf>
    <xf numFmtId="188" fontId="22" fillId="0" borderId="0" xfId="0" applyNumberFormat="1" applyFont="1" applyFill="1" applyBorder="1" applyAlignment="1">
      <alignment vertical="center"/>
    </xf>
    <xf numFmtId="188" fontId="22" fillId="0" borderId="8" xfId="0" applyNumberFormat="1" applyFont="1" applyFill="1" applyBorder="1" applyAlignment="1">
      <alignment vertical="center"/>
    </xf>
    <xf numFmtId="0" fontId="9" fillId="0" borderId="46" xfId="0" applyFont="1" applyFill="1" applyBorder="1" applyAlignment="1">
      <alignment horizontal="left" vertical="center"/>
    </xf>
    <xf numFmtId="0" fontId="22" fillId="0" borderId="0" xfId="0" applyFont="1" applyFill="1" applyBorder="1" applyAlignment="1">
      <alignment horizontal="distributed" vertical="center"/>
    </xf>
  </cellXfs>
  <cellStyles count="3">
    <cellStyle name="桁区切り 2" xfId="1"/>
    <cellStyle name="標準" xfId="0" builtinId="0"/>
    <cellStyle name="標準 4 2" xfId="2"/>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47625</xdr:colOff>
      <xdr:row>5</xdr:row>
      <xdr:rowOff>0</xdr:rowOff>
    </xdr:from>
    <xdr:to>
      <xdr:col>49</xdr:col>
      <xdr:colOff>85725</xdr:colOff>
      <xdr:row>5</xdr:row>
      <xdr:rowOff>9525</xdr:rowOff>
    </xdr:to>
    <xdr:sp macro="" textlink="">
      <xdr:nvSpPr>
        <xdr:cNvPr id="7" name="AutoShape 21"/>
        <xdr:cNvSpPr>
          <a:spLocks noChangeArrowheads="1"/>
        </xdr:cNvSpPr>
      </xdr:nvSpPr>
      <xdr:spPr bwMode="auto">
        <a:xfrm>
          <a:off x="5095875" y="857250"/>
          <a:ext cx="1866900" cy="9525"/>
        </a:xfrm>
        <a:prstGeom prst="bracketPair">
          <a:avLst>
            <a:gd name="adj" fmla="val 16667"/>
          </a:avLst>
        </a:prstGeom>
        <a:noFill/>
        <a:ln w="9525">
          <a:solidFill>
            <a:srgbClr val="000000"/>
          </a:solidFill>
          <a:round/>
          <a:headEnd/>
          <a:tailEnd/>
        </a:ln>
      </xdr:spPr>
    </xdr:sp>
    <xdr:clientData/>
  </xdr:twoCellAnchor>
  <xdr:twoCellAnchor>
    <xdr:from>
      <xdr:col>37</xdr:col>
      <xdr:colOff>47625</xdr:colOff>
      <xdr:row>0</xdr:row>
      <xdr:rowOff>0</xdr:rowOff>
    </xdr:from>
    <xdr:to>
      <xdr:col>49</xdr:col>
      <xdr:colOff>85725</xdr:colOff>
      <xdr:row>0</xdr:row>
      <xdr:rowOff>9525</xdr:rowOff>
    </xdr:to>
    <xdr:sp macro="" textlink="">
      <xdr:nvSpPr>
        <xdr:cNvPr id="8" name="AutoShape 21">
          <a:extLst>
            <a:ext uri="{FF2B5EF4-FFF2-40B4-BE49-F238E27FC236}">
              <a16:creationId xmlns:a16="http://schemas.microsoft.com/office/drawing/2014/main" id="{00000000-0008-0000-0000-000003000000}"/>
            </a:ext>
          </a:extLst>
        </xdr:cNvPr>
        <xdr:cNvSpPr>
          <a:spLocks noChangeArrowheads="1"/>
        </xdr:cNvSpPr>
      </xdr:nvSpPr>
      <xdr:spPr bwMode="auto">
        <a:xfrm>
          <a:off x="5095875" y="0"/>
          <a:ext cx="1866900" cy="9525"/>
        </a:xfrm>
        <a:prstGeom prst="bracketPair">
          <a:avLst>
            <a:gd name="adj" fmla="val 16667"/>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44</xdr:row>
      <xdr:rowOff>0</xdr:rowOff>
    </xdr:to>
    <xdr:sp macro="" textlink="">
      <xdr:nvSpPr>
        <xdr:cNvPr id="2" name="Line 6"/>
        <xdr:cNvSpPr>
          <a:spLocks noChangeShapeType="1"/>
        </xdr:cNvSpPr>
      </xdr:nvSpPr>
      <xdr:spPr bwMode="auto">
        <a:xfrm>
          <a:off x="4143375" y="2200275"/>
          <a:ext cx="0" cy="16192500"/>
        </a:xfrm>
        <a:prstGeom prst="line">
          <a:avLst/>
        </a:prstGeom>
        <a:noFill/>
        <a:ln w="6350">
          <a:solidFill>
            <a:srgbClr val="000000"/>
          </a:solidFill>
          <a:prstDash val="dash"/>
          <a:round/>
          <a:headEnd/>
          <a:tailEnd/>
        </a:ln>
      </xdr:spPr>
    </xdr:sp>
    <xdr:clientData/>
  </xdr:twoCellAnchor>
  <xdr:twoCellAnchor>
    <xdr:from>
      <xdr:col>18</xdr:col>
      <xdr:colOff>0</xdr:colOff>
      <xdr:row>4</xdr:row>
      <xdr:rowOff>0</xdr:rowOff>
    </xdr:from>
    <xdr:to>
      <xdr:col>18</xdr:col>
      <xdr:colOff>0</xdr:colOff>
      <xdr:row>44</xdr:row>
      <xdr:rowOff>0</xdr:rowOff>
    </xdr:to>
    <xdr:sp macro="" textlink="">
      <xdr:nvSpPr>
        <xdr:cNvPr id="3" name="Line 7"/>
        <xdr:cNvSpPr>
          <a:spLocks noChangeShapeType="1"/>
        </xdr:cNvSpPr>
      </xdr:nvSpPr>
      <xdr:spPr bwMode="auto">
        <a:xfrm>
          <a:off x="4776107" y="2204357"/>
          <a:ext cx="0" cy="15049500"/>
        </a:xfrm>
        <a:prstGeom prst="line">
          <a:avLst/>
        </a:prstGeom>
        <a:noFill/>
        <a:ln w="6350">
          <a:solidFill>
            <a:srgbClr val="000000"/>
          </a:solidFill>
          <a:prstDash val="dash"/>
          <a:round/>
          <a:headEnd/>
          <a:tailEnd/>
        </a:ln>
      </xdr:spPr>
    </xdr:sp>
    <xdr:clientData/>
  </xdr:twoCellAnchor>
  <xdr:twoCellAnchor>
    <xdr:from>
      <xdr:col>15</xdr:col>
      <xdr:colOff>0</xdr:colOff>
      <xdr:row>46</xdr:row>
      <xdr:rowOff>419099</xdr:rowOff>
    </xdr:from>
    <xdr:to>
      <xdr:col>15</xdr:col>
      <xdr:colOff>0</xdr:colOff>
      <xdr:row>78</xdr:row>
      <xdr:rowOff>446483</xdr:rowOff>
    </xdr:to>
    <xdr:sp macro="" textlink="">
      <xdr:nvSpPr>
        <xdr:cNvPr id="4" name="Line 8"/>
        <xdr:cNvSpPr>
          <a:spLocks noChangeShapeType="1"/>
        </xdr:cNvSpPr>
      </xdr:nvSpPr>
      <xdr:spPr bwMode="auto">
        <a:xfrm flipH="1" flipV="1">
          <a:off x="4143375" y="19878674"/>
          <a:ext cx="0" cy="12552759"/>
        </a:xfrm>
        <a:prstGeom prst="line">
          <a:avLst/>
        </a:prstGeom>
        <a:noFill/>
        <a:ln w="6350">
          <a:solidFill>
            <a:srgbClr val="000000"/>
          </a:solidFill>
          <a:prstDash val="dash"/>
          <a:round/>
          <a:headEnd/>
          <a:tailEnd/>
        </a:ln>
      </xdr:spPr>
    </xdr:sp>
    <xdr:clientData/>
  </xdr:twoCellAnchor>
  <xdr:twoCellAnchor>
    <xdr:from>
      <xdr:col>18</xdr:col>
      <xdr:colOff>0</xdr:colOff>
      <xdr:row>47</xdr:row>
      <xdr:rowOff>0</xdr:rowOff>
    </xdr:from>
    <xdr:to>
      <xdr:col>18</xdr:col>
      <xdr:colOff>0</xdr:colOff>
      <xdr:row>79</xdr:row>
      <xdr:rowOff>0</xdr:rowOff>
    </xdr:to>
    <xdr:sp macro="" textlink="">
      <xdr:nvSpPr>
        <xdr:cNvPr id="5" name="Line 9"/>
        <xdr:cNvSpPr>
          <a:spLocks noChangeShapeType="1"/>
        </xdr:cNvSpPr>
      </xdr:nvSpPr>
      <xdr:spPr bwMode="auto">
        <a:xfrm flipV="1">
          <a:off x="4772025" y="19888200"/>
          <a:ext cx="0" cy="12544425"/>
        </a:xfrm>
        <a:prstGeom prst="line">
          <a:avLst/>
        </a:prstGeom>
        <a:noFill/>
        <a:ln w="6350">
          <a:solidFill>
            <a:srgbClr val="000000"/>
          </a:solidFill>
          <a:prstDash val="dash"/>
          <a:round/>
          <a:headEnd/>
          <a:tailEnd/>
        </a:ln>
      </xdr:spPr>
    </xdr:sp>
    <xdr:clientData/>
  </xdr:twoCellAnchor>
  <xdr:twoCellAnchor>
    <xdr:from>
      <xdr:col>25</xdr:col>
      <xdr:colOff>0</xdr:colOff>
      <xdr:row>4</xdr:row>
      <xdr:rowOff>0</xdr:rowOff>
    </xdr:from>
    <xdr:to>
      <xdr:col>25</xdr:col>
      <xdr:colOff>0</xdr:colOff>
      <xdr:row>43</xdr:row>
      <xdr:rowOff>367393</xdr:rowOff>
    </xdr:to>
    <xdr:sp macro="" textlink="">
      <xdr:nvSpPr>
        <xdr:cNvPr id="6" name="Line 6"/>
        <xdr:cNvSpPr>
          <a:spLocks noChangeShapeType="1"/>
        </xdr:cNvSpPr>
      </xdr:nvSpPr>
      <xdr:spPr bwMode="auto">
        <a:xfrm>
          <a:off x="6429375" y="2200275"/>
          <a:ext cx="0" cy="16178893"/>
        </a:xfrm>
        <a:prstGeom prst="line">
          <a:avLst/>
        </a:prstGeom>
        <a:noFill/>
        <a:ln w="6350">
          <a:solidFill>
            <a:srgbClr val="000000"/>
          </a:solidFill>
          <a:prstDash val="dash"/>
          <a:round/>
          <a:headEnd/>
          <a:tailEnd/>
        </a:ln>
      </xdr:spPr>
    </xdr:sp>
    <xdr:clientData/>
  </xdr:twoCellAnchor>
  <xdr:twoCellAnchor>
    <xdr:from>
      <xdr:col>28</xdr:col>
      <xdr:colOff>0</xdr:colOff>
      <xdr:row>4</xdr:row>
      <xdr:rowOff>0</xdr:rowOff>
    </xdr:from>
    <xdr:to>
      <xdr:col>28</xdr:col>
      <xdr:colOff>0</xdr:colOff>
      <xdr:row>44</xdr:row>
      <xdr:rowOff>0</xdr:rowOff>
    </xdr:to>
    <xdr:sp macro="" textlink="">
      <xdr:nvSpPr>
        <xdr:cNvPr id="7" name="Line 7"/>
        <xdr:cNvSpPr>
          <a:spLocks noChangeShapeType="1"/>
        </xdr:cNvSpPr>
      </xdr:nvSpPr>
      <xdr:spPr bwMode="auto">
        <a:xfrm>
          <a:off x="7058025" y="2200275"/>
          <a:ext cx="0" cy="16192500"/>
        </a:xfrm>
        <a:prstGeom prst="line">
          <a:avLst/>
        </a:prstGeom>
        <a:noFill/>
        <a:ln w="6350">
          <a:solidFill>
            <a:srgbClr val="000000"/>
          </a:solidFill>
          <a:prstDash val="dash"/>
          <a:round/>
          <a:headEnd/>
          <a:tailEnd/>
        </a:ln>
      </xdr:spPr>
    </xdr:sp>
    <xdr:clientData/>
  </xdr:twoCellAnchor>
  <xdr:twoCellAnchor>
    <xdr:from>
      <xdr:col>25</xdr:col>
      <xdr:colOff>0</xdr:colOff>
      <xdr:row>46</xdr:row>
      <xdr:rowOff>419099</xdr:rowOff>
    </xdr:from>
    <xdr:to>
      <xdr:col>25</xdr:col>
      <xdr:colOff>0</xdr:colOff>
      <xdr:row>78</xdr:row>
      <xdr:rowOff>446483</xdr:rowOff>
    </xdr:to>
    <xdr:sp macro="" textlink="">
      <xdr:nvSpPr>
        <xdr:cNvPr id="8" name="Line 8"/>
        <xdr:cNvSpPr>
          <a:spLocks noChangeShapeType="1"/>
        </xdr:cNvSpPr>
      </xdr:nvSpPr>
      <xdr:spPr bwMode="auto">
        <a:xfrm flipH="1" flipV="1">
          <a:off x="6429375" y="19878674"/>
          <a:ext cx="0" cy="12552759"/>
        </a:xfrm>
        <a:prstGeom prst="line">
          <a:avLst/>
        </a:prstGeom>
        <a:noFill/>
        <a:ln w="6350">
          <a:solidFill>
            <a:srgbClr val="000000"/>
          </a:solidFill>
          <a:prstDash val="dash"/>
          <a:round/>
          <a:headEnd/>
          <a:tailEnd/>
        </a:ln>
      </xdr:spPr>
    </xdr:sp>
    <xdr:clientData/>
  </xdr:twoCellAnchor>
  <xdr:twoCellAnchor>
    <xdr:from>
      <xdr:col>28</xdr:col>
      <xdr:colOff>0</xdr:colOff>
      <xdr:row>47</xdr:row>
      <xdr:rowOff>0</xdr:rowOff>
    </xdr:from>
    <xdr:to>
      <xdr:col>28</xdr:col>
      <xdr:colOff>0</xdr:colOff>
      <xdr:row>79</xdr:row>
      <xdr:rowOff>0</xdr:rowOff>
    </xdr:to>
    <xdr:sp macro="" textlink="">
      <xdr:nvSpPr>
        <xdr:cNvPr id="9" name="Line 9"/>
        <xdr:cNvSpPr>
          <a:spLocks noChangeShapeType="1"/>
        </xdr:cNvSpPr>
      </xdr:nvSpPr>
      <xdr:spPr bwMode="auto">
        <a:xfrm flipV="1">
          <a:off x="7058025" y="19888200"/>
          <a:ext cx="0" cy="12544425"/>
        </a:xfrm>
        <a:prstGeom prst="line">
          <a:avLst/>
        </a:prstGeom>
        <a:noFill/>
        <a:ln w="6350">
          <a:solidFill>
            <a:srgbClr val="000000"/>
          </a:solidFill>
          <a:prstDash val="dash"/>
          <a:round/>
          <a:headEnd/>
          <a:tailEnd/>
        </a:ln>
      </xdr:spPr>
    </xdr:sp>
    <xdr:clientData/>
  </xdr:twoCellAnchor>
  <xdr:twoCellAnchor>
    <xdr:from>
      <xdr:col>35</xdr:col>
      <xdr:colOff>0</xdr:colOff>
      <xdr:row>4</xdr:row>
      <xdr:rowOff>1</xdr:rowOff>
    </xdr:from>
    <xdr:to>
      <xdr:col>35</xdr:col>
      <xdr:colOff>0</xdr:colOff>
      <xdr:row>44</xdr:row>
      <xdr:rowOff>0</xdr:rowOff>
    </xdr:to>
    <xdr:sp macro="" textlink="">
      <xdr:nvSpPr>
        <xdr:cNvPr id="10" name="Line 6"/>
        <xdr:cNvSpPr>
          <a:spLocks noChangeShapeType="1"/>
        </xdr:cNvSpPr>
      </xdr:nvSpPr>
      <xdr:spPr bwMode="auto">
        <a:xfrm>
          <a:off x="8715375" y="2200276"/>
          <a:ext cx="0" cy="16192499"/>
        </a:xfrm>
        <a:prstGeom prst="line">
          <a:avLst/>
        </a:prstGeom>
        <a:noFill/>
        <a:ln w="6350">
          <a:solidFill>
            <a:srgbClr val="000000"/>
          </a:solidFill>
          <a:prstDash val="dash"/>
          <a:round/>
          <a:headEnd/>
          <a:tailEnd/>
        </a:ln>
      </xdr:spPr>
    </xdr:sp>
    <xdr:clientData/>
  </xdr:twoCellAnchor>
  <xdr:twoCellAnchor>
    <xdr:from>
      <xdr:col>38</xdr:col>
      <xdr:colOff>0</xdr:colOff>
      <xdr:row>4</xdr:row>
      <xdr:rowOff>0</xdr:rowOff>
    </xdr:from>
    <xdr:to>
      <xdr:col>38</xdr:col>
      <xdr:colOff>0</xdr:colOff>
      <xdr:row>44</xdr:row>
      <xdr:rowOff>0</xdr:rowOff>
    </xdr:to>
    <xdr:sp macro="" textlink="">
      <xdr:nvSpPr>
        <xdr:cNvPr id="11" name="Line 7"/>
        <xdr:cNvSpPr>
          <a:spLocks noChangeShapeType="1"/>
        </xdr:cNvSpPr>
      </xdr:nvSpPr>
      <xdr:spPr bwMode="auto">
        <a:xfrm>
          <a:off x="9344025" y="2200275"/>
          <a:ext cx="0" cy="16192500"/>
        </a:xfrm>
        <a:prstGeom prst="line">
          <a:avLst/>
        </a:prstGeom>
        <a:noFill/>
        <a:ln w="6350">
          <a:solidFill>
            <a:srgbClr val="000000"/>
          </a:solidFill>
          <a:prstDash val="dash"/>
          <a:round/>
          <a:headEnd/>
          <a:tailEnd/>
        </a:ln>
      </xdr:spPr>
    </xdr:sp>
    <xdr:clientData/>
  </xdr:twoCellAnchor>
  <xdr:twoCellAnchor>
    <xdr:from>
      <xdr:col>35</xdr:col>
      <xdr:colOff>0</xdr:colOff>
      <xdr:row>46</xdr:row>
      <xdr:rowOff>419099</xdr:rowOff>
    </xdr:from>
    <xdr:to>
      <xdr:col>35</xdr:col>
      <xdr:colOff>0</xdr:colOff>
      <xdr:row>78</xdr:row>
      <xdr:rowOff>446483</xdr:rowOff>
    </xdr:to>
    <xdr:sp macro="" textlink="">
      <xdr:nvSpPr>
        <xdr:cNvPr id="12" name="Line 8"/>
        <xdr:cNvSpPr>
          <a:spLocks noChangeShapeType="1"/>
        </xdr:cNvSpPr>
      </xdr:nvSpPr>
      <xdr:spPr bwMode="auto">
        <a:xfrm flipH="1" flipV="1">
          <a:off x="8715375" y="19878674"/>
          <a:ext cx="0" cy="12552759"/>
        </a:xfrm>
        <a:prstGeom prst="line">
          <a:avLst/>
        </a:prstGeom>
        <a:noFill/>
        <a:ln w="6350">
          <a:solidFill>
            <a:srgbClr val="000000"/>
          </a:solidFill>
          <a:prstDash val="dash"/>
          <a:round/>
          <a:headEnd/>
          <a:tailEnd/>
        </a:ln>
      </xdr:spPr>
    </xdr:sp>
    <xdr:clientData/>
  </xdr:twoCellAnchor>
  <xdr:twoCellAnchor>
    <xdr:from>
      <xdr:col>38</xdr:col>
      <xdr:colOff>0</xdr:colOff>
      <xdr:row>47</xdr:row>
      <xdr:rowOff>0</xdr:rowOff>
    </xdr:from>
    <xdr:to>
      <xdr:col>38</xdr:col>
      <xdr:colOff>0</xdr:colOff>
      <xdr:row>79</xdr:row>
      <xdr:rowOff>0</xdr:rowOff>
    </xdr:to>
    <xdr:sp macro="" textlink="">
      <xdr:nvSpPr>
        <xdr:cNvPr id="13" name="Line 9"/>
        <xdr:cNvSpPr>
          <a:spLocks noChangeShapeType="1"/>
        </xdr:cNvSpPr>
      </xdr:nvSpPr>
      <xdr:spPr bwMode="auto">
        <a:xfrm flipV="1">
          <a:off x="9344025" y="19888200"/>
          <a:ext cx="0" cy="12544425"/>
        </a:xfrm>
        <a:prstGeom prst="line">
          <a:avLst/>
        </a:prstGeom>
        <a:noFill/>
        <a:ln w="6350">
          <a:solidFill>
            <a:srgbClr val="000000"/>
          </a:solidFill>
          <a:prstDash val="dash"/>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49</xdr:row>
      <xdr:rowOff>0</xdr:rowOff>
    </xdr:to>
    <xdr:sp macro="" textlink="">
      <xdr:nvSpPr>
        <xdr:cNvPr id="2" name="Line 1"/>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3" name="Line 2"/>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4" name="Text Box 3"/>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35</xdr:col>
      <xdr:colOff>0</xdr:colOff>
      <xdr:row>5</xdr:row>
      <xdr:rowOff>0</xdr:rowOff>
    </xdr:from>
    <xdr:to>
      <xdr:col>35</xdr:col>
      <xdr:colOff>0</xdr:colOff>
      <xdr:row>49</xdr:row>
      <xdr:rowOff>0</xdr:rowOff>
    </xdr:to>
    <xdr:sp macro="" textlink="">
      <xdr:nvSpPr>
        <xdr:cNvPr id="5" name="Line 12"/>
        <xdr:cNvSpPr>
          <a:spLocks noChangeShapeType="1"/>
        </xdr:cNvSpPr>
      </xdr:nvSpPr>
      <xdr:spPr bwMode="auto">
        <a:xfrm flipV="1">
          <a:off x="12611100" y="1895475"/>
          <a:ext cx="0" cy="109156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49</xdr:row>
      <xdr:rowOff>0</xdr:rowOff>
    </xdr:to>
    <xdr:sp macro="" textlink="">
      <xdr:nvSpPr>
        <xdr:cNvPr id="6" name="Line 13"/>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7" name="Line 15"/>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8" name="Line 24"/>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9" name="Line 25"/>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0" name="Line 28"/>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49</xdr:row>
      <xdr:rowOff>0</xdr:rowOff>
    </xdr:to>
    <xdr:sp macro="" textlink="">
      <xdr:nvSpPr>
        <xdr:cNvPr id="11" name="Line 1"/>
        <xdr:cNvSpPr>
          <a:spLocks noChangeShapeType="1"/>
        </xdr:cNvSpPr>
      </xdr:nvSpPr>
      <xdr:spPr bwMode="auto">
        <a:xfrm flipV="1">
          <a:off x="3800475" y="1895475"/>
          <a:ext cx="0" cy="109156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49</xdr:row>
      <xdr:rowOff>0</xdr:rowOff>
    </xdr:to>
    <xdr:sp macro="" textlink="">
      <xdr:nvSpPr>
        <xdr:cNvPr id="12" name="Line 2"/>
        <xdr:cNvSpPr>
          <a:spLocks noChangeShapeType="1"/>
        </xdr:cNvSpPr>
      </xdr:nvSpPr>
      <xdr:spPr bwMode="auto">
        <a:xfrm flipV="1">
          <a:off x="4324350" y="1895475"/>
          <a:ext cx="0" cy="10915650"/>
        </a:xfrm>
        <a:prstGeom prst="line">
          <a:avLst/>
        </a:prstGeom>
        <a:noFill/>
        <a:ln w="6350">
          <a:solidFill>
            <a:srgbClr val="000000"/>
          </a:solidFill>
          <a:prstDash val="dash"/>
          <a:round/>
          <a:headEnd/>
          <a:tailEnd/>
        </a:ln>
      </xdr:spPr>
    </xdr:sp>
    <xdr:clientData/>
  </xdr:twoCellAnchor>
  <xdr:oneCellAnchor>
    <xdr:from>
      <xdr:col>12</xdr:col>
      <xdr:colOff>9525</xdr:colOff>
      <xdr:row>51</xdr:row>
      <xdr:rowOff>47625</xdr:rowOff>
    </xdr:from>
    <xdr:ext cx="104775" cy="234950"/>
    <xdr:sp macro="" textlink="">
      <xdr:nvSpPr>
        <xdr:cNvPr id="13" name="Text Box 3"/>
        <xdr:cNvSpPr txBox="1">
          <a:spLocks noChangeArrowheads="1"/>
        </xdr:cNvSpPr>
      </xdr:nvSpPr>
      <xdr:spPr bwMode="auto">
        <a:xfrm>
          <a:off x="4333875" y="13354050"/>
          <a:ext cx="104775" cy="234950"/>
        </a:xfrm>
        <a:prstGeom prst="rect">
          <a:avLst/>
        </a:prstGeom>
        <a:noFill/>
        <a:ln w="9525">
          <a:noFill/>
          <a:miter lim="800000"/>
          <a:headEnd/>
          <a:tailEnd/>
        </a:ln>
      </xdr:spPr>
    </xdr:sp>
    <xdr:clientData/>
  </xdr:oneCellAnchor>
  <xdr:twoCellAnchor>
    <xdr:from>
      <xdr:col>36</xdr:col>
      <xdr:colOff>0</xdr:colOff>
      <xdr:row>5</xdr:row>
      <xdr:rowOff>6350</xdr:rowOff>
    </xdr:from>
    <xdr:to>
      <xdr:col>36</xdr:col>
      <xdr:colOff>0</xdr:colOff>
      <xdr:row>49</xdr:row>
      <xdr:rowOff>0</xdr:rowOff>
    </xdr:to>
    <xdr:sp macro="" textlink="">
      <xdr:nvSpPr>
        <xdr:cNvPr id="14" name="Line 13"/>
        <xdr:cNvSpPr>
          <a:spLocks noChangeShapeType="1"/>
        </xdr:cNvSpPr>
      </xdr:nvSpPr>
      <xdr:spPr bwMode="auto">
        <a:xfrm flipV="1">
          <a:off x="13134975" y="1901825"/>
          <a:ext cx="0" cy="109093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49</xdr:row>
      <xdr:rowOff>0</xdr:rowOff>
    </xdr:to>
    <xdr:sp macro="" textlink="">
      <xdr:nvSpPr>
        <xdr:cNvPr id="15" name="Line 15"/>
        <xdr:cNvSpPr>
          <a:spLocks noChangeShapeType="1"/>
        </xdr:cNvSpPr>
      </xdr:nvSpPr>
      <xdr:spPr bwMode="auto">
        <a:xfrm flipV="1">
          <a:off x="16973550" y="1895475"/>
          <a:ext cx="0" cy="109156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49</xdr:row>
      <xdr:rowOff>0</xdr:rowOff>
    </xdr:to>
    <xdr:sp macro="" textlink="">
      <xdr:nvSpPr>
        <xdr:cNvPr id="16" name="Line 24"/>
        <xdr:cNvSpPr>
          <a:spLocks noChangeShapeType="1"/>
        </xdr:cNvSpPr>
      </xdr:nvSpPr>
      <xdr:spPr bwMode="auto">
        <a:xfrm flipV="1">
          <a:off x="7689850" y="1895475"/>
          <a:ext cx="0" cy="109156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49</xdr:row>
      <xdr:rowOff>9525</xdr:rowOff>
    </xdr:to>
    <xdr:sp macro="" textlink="">
      <xdr:nvSpPr>
        <xdr:cNvPr id="17" name="Line 25"/>
        <xdr:cNvSpPr>
          <a:spLocks noChangeShapeType="1"/>
        </xdr:cNvSpPr>
      </xdr:nvSpPr>
      <xdr:spPr bwMode="auto">
        <a:xfrm flipV="1">
          <a:off x="8191500" y="1905000"/>
          <a:ext cx="0" cy="109156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49</xdr:row>
      <xdr:rowOff>0</xdr:rowOff>
    </xdr:to>
    <xdr:sp macro="" textlink="">
      <xdr:nvSpPr>
        <xdr:cNvPr id="18" name="Line 28"/>
        <xdr:cNvSpPr>
          <a:spLocks noChangeShapeType="1"/>
        </xdr:cNvSpPr>
      </xdr:nvSpPr>
      <xdr:spPr bwMode="auto">
        <a:xfrm flipV="1">
          <a:off x="16478250" y="1895475"/>
          <a:ext cx="0" cy="109156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19" name="Line 1"/>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0" name="Line 2"/>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1" name="Line 24"/>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2" name="Line 25"/>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23" name="Line 1"/>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24" name="Line 2"/>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25" name="Line 24"/>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26" name="Line 25"/>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35</xdr:col>
      <xdr:colOff>0</xdr:colOff>
      <xdr:row>5</xdr:row>
      <xdr:rowOff>0</xdr:rowOff>
    </xdr:from>
    <xdr:to>
      <xdr:col>35</xdr:col>
      <xdr:colOff>0</xdr:colOff>
      <xdr:row>51</xdr:row>
      <xdr:rowOff>0</xdr:rowOff>
    </xdr:to>
    <xdr:sp macro="" textlink="">
      <xdr:nvSpPr>
        <xdr:cNvPr id="27" name="Line 12"/>
        <xdr:cNvSpPr>
          <a:spLocks noChangeShapeType="1"/>
        </xdr:cNvSpPr>
      </xdr:nvSpPr>
      <xdr:spPr bwMode="auto">
        <a:xfrm flipV="1">
          <a:off x="1261110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28" name="Line 13"/>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29" name="Line 15"/>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0" name="Line 28"/>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31" name="Line 13"/>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32" name="Line 15"/>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33" name="Line 28"/>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34" name="Line 1">
          <a:extLst>
            <a:ext uri="{FF2B5EF4-FFF2-40B4-BE49-F238E27FC236}">
              <a16:creationId xmlns:a16="http://schemas.microsoft.com/office/drawing/2014/main" id="{00000000-0008-0000-0800-000002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35" name="Line 2">
          <a:extLst>
            <a:ext uri="{FF2B5EF4-FFF2-40B4-BE49-F238E27FC236}">
              <a16:creationId xmlns:a16="http://schemas.microsoft.com/office/drawing/2014/main" id="{00000000-0008-0000-0800-000003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36" name="Line 24">
          <a:extLst>
            <a:ext uri="{FF2B5EF4-FFF2-40B4-BE49-F238E27FC236}">
              <a16:creationId xmlns:a16="http://schemas.microsoft.com/office/drawing/2014/main" id="{00000000-0008-0000-0800-00000E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37" name="Line 25">
          <a:extLst>
            <a:ext uri="{FF2B5EF4-FFF2-40B4-BE49-F238E27FC236}">
              <a16:creationId xmlns:a16="http://schemas.microsoft.com/office/drawing/2014/main" id="{00000000-0008-0000-0800-00000F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51</xdr:row>
      <xdr:rowOff>0</xdr:rowOff>
    </xdr:to>
    <xdr:sp macro="" textlink="">
      <xdr:nvSpPr>
        <xdr:cNvPr id="38" name="Line 1">
          <a:extLst>
            <a:ext uri="{FF2B5EF4-FFF2-40B4-BE49-F238E27FC236}">
              <a16:creationId xmlns:a16="http://schemas.microsoft.com/office/drawing/2014/main" id="{00000000-0008-0000-0800-00000B000000}"/>
            </a:ext>
          </a:extLst>
        </xdr:cNvPr>
        <xdr:cNvSpPr>
          <a:spLocks noChangeShapeType="1"/>
        </xdr:cNvSpPr>
      </xdr:nvSpPr>
      <xdr:spPr bwMode="auto">
        <a:xfrm flipV="1">
          <a:off x="3800475" y="1895475"/>
          <a:ext cx="0" cy="1141095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51</xdr:row>
      <xdr:rowOff>0</xdr:rowOff>
    </xdr:to>
    <xdr:sp macro="" textlink="">
      <xdr:nvSpPr>
        <xdr:cNvPr id="39" name="Line 2">
          <a:extLst>
            <a:ext uri="{FF2B5EF4-FFF2-40B4-BE49-F238E27FC236}">
              <a16:creationId xmlns:a16="http://schemas.microsoft.com/office/drawing/2014/main" id="{00000000-0008-0000-0800-00000C000000}"/>
            </a:ext>
          </a:extLst>
        </xdr:cNvPr>
        <xdr:cNvSpPr>
          <a:spLocks noChangeShapeType="1"/>
        </xdr:cNvSpPr>
      </xdr:nvSpPr>
      <xdr:spPr bwMode="auto">
        <a:xfrm flipV="1">
          <a:off x="4324350" y="1895475"/>
          <a:ext cx="0" cy="11410950"/>
        </a:xfrm>
        <a:prstGeom prst="line">
          <a:avLst/>
        </a:prstGeom>
        <a:noFill/>
        <a:ln w="6350">
          <a:solidFill>
            <a:srgbClr val="000000"/>
          </a:solidFill>
          <a:prstDash val="dash"/>
          <a:round/>
          <a:headEnd/>
          <a:tailEnd/>
        </a:ln>
      </xdr:spPr>
    </xdr:sp>
    <xdr:clientData/>
  </xdr:twoCellAnchor>
  <xdr:twoCellAnchor>
    <xdr:from>
      <xdr:col>21</xdr:col>
      <xdr:colOff>231775</xdr:colOff>
      <xdr:row>5</xdr:row>
      <xdr:rowOff>0</xdr:rowOff>
    </xdr:from>
    <xdr:to>
      <xdr:col>21</xdr:col>
      <xdr:colOff>231775</xdr:colOff>
      <xdr:row>51</xdr:row>
      <xdr:rowOff>0</xdr:rowOff>
    </xdr:to>
    <xdr:sp macro="" textlink="">
      <xdr:nvSpPr>
        <xdr:cNvPr id="40" name="Line 24">
          <a:extLst>
            <a:ext uri="{FF2B5EF4-FFF2-40B4-BE49-F238E27FC236}">
              <a16:creationId xmlns:a16="http://schemas.microsoft.com/office/drawing/2014/main" id="{00000000-0008-0000-0800-000013000000}"/>
            </a:ext>
          </a:extLst>
        </xdr:cNvPr>
        <xdr:cNvSpPr>
          <a:spLocks noChangeShapeType="1"/>
        </xdr:cNvSpPr>
      </xdr:nvSpPr>
      <xdr:spPr bwMode="auto">
        <a:xfrm flipV="1">
          <a:off x="7689850" y="1895475"/>
          <a:ext cx="0" cy="11410950"/>
        </a:xfrm>
        <a:prstGeom prst="line">
          <a:avLst/>
        </a:prstGeom>
        <a:noFill/>
        <a:ln w="6350">
          <a:solidFill>
            <a:srgbClr val="000000"/>
          </a:solidFill>
          <a:prstDash val="dash"/>
          <a:round/>
          <a:headEnd/>
          <a:tailEnd/>
        </a:ln>
      </xdr:spPr>
    </xdr:sp>
    <xdr:clientData/>
  </xdr:twoCellAnchor>
  <xdr:twoCellAnchor>
    <xdr:from>
      <xdr:col>22</xdr:col>
      <xdr:colOff>133350</xdr:colOff>
      <xdr:row>5</xdr:row>
      <xdr:rowOff>9525</xdr:rowOff>
    </xdr:from>
    <xdr:to>
      <xdr:col>22</xdr:col>
      <xdr:colOff>133350</xdr:colOff>
      <xdr:row>51</xdr:row>
      <xdr:rowOff>9525</xdr:rowOff>
    </xdr:to>
    <xdr:sp macro="" textlink="">
      <xdr:nvSpPr>
        <xdr:cNvPr id="41" name="Line 25">
          <a:extLst>
            <a:ext uri="{FF2B5EF4-FFF2-40B4-BE49-F238E27FC236}">
              <a16:creationId xmlns:a16="http://schemas.microsoft.com/office/drawing/2014/main" id="{00000000-0008-0000-0800-000014000000}"/>
            </a:ext>
          </a:extLst>
        </xdr:cNvPr>
        <xdr:cNvSpPr>
          <a:spLocks noChangeShapeType="1"/>
        </xdr:cNvSpPr>
      </xdr:nvSpPr>
      <xdr:spPr bwMode="auto">
        <a:xfrm flipV="1">
          <a:off x="8191500" y="1905000"/>
          <a:ext cx="0" cy="11410950"/>
        </a:xfrm>
        <a:prstGeom prst="line">
          <a:avLst/>
        </a:prstGeom>
        <a:noFill/>
        <a:ln w="6350">
          <a:solidFill>
            <a:srgbClr val="000000"/>
          </a:solidFill>
          <a:prstDash val="dash"/>
          <a:round/>
          <a:headEnd/>
          <a:tailEnd/>
        </a:ln>
      </xdr:spPr>
    </xdr:sp>
    <xdr:clientData/>
  </xdr:twoCellAnchor>
  <xdr:twoCellAnchor>
    <xdr:from>
      <xdr:col>35</xdr:col>
      <xdr:colOff>0</xdr:colOff>
      <xdr:row>5</xdr:row>
      <xdr:rowOff>0</xdr:rowOff>
    </xdr:from>
    <xdr:to>
      <xdr:col>35</xdr:col>
      <xdr:colOff>0</xdr:colOff>
      <xdr:row>51</xdr:row>
      <xdr:rowOff>0</xdr:rowOff>
    </xdr:to>
    <xdr:sp macro="" textlink="">
      <xdr:nvSpPr>
        <xdr:cNvPr id="42" name="Line 12">
          <a:extLst>
            <a:ext uri="{FF2B5EF4-FFF2-40B4-BE49-F238E27FC236}">
              <a16:creationId xmlns:a16="http://schemas.microsoft.com/office/drawing/2014/main" id="{00000000-0008-0000-0800-000007000000}"/>
            </a:ext>
          </a:extLst>
        </xdr:cNvPr>
        <xdr:cNvSpPr>
          <a:spLocks noChangeShapeType="1"/>
        </xdr:cNvSpPr>
      </xdr:nvSpPr>
      <xdr:spPr bwMode="auto">
        <a:xfrm flipV="1">
          <a:off x="1261110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43" name="Line 13">
          <a:extLst>
            <a:ext uri="{FF2B5EF4-FFF2-40B4-BE49-F238E27FC236}">
              <a16:creationId xmlns:a16="http://schemas.microsoft.com/office/drawing/2014/main" id="{00000000-0008-0000-0800-000008000000}"/>
            </a:ext>
          </a:extLst>
        </xdr:cNvPr>
        <xdr:cNvSpPr>
          <a:spLocks noChangeShapeType="1"/>
        </xdr:cNvSpPr>
      </xdr:nvSpPr>
      <xdr:spPr bwMode="auto">
        <a:xfrm flipV="1">
          <a:off x="13134975" y="1901825"/>
          <a:ext cx="0" cy="1140460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44" name="Line 15">
          <a:extLst>
            <a:ext uri="{FF2B5EF4-FFF2-40B4-BE49-F238E27FC236}">
              <a16:creationId xmlns:a16="http://schemas.microsoft.com/office/drawing/2014/main" id="{00000000-0008-0000-0800-00000A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45" name="Line 28">
          <a:extLst>
            <a:ext uri="{FF2B5EF4-FFF2-40B4-BE49-F238E27FC236}">
              <a16:creationId xmlns:a16="http://schemas.microsoft.com/office/drawing/2014/main" id="{00000000-0008-0000-0800-000012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51</xdr:row>
      <xdr:rowOff>0</xdr:rowOff>
    </xdr:to>
    <xdr:sp macro="" textlink="">
      <xdr:nvSpPr>
        <xdr:cNvPr id="46" name="Line 13">
          <a:extLst>
            <a:ext uri="{FF2B5EF4-FFF2-40B4-BE49-F238E27FC236}">
              <a16:creationId xmlns:a16="http://schemas.microsoft.com/office/drawing/2014/main" id="{00000000-0008-0000-0800-000010000000}"/>
            </a:ext>
          </a:extLst>
        </xdr:cNvPr>
        <xdr:cNvSpPr>
          <a:spLocks noChangeShapeType="1"/>
        </xdr:cNvSpPr>
      </xdr:nvSpPr>
      <xdr:spPr bwMode="auto">
        <a:xfrm flipV="1">
          <a:off x="13185321" y="1924957"/>
          <a:ext cx="0" cy="11287579"/>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51</xdr:row>
      <xdr:rowOff>0</xdr:rowOff>
    </xdr:to>
    <xdr:sp macro="" textlink="">
      <xdr:nvSpPr>
        <xdr:cNvPr id="47" name="Line 15">
          <a:extLst>
            <a:ext uri="{FF2B5EF4-FFF2-40B4-BE49-F238E27FC236}">
              <a16:creationId xmlns:a16="http://schemas.microsoft.com/office/drawing/2014/main" id="{00000000-0008-0000-0800-000011000000}"/>
            </a:ext>
          </a:extLst>
        </xdr:cNvPr>
        <xdr:cNvSpPr>
          <a:spLocks noChangeShapeType="1"/>
        </xdr:cNvSpPr>
      </xdr:nvSpPr>
      <xdr:spPr bwMode="auto">
        <a:xfrm flipV="1">
          <a:off x="16973550" y="1895475"/>
          <a:ext cx="0" cy="11410950"/>
        </a:xfrm>
        <a:prstGeom prst="line">
          <a:avLst/>
        </a:prstGeom>
        <a:noFill/>
        <a:ln w="6350">
          <a:solidFill>
            <a:srgbClr val="000000"/>
          </a:solidFill>
          <a:prstDash val="dash"/>
          <a:round/>
          <a:headEnd/>
          <a:tailEnd/>
        </a:ln>
      </xdr:spPr>
    </xdr:sp>
    <xdr:clientData/>
  </xdr:twoCellAnchor>
  <xdr:twoCellAnchor>
    <xdr:from>
      <xdr:col>47</xdr:col>
      <xdr:colOff>114300</xdr:colOff>
      <xdr:row>5</xdr:row>
      <xdr:rowOff>0</xdr:rowOff>
    </xdr:from>
    <xdr:to>
      <xdr:col>47</xdr:col>
      <xdr:colOff>114300</xdr:colOff>
      <xdr:row>51</xdr:row>
      <xdr:rowOff>0</xdr:rowOff>
    </xdr:to>
    <xdr:sp macro="" textlink="">
      <xdr:nvSpPr>
        <xdr:cNvPr id="48" name="Line 28">
          <a:extLst>
            <a:ext uri="{FF2B5EF4-FFF2-40B4-BE49-F238E27FC236}">
              <a16:creationId xmlns:a16="http://schemas.microsoft.com/office/drawing/2014/main" id="{00000000-0008-0000-0800-000015000000}"/>
            </a:ext>
          </a:extLst>
        </xdr:cNvPr>
        <xdr:cNvSpPr>
          <a:spLocks noChangeShapeType="1"/>
        </xdr:cNvSpPr>
      </xdr:nvSpPr>
      <xdr:spPr bwMode="auto">
        <a:xfrm flipV="1">
          <a:off x="16478250" y="1895475"/>
          <a:ext cx="0" cy="11410950"/>
        </a:xfrm>
        <a:prstGeom prst="line">
          <a:avLst/>
        </a:prstGeom>
        <a:noFill/>
        <a:ln w="6350">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2"/>
  <sheetViews>
    <sheetView tabSelected="1" view="pageBreakPreview" topLeftCell="A19" zoomScaleNormal="100" zoomScaleSheetLayoutView="100" workbookViewId="0">
      <selection activeCell="AI50" sqref="AI50:AN50"/>
    </sheetView>
  </sheetViews>
  <sheetFormatPr defaultRowHeight="13.5" x14ac:dyDescent="0.15"/>
  <cols>
    <col min="1" max="4" width="1.625" style="121" customWidth="1"/>
    <col min="5" max="5" width="1.375" style="121" customWidth="1"/>
    <col min="6" max="12" width="1.625" style="121" customWidth="1"/>
    <col min="13" max="14" width="2.125" style="121" customWidth="1"/>
    <col min="15" max="15" width="2.5" style="121" customWidth="1"/>
    <col min="16" max="16" width="2.125" style="121" customWidth="1"/>
    <col min="17" max="22" width="1.625" style="121" customWidth="1"/>
    <col min="23" max="25" width="2.125" style="121" customWidth="1"/>
    <col min="26" max="31" width="1.625" style="121" customWidth="1"/>
    <col min="32" max="34" width="2.125" style="121" customWidth="1"/>
    <col min="35" max="35" width="2.625" style="121" customWidth="1"/>
    <col min="36" max="40" width="1.625" style="121" customWidth="1"/>
    <col min="41" max="49" width="2.125" style="121" customWidth="1"/>
    <col min="50" max="50" width="1.375" style="121" customWidth="1"/>
    <col min="51" max="51" width="2.375" style="121" customWidth="1"/>
    <col min="52" max="69" width="2.125" style="121" customWidth="1"/>
    <col min="70" max="16384" width="9" style="121"/>
  </cols>
  <sheetData>
    <row r="1" spans="1:70" s="314" customFormat="1" ht="13.5" customHeight="1" x14ac:dyDescent="0.15">
      <c r="B1" s="340"/>
      <c r="C1" s="340"/>
      <c r="D1" s="341"/>
      <c r="E1" s="341"/>
      <c r="F1" s="341"/>
      <c r="G1" s="341"/>
      <c r="H1" s="341"/>
      <c r="I1" s="341"/>
      <c r="J1" s="341"/>
      <c r="K1" s="341"/>
      <c r="L1" s="341"/>
      <c r="M1" s="341"/>
      <c r="N1" s="341"/>
      <c r="O1" s="341"/>
      <c r="P1" s="341"/>
      <c r="Q1" s="341"/>
      <c r="R1" s="341"/>
      <c r="S1" s="341"/>
      <c r="T1" s="341"/>
      <c r="U1" s="341"/>
      <c r="V1" s="341"/>
      <c r="W1" s="341"/>
      <c r="X1" s="341"/>
      <c r="Y1" s="341"/>
      <c r="Z1" s="341"/>
      <c r="AA1" s="341"/>
      <c r="AL1" s="342" t="s">
        <v>476</v>
      </c>
      <c r="AM1" s="342"/>
      <c r="AN1" s="342"/>
      <c r="AO1" s="342"/>
      <c r="AP1" s="342"/>
      <c r="AQ1" s="342"/>
      <c r="AR1" s="342"/>
      <c r="AS1" s="342"/>
      <c r="AT1" s="342"/>
      <c r="AU1" s="342"/>
      <c r="AV1" s="342"/>
      <c r="AW1" s="342"/>
    </row>
    <row r="2" spans="1:70" s="314" customFormat="1" x14ac:dyDescent="0.15">
      <c r="B2" s="340"/>
      <c r="C2" s="340"/>
      <c r="D2" s="341"/>
      <c r="E2" s="341"/>
      <c r="F2" s="341"/>
      <c r="G2" s="341"/>
      <c r="H2" s="341"/>
      <c r="I2" s="341"/>
      <c r="J2" s="341"/>
      <c r="K2" s="341"/>
      <c r="L2" s="341"/>
      <c r="M2" s="341"/>
      <c r="N2" s="341"/>
      <c r="O2" s="341"/>
      <c r="P2" s="341"/>
      <c r="Q2" s="341"/>
      <c r="R2" s="341"/>
      <c r="S2" s="341"/>
      <c r="T2" s="341"/>
      <c r="U2" s="341"/>
      <c r="V2" s="341"/>
      <c r="W2" s="341"/>
      <c r="X2" s="341"/>
      <c r="Y2" s="341"/>
      <c r="Z2" s="341"/>
      <c r="AA2" s="341"/>
      <c r="AL2" s="312"/>
      <c r="AM2" s="312"/>
      <c r="AN2" s="312"/>
      <c r="AO2" s="312"/>
      <c r="AP2" s="312"/>
      <c r="AQ2" s="312"/>
      <c r="AR2" s="312"/>
      <c r="AS2" s="312"/>
      <c r="AT2" s="312"/>
      <c r="AU2" s="312"/>
      <c r="AV2" s="312"/>
      <c r="AW2" s="312"/>
    </row>
    <row r="3" spans="1:70" s="314" customFormat="1" x14ac:dyDescent="0.15">
      <c r="B3" s="340"/>
      <c r="C3" s="340"/>
      <c r="D3" s="341"/>
      <c r="E3" s="341"/>
      <c r="F3" s="341"/>
      <c r="G3" s="341"/>
      <c r="H3" s="341"/>
      <c r="I3" s="341"/>
      <c r="J3" s="341"/>
      <c r="K3" s="341"/>
      <c r="L3" s="341"/>
      <c r="M3" s="341"/>
      <c r="N3" s="341"/>
      <c r="O3" s="341"/>
      <c r="P3" s="341"/>
      <c r="Q3" s="341"/>
      <c r="R3" s="341"/>
      <c r="S3" s="341"/>
      <c r="T3" s="341"/>
      <c r="U3" s="341"/>
      <c r="V3" s="341"/>
      <c r="W3" s="341"/>
      <c r="X3" s="341"/>
      <c r="Y3" s="341"/>
      <c r="Z3" s="341"/>
      <c r="AA3" s="341"/>
      <c r="AL3" s="342" t="s">
        <v>462</v>
      </c>
      <c r="AM3" s="342"/>
      <c r="AN3" s="342"/>
      <c r="AO3" s="342"/>
      <c r="AP3" s="342"/>
      <c r="AQ3" s="342"/>
      <c r="AR3" s="342"/>
      <c r="AS3" s="342"/>
      <c r="AT3" s="342"/>
      <c r="AU3" s="342"/>
      <c r="AV3" s="342"/>
      <c r="AW3" s="342"/>
    </row>
    <row r="4" spans="1:70" s="314" customFormat="1" x14ac:dyDescent="0.15">
      <c r="B4" s="340"/>
      <c r="C4" s="340"/>
      <c r="D4" s="341"/>
      <c r="E4" s="341"/>
      <c r="F4" s="341"/>
      <c r="G4" s="341"/>
      <c r="H4" s="341"/>
      <c r="I4" s="341"/>
      <c r="J4" s="341"/>
      <c r="K4" s="341"/>
      <c r="L4" s="341"/>
      <c r="M4" s="341"/>
      <c r="N4" s="341"/>
      <c r="O4" s="341"/>
      <c r="P4" s="341"/>
      <c r="Q4" s="341"/>
      <c r="R4" s="341"/>
      <c r="S4" s="341"/>
      <c r="T4" s="341"/>
      <c r="U4" s="341"/>
      <c r="V4" s="341"/>
      <c r="W4" s="341"/>
      <c r="X4" s="341"/>
      <c r="Y4" s="341"/>
      <c r="Z4" s="341"/>
      <c r="AA4" s="341"/>
      <c r="AL4" s="343" t="s">
        <v>463</v>
      </c>
      <c r="AM4" s="343"/>
      <c r="AN4" s="343"/>
      <c r="AO4" s="343"/>
      <c r="AP4" s="343"/>
      <c r="AQ4" s="343"/>
      <c r="AR4" s="343"/>
      <c r="AS4" s="343"/>
      <c r="AT4" s="343"/>
      <c r="AU4" s="343"/>
      <c r="AV4" s="343"/>
      <c r="AW4" s="343"/>
    </row>
    <row r="5" spans="1:70" s="314" customFormat="1" x14ac:dyDescent="0.15">
      <c r="B5" s="313"/>
      <c r="C5" s="313"/>
      <c r="D5" s="317"/>
      <c r="E5" s="317"/>
      <c r="F5" s="317"/>
      <c r="G5" s="317"/>
      <c r="H5" s="317"/>
      <c r="I5" s="317"/>
      <c r="J5" s="317"/>
      <c r="K5" s="317"/>
      <c r="L5" s="317"/>
      <c r="M5" s="317"/>
      <c r="N5" s="317"/>
      <c r="O5" s="317"/>
      <c r="P5" s="317"/>
      <c r="Q5" s="317"/>
      <c r="R5" s="317"/>
      <c r="S5" s="317"/>
      <c r="T5" s="317"/>
      <c r="U5" s="317"/>
      <c r="V5" s="317"/>
      <c r="W5" s="317"/>
      <c r="X5" s="317"/>
      <c r="Y5" s="317"/>
      <c r="Z5" s="317"/>
      <c r="AA5" s="317"/>
      <c r="AL5" s="343" t="s">
        <v>464</v>
      </c>
      <c r="AM5" s="343"/>
      <c r="AN5" s="343"/>
      <c r="AO5" s="343"/>
      <c r="AP5" s="343"/>
      <c r="AQ5" s="343"/>
      <c r="AR5" s="343"/>
      <c r="AS5" s="343"/>
      <c r="AT5" s="343"/>
      <c r="AU5" s="343"/>
      <c r="AV5" s="343"/>
      <c r="AW5" s="343"/>
    </row>
    <row r="6" spans="1:70" s="165" customFormat="1" ht="24.75" customHeight="1" x14ac:dyDescent="0.15">
      <c r="AO6" s="201"/>
      <c r="AP6" s="201"/>
      <c r="AQ6" s="201"/>
      <c r="AR6" s="201"/>
      <c r="AS6" s="201"/>
      <c r="AT6" s="201"/>
      <c r="AU6" s="201"/>
      <c r="AV6" s="201"/>
      <c r="AW6" s="201"/>
      <c r="BC6" s="170"/>
      <c r="BD6" s="170"/>
      <c r="BE6" s="170"/>
      <c r="BF6" s="170"/>
      <c r="BG6" s="170"/>
      <c r="BH6" s="170"/>
      <c r="BI6" s="170"/>
      <c r="BJ6" s="170"/>
      <c r="BK6" s="170"/>
      <c r="BL6" s="170"/>
      <c r="BM6" s="170"/>
      <c r="BN6" s="170"/>
      <c r="BO6" s="170"/>
      <c r="BP6" s="170"/>
      <c r="BQ6" s="170"/>
      <c r="BR6" s="170"/>
    </row>
    <row r="7" spans="1:70" s="165" customFormat="1" ht="24" customHeight="1" x14ac:dyDescent="0.15">
      <c r="A7" s="344" t="s">
        <v>465</v>
      </c>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BC7" s="170"/>
      <c r="BD7" s="170"/>
      <c r="BE7" s="170"/>
      <c r="BF7" s="170"/>
      <c r="BG7" s="170"/>
      <c r="BH7" s="170"/>
      <c r="BI7" s="170"/>
      <c r="BJ7" s="170"/>
      <c r="BK7" s="170"/>
      <c r="BL7" s="170"/>
      <c r="BM7" s="170"/>
      <c r="BN7" s="170"/>
      <c r="BO7" s="170"/>
      <c r="BP7" s="170"/>
      <c r="BQ7" s="170"/>
      <c r="BR7" s="170"/>
    </row>
    <row r="8" spans="1:70" s="165" customFormat="1" ht="24.75" customHeight="1" x14ac:dyDescent="0.15">
      <c r="AO8" s="201"/>
      <c r="AP8" s="201"/>
      <c r="AQ8" s="201"/>
      <c r="AR8" s="201"/>
      <c r="AS8" s="201"/>
      <c r="AT8" s="201"/>
      <c r="AU8" s="201"/>
      <c r="AV8" s="201"/>
      <c r="AW8" s="201"/>
    </row>
    <row r="9" spans="1:70" ht="21" customHeight="1" x14ac:dyDescent="0.15">
      <c r="C9" s="343" t="s">
        <v>145</v>
      </c>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row>
    <row r="10" spans="1:70" ht="21" customHeight="1" x14ac:dyDescent="0.15">
      <c r="C10" s="399" t="s">
        <v>118</v>
      </c>
      <c r="D10" s="399"/>
      <c r="E10" s="399"/>
      <c r="F10" s="399"/>
      <c r="G10" s="399"/>
      <c r="H10" s="399"/>
      <c r="I10" s="399"/>
      <c r="J10" s="399"/>
      <c r="K10" s="399"/>
      <c r="L10" s="399"/>
      <c r="M10" s="399"/>
      <c r="N10" s="399"/>
      <c r="O10" s="399"/>
      <c r="P10" s="399"/>
      <c r="Q10" s="399"/>
      <c r="R10" s="399"/>
      <c r="S10" s="399"/>
      <c r="T10" s="399"/>
      <c r="U10" s="399"/>
      <c r="V10" s="399"/>
      <c r="W10" s="399"/>
      <c r="X10" s="399"/>
      <c r="Y10" s="399"/>
      <c r="Z10" s="399"/>
      <c r="AA10" s="399"/>
      <c r="AB10" s="399"/>
      <c r="AC10" s="399"/>
      <c r="AD10" s="399"/>
      <c r="AE10" s="399"/>
      <c r="AF10" s="399"/>
      <c r="AG10" s="399"/>
      <c r="AH10" s="399"/>
      <c r="AI10" s="399"/>
      <c r="AJ10" s="399"/>
      <c r="AK10" s="399"/>
      <c r="AL10" s="399"/>
      <c r="AM10" s="399"/>
      <c r="AN10" s="399"/>
      <c r="AO10" s="399"/>
      <c r="AP10" s="399"/>
      <c r="AQ10" s="399"/>
      <c r="AR10" s="399"/>
      <c r="AS10" s="399"/>
      <c r="AT10" s="399"/>
      <c r="AU10" s="399"/>
      <c r="AV10" s="399"/>
      <c r="AW10" s="399"/>
      <c r="AX10" s="399"/>
    </row>
    <row r="11" spans="1:70" ht="21" customHeight="1" x14ac:dyDescent="0.15">
      <c r="C11" s="343" t="s">
        <v>124</v>
      </c>
      <c r="D11" s="343"/>
      <c r="E11" s="343"/>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row>
    <row r="12" spans="1:70" ht="21" customHeight="1" x14ac:dyDescent="0.15">
      <c r="C12" s="343" t="s">
        <v>126</v>
      </c>
      <c r="D12" s="343"/>
      <c r="E12" s="343"/>
      <c r="F12" s="343"/>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row>
    <row r="13" spans="1:70" ht="21" customHeight="1" x14ac:dyDescent="0.15">
      <c r="C13" s="410" t="s">
        <v>125</v>
      </c>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row>
    <row r="14" spans="1:70" ht="21" customHeight="1" x14ac:dyDescent="0.15">
      <c r="C14" s="343" t="s">
        <v>388</v>
      </c>
      <c r="D14" s="343"/>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row>
    <row r="15" spans="1:70" ht="21" customHeight="1" x14ac:dyDescent="0.15">
      <c r="C15" s="343" t="s">
        <v>389</v>
      </c>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row>
    <row r="16" spans="1:70" ht="21" customHeight="1" x14ac:dyDescent="0.15">
      <c r="C16" s="410" t="s">
        <v>390</v>
      </c>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410"/>
      <c r="AN16" s="410"/>
      <c r="AO16" s="410"/>
      <c r="AP16" s="410"/>
      <c r="AQ16" s="410"/>
      <c r="AR16" s="410"/>
      <c r="AS16" s="410"/>
      <c r="AT16" s="410"/>
      <c r="AU16" s="410"/>
      <c r="AV16" s="410"/>
      <c r="AW16" s="410"/>
      <c r="AX16" s="410"/>
    </row>
    <row r="17" spans="1:50" ht="15" customHeight="1" x14ac:dyDescent="0.15">
      <c r="AO17" s="122"/>
      <c r="AP17" s="122"/>
      <c r="AQ17" s="122"/>
      <c r="AR17" s="122"/>
      <c r="AS17" s="122"/>
      <c r="AT17" s="122"/>
      <c r="AU17" s="122"/>
      <c r="AV17" s="122"/>
      <c r="AW17" s="122"/>
    </row>
    <row r="18" spans="1:50" s="66" customFormat="1" ht="20.100000000000001" customHeight="1" x14ac:dyDescent="0.15">
      <c r="B18" s="378" t="s">
        <v>106</v>
      </c>
      <c r="C18" s="378"/>
      <c r="D18" s="399" t="s">
        <v>0</v>
      </c>
      <c r="E18" s="399"/>
      <c r="F18" s="399"/>
      <c r="G18" s="399"/>
      <c r="H18" s="399"/>
      <c r="I18" s="399"/>
      <c r="J18" s="399"/>
      <c r="K18" s="399"/>
      <c r="L18" s="399"/>
      <c r="M18" s="399"/>
    </row>
    <row r="19" spans="1:50" ht="9.9499999999999993" customHeight="1" x14ac:dyDescent="0.15">
      <c r="A19" s="149"/>
      <c r="B19" s="149"/>
      <c r="C19" s="149"/>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c r="AM19" s="149"/>
      <c r="AN19" s="149"/>
      <c r="AO19" s="149"/>
      <c r="AP19" s="149"/>
      <c r="AQ19" s="149"/>
      <c r="AR19" s="149"/>
      <c r="AS19" s="149"/>
      <c r="AT19" s="149"/>
      <c r="AU19" s="149"/>
      <c r="AV19" s="149"/>
      <c r="AW19" s="149"/>
      <c r="AX19" s="149"/>
    </row>
    <row r="20" spans="1:50" ht="29.1" customHeight="1" x14ac:dyDescent="0.15">
      <c r="A20" s="149"/>
      <c r="B20" s="354" t="s">
        <v>1</v>
      </c>
      <c r="C20" s="354"/>
      <c r="D20" s="354"/>
      <c r="E20" s="354"/>
      <c r="F20" s="354"/>
      <c r="G20" s="354"/>
      <c r="H20" s="354"/>
      <c r="I20" s="354"/>
      <c r="J20" s="354"/>
      <c r="K20" s="354"/>
      <c r="L20" s="354"/>
      <c r="M20" s="354"/>
      <c r="N20" s="354"/>
      <c r="O20" s="354"/>
      <c r="P20" s="369"/>
      <c r="Q20" s="354" t="s">
        <v>391</v>
      </c>
      <c r="R20" s="354"/>
      <c r="S20" s="354"/>
      <c r="T20" s="354"/>
      <c r="U20" s="354"/>
      <c r="V20" s="354"/>
      <c r="W20" s="354"/>
      <c r="X20" s="354"/>
      <c r="Y20" s="354"/>
      <c r="Z20" s="354" t="s">
        <v>367</v>
      </c>
      <c r="AA20" s="354"/>
      <c r="AB20" s="354"/>
      <c r="AC20" s="354"/>
      <c r="AD20" s="354"/>
      <c r="AE20" s="354"/>
      <c r="AF20" s="354"/>
      <c r="AG20" s="354"/>
      <c r="AH20" s="354"/>
      <c r="AI20" s="354" t="s">
        <v>2</v>
      </c>
      <c r="AJ20" s="354"/>
      <c r="AK20" s="354"/>
      <c r="AL20" s="354"/>
      <c r="AM20" s="354"/>
      <c r="AN20" s="354"/>
      <c r="AO20" s="354"/>
      <c r="AP20" s="354"/>
      <c r="AQ20" s="354"/>
      <c r="AR20" s="354" t="s">
        <v>3</v>
      </c>
      <c r="AS20" s="354"/>
      <c r="AT20" s="354"/>
      <c r="AU20" s="354"/>
      <c r="AV20" s="354"/>
      <c r="AW20" s="354"/>
      <c r="AX20" s="354"/>
    </row>
    <row r="21" spans="1:50" ht="29.1" customHeight="1" x14ac:dyDescent="0.15">
      <c r="A21" s="149"/>
      <c r="B21" s="377" t="s">
        <v>4</v>
      </c>
      <c r="C21" s="377"/>
      <c r="D21" s="354" t="s">
        <v>5</v>
      </c>
      <c r="E21" s="354"/>
      <c r="F21" s="354"/>
      <c r="G21" s="354"/>
      <c r="H21" s="354"/>
      <c r="I21" s="354"/>
      <c r="J21" s="354"/>
      <c r="K21" s="354"/>
      <c r="L21" s="354"/>
      <c r="M21" s="354" t="s">
        <v>6</v>
      </c>
      <c r="N21" s="354"/>
      <c r="O21" s="354"/>
      <c r="P21" s="369"/>
      <c r="Q21" s="349">
        <v>21253</v>
      </c>
      <c r="R21" s="350"/>
      <c r="S21" s="350"/>
      <c r="T21" s="350"/>
      <c r="U21" s="350"/>
      <c r="V21" s="350"/>
      <c r="W21" s="347" t="s">
        <v>7</v>
      </c>
      <c r="X21" s="347"/>
      <c r="Y21" s="348"/>
      <c r="Z21" s="349">
        <v>22081</v>
      </c>
      <c r="AA21" s="350"/>
      <c r="AB21" s="350"/>
      <c r="AC21" s="350"/>
      <c r="AD21" s="350"/>
      <c r="AE21" s="350"/>
      <c r="AF21" s="347" t="s">
        <v>7</v>
      </c>
      <c r="AG21" s="347"/>
      <c r="AH21" s="348"/>
      <c r="AI21" s="350">
        <f>Q21-Z21</f>
        <v>-828</v>
      </c>
      <c r="AJ21" s="350"/>
      <c r="AK21" s="350"/>
      <c r="AL21" s="350"/>
      <c r="AM21" s="350"/>
      <c r="AN21" s="350"/>
      <c r="AO21" s="347" t="s">
        <v>7</v>
      </c>
      <c r="AP21" s="347"/>
      <c r="AQ21" s="348"/>
      <c r="AR21" s="351">
        <f>(AI21/Z21)*100</f>
        <v>-3.749830170735021</v>
      </c>
      <c r="AS21" s="351"/>
      <c r="AT21" s="351"/>
      <c r="AU21" s="351"/>
      <c r="AV21" s="352"/>
      <c r="AW21" s="345" t="s">
        <v>97</v>
      </c>
      <c r="AX21" s="346"/>
    </row>
    <row r="22" spans="1:50" ht="29.1" customHeight="1" x14ac:dyDescent="0.15">
      <c r="A22" s="149"/>
      <c r="B22" s="377"/>
      <c r="C22" s="377"/>
      <c r="D22" s="354"/>
      <c r="E22" s="354"/>
      <c r="F22" s="354"/>
      <c r="G22" s="354"/>
      <c r="H22" s="354"/>
      <c r="I22" s="354"/>
      <c r="J22" s="354"/>
      <c r="K22" s="354"/>
      <c r="L22" s="354"/>
      <c r="M22" s="354" t="s">
        <v>9</v>
      </c>
      <c r="N22" s="354"/>
      <c r="O22" s="354"/>
      <c r="P22" s="369"/>
      <c r="Q22" s="349">
        <v>100980</v>
      </c>
      <c r="R22" s="350"/>
      <c r="S22" s="350"/>
      <c r="T22" s="350"/>
      <c r="U22" s="350"/>
      <c r="V22" s="350"/>
      <c r="W22" s="347" t="s">
        <v>10</v>
      </c>
      <c r="X22" s="347"/>
      <c r="Y22" s="348"/>
      <c r="Z22" s="349">
        <v>101016</v>
      </c>
      <c r="AA22" s="350"/>
      <c r="AB22" s="350"/>
      <c r="AC22" s="350"/>
      <c r="AD22" s="350"/>
      <c r="AE22" s="350"/>
      <c r="AF22" s="347" t="s">
        <v>10</v>
      </c>
      <c r="AG22" s="347"/>
      <c r="AH22" s="348"/>
      <c r="AI22" s="353">
        <f t="shared" ref="AI22:AI30" si="0">Q22-Z22</f>
        <v>-36</v>
      </c>
      <c r="AJ22" s="353"/>
      <c r="AK22" s="353"/>
      <c r="AL22" s="353"/>
      <c r="AM22" s="353"/>
      <c r="AN22" s="353"/>
      <c r="AO22" s="347" t="s">
        <v>10</v>
      </c>
      <c r="AP22" s="347"/>
      <c r="AQ22" s="348"/>
      <c r="AR22" s="351">
        <f>(AI22/Z22)*100</f>
        <v>-3.5637918745545262E-2</v>
      </c>
      <c r="AS22" s="351"/>
      <c r="AT22" s="351"/>
      <c r="AU22" s="351"/>
      <c r="AV22" s="352"/>
      <c r="AW22" s="345" t="s">
        <v>8</v>
      </c>
      <c r="AX22" s="346"/>
    </row>
    <row r="23" spans="1:50" ht="29.1" customHeight="1" x14ac:dyDescent="0.15">
      <c r="A23" s="149"/>
      <c r="B23" s="377"/>
      <c r="C23" s="377"/>
      <c r="D23" s="354"/>
      <c r="E23" s="354" t="s">
        <v>11</v>
      </c>
      <c r="F23" s="354"/>
      <c r="G23" s="354"/>
      <c r="H23" s="354"/>
      <c r="I23" s="354"/>
      <c r="J23" s="354"/>
      <c r="K23" s="354"/>
      <c r="L23" s="354"/>
      <c r="M23" s="354" t="s">
        <v>6</v>
      </c>
      <c r="N23" s="354"/>
      <c r="O23" s="354"/>
      <c r="P23" s="354"/>
      <c r="Q23" s="350">
        <v>4494</v>
      </c>
      <c r="R23" s="350"/>
      <c r="S23" s="350"/>
      <c r="T23" s="350"/>
      <c r="U23" s="350"/>
      <c r="V23" s="350"/>
      <c r="W23" s="347" t="s">
        <v>7</v>
      </c>
      <c r="X23" s="347"/>
      <c r="Y23" s="348"/>
      <c r="Z23" s="349">
        <v>4594</v>
      </c>
      <c r="AA23" s="350"/>
      <c r="AB23" s="350"/>
      <c r="AC23" s="350"/>
      <c r="AD23" s="350"/>
      <c r="AE23" s="350"/>
      <c r="AF23" s="347" t="s">
        <v>7</v>
      </c>
      <c r="AG23" s="347"/>
      <c r="AH23" s="348"/>
      <c r="AI23" s="353">
        <f t="shared" si="0"/>
        <v>-100</v>
      </c>
      <c r="AJ23" s="353"/>
      <c r="AK23" s="353"/>
      <c r="AL23" s="353"/>
      <c r="AM23" s="353"/>
      <c r="AN23" s="353"/>
      <c r="AO23" s="347" t="s">
        <v>7</v>
      </c>
      <c r="AP23" s="347"/>
      <c r="AQ23" s="348"/>
      <c r="AR23" s="351">
        <f t="shared" ref="AR23:AR30" si="1">(AI23/Z23)*100</f>
        <v>-2.1767522855898997</v>
      </c>
      <c r="AS23" s="351"/>
      <c r="AT23" s="351"/>
      <c r="AU23" s="351"/>
      <c r="AV23" s="352"/>
      <c r="AW23" s="345" t="s">
        <v>95</v>
      </c>
      <c r="AX23" s="346"/>
    </row>
    <row r="24" spans="1:50" ht="29.1" customHeight="1" x14ac:dyDescent="0.15">
      <c r="A24" s="149"/>
      <c r="B24" s="377"/>
      <c r="C24" s="377"/>
      <c r="D24" s="354"/>
      <c r="E24" s="354"/>
      <c r="F24" s="354"/>
      <c r="G24" s="354"/>
      <c r="H24" s="354"/>
      <c r="I24" s="354"/>
      <c r="J24" s="354"/>
      <c r="K24" s="354"/>
      <c r="L24" s="354"/>
      <c r="M24" s="354" t="s">
        <v>9</v>
      </c>
      <c r="N24" s="354"/>
      <c r="O24" s="354"/>
      <c r="P24" s="354"/>
      <c r="Q24" s="350">
        <v>60762</v>
      </c>
      <c r="R24" s="350"/>
      <c r="S24" s="350"/>
      <c r="T24" s="350"/>
      <c r="U24" s="350"/>
      <c r="V24" s="350"/>
      <c r="W24" s="347" t="s">
        <v>10</v>
      </c>
      <c r="X24" s="347"/>
      <c r="Y24" s="348"/>
      <c r="Z24" s="349">
        <v>61871</v>
      </c>
      <c r="AA24" s="350"/>
      <c r="AB24" s="350"/>
      <c r="AC24" s="350"/>
      <c r="AD24" s="350"/>
      <c r="AE24" s="350"/>
      <c r="AF24" s="347" t="s">
        <v>10</v>
      </c>
      <c r="AG24" s="347"/>
      <c r="AH24" s="348"/>
      <c r="AI24" s="353">
        <f t="shared" si="0"/>
        <v>-1109</v>
      </c>
      <c r="AJ24" s="353"/>
      <c r="AK24" s="353"/>
      <c r="AL24" s="353"/>
      <c r="AM24" s="353"/>
      <c r="AN24" s="353"/>
      <c r="AO24" s="347" t="s">
        <v>10</v>
      </c>
      <c r="AP24" s="347"/>
      <c r="AQ24" s="348"/>
      <c r="AR24" s="351">
        <f t="shared" si="1"/>
        <v>-1.7924391071746051</v>
      </c>
      <c r="AS24" s="351"/>
      <c r="AT24" s="351"/>
      <c r="AU24" s="351"/>
      <c r="AV24" s="352"/>
      <c r="AW24" s="345" t="s">
        <v>97</v>
      </c>
      <c r="AX24" s="346"/>
    </row>
    <row r="25" spans="1:50" ht="29.1" customHeight="1" x14ac:dyDescent="0.15">
      <c r="A25" s="149"/>
      <c r="B25" s="377"/>
      <c r="C25" s="377"/>
      <c r="D25" s="354"/>
      <c r="E25" s="354"/>
      <c r="F25" s="413" t="s">
        <v>12</v>
      </c>
      <c r="G25" s="413"/>
      <c r="H25" s="413"/>
      <c r="I25" s="413"/>
      <c r="J25" s="413"/>
      <c r="K25" s="413"/>
      <c r="L25" s="413"/>
      <c r="M25" s="354" t="s">
        <v>6</v>
      </c>
      <c r="N25" s="354"/>
      <c r="O25" s="354"/>
      <c r="P25" s="354"/>
      <c r="Q25" s="350">
        <v>3153</v>
      </c>
      <c r="R25" s="350"/>
      <c r="S25" s="350"/>
      <c r="T25" s="350"/>
      <c r="U25" s="350"/>
      <c r="V25" s="350"/>
      <c r="W25" s="347" t="s">
        <v>7</v>
      </c>
      <c r="X25" s="347"/>
      <c r="Y25" s="348"/>
      <c r="Z25" s="349">
        <v>3217</v>
      </c>
      <c r="AA25" s="350"/>
      <c r="AB25" s="350"/>
      <c r="AC25" s="350"/>
      <c r="AD25" s="350"/>
      <c r="AE25" s="350"/>
      <c r="AF25" s="347" t="s">
        <v>7</v>
      </c>
      <c r="AG25" s="347"/>
      <c r="AH25" s="348"/>
      <c r="AI25" s="353">
        <f t="shared" si="0"/>
        <v>-64</v>
      </c>
      <c r="AJ25" s="353"/>
      <c r="AK25" s="353"/>
      <c r="AL25" s="353"/>
      <c r="AM25" s="353"/>
      <c r="AN25" s="353"/>
      <c r="AO25" s="347" t="s">
        <v>7</v>
      </c>
      <c r="AP25" s="347"/>
      <c r="AQ25" s="348"/>
      <c r="AR25" s="351">
        <f t="shared" si="1"/>
        <v>-1.9894311470313957</v>
      </c>
      <c r="AS25" s="351"/>
      <c r="AT25" s="351"/>
      <c r="AU25" s="351"/>
      <c r="AV25" s="352"/>
      <c r="AW25" s="345" t="s">
        <v>111</v>
      </c>
      <c r="AX25" s="346"/>
    </row>
    <row r="26" spans="1:50" ht="29.1" customHeight="1" x14ac:dyDescent="0.15">
      <c r="A26" s="149"/>
      <c r="B26" s="377"/>
      <c r="C26" s="377"/>
      <c r="D26" s="354"/>
      <c r="E26" s="354"/>
      <c r="F26" s="413"/>
      <c r="G26" s="413"/>
      <c r="H26" s="413"/>
      <c r="I26" s="413"/>
      <c r="J26" s="413"/>
      <c r="K26" s="413"/>
      <c r="L26" s="413"/>
      <c r="M26" s="354" t="s">
        <v>9</v>
      </c>
      <c r="N26" s="354"/>
      <c r="O26" s="354"/>
      <c r="P26" s="354"/>
      <c r="Q26" s="350">
        <v>46661</v>
      </c>
      <c r="R26" s="350"/>
      <c r="S26" s="350"/>
      <c r="T26" s="350"/>
      <c r="U26" s="350"/>
      <c r="V26" s="350"/>
      <c r="W26" s="347" t="s">
        <v>10</v>
      </c>
      <c r="X26" s="347"/>
      <c r="Y26" s="348"/>
      <c r="Z26" s="349">
        <v>48459</v>
      </c>
      <c r="AA26" s="350"/>
      <c r="AB26" s="350"/>
      <c r="AC26" s="350"/>
      <c r="AD26" s="350"/>
      <c r="AE26" s="350"/>
      <c r="AF26" s="347" t="s">
        <v>10</v>
      </c>
      <c r="AG26" s="347"/>
      <c r="AH26" s="348"/>
      <c r="AI26" s="353">
        <f t="shared" si="0"/>
        <v>-1798</v>
      </c>
      <c r="AJ26" s="353"/>
      <c r="AK26" s="353"/>
      <c r="AL26" s="353"/>
      <c r="AM26" s="353"/>
      <c r="AN26" s="353"/>
      <c r="AO26" s="347" t="s">
        <v>10</v>
      </c>
      <c r="AP26" s="347"/>
      <c r="AQ26" s="348"/>
      <c r="AR26" s="351">
        <f t="shared" si="1"/>
        <v>-3.7103530819868342</v>
      </c>
      <c r="AS26" s="351"/>
      <c r="AT26" s="351"/>
      <c r="AU26" s="351"/>
      <c r="AV26" s="352"/>
      <c r="AW26" s="345" t="s">
        <v>97</v>
      </c>
      <c r="AX26" s="346"/>
    </row>
    <row r="27" spans="1:50" ht="29.1" customHeight="1" x14ac:dyDescent="0.15">
      <c r="A27" s="149"/>
      <c r="B27" s="377"/>
      <c r="C27" s="377"/>
      <c r="D27" s="354"/>
      <c r="E27" s="354" t="s">
        <v>13</v>
      </c>
      <c r="F27" s="354"/>
      <c r="G27" s="354"/>
      <c r="H27" s="354"/>
      <c r="I27" s="354"/>
      <c r="J27" s="354"/>
      <c r="K27" s="354"/>
      <c r="L27" s="354"/>
      <c r="M27" s="354" t="s">
        <v>6</v>
      </c>
      <c r="N27" s="354"/>
      <c r="O27" s="354"/>
      <c r="P27" s="354"/>
      <c r="Q27" s="350">
        <v>16759</v>
      </c>
      <c r="R27" s="350"/>
      <c r="S27" s="350"/>
      <c r="T27" s="350"/>
      <c r="U27" s="350"/>
      <c r="V27" s="350"/>
      <c r="W27" s="347" t="s">
        <v>7</v>
      </c>
      <c r="X27" s="347"/>
      <c r="Y27" s="348"/>
      <c r="Z27" s="349">
        <v>17487</v>
      </c>
      <c r="AA27" s="350"/>
      <c r="AB27" s="350"/>
      <c r="AC27" s="350"/>
      <c r="AD27" s="350"/>
      <c r="AE27" s="350"/>
      <c r="AF27" s="347" t="s">
        <v>7</v>
      </c>
      <c r="AG27" s="347"/>
      <c r="AH27" s="348"/>
      <c r="AI27" s="353">
        <f t="shared" si="0"/>
        <v>-728</v>
      </c>
      <c r="AJ27" s="353"/>
      <c r="AK27" s="353"/>
      <c r="AL27" s="353"/>
      <c r="AM27" s="353"/>
      <c r="AN27" s="353"/>
      <c r="AO27" s="347" t="s">
        <v>7</v>
      </c>
      <c r="AP27" s="347"/>
      <c r="AQ27" s="348"/>
      <c r="AR27" s="351">
        <f t="shared" si="1"/>
        <v>-4.1630925830617036</v>
      </c>
      <c r="AS27" s="351"/>
      <c r="AT27" s="351"/>
      <c r="AU27" s="351"/>
      <c r="AV27" s="352"/>
      <c r="AW27" s="345" t="s">
        <v>111</v>
      </c>
      <c r="AX27" s="346"/>
    </row>
    <row r="28" spans="1:50" ht="29.1" customHeight="1" x14ac:dyDescent="0.15">
      <c r="A28" s="149"/>
      <c r="B28" s="377"/>
      <c r="C28" s="377"/>
      <c r="D28" s="354"/>
      <c r="E28" s="354"/>
      <c r="F28" s="354"/>
      <c r="G28" s="354"/>
      <c r="H28" s="354"/>
      <c r="I28" s="354"/>
      <c r="J28" s="354"/>
      <c r="K28" s="354"/>
      <c r="L28" s="354"/>
      <c r="M28" s="354" t="s">
        <v>9</v>
      </c>
      <c r="N28" s="354"/>
      <c r="O28" s="354"/>
      <c r="P28" s="354"/>
      <c r="Q28" s="350">
        <v>40218</v>
      </c>
      <c r="R28" s="350"/>
      <c r="S28" s="350"/>
      <c r="T28" s="350"/>
      <c r="U28" s="350"/>
      <c r="V28" s="350"/>
      <c r="W28" s="347" t="s">
        <v>10</v>
      </c>
      <c r="X28" s="347"/>
      <c r="Y28" s="348"/>
      <c r="Z28" s="349">
        <v>39145</v>
      </c>
      <c r="AA28" s="350"/>
      <c r="AB28" s="350"/>
      <c r="AC28" s="350"/>
      <c r="AD28" s="350"/>
      <c r="AE28" s="350"/>
      <c r="AF28" s="347" t="s">
        <v>10</v>
      </c>
      <c r="AG28" s="347"/>
      <c r="AH28" s="348"/>
      <c r="AI28" s="353">
        <f t="shared" si="0"/>
        <v>1073</v>
      </c>
      <c r="AJ28" s="353"/>
      <c r="AK28" s="353"/>
      <c r="AL28" s="353"/>
      <c r="AM28" s="353"/>
      <c r="AN28" s="353"/>
      <c r="AO28" s="347" t="s">
        <v>10</v>
      </c>
      <c r="AP28" s="347"/>
      <c r="AQ28" s="348"/>
      <c r="AR28" s="351">
        <f t="shared" si="1"/>
        <v>2.741090816196194</v>
      </c>
      <c r="AS28" s="351"/>
      <c r="AT28" s="351"/>
      <c r="AU28" s="351"/>
      <c r="AV28" s="352"/>
      <c r="AW28" s="345" t="s">
        <v>111</v>
      </c>
      <c r="AX28" s="346"/>
    </row>
    <row r="29" spans="1:50" ht="29.1" customHeight="1" x14ac:dyDescent="0.15">
      <c r="A29" s="149"/>
      <c r="B29" s="377"/>
      <c r="C29" s="377"/>
      <c r="D29" s="354"/>
      <c r="E29" s="354"/>
      <c r="F29" s="354" t="s">
        <v>14</v>
      </c>
      <c r="G29" s="354"/>
      <c r="H29" s="354"/>
      <c r="I29" s="354"/>
      <c r="J29" s="354"/>
      <c r="K29" s="354"/>
      <c r="L29" s="354"/>
      <c r="M29" s="354" t="s">
        <v>6</v>
      </c>
      <c r="N29" s="354"/>
      <c r="O29" s="354"/>
      <c r="P29" s="354"/>
      <c r="Q29" s="350">
        <v>1798</v>
      </c>
      <c r="R29" s="350"/>
      <c r="S29" s="350"/>
      <c r="T29" s="350"/>
      <c r="U29" s="350"/>
      <c r="V29" s="350"/>
      <c r="W29" s="347" t="s">
        <v>7</v>
      </c>
      <c r="X29" s="347"/>
      <c r="Y29" s="348"/>
      <c r="Z29" s="349">
        <v>1796</v>
      </c>
      <c r="AA29" s="350"/>
      <c r="AB29" s="350"/>
      <c r="AC29" s="350"/>
      <c r="AD29" s="350"/>
      <c r="AE29" s="350"/>
      <c r="AF29" s="347" t="s">
        <v>7</v>
      </c>
      <c r="AG29" s="347"/>
      <c r="AH29" s="348"/>
      <c r="AI29" s="353">
        <f t="shared" si="0"/>
        <v>2</v>
      </c>
      <c r="AJ29" s="353"/>
      <c r="AK29" s="353"/>
      <c r="AL29" s="353"/>
      <c r="AM29" s="353"/>
      <c r="AN29" s="353"/>
      <c r="AO29" s="347" t="s">
        <v>7</v>
      </c>
      <c r="AP29" s="347"/>
      <c r="AQ29" s="348"/>
      <c r="AR29" s="351">
        <f t="shared" si="1"/>
        <v>0.11135857461024498</v>
      </c>
      <c r="AS29" s="351"/>
      <c r="AT29" s="351"/>
      <c r="AU29" s="351"/>
      <c r="AV29" s="352"/>
      <c r="AW29" s="345" t="s">
        <v>8</v>
      </c>
      <c r="AX29" s="346"/>
    </row>
    <row r="30" spans="1:50" ht="29.1" customHeight="1" x14ac:dyDescent="0.15">
      <c r="A30" s="149"/>
      <c r="B30" s="377"/>
      <c r="C30" s="377"/>
      <c r="D30" s="354"/>
      <c r="E30" s="354"/>
      <c r="F30" s="354"/>
      <c r="G30" s="354"/>
      <c r="H30" s="354"/>
      <c r="I30" s="354"/>
      <c r="J30" s="354"/>
      <c r="K30" s="354"/>
      <c r="L30" s="354"/>
      <c r="M30" s="354" t="s">
        <v>9</v>
      </c>
      <c r="N30" s="354"/>
      <c r="O30" s="354"/>
      <c r="P30" s="354"/>
      <c r="Q30" s="350">
        <v>24001</v>
      </c>
      <c r="R30" s="350"/>
      <c r="S30" s="350"/>
      <c r="T30" s="350"/>
      <c r="U30" s="350"/>
      <c r="V30" s="350"/>
      <c r="W30" s="347" t="s">
        <v>10</v>
      </c>
      <c r="X30" s="347"/>
      <c r="Y30" s="348"/>
      <c r="Z30" s="349">
        <v>22455</v>
      </c>
      <c r="AA30" s="350"/>
      <c r="AB30" s="350"/>
      <c r="AC30" s="350"/>
      <c r="AD30" s="350"/>
      <c r="AE30" s="350"/>
      <c r="AF30" s="347" t="s">
        <v>10</v>
      </c>
      <c r="AG30" s="347"/>
      <c r="AH30" s="348"/>
      <c r="AI30" s="353">
        <f t="shared" si="0"/>
        <v>1546</v>
      </c>
      <c r="AJ30" s="353"/>
      <c r="AK30" s="353"/>
      <c r="AL30" s="353"/>
      <c r="AM30" s="353"/>
      <c r="AN30" s="353"/>
      <c r="AO30" s="347" t="s">
        <v>10</v>
      </c>
      <c r="AP30" s="347"/>
      <c r="AQ30" s="348"/>
      <c r="AR30" s="351">
        <f t="shared" si="1"/>
        <v>6.884880872856824</v>
      </c>
      <c r="AS30" s="351"/>
      <c r="AT30" s="351"/>
      <c r="AU30" s="351"/>
      <c r="AV30" s="352"/>
      <c r="AW30" s="345" t="s">
        <v>8</v>
      </c>
      <c r="AX30" s="346"/>
    </row>
    <row r="31" spans="1:50" ht="30" customHeight="1" x14ac:dyDescent="0.15">
      <c r="A31" s="149"/>
      <c r="B31" s="152"/>
      <c r="C31" s="152"/>
      <c r="D31" s="148"/>
      <c r="E31" s="148"/>
      <c r="F31" s="148"/>
      <c r="G31" s="148"/>
      <c r="H31" s="148"/>
      <c r="I31" s="148"/>
      <c r="J31" s="148"/>
      <c r="K31" s="148"/>
      <c r="L31" s="148"/>
      <c r="M31" s="148"/>
      <c r="N31" s="148"/>
      <c r="O31" s="148"/>
      <c r="P31" s="148"/>
      <c r="Q31" s="123"/>
      <c r="R31" s="123"/>
      <c r="S31" s="123"/>
      <c r="T31" s="123"/>
      <c r="U31" s="123"/>
      <c r="V31" s="123"/>
      <c r="W31" s="124"/>
      <c r="X31" s="124"/>
      <c r="Y31" s="124"/>
      <c r="Z31" s="123"/>
      <c r="AA31" s="123"/>
      <c r="AB31" s="123"/>
      <c r="AC31" s="123"/>
      <c r="AD31" s="123"/>
      <c r="AE31" s="123"/>
      <c r="AF31" s="124"/>
      <c r="AG31" s="124"/>
      <c r="AH31" s="124"/>
      <c r="AI31" s="125"/>
      <c r="AJ31" s="125"/>
      <c r="AK31" s="125"/>
      <c r="AL31" s="125"/>
      <c r="AM31" s="125"/>
      <c r="AN31" s="125"/>
      <c r="AO31" s="124"/>
      <c r="AP31" s="124"/>
      <c r="AQ31" s="124"/>
      <c r="AR31" s="126"/>
      <c r="AS31" s="126"/>
      <c r="AT31" s="126"/>
      <c r="AU31" s="126"/>
      <c r="AV31" s="126"/>
      <c r="AW31" s="154"/>
      <c r="AX31" s="154"/>
    </row>
    <row r="32" spans="1:50" ht="29.1" customHeight="1" x14ac:dyDescent="0.15">
      <c r="A32" s="149"/>
      <c r="B32" s="354" t="s">
        <v>1</v>
      </c>
      <c r="C32" s="354"/>
      <c r="D32" s="354"/>
      <c r="E32" s="354"/>
      <c r="F32" s="354"/>
      <c r="G32" s="354"/>
      <c r="H32" s="354"/>
      <c r="I32" s="354"/>
      <c r="J32" s="354"/>
      <c r="K32" s="354"/>
      <c r="L32" s="354"/>
      <c r="M32" s="354"/>
      <c r="N32" s="354"/>
      <c r="O32" s="354"/>
      <c r="P32" s="369"/>
      <c r="Q32" s="354" t="str">
        <f>+Q20</f>
        <v>令和４年</v>
      </c>
      <c r="R32" s="354"/>
      <c r="S32" s="354"/>
      <c r="T32" s="354"/>
      <c r="U32" s="354"/>
      <c r="V32" s="354"/>
      <c r="W32" s="354"/>
      <c r="X32" s="354"/>
      <c r="Y32" s="354"/>
      <c r="Z32" s="354" t="str">
        <f>+Z20</f>
        <v>令和３年</v>
      </c>
      <c r="AA32" s="354"/>
      <c r="AB32" s="354"/>
      <c r="AC32" s="354"/>
      <c r="AD32" s="354"/>
      <c r="AE32" s="354"/>
      <c r="AF32" s="354"/>
      <c r="AG32" s="354"/>
      <c r="AH32" s="354"/>
      <c r="AI32" s="354" t="s">
        <v>2</v>
      </c>
      <c r="AJ32" s="354"/>
      <c r="AK32" s="354"/>
      <c r="AL32" s="354"/>
      <c r="AM32" s="354"/>
      <c r="AN32" s="354"/>
      <c r="AO32" s="354"/>
      <c r="AP32" s="354"/>
      <c r="AQ32" s="354"/>
      <c r="AR32" s="354" t="s">
        <v>3</v>
      </c>
      <c r="AS32" s="354"/>
      <c r="AT32" s="354"/>
      <c r="AU32" s="354"/>
      <c r="AV32" s="354"/>
      <c r="AW32" s="354"/>
      <c r="AX32" s="354"/>
    </row>
    <row r="33" spans="1:50" ht="29.1" customHeight="1" x14ac:dyDescent="0.15">
      <c r="A33" s="149"/>
      <c r="B33" s="355" t="s">
        <v>15</v>
      </c>
      <c r="C33" s="356"/>
      <c r="D33" s="364" t="s">
        <v>16</v>
      </c>
      <c r="E33" s="418"/>
      <c r="F33" s="418"/>
      <c r="G33" s="418"/>
      <c r="H33" s="418"/>
      <c r="I33" s="418"/>
      <c r="J33" s="418"/>
      <c r="K33" s="418"/>
      <c r="L33" s="418"/>
      <c r="M33" s="418"/>
      <c r="N33" s="418"/>
      <c r="O33" s="418"/>
      <c r="P33" s="368"/>
      <c r="Q33" s="349">
        <v>85562</v>
      </c>
      <c r="R33" s="350"/>
      <c r="S33" s="350"/>
      <c r="T33" s="350"/>
      <c r="U33" s="350"/>
      <c r="V33" s="350"/>
      <c r="W33" s="414" t="s">
        <v>17</v>
      </c>
      <c r="X33" s="414"/>
      <c r="Y33" s="415"/>
      <c r="Z33" s="349">
        <v>84668</v>
      </c>
      <c r="AA33" s="350"/>
      <c r="AB33" s="350"/>
      <c r="AC33" s="350"/>
      <c r="AD33" s="350"/>
      <c r="AE33" s="350"/>
      <c r="AF33" s="414" t="s">
        <v>17</v>
      </c>
      <c r="AG33" s="414"/>
      <c r="AH33" s="415"/>
      <c r="AI33" s="353">
        <f t="shared" ref="AI33:AI51" si="2">Q33-Z33</f>
        <v>894</v>
      </c>
      <c r="AJ33" s="353"/>
      <c r="AK33" s="353"/>
      <c r="AL33" s="353"/>
      <c r="AM33" s="353"/>
      <c r="AN33" s="353"/>
      <c r="AO33" s="414" t="s">
        <v>17</v>
      </c>
      <c r="AP33" s="414"/>
      <c r="AQ33" s="415"/>
      <c r="AR33" s="416">
        <f t="shared" ref="AR33:AR51" si="3">(AI33/Z33)*100</f>
        <v>1.0558888836396279</v>
      </c>
      <c r="AS33" s="416"/>
      <c r="AT33" s="416"/>
      <c r="AU33" s="416"/>
      <c r="AV33" s="417"/>
      <c r="AW33" s="419" t="s">
        <v>95</v>
      </c>
      <c r="AX33" s="420"/>
    </row>
    <row r="34" spans="1:50" ht="29.1" customHeight="1" x14ac:dyDescent="0.15">
      <c r="A34" s="149"/>
      <c r="B34" s="357"/>
      <c r="C34" s="358"/>
      <c r="D34" s="355" t="s">
        <v>18</v>
      </c>
      <c r="E34" s="356"/>
      <c r="F34" s="412" t="s">
        <v>19</v>
      </c>
      <c r="G34" s="412"/>
      <c r="H34" s="412"/>
      <c r="I34" s="412"/>
      <c r="J34" s="354"/>
      <c r="K34" s="354"/>
      <c r="L34" s="354"/>
      <c r="M34" s="354"/>
      <c r="N34" s="354"/>
      <c r="O34" s="354"/>
      <c r="P34" s="369"/>
      <c r="Q34" s="349">
        <v>35386</v>
      </c>
      <c r="R34" s="350"/>
      <c r="S34" s="350"/>
      <c r="T34" s="350"/>
      <c r="U34" s="350"/>
      <c r="V34" s="350"/>
      <c r="W34" s="347" t="s">
        <v>17</v>
      </c>
      <c r="X34" s="347"/>
      <c r="Y34" s="348"/>
      <c r="Z34" s="349">
        <v>35403</v>
      </c>
      <c r="AA34" s="350"/>
      <c r="AB34" s="350"/>
      <c r="AC34" s="350"/>
      <c r="AD34" s="350"/>
      <c r="AE34" s="350"/>
      <c r="AF34" s="347" t="s">
        <v>17</v>
      </c>
      <c r="AG34" s="347"/>
      <c r="AH34" s="348"/>
      <c r="AI34" s="353">
        <f t="shared" si="2"/>
        <v>-17</v>
      </c>
      <c r="AJ34" s="353"/>
      <c r="AK34" s="353"/>
      <c r="AL34" s="353"/>
      <c r="AM34" s="353"/>
      <c r="AN34" s="353"/>
      <c r="AO34" s="347" t="s">
        <v>17</v>
      </c>
      <c r="AP34" s="347"/>
      <c r="AQ34" s="348"/>
      <c r="AR34" s="351">
        <f t="shared" si="3"/>
        <v>-4.801852950314945E-2</v>
      </c>
      <c r="AS34" s="351"/>
      <c r="AT34" s="351"/>
      <c r="AU34" s="351"/>
      <c r="AV34" s="352"/>
      <c r="AW34" s="345" t="s">
        <v>95</v>
      </c>
      <c r="AX34" s="346"/>
    </row>
    <row r="35" spans="1:50" ht="29.1" customHeight="1" x14ac:dyDescent="0.15">
      <c r="A35" s="149"/>
      <c r="B35" s="357"/>
      <c r="C35" s="358"/>
      <c r="D35" s="357"/>
      <c r="E35" s="358"/>
      <c r="F35" s="366"/>
      <c r="G35" s="411"/>
      <c r="H35" s="411"/>
      <c r="I35" s="367"/>
      <c r="J35" s="354" t="s">
        <v>116</v>
      </c>
      <c r="K35" s="354"/>
      <c r="L35" s="354"/>
      <c r="M35" s="354"/>
      <c r="N35" s="354"/>
      <c r="O35" s="354"/>
      <c r="P35" s="369"/>
      <c r="Q35" s="349">
        <v>32373</v>
      </c>
      <c r="R35" s="350"/>
      <c r="S35" s="350"/>
      <c r="T35" s="350"/>
      <c r="U35" s="350"/>
      <c r="V35" s="350"/>
      <c r="W35" s="347" t="s">
        <v>17</v>
      </c>
      <c r="X35" s="347"/>
      <c r="Y35" s="348"/>
      <c r="Z35" s="349">
        <v>32905</v>
      </c>
      <c r="AA35" s="350"/>
      <c r="AB35" s="350"/>
      <c r="AC35" s="350"/>
      <c r="AD35" s="350"/>
      <c r="AE35" s="350"/>
      <c r="AF35" s="347" t="s">
        <v>17</v>
      </c>
      <c r="AG35" s="347"/>
      <c r="AH35" s="348"/>
      <c r="AI35" s="353">
        <f t="shared" si="2"/>
        <v>-532</v>
      </c>
      <c r="AJ35" s="353"/>
      <c r="AK35" s="353"/>
      <c r="AL35" s="353"/>
      <c r="AM35" s="353"/>
      <c r="AN35" s="353"/>
      <c r="AO35" s="347" t="s">
        <v>17</v>
      </c>
      <c r="AP35" s="347"/>
      <c r="AQ35" s="348"/>
      <c r="AR35" s="351">
        <f t="shared" si="3"/>
        <v>-1.6167755660234004</v>
      </c>
      <c r="AS35" s="351"/>
      <c r="AT35" s="351"/>
      <c r="AU35" s="351"/>
      <c r="AV35" s="352"/>
      <c r="AW35" s="345" t="s">
        <v>111</v>
      </c>
      <c r="AX35" s="346"/>
    </row>
    <row r="36" spans="1:50" ht="29.1" customHeight="1" x14ac:dyDescent="0.15">
      <c r="A36" s="149"/>
      <c r="B36" s="357"/>
      <c r="C36" s="358"/>
      <c r="D36" s="357"/>
      <c r="E36" s="358"/>
      <c r="F36" s="368"/>
      <c r="G36" s="363"/>
      <c r="H36" s="363"/>
      <c r="I36" s="364"/>
      <c r="J36" s="369" t="s">
        <v>89</v>
      </c>
      <c r="K36" s="370"/>
      <c r="L36" s="370"/>
      <c r="M36" s="370"/>
      <c r="N36" s="370"/>
      <c r="O36" s="370"/>
      <c r="P36" s="371"/>
      <c r="Q36" s="349">
        <v>2130411</v>
      </c>
      <c r="R36" s="350"/>
      <c r="S36" s="350"/>
      <c r="T36" s="350"/>
      <c r="U36" s="350"/>
      <c r="V36" s="350"/>
      <c r="W36" s="347" t="s">
        <v>103</v>
      </c>
      <c r="X36" s="347"/>
      <c r="Y36" s="348"/>
      <c r="Z36" s="349">
        <v>2128090</v>
      </c>
      <c r="AA36" s="350"/>
      <c r="AB36" s="350"/>
      <c r="AC36" s="350"/>
      <c r="AD36" s="350"/>
      <c r="AE36" s="350"/>
      <c r="AF36" s="347" t="s">
        <v>103</v>
      </c>
      <c r="AG36" s="347"/>
      <c r="AH36" s="348"/>
      <c r="AI36" s="353">
        <f t="shared" si="2"/>
        <v>2321</v>
      </c>
      <c r="AJ36" s="353"/>
      <c r="AK36" s="353"/>
      <c r="AL36" s="353"/>
      <c r="AM36" s="353"/>
      <c r="AN36" s="353"/>
      <c r="AO36" s="347" t="s">
        <v>103</v>
      </c>
      <c r="AP36" s="347"/>
      <c r="AQ36" s="348"/>
      <c r="AR36" s="351">
        <f t="shared" si="3"/>
        <v>0.10906493616341414</v>
      </c>
      <c r="AS36" s="351"/>
      <c r="AT36" s="351"/>
      <c r="AU36" s="351"/>
      <c r="AV36" s="352"/>
      <c r="AW36" s="345" t="s">
        <v>96</v>
      </c>
      <c r="AX36" s="346"/>
    </row>
    <row r="37" spans="1:50" ht="29.1" customHeight="1" x14ac:dyDescent="0.15">
      <c r="A37" s="149"/>
      <c r="B37" s="357"/>
      <c r="C37" s="358"/>
      <c r="D37" s="357"/>
      <c r="E37" s="358"/>
      <c r="F37" s="365"/>
      <c r="G37" s="362"/>
      <c r="H37" s="354" t="s">
        <v>20</v>
      </c>
      <c r="I37" s="354"/>
      <c r="J37" s="354"/>
      <c r="K37" s="354"/>
      <c r="L37" s="354"/>
      <c r="M37" s="354"/>
      <c r="N37" s="354"/>
      <c r="O37" s="354"/>
      <c r="P37" s="354"/>
      <c r="Q37" s="350">
        <v>8494</v>
      </c>
      <c r="R37" s="350"/>
      <c r="S37" s="350"/>
      <c r="T37" s="350"/>
      <c r="U37" s="350"/>
      <c r="V37" s="350"/>
      <c r="W37" s="347" t="s">
        <v>17</v>
      </c>
      <c r="X37" s="347"/>
      <c r="Y37" s="348"/>
      <c r="Z37" s="350">
        <v>8849</v>
      </c>
      <c r="AA37" s="350"/>
      <c r="AB37" s="350"/>
      <c r="AC37" s="350"/>
      <c r="AD37" s="350"/>
      <c r="AE37" s="350"/>
      <c r="AF37" s="347" t="s">
        <v>17</v>
      </c>
      <c r="AG37" s="347"/>
      <c r="AH37" s="348"/>
      <c r="AI37" s="353">
        <f t="shared" si="2"/>
        <v>-355</v>
      </c>
      <c r="AJ37" s="353"/>
      <c r="AK37" s="353"/>
      <c r="AL37" s="353"/>
      <c r="AM37" s="353"/>
      <c r="AN37" s="353"/>
      <c r="AO37" s="347" t="s">
        <v>17</v>
      </c>
      <c r="AP37" s="347"/>
      <c r="AQ37" s="348"/>
      <c r="AR37" s="351">
        <f t="shared" si="3"/>
        <v>-4.0117527404226463</v>
      </c>
      <c r="AS37" s="351"/>
      <c r="AT37" s="351"/>
      <c r="AU37" s="351"/>
      <c r="AV37" s="352"/>
      <c r="AW37" s="345" t="s">
        <v>111</v>
      </c>
      <c r="AX37" s="346"/>
    </row>
    <row r="38" spans="1:50" ht="29.1" customHeight="1" x14ac:dyDescent="0.15">
      <c r="A38" s="149"/>
      <c r="B38" s="357"/>
      <c r="C38" s="358"/>
      <c r="D38" s="357"/>
      <c r="E38" s="358"/>
      <c r="F38" s="366"/>
      <c r="G38" s="367"/>
      <c r="H38" s="365"/>
      <c r="I38" s="362"/>
      <c r="J38" s="354" t="s">
        <v>105</v>
      </c>
      <c r="K38" s="354"/>
      <c r="L38" s="354"/>
      <c r="M38" s="354"/>
      <c r="N38" s="354"/>
      <c r="O38" s="354"/>
      <c r="P38" s="354"/>
      <c r="Q38" s="350">
        <v>7649</v>
      </c>
      <c r="R38" s="350"/>
      <c r="S38" s="350"/>
      <c r="T38" s="350"/>
      <c r="U38" s="350"/>
      <c r="V38" s="350"/>
      <c r="W38" s="347" t="s">
        <v>17</v>
      </c>
      <c r="X38" s="347"/>
      <c r="Y38" s="348"/>
      <c r="Z38" s="350">
        <v>7867</v>
      </c>
      <c r="AA38" s="350"/>
      <c r="AB38" s="350"/>
      <c r="AC38" s="350"/>
      <c r="AD38" s="350"/>
      <c r="AE38" s="350"/>
      <c r="AF38" s="347" t="s">
        <v>17</v>
      </c>
      <c r="AG38" s="347"/>
      <c r="AH38" s="348"/>
      <c r="AI38" s="353">
        <f t="shared" si="2"/>
        <v>-218</v>
      </c>
      <c r="AJ38" s="353"/>
      <c r="AK38" s="353"/>
      <c r="AL38" s="353"/>
      <c r="AM38" s="353"/>
      <c r="AN38" s="353"/>
      <c r="AO38" s="347" t="s">
        <v>17</v>
      </c>
      <c r="AP38" s="347"/>
      <c r="AQ38" s="348"/>
      <c r="AR38" s="351">
        <f t="shared" si="3"/>
        <v>-2.7710690224990469</v>
      </c>
      <c r="AS38" s="351"/>
      <c r="AT38" s="351"/>
      <c r="AU38" s="351"/>
      <c r="AV38" s="352"/>
      <c r="AW38" s="345" t="s">
        <v>8</v>
      </c>
      <c r="AX38" s="346"/>
    </row>
    <row r="39" spans="1:50" ht="29.1" customHeight="1" x14ac:dyDescent="0.15">
      <c r="A39" s="149"/>
      <c r="B39" s="357"/>
      <c r="C39" s="358"/>
      <c r="D39" s="357"/>
      <c r="E39" s="358"/>
      <c r="F39" s="366"/>
      <c r="G39" s="367"/>
      <c r="H39" s="368"/>
      <c r="I39" s="364"/>
      <c r="J39" s="369" t="s">
        <v>89</v>
      </c>
      <c r="K39" s="370"/>
      <c r="L39" s="370"/>
      <c r="M39" s="370"/>
      <c r="N39" s="370"/>
      <c r="O39" s="370"/>
      <c r="P39" s="371"/>
      <c r="Q39" s="350">
        <v>985859</v>
      </c>
      <c r="R39" s="350"/>
      <c r="S39" s="350"/>
      <c r="T39" s="350"/>
      <c r="U39" s="350"/>
      <c r="V39" s="350"/>
      <c r="W39" s="347" t="s">
        <v>109</v>
      </c>
      <c r="X39" s="347"/>
      <c r="Y39" s="348"/>
      <c r="Z39" s="350">
        <v>961624</v>
      </c>
      <c r="AA39" s="350"/>
      <c r="AB39" s="350"/>
      <c r="AC39" s="350"/>
      <c r="AD39" s="350"/>
      <c r="AE39" s="350"/>
      <c r="AF39" s="347" t="s">
        <v>115</v>
      </c>
      <c r="AG39" s="347"/>
      <c r="AH39" s="348"/>
      <c r="AI39" s="353">
        <f t="shared" si="2"/>
        <v>24235</v>
      </c>
      <c r="AJ39" s="353"/>
      <c r="AK39" s="353"/>
      <c r="AL39" s="353"/>
      <c r="AM39" s="353"/>
      <c r="AN39" s="353"/>
      <c r="AO39" s="347" t="s">
        <v>103</v>
      </c>
      <c r="AP39" s="347"/>
      <c r="AQ39" s="348"/>
      <c r="AR39" s="351">
        <f t="shared" si="3"/>
        <v>2.5202158016022893</v>
      </c>
      <c r="AS39" s="351"/>
      <c r="AT39" s="351"/>
      <c r="AU39" s="351"/>
      <c r="AV39" s="352"/>
      <c r="AW39" s="345" t="s">
        <v>95</v>
      </c>
      <c r="AX39" s="346"/>
    </row>
    <row r="40" spans="1:50" ht="29.1" customHeight="1" x14ac:dyDescent="0.15">
      <c r="A40" s="149"/>
      <c r="B40" s="357"/>
      <c r="C40" s="358"/>
      <c r="D40" s="357"/>
      <c r="E40" s="358"/>
      <c r="F40" s="366"/>
      <c r="G40" s="367"/>
      <c r="H40" s="354" t="s">
        <v>21</v>
      </c>
      <c r="I40" s="354"/>
      <c r="J40" s="354"/>
      <c r="K40" s="354"/>
      <c r="L40" s="354"/>
      <c r="M40" s="354"/>
      <c r="N40" s="354"/>
      <c r="O40" s="354"/>
      <c r="P40" s="354"/>
      <c r="Q40" s="350">
        <v>25872</v>
      </c>
      <c r="R40" s="350"/>
      <c r="S40" s="350"/>
      <c r="T40" s="350"/>
      <c r="U40" s="350"/>
      <c r="V40" s="350"/>
      <c r="W40" s="347" t="s">
        <v>17</v>
      </c>
      <c r="X40" s="347"/>
      <c r="Y40" s="348"/>
      <c r="Z40" s="350">
        <v>26554</v>
      </c>
      <c r="AA40" s="350"/>
      <c r="AB40" s="350"/>
      <c r="AC40" s="350"/>
      <c r="AD40" s="350"/>
      <c r="AE40" s="350"/>
      <c r="AF40" s="347" t="s">
        <v>17</v>
      </c>
      <c r="AG40" s="347"/>
      <c r="AH40" s="348"/>
      <c r="AI40" s="353">
        <f t="shared" si="2"/>
        <v>-682</v>
      </c>
      <c r="AJ40" s="353"/>
      <c r="AK40" s="353"/>
      <c r="AL40" s="353"/>
      <c r="AM40" s="353"/>
      <c r="AN40" s="353"/>
      <c r="AO40" s="347" t="s">
        <v>17</v>
      </c>
      <c r="AP40" s="347"/>
      <c r="AQ40" s="348"/>
      <c r="AR40" s="351">
        <f t="shared" si="3"/>
        <v>-2.568351284175642</v>
      </c>
      <c r="AS40" s="351"/>
      <c r="AT40" s="351"/>
      <c r="AU40" s="351"/>
      <c r="AV40" s="352"/>
      <c r="AW40" s="345" t="s">
        <v>102</v>
      </c>
      <c r="AX40" s="346"/>
    </row>
    <row r="41" spans="1:50" ht="29.1" customHeight="1" x14ac:dyDescent="0.15">
      <c r="A41" s="149"/>
      <c r="B41" s="357"/>
      <c r="C41" s="358"/>
      <c r="D41" s="357"/>
      <c r="E41" s="358"/>
      <c r="F41" s="366"/>
      <c r="G41" s="367"/>
      <c r="H41" s="365"/>
      <c r="I41" s="362"/>
      <c r="J41" s="354" t="s">
        <v>114</v>
      </c>
      <c r="K41" s="354"/>
      <c r="L41" s="354"/>
      <c r="M41" s="354"/>
      <c r="N41" s="354"/>
      <c r="O41" s="354"/>
      <c r="P41" s="354"/>
      <c r="Q41" s="350">
        <v>25038</v>
      </c>
      <c r="R41" s="350"/>
      <c r="S41" s="350"/>
      <c r="T41" s="350"/>
      <c r="U41" s="350"/>
      <c r="V41" s="350"/>
      <c r="W41" s="347" t="s">
        <v>17</v>
      </c>
      <c r="X41" s="347"/>
      <c r="Y41" s="348"/>
      <c r="Z41" s="350">
        <v>25038</v>
      </c>
      <c r="AA41" s="350"/>
      <c r="AB41" s="350"/>
      <c r="AC41" s="350"/>
      <c r="AD41" s="350"/>
      <c r="AE41" s="350"/>
      <c r="AF41" s="347" t="s">
        <v>17</v>
      </c>
      <c r="AG41" s="347"/>
      <c r="AH41" s="348"/>
      <c r="AI41" s="353">
        <f t="shared" si="2"/>
        <v>0</v>
      </c>
      <c r="AJ41" s="353"/>
      <c r="AK41" s="353"/>
      <c r="AL41" s="353"/>
      <c r="AM41" s="353"/>
      <c r="AN41" s="353"/>
      <c r="AO41" s="347" t="s">
        <v>17</v>
      </c>
      <c r="AP41" s="347"/>
      <c r="AQ41" s="348"/>
      <c r="AR41" s="351">
        <f>(AI41/Z41)*100</f>
        <v>0</v>
      </c>
      <c r="AS41" s="351"/>
      <c r="AT41" s="351"/>
      <c r="AU41" s="351"/>
      <c r="AV41" s="352"/>
      <c r="AW41" s="345" t="s">
        <v>8</v>
      </c>
      <c r="AX41" s="346"/>
    </row>
    <row r="42" spans="1:50" ht="29.1" customHeight="1" x14ac:dyDescent="0.15">
      <c r="A42" s="149"/>
      <c r="B42" s="357"/>
      <c r="C42" s="358"/>
      <c r="D42" s="359"/>
      <c r="E42" s="360"/>
      <c r="F42" s="368"/>
      <c r="G42" s="364"/>
      <c r="H42" s="368"/>
      <c r="I42" s="364"/>
      <c r="J42" s="369" t="s">
        <v>89</v>
      </c>
      <c r="K42" s="370"/>
      <c r="L42" s="370"/>
      <c r="M42" s="370"/>
      <c r="N42" s="370"/>
      <c r="O42" s="370"/>
      <c r="P42" s="371"/>
      <c r="Q42" s="350">
        <v>1144552</v>
      </c>
      <c r="R42" s="350"/>
      <c r="S42" s="350"/>
      <c r="T42" s="350"/>
      <c r="U42" s="350"/>
      <c r="V42" s="350"/>
      <c r="W42" s="347" t="s">
        <v>103</v>
      </c>
      <c r="X42" s="347"/>
      <c r="Y42" s="348"/>
      <c r="Z42" s="350">
        <v>1166465</v>
      </c>
      <c r="AA42" s="350"/>
      <c r="AB42" s="350"/>
      <c r="AC42" s="350"/>
      <c r="AD42" s="350"/>
      <c r="AE42" s="350"/>
      <c r="AF42" s="347" t="s">
        <v>109</v>
      </c>
      <c r="AG42" s="347"/>
      <c r="AH42" s="348"/>
      <c r="AI42" s="353">
        <f t="shared" si="2"/>
        <v>-21913</v>
      </c>
      <c r="AJ42" s="353"/>
      <c r="AK42" s="353"/>
      <c r="AL42" s="353"/>
      <c r="AM42" s="353"/>
      <c r="AN42" s="353"/>
      <c r="AO42" s="347" t="s">
        <v>103</v>
      </c>
      <c r="AP42" s="347"/>
      <c r="AQ42" s="348"/>
      <c r="AR42" s="351">
        <f t="shared" si="3"/>
        <v>-1.8785818691516676</v>
      </c>
      <c r="AS42" s="351"/>
      <c r="AT42" s="351"/>
      <c r="AU42" s="351"/>
      <c r="AV42" s="352"/>
      <c r="AW42" s="345" t="s">
        <v>96</v>
      </c>
      <c r="AX42" s="346"/>
    </row>
    <row r="43" spans="1:50" ht="29.1" customHeight="1" x14ac:dyDescent="0.15">
      <c r="A43" s="149"/>
      <c r="B43" s="357"/>
      <c r="C43" s="358"/>
      <c r="D43" s="355" t="s">
        <v>22</v>
      </c>
      <c r="E43" s="356"/>
      <c r="F43" s="412" t="s">
        <v>19</v>
      </c>
      <c r="G43" s="412"/>
      <c r="H43" s="412"/>
      <c r="I43" s="412"/>
      <c r="J43" s="354"/>
      <c r="K43" s="354"/>
      <c r="L43" s="354"/>
      <c r="M43" s="354"/>
      <c r="N43" s="354"/>
      <c r="O43" s="354"/>
      <c r="P43" s="369"/>
      <c r="Q43" s="349">
        <v>51196</v>
      </c>
      <c r="R43" s="350"/>
      <c r="S43" s="350"/>
      <c r="T43" s="350"/>
      <c r="U43" s="350"/>
      <c r="V43" s="350"/>
      <c r="W43" s="347" t="s">
        <v>17</v>
      </c>
      <c r="X43" s="347"/>
      <c r="Y43" s="348"/>
      <c r="Z43" s="349">
        <v>49265</v>
      </c>
      <c r="AA43" s="350"/>
      <c r="AB43" s="350"/>
      <c r="AC43" s="350"/>
      <c r="AD43" s="350"/>
      <c r="AE43" s="350"/>
      <c r="AF43" s="347" t="s">
        <v>17</v>
      </c>
      <c r="AG43" s="347"/>
      <c r="AH43" s="348"/>
      <c r="AI43" s="353">
        <f t="shared" si="2"/>
        <v>1931</v>
      </c>
      <c r="AJ43" s="353"/>
      <c r="AK43" s="353"/>
      <c r="AL43" s="353"/>
      <c r="AM43" s="353"/>
      <c r="AN43" s="353"/>
      <c r="AO43" s="347" t="s">
        <v>17</v>
      </c>
      <c r="AP43" s="347"/>
      <c r="AQ43" s="348"/>
      <c r="AR43" s="351">
        <f t="shared" si="3"/>
        <v>3.919618390337968</v>
      </c>
      <c r="AS43" s="351"/>
      <c r="AT43" s="351"/>
      <c r="AU43" s="351"/>
      <c r="AV43" s="352"/>
      <c r="AW43" s="345" t="s">
        <v>111</v>
      </c>
      <c r="AX43" s="346"/>
    </row>
    <row r="44" spans="1:50" ht="29.1" customHeight="1" x14ac:dyDescent="0.15">
      <c r="A44" s="149"/>
      <c r="B44" s="357"/>
      <c r="C44" s="358"/>
      <c r="D44" s="357"/>
      <c r="E44" s="358"/>
      <c r="F44" s="366"/>
      <c r="G44" s="411"/>
      <c r="H44" s="411"/>
      <c r="I44" s="367"/>
      <c r="J44" s="354" t="s">
        <v>104</v>
      </c>
      <c r="K44" s="354"/>
      <c r="L44" s="354"/>
      <c r="M44" s="354"/>
      <c r="N44" s="354"/>
      <c r="O44" s="354"/>
      <c r="P44" s="369"/>
      <c r="Q44" s="349">
        <v>34638</v>
      </c>
      <c r="R44" s="350"/>
      <c r="S44" s="350"/>
      <c r="T44" s="350"/>
      <c r="U44" s="350"/>
      <c r="V44" s="350"/>
      <c r="W44" s="347" t="s">
        <v>17</v>
      </c>
      <c r="X44" s="347"/>
      <c r="Y44" s="348"/>
      <c r="Z44" s="349">
        <v>31993</v>
      </c>
      <c r="AA44" s="350"/>
      <c r="AB44" s="350"/>
      <c r="AC44" s="350"/>
      <c r="AD44" s="350"/>
      <c r="AE44" s="350"/>
      <c r="AF44" s="347" t="s">
        <v>17</v>
      </c>
      <c r="AG44" s="347"/>
      <c r="AH44" s="348"/>
      <c r="AI44" s="353">
        <f t="shared" si="2"/>
        <v>2645</v>
      </c>
      <c r="AJ44" s="353"/>
      <c r="AK44" s="353"/>
      <c r="AL44" s="353"/>
      <c r="AM44" s="353"/>
      <c r="AN44" s="353"/>
      <c r="AO44" s="347" t="s">
        <v>17</v>
      </c>
      <c r="AP44" s="347"/>
      <c r="AQ44" s="348"/>
      <c r="AR44" s="351">
        <f t="shared" si="3"/>
        <v>8.2674335010783615</v>
      </c>
      <c r="AS44" s="351"/>
      <c r="AT44" s="351"/>
      <c r="AU44" s="351"/>
      <c r="AV44" s="352"/>
      <c r="AW44" s="345" t="s">
        <v>96</v>
      </c>
      <c r="AX44" s="346"/>
    </row>
    <row r="45" spans="1:50" ht="29.1" customHeight="1" x14ac:dyDescent="0.15">
      <c r="A45" s="149"/>
      <c r="B45" s="357"/>
      <c r="C45" s="358"/>
      <c r="D45" s="357"/>
      <c r="E45" s="358"/>
      <c r="F45" s="368"/>
      <c r="G45" s="363"/>
      <c r="H45" s="363"/>
      <c r="I45" s="364"/>
      <c r="J45" s="369" t="s">
        <v>89</v>
      </c>
      <c r="K45" s="370"/>
      <c r="L45" s="370"/>
      <c r="M45" s="370"/>
      <c r="N45" s="370"/>
      <c r="O45" s="370"/>
      <c r="P45" s="371"/>
      <c r="Q45" s="349">
        <v>261042</v>
      </c>
      <c r="R45" s="350"/>
      <c r="S45" s="350"/>
      <c r="T45" s="350"/>
      <c r="U45" s="350"/>
      <c r="V45" s="350"/>
      <c r="W45" s="347" t="s">
        <v>103</v>
      </c>
      <c r="X45" s="347"/>
      <c r="Y45" s="348"/>
      <c r="Z45" s="349">
        <v>297580</v>
      </c>
      <c r="AA45" s="350"/>
      <c r="AB45" s="350"/>
      <c r="AC45" s="350"/>
      <c r="AD45" s="350"/>
      <c r="AE45" s="350"/>
      <c r="AF45" s="347" t="s">
        <v>109</v>
      </c>
      <c r="AG45" s="347"/>
      <c r="AH45" s="348"/>
      <c r="AI45" s="353">
        <f t="shared" si="2"/>
        <v>-36538</v>
      </c>
      <c r="AJ45" s="353"/>
      <c r="AK45" s="353"/>
      <c r="AL45" s="353"/>
      <c r="AM45" s="353"/>
      <c r="AN45" s="353"/>
      <c r="AO45" s="347" t="s">
        <v>109</v>
      </c>
      <c r="AP45" s="347"/>
      <c r="AQ45" s="348"/>
      <c r="AR45" s="351">
        <f t="shared" si="3"/>
        <v>-12.27837892331474</v>
      </c>
      <c r="AS45" s="351"/>
      <c r="AT45" s="351"/>
      <c r="AU45" s="351"/>
      <c r="AV45" s="352"/>
      <c r="AW45" s="345" t="s">
        <v>96</v>
      </c>
      <c r="AX45" s="346"/>
    </row>
    <row r="46" spans="1:50" ht="29.1" customHeight="1" x14ac:dyDescent="0.15">
      <c r="A46" s="149"/>
      <c r="B46" s="357"/>
      <c r="C46" s="358"/>
      <c r="D46" s="357"/>
      <c r="E46" s="358"/>
      <c r="F46" s="365"/>
      <c r="G46" s="362"/>
      <c r="H46" s="371" t="s">
        <v>23</v>
      </c>
      <c r="I46" s="354"/>
      <c r="J46" s="354"/>
      <c r="K46" s="354"/>
      <c r="L46" s="354"/>
      <c r="M46" s="354"/>
      <c r="N46" s="354"/>
      <c r="O46" s="354"/>
      <c r="P46" s="354"/>
      <c r="Q46" s="349">
        <v>22474</v>
      </c>
      <c r="R46" s="350"/>
      <c r="S46" s="350"/>
      <c r="T46" s="350"/>
      <c r="U46" s="350"/>
      <c r="V46" s="350"/>
      <c r="W46" s="347" t="s">
        <v>17</v>
      </c>
      <c r="X46" s="347"/>
      <c r="Y46" s="348"/>
      <c r="Z46" s="349">
        <v>21512</v>
      </c>
      <c r="AA46" s="350"/>
      <c r="AB46" s="350"/>
      <c r="AC46" s="350"/>
      <c r="AD46" s="350"/>
      <c r="AE46" s="350"/>
      <c r="AF46" s="347" t="s">
        <v>17</v>
      </c>
      <c r="AG46" s="347"/>
      <c r="AH46" s="348"/>
      <c r="AI46" s="353">
        <f t="shared" si="2"/>
        <v>962</v>
      </c>
      <c r="AJ46" s="353"/>
      <c r="AK46" s="353"/>
      <c r="AL46" s="353"/>
      <c r="AM46" s="353"/>
      <c r="AN46" s="353"/>
      <c r="AO46" s="347" t="s">
        <v>17</v>
      </c>
      <c r="AP46" s="347"/>
      <c r="AQ46" s="348"/>
      <c r="AR46" s="351">
        <f t="shared" si="3"/>
        <v>4.4719226478244698</v>
      </c>
      <c r="AS46" s="351"/>
      <c r="AT46" s="351"/>
      <c r="AU46" s="351"/>
      <c r="AV46" s="352"/>
      <c r="AW46" s="345" t="s">
        <v>8</v>
      </c>
      <c r="AX46" s="346"/>
    </row>
    <row r="47" spans="1:50" ht="29.1" customHeight="1" x14ac:dyDescent="0.15">
      <c r="A47" s="149"/>
      <c r="B47" s="357"/>
      <c r="C47" s="358"/>
      <c r="D47" s="357"/>
      <c r="E47" s="358"/>
      <c r="F47" s="366"/>
      <c r="G47" s="367"/>
      <c r="H47" s="361"/>
      <c r="I47" s="362"/>
      <c r="J47" s="354" t="s">
        <v>113</v>
      </c>
      <c r="K47" s="354"/>
      <c r="L47" s="354"/>
      <c r="M47" s="354"/>
      <c r="N47" s="354"/>
      <c r="O47" s="354"/>
      <c r="P47" s="354"/>
      <c r="Q47" s="349">
        <v>16337</v>
      </c>
      <c r="R47" s="350"/>
      <c r="S47" s="350"/>
      <c r="T47" s="350"/>
      <c r="U47" s="350"/>
      <c r="V47" s="350"/>
      <c r="W47" s="347" t="s">
        <v>17</v>
      </c>
      <c r="X47" s="347"/>
      <c r="Y47" s="348"/>
      <c r="Z47" s="349">
        <v>15086</v>
      </c>
      <c r="AA47" s="350"/>
      <c r="AB47" s="350"/>
      <c r="AC47" s="350"/>
      <c r="AD47" s="350"/>
      <c r="AE47" s="350"/>
      <c r="AF47" s="347" t="s">
        <v>17</v>
      </c>
      <c r="AG47" s="347"/>
      <c r="AH47" s="348"/>
      <c r="AI47" s="353">
        <f t="shared" si="2"/>
        <v>1251</v>
      </c>
      <c r="AJ47" s="353"/>
      <c r="AK47" s="353"/>
      <c r="AL47" s="353"/>
      <c r="AM47" s="353"/>
      <c r="AN47" s="353"/>
      <c r="AO47" s="347" t="s">
        <v>17</v>
      </c>
      <c r="AP47" s="347"/>
      <c r="AQ47" s="348"/>
      <c r="AR47" s="351">
        <f t="shared" si="3"/>
        <v>8.2924565822616998</v>
      </c>
      <c r="AS47" s="351"/>
      <c r="AT47" s="351"/>
      <c r="AU47" s="351"/>
      <c r="AV47" s="352"/>
      <c r="AW47" s="345" t="s">
        <v>8</v>
      </c>
      <c r="AX47" s="346"/>
    </row>
    <row r="48" spans="1:50" ht="29.1" customHeight="1" x14ac:dyDescent="0.15">
      <c r="A48" s="149"/>
      <c r="B48" s="357"/>
      <c r="C48" s="358"/>
      <c r="D48" s="357"/>
      <c r="E48" s="358"/>
      <c r="F48" s="366"/>
      <c r="G48" s="367"/>
      <c r="H48" s="363"/>
      <c r="I48" s="364"/>
      <c r="J48" s="369" t="s">
        <v>89</v>
      </c>
      <c r="K48" s="370"/>
      <c r="L48" s="370"/>
      <c r="M48" s="370"/>
      <c r="N48" s="370"/>
      <c r="O48" s="370"/>
      <c r="P48" s="371"/>
      <c r="Q48" s="349">
        <v>180918</v>
      </c>
      <c r="R48" s="350"/>
      <c r="S48" s="350"/>
      <c r="T48" s="350"/>
      <c r="U48" s="350"/>
      <c r="V48" s="350"/>
      <c r="W48" s="347" t="s">
        <v>112</v>
      </c>
      <c r="X48" s="347"/>
      <c r="Y48" s="348"/>
      <c r="Z48" s="349">
        <v>215509</v>
      </c>
      <c r="AA48" s="350"/>
      <c r="AB48" s="350"/>
      <c r="AC48" s="350"/>
      <c r="AD48" s="350"/>
      <c r="AE48" s="350"/>
      <c r="AF48" s="347" t="s">
        <v>103</v>
      </c>
      <c r="AG48" s="347"/>
      <c r="AH48" s="348"/>
      <c r="AI48" s="353">
        <f t="shared" si="2"/>
        <v>-34591</v>
      </c>
      <c r="AJ48" s="353"/>
      <c r="AK48" s="353"/>
      <c r="AL48" s="353"/>
      <c r="AM48" s="353"/>
      <c r="AN48" s="353"/>
      <c r="AO48" s="347" t="s">
        <v>109</v>
      </c>
      <c r="AP48" s="347"/>
      <c r="AQ48" s="348"/>
      <c r="AR48" s="351">
        <f t="shared" si="3"/>
        <v>-16.050837784036862</v>
      </c>
      <c r="AS48" s="351"/>
      <c r="AT48" s="351"/>
      <c r="AU48" s="351"/>
      <c r="AV48" s="352"/>
      <c r="AW48" s="345" t="s">
        <v>111</v>
      </c>
      <c r="AX48" s="346"/>
    </row>
    <row r="49" spans="1:50" ht="29.1" customHeight="1" x14ac:dyDescent="0.15">
      <c r="A49" s="149"/>
      <c r="B49" s="357"/>
      <c r="C49" s="358"/>
      <c r="D49" s="357"/>
      <c r="E49" s="358"/>
      <c r="F49" s="366"/>
      <c r="G49" s="367"/>
      <c r="H49" s="371" t="s">
        <v>24</v>
      </c>
      <c r="I49" s="354"/>
      <c r="J49" s="354"/>
      <c r="K49" s="354"/>
      <c r="L49" s="354"/>
      <c r="M49" s="354"/>
      <c r="N49" s="354"/>
      <c r="O49" s="354"/>
      <c r="P49" s="354"/>
      <c r="Q49" s="349">
        <v>28722</v>
      </c>
      <c r="R49" s="350"/>
      <c r="S49" s="350"/>
      <c r="T49" s="350"/>
      <c r="U49" s="350"/>
      <c r="V49" s="350"/>
      <c r="W49" s="347" t="s">
        <v>17</v>
      </c>
      <c r="X49" s="347"/>
      <c r="Y49" s="348"/>
      <c r="Z49" s="349">
        <v>27753</v>
      </c>
      <c r="AA49" s="350"/>
      <c r="AB49" s="350"/>
      <c r="AC49" s="350"/>
      <c r="AD49" s="350"/>
      <c r="AE49" s="350"/>
      <c r="AF49" s="347" t="s">
        <v>17</v>
      </c>
      <c r="AG49" s="347"/>
      <c r="AH49" s="348"/>
      <c r="AI49" s="353">
        <f t="shared" si="2"/>
        <v>969</v>
      </c>
      <c r="AJ49" s="353"/>
      <c r="AK49" s="353"/>
      <c r="AL49" s="353"/>
      <c r="AM49" s="353"/>
      <c r="AN49" s="353"/>
      <c r="AO49" s="347" t="s">
        <v>17</v>
      </c>
      <c r="AP49" s="347"/>
      <c r="AQ49" s="348"/>
      <c r="AR49" s="351">
        <f t="shared" si="3"/>
        <v>3.4915144308723383</v>
      </c>
      <c r="AS49" s="351"/>
      <c r="AT49" s="351"/>
      <c r="AU49" s="351"/>
      <c r="AV49" s="352"/>
      <c r="AW49" s="345" t="s">
        <v>111</v>
      </c>
      <c r="AX49" s="346"/>
    </row>
    <row r="50" spans="1:50" ht="29.1" customHeight="1" x14ac:dyDescent="0.15">
      <c r="A50" s="149"/>
      <c r="B50" s="357"/>
      <c r="C50" s="358"/>
      <c r="D50" s="357"/>
      <c r="E50" s="358"/>
      <c r="F50" s="366"/>
      <c r="G50" s="367"/>
      <c r="H50" s="365"/>
      <c r="I50" s="362"/>
      <c r="J50" s="371" t="s">
        <v>104</v>
      </c>
      <c r="K50" s="354"/>
      <c r="L50" s="354"/>
      <c r="M50" s="354"/>
      <c r="N50" s="354"/>
      <c r="O50" s="354"/>
      <c r="P50" s="354"/>
      <c r="Q50" s="349">
        <v>18301.79</v>
      </c>
      <c r="R50" s="350"/>
      <c r="S50" s="350"/>
      <c r="T50" s="350"/>
      <c r="U50" s="350"/>
      <c r="V50" s="350"/>
      <c r="W50" s="347" t="s">
        <v>17</v>
      </c>
      <c r="X50" s="347"/>
      <c r="Y50" s="348"/>
      <c r="Z50" s="349">
        <v>16907.355</v>
      </c>
      <c r="AA50" s="350"/>
      <c r="AB50" s="350"/>
      <c r="AC50" s="350"/>
      <c r="AD50" s="350"/>
      <c r="AE50" s="350"/>
      <c r="AF50" s="347" t="s">
        <v>17</v>
      </c>
      <c r="AG50" s="347"/>
      <c r="AH50" s="348"/>
      <c r="AI50" s="353">
        <f t="shared" si="2"/>
        <v>1394.4350000000013</v>
      </c>
      <c r="AJ50" s="353"/>
      <c r="AK50" s="353"/>
      <c r="AL50" s="353"/>
      <c r="AM50" s="353"/>
      <c r="AN50" s="353"/>
      <c r="AO50" s="347" t="s">
        <v>17</v>
      </c>
      <c r="AP50" s="347"/>
      <c r="AQ50" s="348"/>
      <c r="AR50" s="351">
        <f>(AI50/Z50)*100</f>
        <v>8.2475053016867594</v>
      </c>
      <c r="AS50" s="351"/>
      <c r="AT50" s="351"/>
      <c r="AU50" s="351"/>
      <c r="AV50" s="352"/>
      <c r="AW50" s="345" t="s">
        <v>95</v>
      </c>
      <c r="AX50" s="346"/>
    </row>
    <row r="51" spans="1:50" ht="29.1" customHeight="1" x14ac:dyDescent="0.15">
      <c r="A51" s="149"/>
      <c r="B51" s="359"/>
      <c r="C51" s="360"/>
      <c r="D51" s="359"/>
      <c r="E51" s="360"/>
      <c r="F51" s="368"/>
      <c r="G51" s="364"/>
      <c r="H51" s="368"/>
      <c r="I51" s="364"/>
      <c r="J51" s="369" t="s">
        <v>89</v>
      </c>
      <c r="K51" s="370"/>
      <c r="L51" s="370"/>
      <c r="M51" s="370"/>
      <c r="N51" s="370"/>
      <c r="O51" s="370"/>
      <c r="P51" s="371"/>
      <c r="Q51" s="349">
        <v>80124</v>
      </c>
      <c r="R51" s="350"/>
      <c r="S51" s="350"/>
      <c r="T51" s="350"/>
      <c r="U51" s="350"/>
      <c r="V51" s="350"/>
      <c r="W51" s="347" t="s">
        <v>110</v>
      </c>
      <c r="X51" s="347"/>
      <c r="Y51" s="348"/>
      <c r="Z51" s="349">
        <v>82070</v>
      </c>
      <c r="AA51" s="350"/>
      <c r="AB51" s="350"/>
      <c r="AC51" s="350"/>
      <c r="AD51" s="350"/>
      <c r="AE51" s="350"/>
      <c r="AF51" s="347" t="s">
        <v>103</v>
      </c>
      <c r="AG51" s="347"/>
      <c r="AH51" s="348"/>
      <c r="AI51" s="353">
        <f t="shared" si="2"/>
        <v>-1946</v>
      </c>
      <c r="AJ51" s="353"/>
      <c r="AK51" s="353"/>
      <c r="AL51" s="353"/>
      <c r="AM51" s="353"/>
      <c r="AN51" s="353"/>
      <c r="AO51" s="347" t="s">
        <v>109</v>
      </c>
      <c r="AP51" s="347"/>
      <c r="AQ51" s="348"/>
      <c r="AR51" s="351">
        <f t="shared" si="3"/>
        <v>-2.3711465821859385</v>
      </c>
      <c r="AS51" s="351"/>
      <c r="AT51" s="351"/>
      <c r="AU51" s="351"/>
      <c r="AV51" s="352"/>
      <c r="AW51" s="345" t="s">
        <v>96</v>
      </c>
      <c r="AX51" s="346"/>
    </row>
    <row r="52" spans="1:50" ht="20.100000000000001" customHeight="1" x14ac:dyDescent="0.15">
      <c r="A52" s="149"/>
      <c r="B52" s="152"/>
      <c r="C52" s="152"/>
      <c r="D52" s="152"/>
      <c r="E52" s="152"/>
      <c r="F52" s="148"/>
      <c r="G52" s="148"/>
      <c r="H52" s="148"/>
      <c r="I52" s="148"/>
      <c r="J52" s="148"/>
      <c r="K52" s="148"/>
      <c r="L52" s="148"/>
      <c r="M52" s="148"/>
      <c r="N52" s="148"/>
      <c r="O52" s="148"/>
      <c r="P52" s="148"/>
      <c r="Q52" s="123"/>
      <c r="R52" s="123"/>
      <c r="S52" s="123"/>
      <c r="T52" s="123"/>
      <c r="U52" s="123"/>
      <c r="V52" s="123"/>
      <c r="W52" s="124"/>
      <c r="X52" s="124"/>
      <c r="Y52" s="124"/>
      <c r="Z52" s="123"/>
      <c r="AA52" s="123"/>
      <c r="AB52" s="123"/>
      <c r="AC52" s="123"/>
      <c r="AD52" s="123"/>
      <c r="AE52" s="123"/>
      <c r="AF52" s="124"/>
      <c r="AG52" s="124"/>
      <c r="AH52" s="124"/>
      <c r="AI52" s="125"/>
      <c r="AJ52" s="125"/>
      <c r="AK52" s="125"/>
      <c r="AL52" s="125"/>
      <c r="AM52" s="125"/>
      <c r="AN52" s="125"/>
      <c r="AO52" s="124"/>
      <c r="AP52" s="124"/>
      <c r="AQ52" s="124"/>
      <c r="AR52" s="126"/>
      <c r="AS52" s="126"/>
      <c r="AT52" s="126"/>
      <c r="AU52" s="126"/>
      <c r="AV52" s="126"/>
      <c r="AW52" s="154"/>
      <c r="AX52" s="154"/>
    </row>
    <row r="53" spans="1:50" ht="24" customHeight="1" x14ac:dyDescent="0.15">
      <c r="A53" s="149"/>
      <c r="B53" s="127"/>
      <c r="C53" s="375" t="str">
        <f>"　"&amp;Q20&amp;"の大阪港の港勢として、入港船舶については、隻数は"&amp;TEXT(Q21,"##,###")&amp;"隻、総トン数は"&amp;TEXT(Q22,"##,###")&amp;"千総トン"</f>
        <v>　令和４年の大阪港の港勢として、入港船舶については、隻数は21,253隻、総トン数は100,980千総トン</v>
      </c>
      <c r="D53" s="375"/>
      <c r="E53" s="375"/>
      <c r="F53" s="375"/>
      <c r="G53" s="37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c r="AN53" s="375"/>
      <c r="AO53" s="375"/>
      <c r="AP53" s="375"/>
      <c r="AQ53" s="375"/>
      <c r="AR53" s="375"/>
      <c r="AS53" s="375"/>
      <c r="AT53" s="375"/>
      <c r="AU53" s="375"/>
      <c r="AV53" s="375"/>
      <c r="AW53" s="375"/>
      <c r="AX53" s="375"/>
    </row>
    <row r="54" spans="1:50" ht="24" customHeight="1" x14ac:dyDescent="0.15">
      <c r="A54" s="149"/>
      <c r="B54" s="152"/>
      <c r="C54" s="376" t="str">
        <f>"であり、総取扱貨物量は、"&amp;TEXT(Q33,"##,###")&amp;"千トンでした。"</f>
        <v>であり、総取扱貨物量は、85,562千トンでした。</v>
      </c>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376"/>
      <c r="AU54" s="376"/>
      <c r="AV54" s="376"/>
      <c r="AW54" s="376"/>
      <c r="AX54" s="376"/>
    </row>
    <row r="55" spans="1:50" ht="24" customHeight="1" x14ac:dyDescent="0.15">
      <c r="A55" s="149"/>
      <c r="B55" s="152"/>
      <c r="C55" s="375" t="str">
        <f>"  "&amp;"そのうち、外貿貨物量は、輸出"&amp;TEXT(Q37,"##,###")&amp;"千トン、輸入"&amp;TEXT(Q40,"##,###")&amp;"千トンで、全体として"&amp;TEXT(Q34,"##,###")&amp;"千トンでした。"</f>
        <v xml:space="preserve">  そのうち、外貿貨物量は、輸出8,494千トン、輸入25,872千トンで、全体として35,386千トンでした。</v>
      </c>
      <c r="D55" s="375"/>
      <c r="E55" s="375"/>
      <c r="F55" s="375"/>
      <c r="G55" s="37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c r="AN55" s="375"/>
      <c r="AO55" s="375"/>
      <c r="AP55" s="375"/>
      <c r="AQ55" s="375"/>
      <c r="AR55" s="375"/>
      <c r="AS55" s="375"/>
      <c r="AT55" s="375"/>
      <c r="AU55" s="375"/>
      <c r="AV55" s="375"/>
      <c r="AW55" s="375"/>
      <c r="AX55" s="375"/>
    </row>
    <row r="56" spans="1:50" ht="24" customHeight="1" x14ac:dyDescent="0.15">
      <c r="A56" s="149"/>
      <c r="B56" s="149"/>
      <c r="C56" s="376" t="str">
        <f>"このうちコンテナ貨物については、"&amp;TEXT(Q35,"＃＃、＃＃＃")&amp;"千トンでした。"</f>
        <v>このうちコンテナ貨物については、32,373千トンでした。</v>
      </c>
      <c r="D56" s="376"/>
      <c r="E56" s="376"/>
      <c r="F56" s="376"/>
      <c r="G56" s="376"/>
      <c r="H56" s="376"/>
      <c r="I56" s="376"/>
      <c r="J56" s="376"/>
      <c r="K56" s="376"/>
      <c r="L56" s="376"/>
      <c r="M56" s="376"/>
      <c r="N56" s="376"/>
      <c r="O56" s="376"/>
      <c r="P56" s="376"/>
      <c r="Q56" s="376"/>
      <c r="R56" s="376"/>
      <c r="S56" s="376"/>
      <c r="T56" s="376"/>
      <c r="U56" s="376"/>
      <c r="V56" s="376"/>
      <c r="W56" s="376"/>
      <c r="X56" s="376"/>
      <c r="Y56" s="376"/>
      <c r="Z56" s="376"/>
      <c r="AA56" s="376"/>
      <c r="AB56" s="376"/>
      <c r="AC56" s="376"/>
      <c r="AD56" s="376"/>
      <c r="AE56" s="376"/>
      <c r="AF56" s="376"/>
      <c r="AG56" s="376"/>
      <c r="AH56" s="376"/>
      <c r="AI56" s="376"/>
      <c r="AJ56" s="376"/>
      <c r="AK56" s="376"/>
      <c r="AL56" s="376"/>
      <c r="AM56" s="376"/>
      <c r="AN56" s="376"/>
      <c r="AO56" s="376"/>
      <c r="AP56" s="376"/>
      <c r="AQ56" s="376"/>
      <c r="AR56" s="376"/>
      <c r="AS56" s="376"/>
      <c r="AT56" s="376"/>
      <c r="AU56" s="376"/>
      <c r="AV56" s="376"/>
      <c r="AW56" s="376"/>
      <c r="AX56" s="376"/>
    </row>
    <row r="57" spans="1:50" ht="24" customHeight="1" x14ac:dyDescent="0.15">
      <c r="A57" s="149"/>
      <c r="B57" s="149"/>
      <c r="C57" s="375" t="str">
        <f>"  "&amp;"また、内貿貨物量は、移出"&amp;TEXT(Q46,"##,###")&amp;"千トン、移入"&amp;TEXT(Q49,"##,###")&amp;"千トンで、全体として"&amp;TEXT(Q43,"##,###")&amp;"千トンでした。このう"</f>
        <v xml:space="preserve">  また、内貿貨物量は、移出22,474千トン、移入28,722千トンで、全体として51,196千トンでした。このう</v>
      </c>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5"/>
    </row>
    <row r="58" spans="1:50" ht="24" customHeight="1" x14ac:dyDescent="0.15">
      <c r="A58" s="149"/>
      <c r="B58" s="149"/>
      <c r="C58" s="376" t="str">
        <f>"ちフェリー貨物については、"&amp;TEXT(Q44,"##,###")&amp;"千トンでした。"</f>
        <v>ちフェリー貨物については、34,638千トンでした。</v>
      </c>
      <c r="D58" s="376"/>
      <c r="E58" s="376"/>
      <c r="F58" s="376"/>
      <c r="G58" s="376"/>
      <c r="H58" s="376"/>
      <c r="I58" s="376"/>
      <c r="J58" s="376"/>
      <c r="K58" s="376"/>
      <c r="L58" s="376"/>
      <c r="M58" s="376"/>
      <c r="N58" s="376"/>
      <c r="O58" s="376"/>
      <c r="P58" s="376"/>
      <c r="Q58" s="376"/>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row>
    <row r="59" spans="1:50" ht="28.5" customHeight="1" x14ac:dyDescent="0.15">
      <c r="A59" s="149"/>
      <c r="B59" s="149"/>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row>
    <row r="60" spans="1:50" s="66" customFormat="1" ht="24" customHeight="1" x14ac:dyDescent="0.15">
      <c r="B60" s="378" t="s">
        <v>108</v>
      </c>
      <c r="C60" s="378"/>
      <c r="D60" s="343" t="s">
        <v>25</v>
      </c>
      <c r="E60" s="343"/>
      <c r="F60" s="343"/>
      <c r="G60" s="343"/>
      <c r="H60" s="343"/>
      <c r="I60" s="343"/>
      <c r="J60" s="343"/>
      <c r="K60" s="156"/>
    </row>
    <row r="61" spans="1:50" x14ac:dyDescent="0.15">
      <c r="A61" s="149"/>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149"/>
      <c r="AD61" s="149"/>
      <c r="AE61" s="149"/>
      <c r="AF61" s="149"/>
      <c r="AG61" s="149"/>
      <c r="AH61" s="149"/>
      <c r="AI61" s="149"/>
      <c r="AJ61" s="149"/>
      <c r="AK61" s="149"/>
      <c r="AL61" s="149"/>
      <c r="AM61" s="149"/>
      <c r="AN61" s="149"/>
      <c r="AO61" s="149"/>
      <c r="AP61" s="149"/>
      <c r="AQ61" s="149"/>
      <c r="AR61" s="149"/>
      <c r="AS61" s="149"/>
      <c r="AT61" s="149"/>
      <c r="AU61" s="149"/>
      <c r="AV61" s="149"/>
      <c r="AW61" s="149"/>
      <c r="AX61" s="149"/>
    </row>
    <row r="62" spans="1:50" ht="30" customHeight="1" x14ac:dyDescent="0.15">
      <c r="A62" s="149"/>
      <c r="B62" s="354" t="s">
        <v>1</v>
      </c>
      <c r="C62" s="354"/>
      <c r="D62" s="354"/>
      <c r="E62" s="354"/>
      <c r="F62" s="354"/>
      <c r="G62" s="354"/>
      <c r="H62" s="354"/>
      <c r="I62" s="354"/>
      <c r="J62" s="354"/>
      <c r="K62" s="354"/>
      <c r="L62" s="354"/>
      <c r="M62" s="354"/>
      <c r="N62" s="354"/>
      <c r="O62" s="354"/>
      <c r="P62" s="369"/>
      <c r="Q62" s="144"/>
      <c r="R62" s="372" t="s">
        <v>392</v>
      </c>
      <c r="S62" s="372"/>
      <c r="T62" s="372"/>
      <c r="U62" s="372"/>
      <c r="V62" s="372"/>
      <c r="W62" s="372"/>
      <c r="X62" s="372"/>
      <c r="Y62" s="145"/>
      <c r="Z62" s="144"/>
      <c r="AA62" s="372" t="s">
        <v>368</v>
      </c>
      <c r="AB62" s="372"/>
      <c r="AC62" s="372"/>
      <c r="AD62" s="372"/>
      <c r="AE62" s="372"/>
      <c r="AF62" s="372"/>
      <c r="AG62" s="372"/>
      <c r="AH62" s="145"/>
      <c r="AI62" s="144"/>
      <c r="AJ62" s="361" t="s">
        <v>26</v>
      </c>
      <c r="AK62" s="361"/>
      <c r="AL62" s="361"/>
      <c r="AM62" s="361"/>
      <c r="AN62" s="361"/>
      <c r="AO62" s="361"/>
      <c r="AP62" s="361"/>
      <c r="AQ62" s="145"/>
      <c r="AR62" s="365" t="s">
        <v>3</v>
      </c>
      <c r="AS62" s="361"/>
      <c r="AT62" s="361"/>
      <c r="AU62" s="361"/>
      <c r="AV62" s="361"/>
      <c r="AW62" s="361"/>
      <c r="AX62" s="362"/>
    </row>
    <row r="63" spans="1:50" ht="30" customHeight="1" x14ac:dyDescent="0.15">
      <c r="A63" s="149"/>
      <c r="B63" s="354"/>
      <c r="C63" s="354"/>
      <c r="D63" s="354"/>
      <c r="E63" s="354"/>
      <c r="F63" s="354"/>
      <c r="G63" s="354"/>
      <c r="H63" s="354"/>
      <c r="I63" s="354"/>
      <c r="J63" s="354"/>
      <c r="K63" s="354"/>
      <c r="L63" s="354"/>
      <c r="M63" s="354"/>
      <c r="N63" s="354"/>
      <c r="O63" s="354"/>
      <c r="P63" s="369"/>
      <c r="Q63" s="146"/>
      <c r="R63" s="400" t="s">
        <v>27</v>
      </c>
      <c r="S63" s="400"/>
      <c r="T63" s="400"/>
      <c r="U63" s="400"/>
      <c r="V63" s="400"/>
      <c r="W63" s="400"/>
      <c r="X63" s="400"/>
      <c r="Y63" s="147"/>
      <c r="Z63" s="146"/>
      <c r="AA63" s="400" t="s">
        <v>27</v>
      </c>
      <c r="AB63" s="400"/>
      <c r="AC63" s="400"/>
      <c r="AD63" s="400"/>
      <c r="AE63" s="400"/>
      <c r="AF63" s="400"/>
      <c r="AG63" s="400"/>
      <c r="AH63" s="147"/>
      <c r="AI63" s="146"/>
      <c r="AJ63" s="363"/>
      <c r="AK63" s="363"/>
      <c r="AL63" s="363"/>
      <c r="AM63" s="363"/>
      <c r="AN63" s="363"/>
      <c r="AO63" s="363"/>
      <c r="AP63" s="363"/>
      <c r="AQ63" s="147"/>
      <c r="AR63" s="368"/>
      <c r="AS63" s="363"/>
      <c r="AT63" s="363"/>
      <c r="AU63" s="363"/>
      <c r="AV63" s="363"/>
      <c r="AW63" s="363"/>
      <c r="AX63" s="364"/>
    </row>
    <row r="64" spans="1:50" ht="30" customHeight="1" x14ac:dyDescent="0.15">
      <c r="A64" s="149"/>
      <c r="B64" s="401" t="s">
        <v>28</v>
      </c>
      <c r="C64" s="402"/>
      <c r="D64" s="403"/>
      <c r="E64" s="377" t="s">
        <v>29</v>
      </c>
      <c r="F64" s="377"/>
      <c r="G64" s="377"/>
      <c r="H64" s="392" t="s">
        <v>30</v>
      </c>
      <c r="I64" s="392"/>
      <c r="J64" s="392"/>
      <c r="K64" s="392"/>
      <c r="L64" s="392"/>
      <c r="M64" s="392"/>
      <c r="N64" s="392"/>
      <c r="O64" s="392"/>
      <c r="P64" s="393"/>
      <c r="Q64" s="349">
        <v>2</v>
      </c>
      <c r="R64" s="350"/>
      <c r="S64" s="350"/>
      <c r="T64" s="350"/>
      <c r="U64" s="350"/>
      <c r="V64" s="350"/>
      <c r="W64" s="373" t="s">
        <v>31</v>
      </c>
      <c r="X64" s="373"/>
      <c r="Y64" s="374"/>
      <c r="Z64" s="349">
        <v>2</v>
      </c>
      <c r="AA64" s="350"/>
      <c r="AB64" s="350"/>
      <c r="AC64" s="350"/>
      <c r="AD64" s="350"/>
      <c r="AE64" s="350"/>
      <c r="AF64" s="373" t="s">
        <v>31</v>
      </c>
      <c r="AG64" s="373"/>
      <c r="AH64" s="374"/>
      <c r="AI64" s="349">
        <f t="shared" ref="AI64:AI73" si="4">Q64-Z64</f>
        <v>0</v>
      </c>
      <c r="AJ64" s="350"/>
      <c r="AK64" s="350"/>
      <c r="AL64" s="350"/>
      <c r="AM64" s="350"/>
      <c r="AN64" s="350"/>
      <c r="AO64" s="373" t="s">
        <v>31</v>
      </c>
      <c r="AP64" s="373"/>
      <c r="AQ64" s="374"/>
      <c r="AR64" s="351">
        <f t="shared" ref="AR64:AR73" si="5">(AI64/Z64)*100</f>
        <v>0</v>
      </c>
      <c r="AS64" s="351"/>
      <c r="AT64" s="351"/>
      <c r="AU64" s="351"/>
      <c r="AV64" s="352"/>
      <c r="AW64" s="380" t="s">
        <v>96</v>
      </c>
      <c r="AX64" s="381"/>
    </row>
    <row r="65" spans="1:50" ht="30" customHeight="1" x14ac:dyDescent="0.15">
      <c r="A65" s="149"/>
      <c r="B65" s="404"/>
      <c r="C65" s="405"/>
      <c r="D65" s="406"/>
      <c r="E65" s="377"/>
      <c r="F65" s="377"/>
      <c r="G65" s="377"/>
      <c r="H65" s="392" t="s">
        <v>32</v>
      </c>
      <c r="I65" s="392"/>
      <c r="J65" s="392"/>
      <c r="K65" s="392"/>
      <c r="L65" s="392"/>
      <c r="M65" s="392"/>
      <c r="N65" s="392"/>
      <c r="O65" s="392"/>
      <c r="P65" s="393"/>
      <c r="Q65" s="349">
        <v>499</v>
      </c>
      <c r="R65" s="350"/>
      <c r="S65" s="350"/>
      <c r="T65" s="350"/>
      <c r="U65" s="350"/>
      <c r="V65" s="350"/>
      <c r="W65" s="382" t="s">
        <v>33</v>
      </c>
      <c r="X65" s="382"/>
      <c r="Y65" s="383"/>
      <c r="Z65" s="349">
        <v>586</v>
      </c>
      <c r="AA65" s="350"/>
      <c r="AB65" s="350"/>
      <c r="AC65" s="350"/>
      <c r="AD65" s="350"/>
      <c r="AE65" s="350"/>
      <c r="AF65" s="382" t="s">
        <v>33</v>
      </c>
      <c r="AG65" s="382"/>
      <c r="AH65" s="383"/>
      <c r="AI65" s="349">
        <f t="shared" si="4"/>
        <v>-87</v>
      </c>
      <c r="AJ65" s="350"/>
      <c r="AK65" s="350"/>
      <c r="AL65" s="350"/>
      <c r="AM65" s="350"/>
      <c r="AN65" s="350"/>
      <c r="AO65" s="382" t="s">
        <v>33</v>
      </c>
      <c r="AP65" s="382"/>
      <c r="AQ65" s="383"/>
      <c r="AR65" s="351">
        <f t="shared" si="5"/>
        <v>-14.846416382252558</v>
      </c>
      <c r="AS65" s="351"/>
      <c r="AT65" s="351"/>
      <c r="AU65" s="351"/>
      <c r="AV65" s="352"/>
      <c r="AW65" s="380" t="s">
        <v>102</v>
      </c>
      <c r="AX65" s="381"/>
    </row>
    <row r="66" spans="1:50" ht="30" customHeight="1" x14ac:dyDescent="0.15">
      <c r="A66" s="149"/>
      <c r="B66" s="407"/>
      <c r="C66" s="408"/>
      <c r="D66" s="409"/>
      <c r="E66" s="393" t="s">
        <v>34</v>
      </c>
      <c r="F66" s="398"/>
      <c r="G66" s="398"/>
      <c r="H66" s="398"/>
      <c r="I66" s="398"/>
      <c r="J66" s="398"/>
      <c r="K66" s="398"/>
      <c r="L66" s="398"/>
      <c r="M66" s="398"/>
      <c r="N66" s="398"/>
      <c r="O66" s="398"/>
      <c r="P66" s="398"/>
      <c r="Q66" s="349">
        <v>30157</v>
      </c>
      <c r="R66" s="350"/>
      <c r="S66" s="350"/>
      <c r="T66" s="350"/>
      <c r="U66" s="350"/>
      <c r="V66" s="350"/>
      <c r="W66" s="382" t="s">
        <v>133</v>
      </c>
      <c r="X66" s="382"/>
      <c r="Y66" s="383"/>
      <c r="Z66" s="349">
        <v>33270</v>
      </c>
      <c r="AA66" s="350"/>
      <c r="AB66" s="350"/>
      <c r="AC66" s="350"/>
      <c r="AD66" s="350"/>
      <c r="AE66" s="350"/>
      <c r="AF66" s="382" t="s">
        <v>133</v>
      </c>
      <c r="AG66" s="382"/>
      <c r="AH66" s="383"/>
      <c r="AI66" s="349">
        <f t="shared" si="4"/>
        <v>-3113</v>
      </c>
      <c r="AJ66" s="350"/>
      <c r="AK66" s="350"/>
      <c r="AL66" s="350"/>
      <c r="AM66" s="350"/>
      <c r="AN66" s="350"/>
      <c r="AO66" s="382" t="s">
        <v>133</v>
      </c>
      <c r="AP66" s="382"/>
      <c r="AQ66" s="383"/>
      <c r="AR66" s="351">
        <f t="shared" si="5"/>
        <v>-9.3567778779681401</v>
      </c>
      <c r="AS66" s="351"/>
      <c r="AT66" s="351"/>
      <c r="AU66" s="351"/>
      <c r="AV66" s="352"/>
      <c r="AW66" s="380" t="s">
        <v>97</v>
      </c>
      <c r="AX66" s="381"/>
    </row>
    <row r="67" spans="1:50" ht="30" customHeight="1" x14ac:dyDescent="0.15">
      <c r="A67" s="149"/>
      <c r="B67" s="355" t="s">
        <v>36</v>
      </c>
      <c r="C67" s="384"/>
      <c r="D67" s="356"/>
      <c r="E67" s="377" t="s">
        <v>37</v>
      </c>
      <c r="F67" s="377"/>
      <c r="G67" s="377"/>
      <c r="H67" s="392" t="s">
        <v>30</v>
      </c>
      <c r="I67" s="392"/>
      <c r="J67" s="392"/>
      <c r="K67" s="392"/>
      <c r="L67" s="392"/>
      <c r="M67" s="392"/>
      <c r="N67" s="392"/>
      <c r="O67" s="392"/>
      <c r="P67" s="393"/>
      <c r="Q67" s="349">
        <v>80</v>
      </c>
      <c r="R67" s="350"/>
      <c r="S67" s="350"/>
      <c r="T67" s="350"/>
      <c r="U67" s="350"/>
      <c r="V67" s="350"/>
      <c r="W67" s="382" t="s">
        <v>38</v>
      </c>
      <c r="X67" s="382"/>
      <c r="Y67" s="383"/>
      <c r="Z67" s="349">
        <v>80</v>
      </c>
      <c r="AA67" s="350"/>
      <c r="AB67" s="350"/>
      <c r="AC67" s="350"/>
      <c r="AD67" s="350"/>
      <c r="AE67" s="350"/>
      <c r="AF67" s="382" t="s">
        <v>38</v>
      </c>
      <c r="AG67" s="382"/>
      <c r="AH67" s="383"/>
      <c r="AI67" s="349">
        <f t="shared" si="4"/>
        <v>0</v>
      </c>
      <c r="AJ67" s="350"/>
      <c r="AK67" s="350"/>
      <c r="AL67" s="350"/>
      <c r="AM67" s="350"/>
      <c r="AN67" s="350"/>
      <c r="AO67" s="382" t="s">
        <v>38</v>
      </c>
      <c r="AP67" s="382"/>
      <c r="AQ67" s="383"/>
      <c r="AR67" s="351">
        <f t="shared" si="5"/>
        <v>0</v>
      </c>
      <c r="AS67" s="351"/>
      <c r="AT67" s="351"/>
      <c r="AU67" s="351"/>
      <c r="AV67" s="352"/>
      <c r="AW67" s="380" t="s">
        <v>97</v>
      </c>
      <c r="AX67" s="381"/>
    </row>
    <row r="68" spans="1:50" ht="30" customHeight="1" x14ac:dyDescent="0.15">
      <c r="A68" s="149"/>
      <c r="B68" s="357"/>
      <c r="C68" s="340"/>
      <c r="D68" s="358"/>
      <c r="E68" s="377"/>
      <c r="F68" s="377"/>
      <c r="G68" s="377"/>
      <c r="H68" s="392" t="s">
        <v>39</v>
      </c>
      <c r="I68" s="392"/>
      <c r="J68" s="392"/>
      <c r="K68" s="392"/>
      <c r="L68" s="392"/>
      <c r="M68" s="392"/>
      <c r="N68" s="392"/>
      <c r="O68" s="392"/>
      <c r="P68" s="393"/>
      <c r="Q68" s="349">
        <v>237471</v>
      </c>
      <c r="R68" s="350"/>
      <c r="S68" s="350"/>
      <c r="T68" s="350"/>
      <c r="U68" s="350"/>
      <c r="V68" s="350"/>
      <c r="W68" s="382" t="s">
        <v>98</v>
      </c>
      <c r="X68" s="382"/>
      <c r="Y68" s="383"/>
      <c r="Z68" s="349">
        <v>237471</v>
      </c>
      <c r="AA68" s="350"/>
      <c r="AB68" s="350"/>
      <c r="AC68" s="350"/>
      <c r="AD68" s="350"/>
      <c r="AE68" s="350"/>
      <c r="AF68" s="382" t="s">
        <v>107</v>
      </c>
      <c r="AG68" s="382"/>
      <c r="AH68" s="383"/>
      <c r="AI68" s="349">
        <f t="shared" si="4"/>
        <v>0</v>
      </c>
      <c r="AJ68" s="350"/>
      <c r="AK68" s="350"/>
      <c r="AL68" s="350"/>
      <c r="AM68" s="350"/>
      <c r="AN68" s="350"/>
      <c r="AO68" s="382" t="s">
        <v>98</v>
      </c>
      <c r="AP68" s="382"/>
      <c r="AQ68" s="383"/>
      <c r="AR68" s="351">
        <f t="shared" si="5"/>
        <v>0</v>
      </c>
      <c r="AS68" s="351"/>
      <c r="AT68" s="351"/>
      <c r="AU68" s="351"/>
      <c r="AV68" s="352"/>
      <c r="AW68" s="380" t="s">
        <v>8</v>
      </c>
      <c r="AX68" s="381"/>
    </row>
    <row r="69" spans="1:50" ht="30" customHeight="1" x14ac:dyDescent="0.15">
      <c r="A69" s="149"/>
      <c r="B69" s="357"/>
      <c r="C69" s="340"/>
      <c r="D69" s="358"/>
      <c r="E69" s="386" t="s">
        <v>40</v>
      </c>
      <c r="F69" s="387"/>
      <c r="G69" s="388"/>
      <c r="H69" s="392" t="s">
        <v>30</v>
      </c>
      <c r="I69" s="392"/>
      <c r="J69" s="392"/>
      <c r="K69" s="392"/>
      <c r="L69" s="392"/>
      <c r="M69" s="392"/>
      <c r="N69" s="392"/>
      <c r="O69" s="392"/>
      <c r="P69" s="393"/>
      <c r="Q69" s="349">
        <v>48</v>
      </c>
      <c r="R69" s="350"/>
      <c r="S69" s="350"/>
      <c r="T69" s="350"/>
      <c r="U69" s="350"/>
      <c r="V69" s="350"/>
      <c r="W69" s="382" t="s">
        <v>41</v>
      </c>
      <c r="X69" s="382"/>
      <c r="Y69" s="383"/>
      <c r="Z69" s="349">
        <v>48</v>
      </c>
      <c r="AA69" s="350"/>
      <c r="AB69" s="350"/>
      <c r="AC69" s="350"/>
      <c r="AD69" s="350"/>
      <c r="AE69" s="350"/>
      <c r="AF69" s="382" t="s">
        <v>41</v>
      </c>
      <c r="AG69" s="382"/>
      <c r="AH69" s="383"/>
      <c r="AI69" s="349">
        <f t="shared" si="4"/>
        <v>0</v>
      </c>
      <c r="AJ69" s="350"/>
      <c r="AK69" s="350"/>
      <c r="AL69" s="350"/>
      <c r="AM69" s="350"/>
      <c r="AN69" s="350"/>
      <c r="AO69" s="382" t="s">
        <v>41</v>
      </c>
      <c r="AP69" s="382"/>
      <c r="AQ69" s="383"/>
      <c r="AR69" s="351">
        <f t="shared" si="5"/>
        <v>0</v>
      </c>
      <c r="AS69" s="351"/>
      <c r="AT69" s="351"/>
      <c r="AU69" s="351"/>
      <c r="AV69" s="352"/>
      <c r="AW69" s="380" t="s">
        <v>8</v>
      </c>
      <c r="AX69" s="381"/>
    </row>
    <row r="70" spans="1:50" ht="30" customHeight="1" x14ac:dyDescent="0.15">
      <c r="A70" s="149"/>
      <c r="B70" s="357"/>
      <c r="C70" s="340"/>
      <c r="D70" s="358"/>
      <c r="E70" s="389"/>
      <c r="F70" s="390"/>
      <c r="G70" s="391"/>
      <c r="H70" s="392" t="s">
        <v>39</v>
      </c>
      <c r="I70" s="392"/>
      <c r="J70" s="392"/>
      <c r="K70" s="392"/>
      <c r="L70" s="392"/>
      <c r="M70" s="392"/>
      <c r="N70" s="392"/>
      <c r="O70" s="392"/>
      <c r="P70" s="393"/>
      <c r="Q70" s="349">
        <v>13699</v>
      </c>
      <c r="R70" s="350"/>
      <c r="S70" s="350"/>
      <c r="T70" s="350"/>
      <c r="U70" s="350"/>
      <c r="V70" s="350"/>
      <c r="W70" s="382" t="s">
        <v>98</v>
      </c>
      <c r="X70" s="382"/>
      <c r="Y70" s="383"/>
      <c r="Z70" s="349">
        <v>13699</v>
      </c>
      <c r="AA70" s="350"/>
      <c r="AB70" s="350"/>
      <c r="AC70" s="350"/>
      <c r="AD70" s="350"/>
      <c r="AE70" s="350"/>
      <c r="AF70" s="382" t="s">
        <v>98</v>
      </c>
      <c r="AG70" s="382"/>
      <c r="AH70" s="383"/>
      <c r="AI70" s="349">
        <f t="shared" si="4"/>
        <v>0</v>
      </c>
      <c r="AJ70" s="350"/>
      <c r="AK70" s="350"/>
      <c r="AL70" s="350"/>
      <c r="AM70" s="350"/>
      <c r="AN70" s="350"/>
      <c r="AO70" s="382" t="s">
        <v>99</v>
      </c>
      <c r="AP70" s="382"/>
      <c r="AQ70" s="383"/>
      <c r="AR70" s="351">
        <f t="shared" si="5"/>
        <v>0</v>
      </c>
      <c r="AS70" s="351"/>
      <c r="AT70" s="351"/>
      <c r="AU70" s="351"/>
      <c r="AV70" s="352"/>
      <c r="AW70" s="380" t="s">
        <v>8</v>
      </c>
      <c r="AX70" s="381"/>
    </row>
    <row r="71" spans="1:50" ht="30" customHeight="1" x14ac:dyDescent="0.15">
      <c r="A71" s="149"/>
      <c r="B71" s="357"/>
      <c r="C71" s="340"/>
      <c r="D71" s="358"/>
      <c r="E71" s="397" t="s">
        <v>43</v>
      </c>
      <c r="F71" s="397"/>
      <c r="G71" s="397"/>
      <c r="H71" s="392" t="s">
        <v>39</v>
      </c>
      <c r="I71" s="392"/>
      <c r="J71" s="392"/>
      <c r="K71" s="392"/>
      <c r="L71" s="392"/>
      <c r="M71" s="392"/>
      <c r="N71" s="392"/>
      <c r="O71" s="392"/>
      <c r="P71" s="393"/>
      <c r="Q71" s="349">
        <v>3052</v>
      </c>
      <c r="R71" s="350"/>
      <c r="S71" s="350"/>
      <c r="T71" s="350"/>
      <c r="U71" s="350"/>
      <c r="V71" s="350"/>
      <c r="W71" s="382" t="s">
        <v>98</v>
      </c>
      <c r="X71" s="382"/>
      <c r="Y71" s="383"/>
      <c r="Z71" s="349">
        <v>3052</v>
      </c>
      <c r="AA71" s="350"/>
      <c r="AB71" s="350"/>
      <c r="AC71" s="350"/>
      <c r="AD71" s="350"/>
      <c r="AE71" s="350"/>
      <c r="AF71" s="382" t="s">
        <v>99</v>
      </c>
      <c r="AG71" s="382"/>
      <c r="AH71" s="383"/>
      <c r="AI71" s="349">
        <f t="shared" si="4"/>
        <v>0</v>
      </c>
      <c r="AJ71" s="350"/>
      <c r="AK71" s="350"/>
      <c r="AL71" s="350"/>
      <c r="AM71" s="350"/>
      <c r="AN71" s="350"/>
      <c r="AO71" s="382" t="s">
        <v>100</v>
      </c>
      <c r="AP71" s="382"/>
      <c r="AQ71" s="383"/>
      <c r="AR71" s="351">
        <f t="shared" si="5"/>
        <v>0</v>
      </c>
      <c r="AS71" s="351"/>
      <c r="AT71" s="351"/>
      <c r="AU71" s="351"/>
      <c r="AV71" s="352"/>
      <c r="AW71" s="380" t="s">
        <v>95</v>
      </c>
      <c r="AX71" s="381"/>
    </row>
    <row r="72" spans="1:50" ht="30" customHeight="1" x14ac:dyDescent="0.15">
      <c r="A72" s="149"/>
      <c r="B72" s="357"/>
      <c r="C72" s="340"/>
      <c r="D72" s="358"/>
      <c r="E72" s="394" t="s">
        <v>44</v>
      </c>
      <c r="F72" s="395"/>
      <c r="G72" s="396"/>
      <c r="H72" s="392" t="s">
        <v>39</v>
      </c>
      <c r="I72" s="392"/>
      <c r="J72" s="392"/>
      <c r="K72" s="392"/>
      <c r="L72" s="392"/>
      <c r="M72" s="392"/>
      <c r="N72" s="392"/>
      <c r="O72" s="392"/>
      <c r="P72" s="393"/>
      <c r="Q72" s="349">
        <v>987271</v>
      </c>
      <c r="R72" s="350"/>
      <c r="S72" s="350"/>
      <c r="T72" s="350"/>
      <c r="U72" s="350"/>
      <c r="V72" s="350"/>
      <c r="W72" s="382" t="s">
        <v>99</v>
      </c>
      <c r="X72" s="382"/>
      <c r="Y72" s="383"/>
      <c r="Z72" s="349">
        <v>987271</v>
      </c>
      <c r="AA72" s="350"/>
      <c r="AB72" s="350"/>
      <c r="AC72" s="350"/>
      <c r="AD72" s="350"/>
      <c r="AE72" s="350"/>
      <c r="AF72" s="382" t="s">
        <v>107</v>
      </c>
      <c r="AG72" s="382"/>
      <c r="AH72" s="383"/>
      <c r="AI72" s="349">
        <f t="shared" si="4"/>
        <v>0</v>
      </c>
      <c r="AJ72" s="350"/>
      <c r="AK72" s="350"/>
      <c r="AL72" s="350"/>
      <c r="AM72" s="350"/>
      <c r="AN72" s="350"/>
      <c r="AO72" s="382" t="s">
        <v>98</v>
      </c>
      <c r="AP72" s="382"/>
      <c r="AQ72" s="383"/>
      <c r="AR72" s="351">
        <f t="shared" si="5"/>
        <v>0</v>
      </c>
      <c r="AS72" s="351"/>
      <c r="AT72" s="351"/>
      <c r="AU72" s="351"/>
      <c r="AV72" s="352"/>
      <c r="AW72" s="380" t="s">
        <v>96</v>
      </c>
      <c r="AX72" s="381"/>
    </row>
    <row r="73" spans="1:50" ht="30" customHeight="1" x14ac:dyDescent="0.15">
      <c r="A73" s="149"/>
      <c r="B73" s="359"/>
      <c r="C73" s="385"/>
      <c r="D73" s="360"/>
      <c r="E73" s="393" t="s">
        <v>45</v>
      </c>
      <c r="F73" s="398"/>
      <c r="G73" s="398"/>
      <c r="H73" s="398"/>
      <c r="I73" s="398"/>
      <c r="J73" s="398"/>
      <c r="K73" s="398"/>
      <c r="L73" s="398"/>
      <c r="M73" s="398"/>
      <c r="N73" s="398"/>
      <c r="O73" s="398"/>
      <c r="P73" s="398"/>
      <c r="Q73" s="349">
        <v>3632</v>
      </c>
      <c r="R73" s="350"/>
      <c r="S73" s="350"/>
      <c r="T73" s="350"/>
      <c r="U73" s="350"/>
      <c r="V73" s="350"/>
      <c r="W73" s="382" t="s">
        <v>35</v>
      </c>
      <c r="X73" s="382"/>
      <c r="Y73" s="383"/>
      <c r="Z73" s="349">
        <v>3561</v>
      </c>
      <c r="AA73" s="350"/>
      <c r="AB73" s="350"/>
      <c r="AC73" s="350"/>
      <c r="AD73" s="350"/>
      <c r="AE73" s="350"/>
      <c r="AF73" s="382" t="s">
        <v>35</v>
      </c>
      <c r="AG73" s="382"/>
      <c r="AH73" s="383"/>
      <c r="AI73" s="349">
        <f t="shared" si="4"/>
        <v>71</v>
      </c>
      <c r="AJ73" s="350"/>
      <c r="AK73" s="350"/>
      <c r="AL73" s="350"/>
      <c r="AM73" s="350"/>
      <c r="AN73" s="350"/>
      <c r="AO73" s="382" t="s">
        <v>35</v>
      </c>
      <c r="AP73" s="382"/>
      <c r="AQ73" s="383"/>
      <c r="AR73" s="351">
        <f t="shared" si="5"/>
        <v>1.9938219601235607</v>
      </c>
      <c r="AS73" s="351"/>
      <c r="AT73" s="351"/>
      <c r="AU73" s="351"/>
      <c r="AV73" s="352"/>
      <c r="AW73" s="380" t="s">
        <v>97</v>
      </c>
      <c r="AX73" s="381"/>
    </row>
    <row r="74" spans="1:50" ht="20.100000000000001" customHeight="1" x14ac:dyDescent="0.15">
      <c r="A74" s="149"/>
      <c r="B74" s="149"/>
      <c r="C74" s="149"/>
      <c r="D74" s="149"/>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row>
    <row r="75" spans="1:50" ht="24" customHeight="1" x14ac:dyDescent="0.15">
      <c r="A75" s="149"/>
      <c r="B75" s="127"/>
      <c r="C75" s="375" t="str">
        <f>"  "&amp;Q20&amp;"度の港湾施設提供事業については、荷役機械"&amp;Q64&amp;"基、上屋"&amp;Q67&amp;"棟などをもって港湾機能の充実"</f>
        <v xml:space="preserve">  令和４年度の港湾施設提供事業については、荷役機械2基、上屋80棟などをもって港湾機能の充実</v>
      </c>
      <c r="D75" s="375"/>
      <c r="E75" s="375"/>
      <c r="F75" s="375"/>
      <c r="G75" s="375"/>
      <c r="H75" s="375"/>
      <c r="I75" s="375"/>
      <c r="J75" s="375"/>
      <c r="K75" s="375"/>
      <c r="L75" s="375"/>
      <c r="M75" s="375"/>
      <c r="N75" s="375"/>
      <c r="O75" s="375"/>
      <c r="P75" s="375"/>
      <c r="Q75" s="375"/>
      <c r="R75" s="375"/>
      <c r="S75" s="375"/>
      <c r="T75" s="375"/>
      <c r="U75" s="375"/>
      <c r="V75" s="375"/>
      <c r="W75" s="375"/>
      <c r="X75" s="375"/>
      <c r="Y75" s="375"/>
      <c r="Z75" s="375"/>
      <c r="AA75" s="375"/>
      <c r="AB75" s="375"/>
      <c r="AC75" s="375"/>
      <c r="AD75" s="375"/>
      <c r="AE75" s="375"/>
      <c r="AF75" s="375"/>
      <c r="AG75" s="375"/>
      <c r="AH75" s="375"/>
      <c r="AI75" s="375"/>
      <c r="AJ75" s="375"/>
      <c r="AK75" s="375"/>
      <c r="AL75" s="375"/>
      <c r="AM75" s="375"/>
      <c r="AN75" s="375"/>
      <c r="AO75" s="375"/>
      <c r="AP75" s="375"/>
      <c r="AQ75" s="375"/>
      <c r="AR75" s="375"/>
      <c r="AS75" s="375"/>
      <c r="AT75" s="375"/>
      <c r="AU75" s="375"/>
      <c r="AV75" s="375"/>
      <c r="AW75" s="375"/>
      <c r="AX75" s="375"/>
    </row>
    <row r="76" spans="1:50" ht="24" customHeight="1" x14ac:dyDescent="0.15">
      <c r="A76" s="149"/>
      <c r="B76" s="149"/>
      <c r="C76" s="376" t="s">
        <v>119</v>
      </c>
      <c r="D76" s="376"/>
      <c r="E76" s="376"/>
      <c r="F76" s="376"/>
      <c r="G76" s="376"/>
      <c r="H76" s="376"/>
      <c r="I76" s="376"/>
      <c r="J76" s="376"/>
      <c r="K76" s="376"/>
      <c r="L76" s="376"/>
      <c r="M76" s="376"/>
      <c r="N76" s="376"/>
      <c r="O76" s="376"/>
      <c r="P76" s="376"/>
      <c r="Q76" s="376"/>
      <c r="R76" s="376"/>
      <c r="S76" s="376"/>
      <c r="T76" s="376"/>
      <c r="U76" s="376"/>
      <c r="V76" s="376"/>
      <c r="W76" s="376"/>
      <c r="X76" s="376"/>
      <c r="Y76" s="376"/>
      <c r="Z76" s="376"/>
      <c r="AA76" s="376"/>
      <c r="AB76" s="376"/>
      <c r="AC76" s="376"/>
      <c r="AD76" s="376"/>
      <c r="AE76" s="376"/>
      <c r="AF76" s="376"/>
      <c r="AG76" s="376"/>
      <c r="AH76" s="376"/>
      <c r="AI76" s="376"/>
      <c r="AJ76" s="376"/>
      <c r="AK76" s="376"/>
      <c r="AL76" s="376"/>
      <c r="AM76" s="376"/>
      <c r="AN76" s="376"/>
      <c r="AO76" s="376"/>
      <c r="AP76" s="376"/>
      <c r="AQ76" s="376"/>
      <c r="AR76" s="376"/>
      <c r="AS76" s="376"/>
      <c r="AT76" s="376"/>
      <c r="AU76" s="376"/>
      <c r="AV76" s="376"/>
      <c r="AW76" s="376"/>
      <c r="AX76" s="376"/>
    </row>
    <row r="77" spans="1:50" ht="20.100000000000001" customHeight="1" x14ac:dyDescent="0.15">
      <c r="A77" s="149"/>
      <c r="B77" s="149"/>
      <c r="C77" s="399"/>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399"/>
      <c r="AL77" s="399"/>
      <c r="AM77" s="399"/>
      <c r="AN77" s="399"/>
      <c r="AO77" s="399"/>
      <c r="AP77" s="399"/>
      <c r="AQ77" s="399"/>
      <c r="AR77" s="399"/>
      <c r="AS77" s="399"/>
      <c r="AT77" s="399"/>
      <c r="AU77" s="399"/>
      <c r="AV77" s="399"/>
      <c r="AW77" s="399"/>
      <c r="AX77" s="399"/>
    </row>
    <row r="78" spans="1:50" ht="20.100000000000001" customHeight="1" x14ac:dyDescent="0.15">
      <c r="A78" s="149"/>
      <c r="B78" s="149"/>
      <c r="C78" s="379"/>
      <c r="D78" s="379"/>
      <c r="E78" s="379"/>
      <c r="F78" s="379"/>
      <c r="G78" s="379"/>
      <c r="H78" s="379"/>
      <c r="I78" s="379"/>
      <c r="J78" s="379"/>
      <c r="K78" s="379"/>
      <c r="L78" s="379"/>
      <c r="M78" s="379"/>
      <c r="N78" s="379"/>
      <c r="O78" s="379"/>
      <c r="P78" s="379"/>
      <c r="Q78" s="379"/>
      <c r="R78" s="379"/>
      <c r="S78" s="379"/>
      <c r="T78" s="379"/>
      <c r="U78" s="379"/>
      <c r="V78" s="379"/>
      <c r="W78" s="379"/>
      <c r="X78" s="379"/>
      <c r="Y78" s="379"/>
      <c r="Z78" s="379"/>
      <c r="AA78" s="379"/>
      <c r="AB78" s="379"/>
      <c r="AC78" s="379"/>
      <c r="AD78" s="379"/>
      <c r="AE78" s="379"/>
      <c r="AF78" s="379"/>
      <c r="AG78" s="379"/>
      <c r="AH78" s="379"/>
      <c r="AI78" s="379"/>
      <c r="AJ78" s="379"/>
      <c r="AK78" s="379"/>
      <c r="AL78" s="379"/>
      <c r="AM78" s="379"/>
      <c r="AN78" s="379"/>
      <c r="AO78" s="379"/>
      <c r="AP78" s="379"/>
      <c r="AQ78" s="379"/>
      <c r="AR78" s="379"/>
      <c r="AS78" s="379"/>
      <c r="AT78" s="379"/>
      <c r="AU78" s="379"/>
      <c r="AV78" s="379"/>
      <c r="AW78" s="379"/>
      <c r="AX78" s="379"/>
    </row>
    <row r="79" spans="1:50" ht="20.100000000000001" customHeight="1" x14ac:dyDescent="0.15">
      <c r="A79" s="149"/>
      <c r="B79" s="149"/>
      <c r="C79" s="149"/>
      <c r="D79" s="149"/>
      <c r="E79" s="149"/>
      <c r="F79" s="149"/>
      <c r="G79" s="149"/>
      <c r="H79" s="149"/>
      <c r="I79" s="149"/>
      <c r="J79" s="149"/>
      <c r="K79" s="149"/>
      <c r="L79" s="149"/>
      <c r="M79" s="149"/>
      <c r="N79" s="149"/>
      <c r="O79" s="149"/>
      <c r="P79" s="149"/>
      <c r="Q79" s="149"/>
      <c r="R79" s="149"/>
      <c r="S79" s="149"/>
      <c r="T79" s="149"/>
      <c r="U79" s="149"/>
      <c r="V79" s="149"/>
      <c r="W79" s="149"/>
      <c r="X79" s="149"/>
      <c r="Y79" s="149"/>
      <c r="Z79" s="149"/>
      <c r="AA79" s="149"/>
      <c r="AB79" s="149"/>
      <c r="AC79" s="149"/>
      <c r="AD79" s="149"/>
      <c r="AE79" s="149"/>
      <c r="AF79" s="149"/>
      <c r="AG79" s="149"/>
      <c r="AH79" s="149"/>
      <c r="AI79" s="149"/>
      <c r="AJ79" s="149"/>
      <c r="AK79" s="149"/>
      <c r="AL79" s="149"/>
      <c r="AM79" s="149"/>
      <c r="AN79" s="149"/>
      <c r="AO79" s="149"/>
      <c r="AP79" s="149"/>
      <c r="AQ79" s="149"/>
      <c r="AR79" s="149"/>
      <c r="AS79" s="149"/>
      <c r="AT79" s="149"/>
      <c r="AU79" s="149"/>
      <c r="AV79" s="149"/>
      <c r="AW79" s="149"/>
      <c r="AX79" s="149"/>
    </row>
    <row r="80" spans="1:50" ht="20.100000000000001" customHeight="1" x14ac:dyDescent="0.15">
      <c r="A80" s="149"/>
      <c r="B80" s="149"/>
      <c r="C80" s="149"/>
      <c r="D80" s="149"/>
      <c r="E80" s="149"/>
      <c r="F80" s="149"/>
      <c r="G80" s="149"/>
      <c r="H80" s="149"/>
      <c r="I80" s="149"/>
      <c r="J80" s="149"/>
      <c r="K80" s="149"/>
      <c r="L80" s="149"/>
      <c r="M80" s="149"/>
      <c r="N80" s="149"/>
      <c r="O80" s="149"/>
      <c r="P80" s="149"/>
      <c r="Q80" s="149"/>
      <c r="R80" s="149"/>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row>
    <row r="81" spans="1:50" ht="20.100000000000001" customHeight="1" x14ac:dyDescent="0.15">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c r="AN81" s="149"/>
      <c r="AO81" s="149"/>
      <c r="AP81" s="149"/>
      <c r="AQ81" s="149"/>
      <c r="AR81" s="149"/>
      <c r="AS81" s="149"/>
      <c r="AT81" s="149"/>
      <c r="AU81" s="149"/>
      <c r="AV81" s="149"/>
      <c r="AW81" s="149"/>
      <c r="AX81" s="149"/>
    </row>
    <row r="82" spans="1:50" ht="20.100000000000001" customHeight="1" x14ac:dyDescent="0.15">
      <c r="A82" s="149"/>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149"/>
    </row>
  </sheetData>
  <mergeCells count="424">
    <mergeCell ref="AR36:AV36"/>
    <mergeCell ref="AW36:AX36"/>
    <mergeCell ref="Q29:V29"/>
    <mergeCell ref="AW40:AX40"/>
    <mergeCell ref="W39:Y39"/>
    <mergeCell ref="AO40:AQ40"/>
    <mergeCell ref="AW33:AX33"/>
    <mergeCell ref="Z34:AE34"/>
    <mergeCell ref="AI34:AN34"/>
    <mergeCell ref="AR32:AX32"/>
    <mergeCell ref="AW29:AX29"/>
    <mergeCell ref="AF36:AH36"/>
    <mergeCell ref="AI36:AN36"/>
    <mergeCell ref="AI35:AN35"/>
    <mergeCell ref="AI39:AN39"/>
    <mergeCell ref="W33:Y33"/>
    <mergeCell ref="AO38:AQ38"/>
    <mergeCell ref="AR37:AV37"/>
    <mergeCell ref="AR39:AV39"/>
    <mergeCell ref="AW38:AX38"/>
    <mergeCell ref="AR40:AV40"/>
    <mergeCell ref="AW41:AX41"/>
    <mergeCell ref="D33:P33"/>
    <mergeCell ref="AO34:AQ34"/>
    <mergeCell ref="B32:P32"/>
    <mergeCell ref="Q36:V36"/>
    <mergeCell ref="W36:Y36"/>
    <mergeCell ref="Z36:AE36"/>
    <mergeCell ref="AW28:AX28"/>
    <mergeCell ref="AR28:AV28"/>
    <mergeCell ref="Z35:AE35"/>
    <mergeCell ref="AF34:AH34"/>
    <mergeCell ref="AO35:AQ35"/>
    <mergeCell ref="AI29:AN29"/>
    <mergeCell ref="AW30:AX30"/>
    <mergeCell ref="AI32:AQ32"/>
    <mergeCell ref="AO29:AQ29"/>
    <mergeCell ref="AI30:AN30"/>
    <mergeCell ref="E27:L28"/>
    <mergeCell ref="M27:P27"/>
    <mergeCell ref="E29:E30"/>
    <mergeCell ref="B21:C30"/>
    <mergeCell ref="AI23:AN23"/>
    <mergeCell ref="AF41:AH41"/>
    <mergeCell ref="AI41:AN41"/>
    <mergeCell ref="AO27:AQ27"/>
    <mergeCell ref="AR30:AV30"/>
    <mergeCell ref="AR27:AV27"/>
    <mergeCell ref="AF35:AH35"/>
    <mergeCell ref="W29:Y29"/>
    <mergeCell ref="Z29:AE29"/>
    <mergeCell ref="AF29:AH29"/>
    <mergeCell ref="M30:P30"/>
    <mergeCell ref="Q30:V30"/>
    <mergeCell ref="W30:Y30"/>
    <mergeCell ref="M29:P29"/>
    <mergeCell ref="Z27:AE27"/>
    <mergeCell ref="AF27:AH27"/>
    <mergeCell ref="Q33:V33"/>
    <mergeCell ref="Z33:AE33"/>
    <mergeCell ref="AF33:AH33"/>
    <mergeCell ref="AR33:AV33"/>
    <mergeCell ref="Z28:AE28"/>
    <mergeCell ref="AI28:AN28"/>
    <mergeCell ref="AI33:AN33"/>
    <mergeCell ref="AO33:AQ33"/>
    <mergeCell ref="Z30:AE30"/>
    <mergeCell ref="AF30:AH30"/>
    <mergeCell ref="Z32:AH32"/>
    <mergeCell ref="D34:E42"/>
    <mergeCell ref="Q42:V42"/>
    <mergeCell ref="Z42:AE42"/>
    <mergeCell ref="H41:I42"/>
    <mergeCell ref="F34:P34"/>
    <mergeCell ref="Q34:V34"/>
    <mergeCell ref="H38:I39"/>
    <mergeCell ref="AI27:AN27"/>
    <mergeCell ref="Q27:V27"/>
    <mergeCell ref="AI38:AN38"/>
    <mergeCell ref="AF38:AH38"/>
    <mergeCell ref="AF39:AH39"/>
    <mergeCell ref="F29:L30"/>
    <mergeCell ref="E25:E26"/>
    <mergeCell ref="F25:L26"/>
    <mergeCell ref="W27:Y27"/>
    <mergeCell ref="W38:Y38"/>
    <mergeCell ref="Z38:AE38"/>
    <mergeCell ref="W37:Y37"/>
    <mergeCell ref="AW27:AX27"/>
    <mergeCell ref="AF28:AH28"/>
    <mergeCell ref="Q41:V41"/>
    <mergeCell ref="W41:Y41"/>
    <mergeCell ref="Z41:AE41"/>
    <mergeCell ref="AO28:AQ28"/>
    <mergeCell ref="AO30:AQ30"/>
    <mergeCell ref="AR29:AV29"/>
    <mergeCell ref="F35:I36"/>
    <mergeCell ref="F37:G42"/>
    <mergeCell ref="M28:P28"/>
    <mergeCell ref="Q28:V28"/>
    <mergeCell ref="W28:Y28"/>
    <mergeCell ref="AO37:AQ37"/>
    <mergeCell ref="Q32:Y32"/>
    <mergeCell ref="AI37:AN37"/>
    <mergeCell ref="AF37:AH37"/>
    <mergeCell ref="AO36:AQ36"/>
    <mergeCell ref="J45:P45"/>
    <mergeCell ref="Q45:V45"/>
    <mergeCell ref="W45:Y45"/>
    <mergeCell ref="J44:P44"/>
    <mergeCell ref="AR34:AV34"/>
    <mergeCell ref="AW34:AX34"/>
    <mergeCell ref="AR41:AV41"/>
    <mergeCell ref="AO42:AQ42"/>
    <mergeCell ref="AW35:AX35"/>
    <mergeCell ref="Q39:V39"/>
    <mergeCell ref="H40:P40"/>
    <mergeCell ref="Q40:V40"/>
    <mergeCell ref="W40:Y40"/>
    <mergeCell ref="Z40:AE40"/>
    <mergeCell ref="AI40:AN40"/>
    <mergeCell ref="AW39:AX39"/>
    <mergeCell ref="F44:I45"/>
    <mergeCell ref="J42:P42"/>
    <mergeCell ref="F43:P43"/>
    <mergeCell ref="Q43:V43"/>
    <mergeCell ref="W43:Y43"/>
    <mergeCell ref="Z43:AE43"/>
    <mergeCell ref="W34:Y34"/>
    <mergeCell ref="Q44:V44"/>
    <mergeCell ref="W44:Y44"/>
    <mergeCell ref="J35:P35"/>
    <mergeCell ref="Q35:V35"/>
    <mergeCell ref="W35:Y35"/>
    <mergeCell ref="Q38:V38"/>
    <mergeCell ref="J38:P38"/>
    <mergeCell ref="J39:P39"/>
    <mergeCell ref="Z44:AE44"/>
    <mergeCell ref="W42:Y42"/>
    <mergeCell ref="Z39:AE39"/>
    <mergeCell ref="J36:P36"/>
    <mergeCell ref="J41:P41"/>
    <mergeCell ref="Z37:AE37"/>
    <mergeCell ref="H37:P37"/>
    <mergeCell ref="Q37:V37"/>
    <mergeCell ref="AO22:AQ22"/>
    <mergeCell ref="AW23:AX23"/>
    <mergeCell ref="W26:Y26"/>
    <mergeCell ref="W25:Y25"/>
    <mergeCell ref="M23:P23"/>
    <mergeCell ref="Q23:V23"/>
    <mergeCell ref="W23:Y23"/>
    <mergeCell ref="Z23:AE23"/>
    <mergeCell ref="AF23:AH23"/>
    <mergeCell ref="AR23:AV23"/>
    <mergeCell ref="AO24:AQ24"/>
    <mergeCell ref="AR24:AV24"/>
    <mergeCell ref="AI24:AN24"/>
    <mergeCell ref="AI25:AN25"/>
    <mergeCell ref="AF26:AH26"/>
    <mergeCell ref="Q25:V25"/>
    <mergeCell ref="M24:P24"/>
    <mergeCell ref="AO26:AQ26"/>
    <mergeCell ref="AR26:AV26"/>
    <mergeCell ref="Q24:V24"/>
    <mergeCell ref="AI26:AN26"/>
    <mergeCell ref="M26:P26"/>
    <mergeCell ref="AO23:AQ23"/>
    <mergeCell ref="C9:AX9"/>
    <mergeCell ref="C10:AX10"/>
    <mergeCell ref="Z21:AE21"/>
    <mergeCell ref="AF21:AH21"/>
    <mergeCell ref="AI21:AN21"/>
    <mergeCell ref="AO21:AQ21"/>
    <mergeCell ref="AR21:AV21"/>
    <mergeCell ref="AW21:AX21"/>
    <mergeCell ref="B18:C18"/>
    <mergeCell ref="D18:M18"/>
    <mergeCell ref="C12:AX12"/>
    <mergeCell ref="C13:AX13"/>
    <mergeCell ref="C14:AX14"/>
    <mergeCell ref="C15:AX15"/>
    <mergeCell ref="C16:AX16"/>
    <mergeCell ref="B20:P20"/>
    <mergeCell ref="Q20:Y20"/>
    <mergeCell ref="Z20:AH20"/>
    <mergeCell ref="AI20:AQ20"/>
    <mergeCell ref="AR20:AX20"/>
    <mergeCell ref="Q21:V21"/>
    <mergeCell ref="W21:Y21"/>
    <mergeCell ref="D21:L22"/>
    <mergeCell ref="M21:P21"/>
    <mergeCell ref="C11:AX11"/>
    <mergeCell ref="D23:D30"/>
    <mergeCell ref="E23:L24"/>
    <mergeCell ref="W24:Y24"/>
    <mergeCell ref="Z25:AE25"/>
    <mergeCell ref="AF25:AH25"/>
    <mergeCell ref="M25:P25"/>
    <mergeCell ref="AW24:AX24"/>
    <mergeCell ref="AO25:AQ25"/>
    <mergeCell ref="AR25:AV25"/>
    <mergeCell ref="AW25:AX25"/>
    <mergeCell ref="Q26:V26"/>
    <mergeCell ref="AW26:AX26"/>
    <mergeCell ref="Z24:AE24"/>
    <mergeCell ref="AF24:AH24"/>
    <mergeCell ref="Z26:AE26"/>
    <mergeCell ref="AR22:AV22"/>
    <mergeCell ref="AW22:AX22"/>
    <mergeCell ref="M22:P22"/>
    <mergeCell ref="AI22:AN22"/>
    <mergeCell ref="AF22:AH22"/>
    <mergeCell ref="Q22:V22"/>
    <mergeCell ref="W22:Y22"/>
    <mergeCell ref="Z22:AE22"/>
    <mergeCell ref="AW46:AX46"/>
    <mergeCell ref="AW47:AX47"/>
    <mergeCell ref="AO47:AQ47"/>
    <mergeCell ref="AF47:AH47"/>
    <mergeCell ref="W46:Y46"/>
    <mergeCell ref="AF46:AH46"/>
    <mergeCell ref="AI46:AN46"/>
    <mergeCell ref="AI47:AN47"/>
    <mergeCell ref="AW45:AX45"/>
    <mergeCell ref="AR46:AV46"/>
    <mergeCell ref="AW43:AX43"/>
    <mergeCell ref="C55:AX55"/>
    <mergeCell ref="J50:P50"/>
    <mergeCell ref="AO48:AQ48"/>
    <mergeCell ref="AF48:AH48"/>
    <mergeCell ref="H46:P46"/>
    <mergeCell ref="AO50:AQ50"/>
    <mergeCell ref="Q49:V49"/>
    <mergeCell ref="W47:Y47"/>
    <mergeCell ref="Z47:AE47"/>
    <mergeCell ref="Q48:V48"/>
    <mergeCell ref="Z46:AE46"/>
    <mergeCell ref="AO51:AQ51"/>
    <mergeCell ref="AO46:AQ46"/>
    <mergeCell ref="AI48:AN48"/>
    <mergeCell ref="Q47:V47"/>
    <mergeCell ref="AI51:AN51"/>
    <mergeCell ref="AF49:AH49"/>
    <mergeCell ref="Q51:V51"/>
    <mergeCell ref="AI49:AN49"/>
    <mergeCell ref="Q50:V50"/>
    <mergeCell ref="W50:Y50"/>
    <mergeCell ref="J48:P48"/>
    <mergeCell ref="AW50:AX50"/>
    <mergeCell ref="E67:G68"/>
    <mergeCell ref="AR64:AV64"/>
    <mergeCell ref="AW64:AX64"/>
    <mergeCell ref="E66:P66"/>
    <mergeCell ref="W66:Y66"/>
    <mergeCell ref="Z66:AE66"/>
    <mergeCell ref="R63:X63"/>
    <mergeCell ref="AA63:AG63"/>
    <mergeCell ref="Q65:V65"/>
    <mergeCell ref="H68:P68"/>
    <mergeCell ref="Q68:V68"/>
    <mergeCell ref="AO64:AQ64"/>
    <mergeCell ref="Q64:V64"/>
    <mergeCell ref="W64:Y64"/>
    <mergeCell ref="B62:P63"/>
    <mergeCell ref="R62:X62"/>
    <mergeCell ref="AR62:AX63"/>
    <mergeCell ref="B64:D66"/>
    <mergeCell ref="AF65:AH65"/>
    <mergeCell ref="AF66:AH66"/>
    <mergeCell ref="AI64:AN64"/>
    <mergeCell ref="Q66:V66"/>
    <mergeCell ref="H65:P65"/>
    <mergeCell ref="H64:P64"/>
    <mergeCell ref="Q70:V70"/>
    <mergeCell ref="W70:Y70"/>
    <mergeCell ref="Q73:V73"/>
    <mergeCell ref="W72:Y72"/>
    <mergeCell ref="AI66:AN66"/>
    <mergeCell ref="Q67:V67"/>
    <mergeCell ref="W67:Y67"/>
    <mergeCell ref="Z67:AE67"/>
    <mergeCell ref="Z71:AE71"/>
    <mergeCell ref="AF71:AH71"/>
    <mergeCell ref="AI72:AN72"/>
    <mergeCell ref="Q71:V71"/>
    <mergeCell ref="AO72:AQ72"/>
    <mergeCell ref="AF73:AH73"/>
    <mergeCell ref="AF72:AH72"/>
    <mergeCell ref="H70:P70"/>
    <mergeCell ref="W65:Y65"/>
    <mergeCell ref="Z65:AE65"/>
    <mergeCell ref="W71:Y71"/>
    <mergeCell ref="AI71:AN71"/>
    <mergeCell ref="AI73:AN73"/>
    <mergeCell ref="AO73:AQ73"/>
    <mergeCell ref="H67:P67"/>
    <mergeCell ref="Z72:AE72"/>
    <mergeCell ref="Z68:AE68"/>
    <mergeCell ref="AF68:AH68"/>
    <mergeCell ref="AO69:AQ69"/>
    <mergeCell ref="AO67:AQ67"/>
    <mergeCell ref="Z70:AE70"/>
    <mergeCell ref="AF70:AH70"/>
    <mergeCell ref="AI65:AN65"/>
    <mergeCell ref="AI67:AN67"/>
    <mergeCell ref="H72:P72"/>
    <mergeCell ref="AF67:AH67"/>
    <mergeCell ref="W68:Y68"/>
    <mergeCell ref="Q72:V72"/>
    <mergeCell ref="AR67:AV67"/>
    <mergeCell ref="AW67:AX67"/>
    <mergeCell ref="AW65:AX65"/>
    <mergeCell ref="AI70:AN70"/>
    <mergeCell ref="AO70:AQ70"/>
    <mergeCell ref="AR70:AV70"/>
    <mergeCell ref="AO65:AQ65"/>
    <mergeCell ref="AW70:AX70"/>
    <mergeCell ref="AW68:AX68"/>
    <mergeCell ref="AW69:AX69"/>
    <mergeCell ref="AR69:AV69"/>
    <mergeCell ref="AR68:AV68"/>
    <mergeCell ref="AO66:AQ66"/>
    <mergeCell ref="AI69:AN69"/>
    <mergeCell ref="AI68:AN68"/>
    <mergeCell ref="AO68:AQ68"/>
    <mergeCell ref="AR66:AV66"/>
    <mergeCell ref="AW66:AX66"/>
    <mergeCell ref="C78:AX78"/>
    <mergeCell ref="AW73:AX73"/>
    <mergeCell ref="W73:Y73"/>
    <mergeCell ref="AW71:AX71"/>
    <mergeCell ref="B67:D73"/>
    <mergeCell ref="E69:G70"/>
    <mergeCell ref="H69:P69"/>
    <mergeCell ref="Q69:V69"/>
    <mergeCell ref="W69:Y69"/>
    <mergeCell ref="Z69:AE69"/>
    <mergeCell ref="AF69:AH69"/>
    <mergeCell ref="E72:G72"/>
    <mergeCell ref="C75:AX75"/>
    <mergeCell ref="AO71:AQ71"/>
    <mergeCell ref="C76:AX76"/>
    <mergeCell ref="E71:G71"/>
    <mergeCell ref="H71:P71"/>
    <mergeCell ref="AW72:AX72"/>
    <mergeCell ref="E73:P73"/>
    <mergeCell ref="C77:AX77"/>
    <mergeCell ref="AR73:AV73"/>
    <mergeCell ref="AR71:AV71"/>
    <mergeCell ref="Z73:AE73"/>
    <mergeCell ref="AR72:AV72"/>
    <mergeCell ref="AA62:AG62"/>
    <mergeCell ref="Z64:AE64"/>
    <mergeCell ref="AF64:AH64"/>
    <mergeCell ref="AJ62:AP63"/>
    <mergeCell ref="H50:I51"/>
    <mergeCell ref="AR49:AV49"/>
    <mergeCell ref="W49:Y49"/>
    <mergeCell ref="Z49:AE49"/>
    <mergeCell ref="AF50:AH50"/>
    <mergeCell ref="AI50:AN50"/>
    <mergeCell ref="Z51:AE51"/>
    <mergeCell ref="C57:AX57"/>
    <mergeCell ref="C58:AX58"/>
    <mergeCell ref="AW51:AX51"/>
    <mergeCell ref="C53:AX53"/>
    <mergeCell ref="W51:Y51"/>
    <mergeCell ref="C56:AX56"/>
    <mergeCell ref="E64:G65"/>
    <mergeCell ref="B60:C60"/>
    <mergeCell ref="D60:J60"/>
    <mergeCell ref="AR50:AV50"/>
    <mergeCell ref="AF51:AH51"/>
    <mergeCell ref="AR65:AV65"/>
    <mergeCell ref="C54:AX54"/>
    <mergeCell ref="Z50:AE50"/>
    <mergeCell ref="AR47:AV47"/>
    <mergeCell ref="J47:P47"/>
    <mergeCell ref="AR48:AV48"/>
    <mergeCell ref="W48:Y48"/>
    <mergeCell ref="B33:C51"/>
    <mergeCell ref="D43:E51"/>
    <mergeCell ref="Z45:AE45"/>
    <mergeCell ref="H47:I48"/>
    <mergeCell ref="F46:G51"/>
    <mergeCell ref="J51:P51"/>
    <mergeCell ref="H49:P49"/>
    <mergeCell ref="AR51:AV51"/>
    <mergeCell ref="AR35:AV35"/>
    <mergeCell ref="AF42:AH42"/>
    <mergeCell ref="AI42:AN42"/>
    <mergeCell ref="AO43:AQ43"/>
    <mergeCell ref="AO45:AQ45"/>
    <mergeCell ref="AR42:AV42"/>
    <mergeCell ref="AF43:AH43"/>
    <mergeCell ref="AI43:AN43"/>
    <mergeCell ref="AR43:AV43"/>
    <mergeCell ref="AI44:AN44"/>
    <mergeCell ref="AO44:AQ44"/>
    <mergeCell ref="B1:C4"/>
    <mergeCell ref="D1:AA4"/>
    <mergeCell ref="AL1:AW1"/>
    <mergeCell ref="AL3:AW3"/>
    <mergeCell ref="AL4:AW4"/>
    <mergeCell ref="AL5:AW5"/>
    <mergeCell ref="A7:AX7"/>
    <mergeCell ref="AW49:AX49"/>
    <mergeCell ref="AW48:AX48"/>
    <mergeCell ref="AO49:AQ49"/>
    <mergeCell ref="Z48:AE48"/>
    <mergeCell ref="Q46:V46"/>
    <mergeCell ref="AW44:AX44"/>
    <mergeCell ref="AR44:AV44"/>
    <mergeCell ref="AF44:AH44"/>
    <mergeCell ref="AF45:AH45"/>
    <mergeCell ref="AI45:AN45"/>
    <mergeCell ref="AR45:AV45"/>
    <mergeCell ref="AW42:AX42"/>
    <mergeCell ref="AF40:AH40"/>
    <mergeCell ref="AW37:AX37"/>
    <mergeCell ref="AO41:AQ41"/>
    <mergeCell ref="AO39:AQ39"/>
    <mergeCell ref="AR38:AV38"/>
  </mergeCells>
  <phoneticPr fontId="1"/>
  <pageMargins left="0.59055118110236227" right="0.59055118110236227" top="0.78740157480314965" bottom="0.78740157480314965" header="0.51181102362204722" footer="0.51181102362204722"/>
  <pageSetup paperSize="9" orientation="portrait" cellComments="asDisplayed" useFirstPageNumber="1" r:id="rId1"/>
  <headerFooter alignWithMargins="0">
    <oddFooter>&amp;C&amp;P</oddFooter>
  </headerFooter>
  <rowBreaks count="2" manualBreakCount="2">
    <brk id="30" max="49" man="1"/>
    <brk id="59" max="4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
  <sheetViews>
    <sheetView tabSelected="1" view="pageBreakPreview" zoomScaleNormal="100" zoomScaleSheetLayoutView="100" workbookViewId="0">
      <selection activeCell="AI50" sqref="AI50:AN50"/>
    </sheetView>
  </sheetViews>
  <sheetFormatPr defaultRowHeight="13.5" outlineLevelRow="1" x14ac:dyDescent="0.15"/>
  <cols>
    <col min="1" max="2" width="1.625" style="180" customWidth="1"/>
    <col min="3" max="4" width="2.125" style="180" customWidth="1"/>
    <col min="5" max="5" width="19.625" style="180" customWidth="1"/>
    <col min="6" max="6" width="2.125" style="180" customWidth="1"/>
    <col min="7" max="9" width="16.625" style="180" customWidth="1"/>
    <col min="10" max="10" width="12.75" style="180" bestFit="1" customWidth="1"/>
    <col min="11" max="11" width="1.625" style="180" customWidth="1"/>
    <col min="12" max="18" width="2.125" style="180" customWidth="1"/>
    <col min="19" max="16384" width="9" style="180"/>
  </cols>
  <sheetData>
    <row r="1" spans="2:27" ht="20.100000000000001" customHeight="1" x14ac:dyDescent="0.15">
      <c r="B1" s="422" t="s">
        <v>337</v>
      </c>
      <c r="C1" s="422"/>
      <c r="D1" s="423"/>
      <c r="E1" s="423"/>
      <c r="F1" s="423"/>
      <c r="G1" s="423"/>
      <c r="H1" s="423"/>
      <c r="I1" s="423"/>
      <c r="J1" s="423"/>
      <c r="K1" s="423"/>
      <c r="L1" s="322"/>
      <c r="M1" s="322"/>
      <c r="N1" s="322"/>
      <c r="O1" s="322"/>
      <c r="P1" s="322"/>
      <c r="Q1" s="322"/>
      <c r="R1" s="322"/>
      <c r="S1" s="322"/>
      <c r="T1" s="322"/>
      <c r="U1" s="322"/>
      <c r="V1" s="322"/>
      <c r="W1" s="322"/>
      <c r="X1" s="322"/>
      <c r="Y1" s="322"/>
      <c r="Z1" s="322"/>
      <c r="AA1" s="322"/>
    </row>
    <row r="2" spans="2:27" s="208" customFormat="1" ht="80.099999999999994" customHeight="1" x14ac:dyDescent="0.15">
      <c r="B2" s="430" t="s">
        <v>477</v>
      </c>
      <c r="C2" s="399"/>
      <c r="D2" s="376"/>
      <c r="E2" s="376"/>
      <c r="F2" s="376"/>
      <c r="G2" s="376"/>
      <c r="H2" s="376"/>
      <c r="I2" s="376"/>
      <c r="J2" s="376"/>
      <c r="K2" s="322"/>
      <c r="L2" s="322"/>
      <c r="M2" s="322"/>
      <c r="N2" s="322"/>
      <c r="O2" s="322"/>
      <c r="P2" s="322"/>
      <c r="Q2" s="322"/>
      <c r="R2" s="322"/>
      <c r="S2" s="322"/>
      <c r="T2" s="322"/>
      <c r="U2" s="322"/>
      <c r="V2" s="322"/>
      <c r="W2" s="322"/>
      <c r="X2" s="322"/>
      <c r="Y2" s="322"/>
      <c r="Z2" s="322"/>
      <c r="AA2" s="322"/>
    </row>
    <row r="3" spans="2:27" ht="20.100000000000001" customHeight="1" x14ac:dyDescent="0.15">
      <c r="C3" s="424" t="s">
        <v>346</v>
      </c>
      <c r="D3" s="425"/>
      <c r="E3" s="425"/>
      <c r="F3" s="425"/>
      <c r="G3" s="425"/>
      <c r="H3" s="425"/>
      <c r="I3" s="425"/>
      <c r="J3" s="425"/>
      <c r="K3" s="322"/>
      <c r="L3" s="322"/>
      <c r="M3" s="322"/>
      <c r="N3" s="322"/>
      <c r="O3" s="322"/>
      <c r="P3" s="322"/>
      <c r="Q3" s="322"/>
      <c r="R3" s="322"/>
      <c r="S3" s="322"/>
      <c r="T3" s="322"/>
      <c r="U3" s="322"/>
      <c r="V3" s="322"/>
      <c r="W3" s="322"/>
      <c r="X3" s="322"/>
      <c r="Y3" s="322"/>
      <c r="Z3" s="322"/>
      <c r="AA3" s="322"/>
    </row>
    <row r="4" spans="2:27" ht="20.100000000000001" customHeight="1" x14ac:dyDescent="0.15">
      <c r="C4" s="66"/>
      <c r="D4" s="322"/>
      <c r="E4" s="322"/>
      <c r="F4" s="322"/>
      <c r="G4" s="322"/>
      <c r="H4" s="426" t="s">
        <v>338</v>
      </c>
      <c r="I4" s="426"/>
      <c r="J4" s="426"/>
      <c r="K4" s="322"/>
      <c r="L4" s="322"/>
      <c r="M4" s="322"/>
      <c r="N4" s="322"/>
      <c r="O4" s="322"/>
      <c r="P4" s="322"/>
      <c r="Q4" s="322"/>
      <c r="R4" s="322"/>
      <c r="S4" s="322"/>
      <c r="T4" s="322"/>
      <c r="U4" s="322"/>
      <c r="V4" s="322"/>
      <c r="W4" s="322"/>
      <c r="X4" s="322"/>
      <c r="Y4" s="322"/>
      <c r="Z4" s="322"/>
      <c r="AA4" s="322"/>
    </row>
    <row r="5" spans="2:27" ht="39.950000000000003" customHeight="1" x14ac:dyDescent="0.15">
      <c r="C5" s="427"/>
      <c r="D5" s="427"/>
      <c r="E5" s="427"/>
      <c r="F5" s="427"/>
      <c r="G5" s="191" t="s">
        <v>394</v>
      </c>
      <c r="H5" s="191" t="s">
        <v>393</v>
      </c>
      <c r="I5" s="191" t="s">
        <v>323</v>
      </c>
      <c r="J5" s="192" t="s">
        <v>46</v>
      </c>
    </row>
    <row r="6" spans="2:27" ht="21.95" customHeight="1" x14ac:dyDescent="0.15">
      <c r="C6" s="393" t="s">
        <v>127</v>
      </c>
      <c r="D6" s="398"/>
      <c r="E6" s="398"/>
      <c r="F6" s="428"/>
      <c r="G6" s="225">
        <v>4693</v>
      </c>
      <c r="H6" s="225">
        <v>4491</v>
      </c>
      <c r="I6" s="225">
        <v>202</v>
      </c>
      <c r="J6" s="226">
        <v>4.4925897262206673</v>
      </c>
    </row>
    <row r="7" spans="2:27" ht="21.95" customHeight="1" x14ac:dyDescent="0.15">
      <c r="C7" s="189"/>
      <c r="D7" s="376" t="s">
        <v>70</v>
      </c>
      <c r="E7" s="376"/>
      <c r="F7" s="429"/>
      <c r="G7" s="227">
        <v>4664</v>
      </c>
      <c r="H7" s="227">
        <v>4481</v>
      </c>
      <c r="I7" s="227">
        <v>183</v>
      </c>
      <c r="J7" s="228">
        <v>4.0774369302549225</v>
      </c>
    </row>
    <row r="8" spans="2:27" ht="21.95" customHeight="1" x14ac:dyDescent="0.15">
      <c r="C8" s="421"/>
      <c r="D8" s="366"/>
      <c r="E8" s="182" t="s">
        <v>139</v>
      </c>
      <c r="F8" s="153"/>
      <c r="G8" s="223">
        <v>30</v>
      </c>
      <c r="H8" s="223">
        <v>33</v>
      </c>
      <c r="I8" s="223">
        <v>-3</v>
      </c>
      <c r="J8" s="229">
        <v>-9.355126571513015</v>
      </c>
    </row>
    <row r="9" spans="2:27" ht="21.95" customHeight="1" x14ac:dyDescent="0.15">
      <c r="C9" s="421"/>
      <c r="D9" s="366"/>
      <c r="E9" s="182" t="s">
        <v>140</v>
      </c>
      <c r="F9" s="153"/>
      <c r="G9" s="223">
        <v>4634</v>
      </c>
      <c r="H9" s="223">
        <v>4448</v>
      </c>
      <c r="I9" s="223">
        <v>186</v>
      </c>
      <c r="J9" s="229">
        <v>4.1779053844599616</v>
      </c>
    </row>
    <row r="10" spans="2:27" ht="21.95" customHeight="1" x14ac:dyDescent="0.15">
      <c r="C10" s="189"/>
      <c r="D10" s="376" t="s">
        <v>71</v>
      </c>
      <c r="E10" s="376"/>
      <c r="F10" s="153"/>
      <c r="G10" s="223">
        <v>16</v>
      </c>
      <c r="H10" s="223">
        <v>9</v>
      </c>
      <c r="I10" s="223">
        <v>7</v>
      </c>
      <c r="J10" s="298">
        <v>72.485301581357731</v>
      </c>
    </row>
    <row r="11" spans="2:27" ht="21.95" hidden="1" customHeight="1" outlineLevel="1" x14ac:dyDescent="0.15">
      <c r="C11" s="421"/>
      <c r="D11" s="366"/>
      <c r="E11" s="182" t="s">
        <v>135</v>
      </c>
      <c r="F11" s="153"/>
      <c r="G11" s="223">
        <v>0</v>
      </c>
      <c r="H11" s="223">
        <v>0</v>
      </c>
      <c r="I11" s="223">
        <v>0</v>
      </c>
      <c r="J11" s="229" t="s">
        <v>364</v>
      </c>
    </row>
    <row r="12" spans="2:27" ht="21.95" customHeight="1" collapsed="1" x14ac:dyDescent="0.15">
      <c r="C12" s="421"/>
      <c r="D12" s="366"/>
      <c r="E12" s="182" t="s">
        <v>142</v>
      </c>
      <c r="F12" s="153"/>
      <c r="G12" s="223">
        <v>6</v>
      </c>
      <c r="H12" s="223">
        <v>3</v>
      </c>
      <c r="I12" s="223">
        <v>2</v>
      </c>
      <c r="J12" s="229">
        <v>81.409438072741906</v>
      </c>
    </row>
    <row r="13" spans="2:27" ht="21.95" customHeight="1" x14ac:dyDescent="0.15">
      <c r="C13" s="421"/>
      <c r="D13" s="366"/>
      <c r="E13" s="182" t="s">
        <v>136</v>
      </c>
      <c r="F13" s="153"/>
      <c r="G13" s="223">
        <v>0</v>
      </c>
      <c r="H13" s="223">
        <v>2</v>
      </c>
      <c r="I13" s="223">
        <v>-1</v>
      </c>
      <c r="J13" s="229">
        <v>-84.097608237461202</v>
      </c>
    </row>
    <row r="14" spans="2:27" s="303" customFormat="1" ht="21.95" customHeight="1" collapsed="1" x14ac:dyDescent="0.15">
      <c r="C14" s="421"/>
      <c r="D14" s="366"/>
      <c r="E14" s="304" t="s">
        <v>141</v>
      </c>
      <c r="F14" s="305"/>
      <c r="G14" s="223">
        <v>10</v>
      </c>
      <c r="H14" s="223">
        <v>5</v>
      </c>
      <c r="I14" s="223">
        <v>6</v>
      </c>
      <c r="J14" s="229" t="s">
        <v>443</v>
      </c>
    </row>
    <row r="15" spans="2:27" ht="21.95" customHeight="1" x14ac:dyDescent="0.15">
      <c r="C15" s="189"/>
      <c r="D15" s="376" t="s">
        <v>81</v>
      </c>
      <c r="E15" s="376"/>
      <c r="F15" s="153"/>
      <c r="G15" s="230">
        <v>12</v>
      </c>
      <c r="H15" s="230">
        <v>0</v>
      </c>
      <c r="I15" s="230">
        <v>12</v>
      </c>
      <c r="J15" s="231" t="s">
        <v>444</v>
      </c>
    </row>
    <row r="16" spans="2:27" ht="21.95" customHeight="1" x14ac:dyDescent="0.15">
      <c r="C16" s="393" t="s">
        <v>128</v>
      </c>
      <c r="D16" s="398"/>
      <c r="E16" s="398"/>
      <c r="F16" s="428"/>
      <c r="G16" s="225">
        <v>3884</v>
      </c>
      <c r="H16" s="225">
        <v>3663</v>
      </c>
      <c r="I16" s="225">
        <v>221</v>
      </c>
      <c r="J16" s="226">
        <v>6.0276377289531853</v>
      </c>
    </row>
    <row r="17" spans="1:12" ht="21.95" customHeight="1" x14ac:dyDescent="0.15">
      <c r="C17" s="189"/>
      <c r="D17" s="376" t="s">
        <v>74</v>
      </c>
      <c r="E17" s="376"/>
      <c r="F17" s="429"/>
      <c r="G17" s="227">
        <v>3777</v>
      </c>
      <c r="H17" s="227">
        <v>3591</v>
      </c>
      <c r="I17" s="227">
        <v>185</v>
      </c>
      <c r="J17" s="228">
        <v>5.1635385608937296</v>
      </c>
    </row>
    <row r="18" spans="1:12" ht="21.95" customHeight="1" x14ac:dyDescent="0.15">
      <c r="C18" s="421"/>
      <c r="D18" s="366"/>
      <c r="E18" s="182" t="s">
        <v>47</v>
      </c>
      <c r="F18" s="153"/>
      <c r="G18" s="223">
        <v>200</v>
      </c>
      <c r="H18" s="223">
        <v>209</v>
      </c>
      <c r="I18" s="223">
        <v>-9</v>
      </c>
      <c r="J18" s="229">
        <v>-4.3794815204914368</v>
      </c>
    </row>
    <row r="19" spans="1:12" ht="21.95" customHeight="1" x14ac:dyDescent="0.15">
      <c r="C19" s="421"/>
      <c r="D19" s="366"/>
      <c r="E19" s="182" t="s">
        <v>48</v>
      </c>
      <c r="F19" s="153"/>
      <c r="G19" s="223">
        <v>3134</v>
      </c>
      <c r="H19" s="223">
        <v>2938</v>
      </c>
      <c r="I19" s="223">
        <v>196</v>
      </c>
      <c r="J19" s="229">
        <v>6.6795479820341104</v>
      </c>
    </row>
    <row r="20" spans="1:12" ht="21.95" customHeight="1" x14ac:dyDescent="0.15">
      <c r="C20" s="421"/>
      <c r="D20" s="366"/>
      <c r="E20" s="182" t="s">
        <v>91</v>
      </c>
      <c r="F20" s="153"/>
      <c r="G20" s="223">
        <v>443</v>
      </c>
      <c r="H20" s="223">
        <v>444</v>
      </c>
      <c r="I20" s="223">
        <v>-2</v>
      </c>
      <c r="J20" s="229">
        <v>-0.37229401878416263</v>
      </c>
    </row>
    <row r="21" spans="1:12" ht="21.95" customHeight="1" x14ac:dyDescent="0.15">
      <c r="C21" s="189"/>
      <c r="D21" s="376" t="s">
        <v>75</v>
      </c>
      <c r="E21" s="376"/>
      <c r="F21" s="429"/>
      <c r="G21" s="223">
        <v>57</v>
      </c>
      <c r="H21" s="223">
        <v>72</v>
      </c>
      <c r="I21" s="223">
        <v>-15</v>
      </c>
      <c r="J21" s="229">
        <v>-21.162742364784041</v>
      </c>
    </row>
    <row r="22" spans="1:12" ht="21.95" customHeight="1" x14ac:dyDescent="0.15">
      <c r="C22" s="421"/>
      <c r="D22" s="366"/>
      <c r="E22" s="182" t="s">
        <v>49</v>
      </c>
      <c r="F22" s="153"/>
      <c r="G22" s="223">
        <v>51</v>
      </c>
      <c r="H22" s="223">
        <v>62</v>
      </c>
      <c r="I22" s="223">
        <v>-10</v>
      </c>
      <c r="J22" s="229">
        <v>-16.568499172695713</v>
      </c>
    </row>
    <row r="23" spans="1:12" ht="21.95" customHeight="1" x14ac:dyDescent="0.15">
      <c r="C23" s="421"/>
      <c r="D23" s="366"/>
      <c r="E23" s="182" t="s">
        <v>50</v>
      </c>
      <c r="F23" s="153"/>
      <c r="G23" s="223">
        <v>5</v>
      </c>
      <c r="H23" s="223">
        <v>10</v>
      </c>
      <c r="I23" s="223">
        <v>-5</v>
      </c>
      <c r="J23" s="229">
        <v>-48.425682214320844</v>
      </c>
    </row>
    <row r="24" spans="1:12" ht="21.95" customHeight="1" x14ac:dyDescent="0.15">
      <c r="C24" s="177"/>
      <c r="D24" s="431" t="s">
        <v>77</v>
      </c>
      <c r="E24" s="431"/>
      <c r="F24" s="432"/>
      <c r="G24" s="230">
        <v>51</v>
      </c>
      <c r="H24" s="230">
        <v>0</v>
      </c>
      <c r="I24" s="230">
        <v>51</v>
      </c>
      <c r="J24" s="231" t="s">
        <v>444</v>
      </c>
    </row>
    <row r="25" spans="1:12" ht="21.95" customHeight="1" x14ac:dyDescent="0.15">
      <c r="A25" s="178"/>
      <c r="B25" s="179"/>
      <c r="C25" s="393" t="s">
        <v>466</v>
      </c>
      <c r="D25" s="398"/>
      <c r="E25" s="398"/>
      <c r="F25" s="428"/>
      <c r="G25" s="225">
        <v>808</v>
      </c>
      <c r="H25" s="225">
        <v>827</v>
      </c>
      <c r="I25" s="225">
        <v>-19</v>
      </c>
      <c r="J25" s="226">
        <v>-2.3044699613826127</v>
      </c>
    </row>
    <row r="26" spans="1:12" ht="21.95" customHeight="1" x14ac:dyDescent="0.15">
      <c r="A26" s="178"/>
      <c r="B26" s="179"/>
      <c r="C26" s="393" t="s">
        <v>147</v>
      </c>
      <c r="D26" s="398"/>
      <c r="E26" s="398"/>
      <c r="F26" s="428"/>
      <c r="G26" s="225">
        <v>887</v>
      </c>
      <c r="H26" s="225">
        <v>890</v>
      </c>
      <c r="I26" s="225">
        <v>-3</v>
      </c>
      <c r="J26" s="226">
        <v>-0.30544884020304885</v>
      </c>
    </row>
    <row r="27" spans="1:12" ht="21.95" customHeight="1" x14ac:dyDescent="0.15">
      <c r="A27" s="433"/>
      <c r="B27" s="193"/>
      <c r="C27" s="393" t="s">
        <v>68</v>
      </c>
      <c r="D27" s="398"/>
      <c r="E27" s="398"/>
      <c r="F27" s="428"/>
      <c r="G27" s="225">
        <v>847</v>
      </c>
      <c r="H27" s="225">
        <v>827</v>
      </c>
      <c r="I27" s="225">
        <v>19</v>
      </c>
      <c r="J27" s="226">
        <v>2.3389302276108745</v>
      </c>
    </row>
    <row r="28" spans="1:12" ht="35.1" customHeight="1" x14ac:dyDescent="0.15">
      <c r="A28" s="433"/>
      <c r="B28" s="193"/>
      <c r="C28" s="434" t="s">
        <v>339</v>
      </c>
      <c r="D28" s="434"/>
      <c r="E28" s="434"/>
      <c r="F28" s="434"/>
      <c r="G28" s="434"/>
      <c r="H28" s="434"/>
      <c r="I28" s="434"/>
      <c r="J28" s="434"/>
      <c r="K28" s="194"/>
    </row>
    <row r="29" spans="1:12" ht="30" customHeight="1" x14ac:dyDescent="0.15">
      <c r="A29" s="433"/>
      <c r="B29" s="193"/>
      <c r="C29" s="195"/>
      <c r="D29" s="195"/>
      <c r="E29" s="195"/>
      <c r="F29" s="195"/>
      <c r="G29" s="195"/>
      <c r="H29" s="195"/>
      <c r="I29" s="195"/>
      <c r="J29" s="195"/>
      <c r="K29" s="194"/>
    </row>
    <row r="30" spans="1:12" ht="20.100000000000001" customHeight="1" x14ac:dyDescent="0.15">
      <c r="A30" s="433"/>
      <c r="C30" s="435" t="s">
        <v>467</v>
      </c>
      <c r="D30" s="435"/>
      <c r="E30" s="435"/>
      <c r="F30" s="435"/>
      <c r="G30" s="435"/>
      <c r="H30" s="435"/>
      <c r="I30" s="435"/>
      <c r="J30" s="435"/>
      <c r="K30" s="196"/>
      <c r="L30" s="185"/>
    </row>
    <row r="31" spans="1:12" ht="20.100000000000001" customHeight="1" x14ac:dyDescent="0.15">
      <c r="A31" s="433"/>
      <c r="C31" s="435" t="s">
        <v>470</v>
      </c>
      <c r="D31" s="435"/>
      <c r="E31" s="435"/>
      <c r="F31" s="435"/>
      <c r="G31" s="435"/>
      <c r="H31" s="435"/>
      <c r="I31" s="435"/>
      <c r="J31" s="435"/>
      <c r="K31" s="196"/>
      <c r="L31" s="185"/>
    </row>
    <row r="32" spans="1:12" ht="20.100000000000001" customHeight="1" x14ac:dyDescent="0.15">
      <c r="A32" s="433"/>
      <c r="C32" s="435" t="s">
        <v>471</v>
      </c>
      <c r="D32" s="435"/>
      <c r="E32" s="435"/>
      <c r="F32" s="435"/>
      <c r="G32" s="435"/>
      <c r="H32" s="435"/>
      <c r="I32" s="435"/>
      <c r="J32" s="435"/>
      <c r="K32" s="196"/>
      <c r="L32" s="185"/>
    </row>
    <row r="33" spans="1:10" ht="17.100000000000001" customHeight="1" x14ac:dyDescent="0.15">
      <c r="A33" s="433"/>
      <c r="B33" s="193"/>
      <c r="D33" s="181"/>
      <c r="E33" s="181"/>
      <c r="F33" s="181"/>
      <c r="G33" s="190"/>
    </row>
    <row r="34" spans="1:10" ht="20.100000000000001" customHeight="1" x14ac:dyDescent="0.15">
      <c r="A34" s="193"/>
      <c r="B34" s="193"/>
      <c r="C34" s="425" t="s">
        <v>347</v>
      </c>
      <c r="D34" s="425"/>
      <c r="E34" s="425"/>
      <c r="F34" s="425"/>
      <c r="G34" s="425"/>
      <c r="H34" s="425"/>
      <c r="I34" s="425"/>
      <c r="J34" s="425"/>
    </row>
    <row r="35" spans="1:10" ht="20.100000000000001" customHeight="1" x14ac:dyDescent="0.15">
      <c r="A35" s="193"/>
      <c r="B35" s="193"/>
      <c r="C35" s="190"/>
      <c r="D35" s="181"/>
      <c r="E35" s="181"/>
      <c r="F35" s="181"/>
      <c r="G35" s="190"/>
      <c r="H35" s="436" t="s">
        <v>338</v>
      </c>
      <c r="I35" s="436"/>
      <c r="J35" s="436"/>
    </row>
    <row r="36" spans="1:10" ht="39.950000000000003" customHeight="1" x14ac:dyDescent="0.15">
      <c r="C36" s="427"/>
      <c r="D36" s="427"/>
      <c r="E36" s="427"/>
      <c r="F36" s="427"/>
      <c r="G36" s="191" t="s">
        <v>394</v>
      </c>
      <c r="H36" s="191" t="s">
        <v>393</v>
      </c>
      <c r="I36" s="191" t="s">
        <v>323</v>
      </c>
      <c r="J36" s="192" t="s">
        <v>46</v>
      </c>
    </row>
    <row r="37" spans="1:10" ht="21.95" customHeight="1" x14ac:dyDescent="0.15">
      <c r="C37" s="393" t="s">
        <v>127</v>
      </c>
      <c r="D37" s="398"/>
      <c r="E37" s="398"/>
      <c r="F37" s="428"/>
      <c r="G37" s="225">
        <v>11467</v>
      </c>
      <c r="H37" s="225">
        <v>41485</v>
      </c>
      <c r="I37" s="225">
        <v>-30018</v>
      </c>
      <c r="J37" s="226">
        <v>-72.359664408935913</v>
      </c>
    </row>
    <row r="38" spans="1:10" ht="21.95" customHeight="1" x14ac:dyDescent="0.15">
      <c r="C38" s="189"/>
      <c r="D38" s="376" t="s">
        <v>70</v>
      </c>
      <c r="E38" s="376"/>
      <c r="F38" s="429"/>
      <c r="G38" s="227">
        <v>11244</v>
      </c>
      <c r="H38" s="227">
        <v>41417</v>
      </c>
      <c r="I38" s="227">
        <v>-30174</v>
      </c>
      <c r="J38" s="228">
        <v>-72.853053206970401</v>
      </c>
    </row>
    <row r="39" spans="1:10" ht="21.95" customHeight="1" x14ac:dyDescent="0.15">
      <c r="C39" s="421"/>
      <c r="D39" s="366"/>
      <c r="E39" s="182" t="s">
        <v>72</v>
      </c>
      <c r="F39" s="153"/>
      <c r="G39" s="223">
        <v>5537</v>
      </c>
      <c r="H39" s="223">
        <v>36263</v>
      </c>
      <c r="I39" s="223">
        <v>-30726</v>
      </c>
      <c r="J39" s="229">
        <v>-84.731662322869781</v>
      </c>
    </row>
    <row r="40" spans="1:10" ht="21.95" customHeight="1" x14ac:dyDescent="0.15">
      <c r="C40" s="421"/>
      <c r="D40" s="366"/>
      <c r="E40" s="182" t="s">
        <v>73</v>
      </c>
      <c r="F40" s="153"/>
      <c r="G40" s="223">
        <v>4453</v>
      </c>
      <c r="H40" s="223">
        <v>4581</v>
      </c>
      <c r="I40" s="223">
        <v>-128</v>
      </c>
      <c r="J40" s="229">
        <v>-2.7855776975757749</v>
      </c>
    </row>
    <row r="41" spans="1:10" ht="21.95" customHeight="1" x14ac:dyDescent="0.15">
      <c r="C41" s="421"/>
      <c r="D41" s="366"/>
      <c r="E41" s="182" t="s">
        <v>138</v>
      </c>
      <c r="F41" s="153"/>
      <c r="G41" s="223">
        <v>1253</v>
      </c>
      <c r="H41" s="223">
        <v>573</v>
      </c>
      <c r="I41" s="223">
        <v>680</v>
      </c>
      <c r="J41" s="229" t="s">
        <v>443</v>
      </c>
    </row>
    <row r="42" spans="1:10" ht="21.95" customHeight="1" x14ac:dyDescent="0.15">
      <c r="C42" s="189"/>
      <c r="D42" s="376" t="s">
        <v>71</v>
      </c>
      <c r="E42" s="376"/>
      <c r="F42" s="153"/>
      <c r="G42" s="223">
        <v>223</v>
      </c>
      <c r="H42" s="223">
        <v>68</v>
      </c>
      <c r="I42" s="223">
        <v>155</v>
      </c>
      <c r="J42" s="229" t="s">
        <v>443</v>
      </c>
    </row>
    <row r="43" spans="1:10" ht="21.95" customHeight="1" x14ac:dyDescent="0.15">
      <c r="C43" s="421"/>
      <c r="D43" s="366"/>
      <c r="E43" s="197" t="s">
        <v>143</v>
      </c>
      <c r="F43" s="153"/>
      <c r="G43" s="223">
        <v>0</v>
      </c>
      <c r="H43" s="223">
        <v>0</v>
      </c>
      <c r="I43" s="223">
        <v>0</v>
      </c>
      <c r="J43" s="229">
        <v>99.241768545566018</v>
      </c>
    </row>
    <row r="44" spans="1:10" ht="21.95" customHeight="1" x14ac:dyDescent="0.15">
      <c r="C44" s="421"/>
      <c r="D44" s="366"/>
      <c r="E44" s="182" t="s">
        <v>142</v>
      </c>
      <c r="F44" s="153"/>
      <c r="G44" s="223">
        <v>0</v>
      </c>
      <c r="H44" s="223">
        <v>0</v>
      </c>
      <c r="I44" s="223">
        <v>0</v>
      </c>
      <c r="J44" s="229">
        <v>0</v>
      </c>
    </row>
    <row r="45" spans="1:10" s="294" customFormat="1" ht="21.95" customHeight="1" x14ac:dyDescent="0.15">
      <c r="C45" s="290"/>
      <c r="D45" s="295"/>
      <c r="E45" s="293" t="s">
        <v>136</v>
      </c>
      <c r="F45" s="296"/>
      <c r="G45" s="223">
        <v>135</v>
      </c>
      <c r="H45" s="223">
        <v>0</v>
      </c>
      <c r="I45" s="223">
        <v>135</v>
      </c>
      <c r="J45" s="229" t="s">
        <v>395</v>
      </c>
    </row>
    <row r="46" spans="1:10" ht="21.95" customHeight="1" x14ac:dyDescent="0.15">
      <c r="C46" s="421"/>
      <c r="D46" s="366"/>
      <c r="E46" s="182" t="s">
        <v>141</v>
      </c>
      <c r="F46" s="153"/>
      <c r="G46" s="223">
        <v>87</v>
      </c>
      <c r="H46" s="223">
        <v>67</v>
      </c>
      <c r="I46" s="223">
        <v>20</v>
      </c>
      <c r="J46" s="229">
        <v>30.24258379586378</v>
      </c>
    </row>
    <row r="47" spans="1:10" ht="21.95" hidden="1" customHeight="1" outlineLevel="1" x14ac:dyDescent="0.15">
      <c r="C47" s="421"/>
      <c r="D47" s="366"/>
      <c r="E47" s="182" t="s">
        <v>136</v>
      </c>
      <c r="F47" s="153"/>
      <c r="G47" s="223">
        <v>0</v>
      </c>
      <c r="H47" s="223">
        <v>0</v>
      </c>
      <c r="I47" s="223">
        <v>0</v>
      </c>
      <c r="J47" s="229" t="s">
        <v>364</v>
      </c>
    </row>
    <row r="48" spans="1:10" ht="21.95" customHeight="1" collapsed="1" x14ac:dyDescent="0.15">
      <c r="C48" s="189"/>
      <c r="D48" s="376" t="s">
        <v>81</v>
      </c>
      <c r="E48" s="376"/>
      <c r="F48" s="153"/>
      <c r="G48" s="230">
        <v>0</v>
      </c>
      <c r="H48" s="230">
        <v>0</v>
      </c>
      <c r="I48" s="230">
        <v>0</v>
      </c>
      <c r="J48" s="231" t="s">
        <v>460</v>
      </c>
    </row>
    <row r="49" spans="1:12" ht="21.95" customHeight="1" x14ac:dyDescent="0.15">
      <c r="C49" s="393" t="s">
        <v>128</v>
      </c>
      <c r="D49" s="398"/>
      <c r="E49" s="398"/>
      <c r="F49" s="428"/>
      <c r="G49" s="225">
        <v>12504</v>
      </c>
      <c r="H49" s="225">
        <v>21166</v>
      </c>
      <c r="I49" s="225">
        <v>-8662</v>
      </c>
      <c r="J49" s="226">
        <v>-40.924114209305799</v>
      </c>
    </row>
    <row r="50" spans="1:12" ht="21.95" customHeight="1" x14ac:dyDescent="0.15">
      <c r="C50" s="189"/>
      <c r="D50" s="376" t="s">
        <v>74</v>
      </c>
      <c r="E50" s="376"/>
      <c r="F50" s="429"/>
      <c r="G50" s="227">
        <v>10389</v>
      </c>
      <c r="H50" s="227">
        <v>19723</v>
      </c>
      <c r="I50" s="227">
        <v>-9334</v>
      </c>
      <c r="J50" s="228">
        <v>-47.323851337789606</v>
      </c>
    </row>
    <row r="51" spans="1:12" ht="21.95" customHeight="1" x14ac:dyDescent="0.15">
      <c r="C51" s="189"/>
      <c r="D51" s="181"/>
      <c r="E51" s="182" t="s">
        <v>76</v>
      </c>
      <c r="F51" s="153"/>
      <c r="G51" s="223">
        <v>7526</v>
      </c>
      <c r="H51" s="223">
        <v>8134</v>
      </c>
      <c r="I51" s="223">
        <v>-608</v>
      </c>
      <c r="J51" s="298">
        <v>-7.4781137410500076</v>
      </c>
    </row>
    <row r="52" spans="1:12" ht="21.95" customHeight="1" x14ac:dyDescent="0.15">
      <c r="C52" s="421"/>
      <c r="D52" s="366"/>
      <c r="E52" s="182" t="s">
        <v>80</v>
      </c>
      <c r="F52" s="153"/>
      <c r="G52" s="223">
        <v>1008</v>
      </c>
      <c r="H52" s="223">
        <v>1160</v>
      </c>
      <c r="I52" s="223">
        <v>-152</v>
      </c>
      <c r="J52" s="229">
        <v>-13.078094922358051</v>
      </c>
    </row>
    <row r="53" spans="1:12" ht="21.95" customHeight="1" x14ac:dyDescent="0.15">
      <c r="C53" s="421"/>
      <c r="D53" s="366"/>
      <c r="E53" s="182" t="s">
        <v>137</v>
      </c>
      <c r="F53" s="153"/>
      <c r="G53" s="223">
        <v>1856</v>
      </c>
      <c r="H53" s="223">
        <v>10429</v>
      </c>
      <c r="I53" s="223">
        <v>-8574</v>
      </c>
      <c r="J53" s="229">
        <v>-82.208547088186194</v>
      </c>
    </row>
    <row r="54" spans="1:12" ht="21.95" customHeight="1" x14ac:dyDescent="0.15">
      <c r="C54" s="189"/>
      <c r="D54" s="376" t="s">
        <v>75</v>
      </c>
      <c r="E54" s="376"/>
      <c r="F54" s="429"/>
      <c r="G54" s="223">
        <v>2115</v>
      </c>
      <c r="H54" s="223">
        <v>1443</v>
      </c>
      <c r="I54" s="223">
        <v>672</v>
      </c>
      <c r="J54" s="229">
        <v>46.539099826500745</v>
      </c>
    </row>
    <row r="55" spans="1:12" ht="21.95" customHeight="1" x14ac:dyDescent="0.15">
      <c r="C55" s="421"/>
      <c r="D55" s="366"/>
      <c r="E55" s="182" t="s">
        <v>49</v>
      </c>
      <c r="F55" s="153"/>
      <c r="G55" s="223">
        <v>362</v>
      </c>
      <c r="H55" s="223">
        <v>392</v>
      </c>
      <c r="I55" s="223">
        <v>-30</v>
      </c>
      <c r="J55" s="229">
        <v>-7.6207860352772911</v>
      </c>
    </row>
    <row r="56" spans="1:12" ht="21.95" customHeight="1" x14ac:dyDescent="0.15">
      <c r="C56" s="421"/>
      <c r="D56" s="366"/>
      <c r="E56" s="182" t="s">
        <v>50</v>
      </c>
      <c r="F56" s="153"/>
      <c r="G56" s="223">
        <v>1752</v>
      </c>
      <c r="H56" s="223">
        <v>1051</v>
      </c>
      <c r="I56" s="223">
        <v>702</v>
      </c>
      <c r="J56" s="229">
        <v>66.750009655964632</v>
      </c>
    </row>
    <row r="57" spans="1:12" ht="21.95" customHeight="1" x14ac:dyDescent="0.15">
      <c r="C57" s="177"/>
      <c r="D57" s="431" t="s">
        <v>77</v>
      </c>
      <c r="E57" s="431"/>
      <c r="F57" s="432"/>
      <c r="G57" s="230">
        <v>0</v>
      </c>
      <c r="H57" s="230">
        <v>0</v>
      </c>
      <c r="I57" s="230">
        <v>0</v>
      </c>
      <c r="J57" s="231" t="s">
        <v>460</v>
      </c>
    </row>
    <row r="58" spans="1:12" ht="21.95" customHeight="1" x14ac:dyDescent="0.15">
      <c r="A58" s="178"/>
      <c r="B58" s="179"/>
      <c r="C58" s="393" t="s">
        <v>466</v>
      </c>
      <c r="D58" s="398"/>
      <c r="E58" s="398"/>
      <c r="F58" s="428"/>
      <c r="G58" s="225">
        <v>-1038</v>
      </c>
      <c r="H58" s="225">
        <v>20319</v>
      </c>
      <c r="I58" s="225">
        <v>-21356</v>
      </c>
      <c r="J58" s="226" t="s">
        <v>445</v>
      </c>
    </row>
    <row r="59" spans="1:12" ht="21.95" customHeight="1" x14ac:dyDescent="0.15">
      <c r="A59" s="178"/>
      <c r="B59" s="179"/>
      <c r="C59" s="393" t="s">
        <v>147</v>
      </c>
      <c r="D59" s="398"/>
      <c r="E59" s="398"/>
      <c r="F59" s="428"/>
      <c r="G59" s="225">
        <v>854</v>
      </c>
      <c r="H59" s="225">
        <v>21694</v>
      </c>
      <c r="I59" s="225">
        <v>-20840</v>
      </c>
      <c r="J59" s="226">
        <v>-96.062558774566469</v>
      </c>
    </row>
    <row r="60" spans="1:12" ht="21.95" customHeight="1" x14ac:dyDescent="0.15">
      <c r="A60" s="193"/>
      <c r="B60" s="193"/>
      <c r="C60" s="393" t="s">
        <v>68</v>
      </c>
      <c r="D60" s="398"/>
      <c r="E60" s="398"/>
      <c r="F60" s="428"/>
      <c r="G60" s="225">
        <v>-1038</v>
      </c>
      <c r="H60" s="225">
        <v>20319</v>
      </c>
      <c r="I60" s="225">
        <v>-21356</v>
      </c>
      <c r="J60" s="226" t="s">
        <v>445</v>
      </c>
    </row>
    <row r="61" spans="1:12" ht="35.1" customHeight="1" x14ac:dyDescent="0.15">
      <c r="A61" s="193"/>
      <c r="B61" s="193"/>
      <c r="C61" s="434" t="s">
        <v>339</v>
      </c>
      <c r="D61" s="434"/>
      <c r="E61" s="434"/>
      <c r="F61" s="434"/>
      <c r="G61" s="434"/>
      <c r="H61" s="434"/>
      <c r="I61" s="434"/>
      <c r="J61" s="434"/>
      <c r="K61" s="194"/>
    </row>
    <row r="62" spans="1:12" ht="30" customHeight="1" x14ac:dyDescent="0.15">
      <c r="A62" s="193"/>
      <c r="B62" s="193"/>
      <c r="C62" s="195"/>
      <c r="D62" s="195"/>
      <c r="E62" s="195"/>
      <c r="F62" s="195"/>
      <c r="G62" s="195"/>
      <c r="H62" s="195"/>
      <c r="I62" s="195"/>
      <c r="J62" s="195"/>
      <c r="K62" s="194"/>
    </row>
    <row r="63" spans="1:12" ht="20.100000000000001" customHeight="1" x14ac:dyDescent="0.15">
      <c r="A63" s="193"/>
      <c r="C63" s="435" t="s">
        <v>468</v>
      </c>
      <c r="D63" s="435"/>
      <c r="E63" s="435"/>
      <c r="F63" s="435"/>
      <c r="G63" s="435"/>
      <c r="H63" s="435"/>
      <c r="I63" s="435"/>
      <c r="J63" s="435"/>
      <c r="K63" s="196"/>
      <c r="L63" s="185"/>
    </row>
    <row r="64" spans="1:12" ht="20.100000000000001" customHeight="1" x14ac:dyDescent="0.15">
      <c r="A64" s="193"/>
      <c r="C64" s="435" t="s">
        <v>472</v>
      </c>
      <c r="D64" s="435"/>
      <c r="E64" s="435"/>
      <c r="F64" s="435"/>
      <c r="G64" s="435"/>
      <c r="H64" s="435"/>
      <c r="I64" s="435"/>
      <c r="J64" s="435"/>
      <c r="K64" s="196"/>
      <c r="L64" s="185"/>
    </row>
    <row r="65" spans="1:12" ht="20.100000000000001" customHeight="1" x14ac:dyDescent="0.15">
      <c r="A65" s="193"/>
      <c r="C65" s="435" t="s">
        <v>473</v>
      </c>
      <c r="D65" s="435"/>
      <c r="E65" s="435"/>
      <c r="F65" s="435"/>
      <c r="G65" s="435"/>
      <c r="H65" s="435"/>
      <c r="I65" s="435"/>
      <c r="J65" s="435"/>
      <c r="K65" s="196"/>
      <c r="L65" s="185"/>
    </row>
    <row r="66" spans="1:12" ht="17.100000000000001" customHeight="1" x14ac:dyDescent="0.15">
      <c r="A66" s="193"/>
      <c r="B66" s="193"/>
      <c r="D66" s="181"/>
      <c r="E66" s="181"/>
      <c r="F66" s="181"/>
      <c r="G66" s="190"/>
    </row>
    <row r="67" spans="1:12" ht="20.100000000000001" customHeight="1" x14ac:dyDescent="0.15">
      <c r="C67" s="425" t="s">
        <v>365</v>
      </c>
      <c r="D67" s="425"/>
      <c r="E67" s="425"/>
      <c r="F67" s="425"/>
      <c r="G67" s="425"/>
      <c r="H67" s="425"/>
      <c r="I67" s="425"/>
      <c r="J67" s="425"/>
    </row>
    <row r="68" spans="1:12" ht="20.100000000000001" customHeight="1" x14ac:dyDescent="0.15">
      <c r="A68" s="181"/>
      <c r="B68" s="181"/>
      <c r="C68" s="190"/>
      <c r="D68" s="181"/>
      <c r="E68" s="181"/>
      <c r="F68" s="181"/>
      <c r="G68" s="181"/>
      <c r="H68" s="436" t="s">
        <v>338</v>
      </c>
      <c r="I68" s="436"/>
      <c r="J68" s="436"/>
      <c r="K68" s="181"/>
    </row>
    <row r="69" spans="1:12" ht="39.950000000000003" customHeight="1" x14ac:dyDescent="0.15">
      <c r="C69" s="437"/>
      <c r="D69" s="373"/>
      <c r="E69" s="373"/>
      <c r="F69" s="374"/>
      <c r="G69" s="192" t="s">
        <v>397</v>
      </c>
      <c r="H69" s="192" t="s">
        <v>396</v>
      </c>
      <c r="I69" s="191" t="s">
        <v>323</v>
      </c>
      <c r="J69" s="192" t="s">
        <v>46</v>
      </c>
    </row>
    <row r="70" spans="1:12" ht="21.95" customHeight="1" x14ac:dyDescent="0.15">
      <c r="C70" s="393" t="s">
        <v>57</v>
      </c>
      <c r="D70" s="398"/>
      <c r="E70" s="398"/>
      <c r="F70" s="428"/>
      <c r="G70" s="299">
        <v>13466</v>
      </c>
      <c r="H70" s="299">
        <v>43424</v>
      </c>
      <c r="I70" s="299">
        <v>-29958</v>
      </c>
      <c r="J70" s="300">
        <v>-68.989505524771104</v>
      </c>
    </row>
    <row r="71" spans="1:12" ht="21.95" customHeight="1" x14ac:dyDescent="0.15">
      <c r="C71" s="233"/>
      <c r="D71" s="393" t="s">
        <v>340</v>
      </c>
      <c r="E71" s="398"/>
      <c r="F71" s="188"/>
      <c r="G71" s="299">
        <v>4693</v>
      </c>
      <c r="H71" s="299">
        <v>4491</v>
      </c>
      <c r="I71" s="299">
        <v>202</v>
      </c>
      <c r="J71" s="300">
        <v>4.4925897262206673</v>
      </c>
    </row>
    <row r="72" spans="1:12" ht="21.95" customHeight="1" x14ac:dyDescent="0.15">
      <c r="C72" s="234"/>
      <c r="D72" s="393" t="s">
        <v>341</v>
      </c>
      <c r="E72" s="398"/>
      <c r="F72" s="188"/>
      <c r="G72" s="299">
        <v>11467</v>
      </c>
      <c r="H72" s="299">
        <v>41485</v>
      </c>
      <c r="I72" s="299">
        <v>-30018</v>
      </c>
      <c r="J72" s="300">
        <v>-72.359664408935913</v>
      </c>
    </row>
    <row r="73" spans="1:12" ht="21.95" customHeight="1" x14ac:dyDescent="0.15">
      <c r="C73" s="234"/>
      <c r="D73" s="393" t="s">
        <v>366</v>
      </c>
      <c r="E73" s="398"/>
      <c r="F73" s="188"/>
      <c r="G73" s="299">
        <v>-2693</v>
      </c>
      <c r="H73" s="299">
        <v>-2551</v>
      </c>
      <c r="I73" s="299">
        <v>-142</v>
      </c>
      <c r="J73" s="300">
        <v>5.5540299888596447</v>
      </c>
    </row>
    <row r="74" spans="1:12" ht="21.95" customHeight="1" x14ac:dyDescent="0.15">
      <c r="C74" s="234"/>
      <c r="D74" s="233"/>
      <c r="E74" s="183" t="s">
        <v>168</v>
      </c>
      <c r="F74" s="188"/>
      <c r="G74" s="299">
        <v>-2641</v>
      </c>
      <c r="H74" s="299">
        <v>-2530</v>
      </c>
      <c r="I74" s="299">
        <v>-111</v>
      </c>
      <c r="J74" s="300">
        <v>4.3914041013681242</v>
      </c>
    </row>
    <row r="75" spans="1:12" ht="21.95" customHeight="1" x14ac:dyDescent="0.15">
      <c r="C75" s="234"/>
      <c r="D75" s="234"/>
      <c r="E75" s="183" t="s">
        <v>281</v>
      </c>
      <c r="F75" s="188"/>
      <c r="G75" s="299">
        <v>-52</v>
      </c>
      <c r="H75" s="299">
        <v>-21</v>
      </c>
      <c r="I75" s="299">
        <v>-31</v>
      </c>
      <c r="J75" s="300" t="s">
        <v>445</v>
      </c>
    </row>
    <row r="76" spans="1:12" ht="21.95" customHeight="1" x14ac:dyDescent="0.15">
      <c r="C76" s="232"/>
      <c r="D76" s="232"/>
      <c r="E76" s="183" t="s">
        <v>179</v>
      </c>
      <c r="F76" s="188"/>
      <c r="G76" s="299">
        <v>0</v>
      </c>
      <c r="H76" s="299">
        <v>0</v>
      </c>
      <c r="I76" s="299">
        <v>0</v>
      </c>
      <c r="J76" s="300" t="s">
        <v>364</v>
      </c>
    </row>
    <row r="77" spans="1:12" ht="21.95" customHeight="1" x14ac:dyDescent="0.15">
      <c r="C77" s="393" t="s">
        <v>58</v>
      </c>
      <c r="D77" s="398"/>
      <c r="E77" s="398"/>
      <c r="F77" s="428"/>
      <c r="G77" s="299">
        <v>14309</v>
      </c>
      <c r="H77" s="299">
        <v>22622</v>
      </c>
      <c r="I77" s="299">
        <v>-8313</v>
      </c>
      <c r="J77" s="300">
        <v>-36.747679200570381</v>
      </c>
    </row>
    <row r="78" spans="1:12" ht="21.95" customHeight="1" x14ac:dyDescent="0.15">
      <c r="C78" s="233"/>
      <c r="D78" s="398" t="s">
        <v>342</v>
      </c>
      <c r="E78" s="398"/>
      <c r="F78" s="188"/>
      <c r="G78" s="299">
        <v>3884</v>
      </c>
      <c r="H78" s="299">
        <v>3663</v>
      </c>
      <c r="I78" s="299">
        <v>221</v>
      </c>
      <c r="J78" s="300">
        <v>6.0276377289531853</v>
      </c>
    </row>
    <row r="79" spans="1:12" ht="21.95" customHeight="1" x14ac:dyDescent="0.15">
      <c r="C79" s="234"/>
      <c r="D79" s="398" t="s">
        <v>343</v>
      </c>
      <c r="E79" s="398"/>
      <c r="F79" s="188"/>
      <c r="G79" s="299">
        <v>12504</v>
      </c>
      <c r="H79" s="299">
        <v>21166</v>
      </c>
      <c r="I79" s="299">
        <v>-8662</v>
      </c>
      <c r="J79" s="300">
        <v>-40.924114209305799</v>
      </c>
    </row>
    <row r="80" spans="1:12" ht="21.95" customHeight="1" x14ac:dyDescent="0.15">
      <c r="C80" s="234"/>
      <c r="D80" s="398" t="s">
        <v>366</v>
      </c>
      <c r="E80" s="398"/>
      <c r="F80" s="188"/>
      <c r="G80" s="299">
        <v>-2079</v>
      </c>
      <c r="H80" s="299">
        <v>-2207</v>
      </c>
      <c r="I80" s="299">
        <v>128</v>
      </c>
      <c r="J80" s="300">
        <v>-5.8040019514763399</v>
      </c>
    </row>
    <row r="81" spans="1:12" ht="21.95" customHeight="1" x14ac:dyDescent="0.15">
      <c r="C81" s="234"/>
      <c r="D81" s="233"/>
      <c r="E81" s="184" t="s">
        <v>186</v>
      </c>
      <c r="F81" s="187"/>
      <c r="G81" s="299">
        <v>-2079</v>
      </c>
      <c r="H81" s="299">
        <v>-2207</v>
      </c>
      <c r="I81" s="299">
        <v>128</v>
      </c>
      <c r="J81" s="300">
        <v>-5.8040019514763399</v>
      </c>
    </row>
    <row r="82" spans="1:12" ht="21.95" customHeight="1" x14ac:dyDescent="0.15">
      <c r="C82" s="234"/>
      <c r="D82" s="234"/>
      <c r="E82" s="184" t="s">
        <v>283</v>
      </c>
      <c r="F82" s="187"/>
      <c r="G82" s="299">
        <v>0</v>
      </c>
      <c r="H82" s="299">
        <v>0</v>
      </c>
      <c r="I82" s="299">
        <v>0</v>
      </c>
      <c r="J82" s="300" t="s">
        <v>364</v>
      </c>
    </row>
    <row r="83" spans="1:12" ht="21.95" customHeight="1" thickBot="1" x14ac:dyDescent="0.2">
      <c r="C83" s="235"/>
      <c r="D83" s="235"/>
      <c r="E83" s="182" t="s">
        <v>199</v>
      </c>
      <c r="F83" s="186"/>
      <c r="G83" s="301">
        <v>0</v>
      </c>
      <c r="H83" s="301">
        <v>0</v>
      </c>
      <c r="I83" s="301">
        <v>0</v>
      </c>
      <c r="J83" s="300" t="s">
        <v>364</v>
      </c>
    </row>
    <row r="84" spans="1:12" ht="21.95" customHeight="1" thickTop="1" thickBot="1" x14ac:dyDescent="0.2">
      <c r="C84" s="441" t="s">
        <v>469</v>
      </c>
      <c r="D84" s="441"/>
      <c r="E84" s="441"/>
      <c r="F84" s="441"/>
      <c r="G84" s="302">
        <v>-843</v>
      </c>
      <c r="H84" s="302">
        <v>20802</v>
      </c>
      <c r="I84" s="302">
        <v>-21645</v>
      </c>
      <c r="J84" s="442"/>
    </row>
    <row r="85" spans="1:12" ht="21.95" customHeight="1" thickTop="1" thickBot="1" x14ac:dyDescent="0.2">
      <c r="C85" s="441" t="s">
        <v>147</v>
      </c>
      <c r="D85" s="441"/>
      <c r="E85" s="441"/>
      <c r="F85" s="441"/>
      <c r="G85" s="302">
        <v>1179</v>
      </c>
      <c r="H85" s="302">
        <v>22261</v>
      </c>
      <c r="I85" s="302">
        <v>-21082</v>
      </c>
      <c r="J85" s="443"/>
    </row>
    <row r="86" spans="1:12" ht="21.95" customHeight="1" thickTop="1" thickBot="1" x14ac:dyDescent="0.2">
      <c r="C86" s="441" t="s">
        <v>68</v>
      </c>
      <c r="D86" s="441"/>
      <c r="E86" s="441"/>
      <c r="F86" s="441"/>
      <c r="G86" s="302">
        <v>-805</v>
      </c>
      <c r="H86" s="302">
        <v>20802</v>
      </c>
      <c r="I86" s="302">
        <v>-21607</v>
      </c>
      <c r="J86" s="443"/>
    </row>
    <row r="87" spans="1:12" ht="21.95" customHeight="1" thickTop="1" thickBot="1" x14ac:dyDescent="0.2">
      <c r="C87" s="441" t="s">
        <v>144</v>
      </c>
      <c r="D87" s="441"/>
      <c r="E87" s="441"/>
      <c r="F87" s="441"/>
      <c r="G87" s="302">
        <v>121421</v>
      </c>
      <c r="H87" s="302">
        <v>120578</v>
      </c>
      <c r="I87" s="302">
        <v>843</v>
      </c>
      <c r="J87" s="443"/>
    </row>
    <row r="88" spans="1:12" ht="21.95" customHeight="1" thickTop="1" thickBot="1" x14ac:dyDescent="0.2">
      <c r="C88" s="441" t="s">
        <v>82</v>
      </c>
      <c r="D88" s="441"/>
      <c r="E88" s="441"/>
      <c r="F88" s="441"/>
      <c r="G88" s="302">
        <v>54405</v>
      </c>
      <c r="H88" s="302">
        <v>51864</v>
      </c>
      <c r="I88" s="302">
        <v>2541</v>
      </c>
      <c r="J88" s="444"/>
    </row>
    <row r="89" spans="1:12" ht="21.95" customHeight="1" thickTop="1" x14ac:dyDescent="0.15">
      <c r="C89" s="438" t="s">
        <v>83</v>
      </c>
      <c r="D89" s="438"/>
      <c r="E89" s="438"/>
      <c r="F89" s="438"/>
      <c r="G89" s="198" t="s">
        <v>345</v>
      </c>
      <c r="H89" s="198" t="s">
        <v>345</v>
      </c>
      <c r="I89" s="439"/>
      <c r="J89" s="440"/>
    </row>
    <row r="90" spans="1:12" ht="35.1" customHeight="1" x14ac:dyDescent="0.15">
      <c r="A90" s="193"/>
      <c r="B90" s="193"/>
      <c r="C90" s="434" t="s">
        <v>339</v>
      </c>
      <c r="D90" s="434"/>
      <c r="E90" s="434"/>
      <c r="F90" s="434"/>
      <c r="G90" s="434"/>
      <c r="H90" s="434"/>
      <c r="I90" s="434"/>
      <c r="J90" s="434"/>
      <c r="K90" s="194"/>
    </row>
    <row r="91" spans="1:12" ht="30" customHeight="1" x14ac:dyDescent="0.15">
      <c r="A91" s="193"/>
      <c r="B91" s="193"/>
      <c r="C91" s="195"/>
      <c r="D91" s="195"/>
      <c r="E91" s="195"/>
      <c r="F91" s="195"/>
      <c r="G91" s="195"/>
      <c r="H91" s="195"/>
      <c r="I91" s="195"/>
      <c r="J91" s="195"/>
      <c r="K91" s="194"/>
    </row>
    <row r="92" spans="1:12" ht="20.100000000000001" customHeight="1" x14ac:dyDescent="0.15">
      <c r="A92" s="193"/>
      <c r="C92" s="435" t="s">
        <v>344</v>
      </c>
      <c r="D92" s="435"/>
      <c r="E92" s="435"/>
      <c r="F92" s="435"/>
      <c r="G92" s="435"/>
      <c r="H92" s="435"/>
      <c r="I92" s="435"/>
      <c r="J92" s="435"/>
      <c r="K92" s="196"/>
      <c r="L92" s="185"/>
    </row>
    <row r="93" spans="1:12" ht="20.100000000000001" customHeight="1" x14ac:dyDescent="0.15">
      <c r="A93" s="193"/>
      <c r="C93" s="435" t="s">
        <v>398</v>
      </c>
      <c r="D93" s="435"/>
      <c r="E93" s="435"/>
      <c r="F93" s="435"/>
      <c r="G93" s="435"/>
      <c r="H93" s="435"/>
      <c r="I93" s="435"/>
      <c r="J93" s="435"/>
      <c r="K93" s="196"/>
      <c r="L93" s="185"/>
    </row>
    <row r="94" spans="1:12" ht="20.100000000000001" customHeight="1" x14ac:dyDescent="0.15">
      <c r="A94" s="193"/>
      <c r="C94" s="435" t="s">
        <v>399</v>
      </c>
      <c r="D94" s="435"/>
      <c r="E94" s="435"/>
      <c r="F94" s="435"/>
      <c r="G94" s="435"/>
      <c r="H94" s="435"/>
      <c r="I94" s="435"/>
      <c r="J94" s="435"/>
      <c r="K94" s="196"/>
      <c r="L94" s="185"/>
    </row>
    <row r="95" spans="1:12" ht="20.100000000000001" customHeight="1" x14ac:dyDescent="0.15">
      <c r="A95" s="193"/>
      <c r="C95" s="435" t="s">
        <v>474</v>
      </c>
      <c r="D95" s="435"/>
      <c r="E95" s="435"/>
      <c r="F95" s="435"/>
      <c r="G95" s="435"/>
      <c r="H95" s="435"/>
      <c r="I95" s="435"/>
      <c r="J95" s="435"/>
      <c r="K95" s="196"/>
      <c r="L95" s="185"/>
    </row>
    <row r="96" spans="1:12" ht="20.100000000000001" customHeight="1" x14ac:dyDescent="0.15">
      <c r="A96" s="193"/>
      <c r="C96" s="435" t="s">
        <v>475</v>
      </c>
      <c r="D96" s="435"/>
      <c r="E96" s="435"/>
      <c r="F96" s="435"/>
      <c r="G96" s="435"/>
      <c r="H96" s="435"/>
      <c r="I96" s="435"/>
      <c r="J96" s="435"/>
      <c r="K96" s="196"/>
      <c r="L96" s="185"/>
    </row>
  </sheetData>
  <mergeCells count="86">
    <mergeCell ref="C89:F89"/>
    <mergeCell ref="I89:J89"/>
    <mergeCell ref="D73:E73"/>
    <mergeCell ref="C77:F77"/>
    <mergeCell ref="D78:E78"/>
    <mergeCell ref="D79:E79"/>
    <mergeCell ref="D80:E80"/>
    <mergeCell ref="C84:F84"/>
    <mergeCell ref="J84:J88"/>
    <mergeCell ref="C85:F85"/>
    <mergeCell ref="C86:F86"/>
    <mergeCell ref="C87:F87"/>
    <mergeCell ref="C88:F88"/>
    <mergeCell ref="C96:J96"/>
    <mergeCell ref="C90:J90"/>
    <mergeCell ref="C92:J92"/>
    <mergeCell ref="C93:J93"/>
    <mergeCell ref="C94:J94"/>
    <mergeCell ref="C95:J95"/>
    <mergeCell ref="D72:E72"/>
    <mergeCell ref="C59:F59"/>
    <mergeCell ref="C60:F60"/>
    <mergeCell ref="C61:J61"/>
    <mergeCell ref="C63:J63"/>
    <mergeCell ref="C64:J64"/>
    <mergeCell ref="C65:J65"/>
    <mergeCell ref="C67:J67"/>
    <mergeCell ref="H68:J68"/>
    <mergeCell ref="C69:F69"/>
    <mergeCell ref="C70:F70"/>
    <mergeCell ref="D71:E71"/>
    <mergeCell ref="C58:F58"/>
    <mergeCell ref="C47:D47"/>
    <mergeCell ref="D48:E48"/>
    <mergeCell ref="C49:F49"/>
    <mergeCell ref="D50:F50"/>
    <mergeCell ref="C52:D52"/>
    <mergeCell ref="C53:D53"/>
    <mergeCell ref="D54:F54"/>
    <mergeCell ref="C55:D55"/>
    <mergeCell ref="C56:D56"/>
    <mergeCell ref="D57:F57"/>
    <mergeCell ref="C46:D46"/>
    <mergeCell ref="C34:J34"/>
    <mergeCell ref="H35:J35"/>
    <mergeCell ref="C36:F36"/>
    <mergeCell ref="C37:F37"/>
    <mergeCell ref="D38:F38"/>
    <mergeCell ref="C39:D39"/>
    <mergeCell ref="C40:D40"/>
    <mergeCell ref="C41:D41"/>
    <mergeCell ref="D42:E42"/>
    <mergeCell ref="C43:D43"/>
    <mergeCell ref="C44:D44"/>
    <mergeCell ref="C26:F26"/>
    <mergeCell ref="A27:A33"/>
    <mergeCell ref="C27:F27"/>
    <mergeCell ref="C28:J28"/>
    <mergeCell ref="C30:J30"/>
    <mergeCell ref="C31:J31"/>
    <mergeCell ref="C32:J32"/>
    <mergeCell ref="C25:F25"/>
    <mergeCell ref="C13:D13"/>
    <mergeCell ref="D15:E15"/>
    <mergeCell ref="C16:F16"/>
    <mergeCell ref="D17:F17"/>
    <mergeCell ref="C18:D18"/>
    <mergeCell ref="C19:D19"/>
    <mergeCell ref="C20:D20"/>
    <mergeCell ref="D21:F21"/>
    <mergeCell ref="C22:D22"/>
    <mergeCell ref="C23:D23"/>
    <mergeCell ref="D24:F24"/>
    <mergeCell ref="C14:D14"/>
    <mergeCell ref="C12:D12"/>
    <mergeCell ref="B1:K1"/>
    <mergeCell ref="C3:J3"/>
    <mergeCell ref="H4:J4"/>
    <mergeCell ref="C5:F5"/>
    <mergeCell ref="C6:F6"/>
    <mergeCell ref="D7:F7"/>
    <mergeCell ref="C8:D8"/>
    <mergeCell ref="C9:D9"/>
    <mergeCell ref="D10:E10"/>
    <mergeCell ref="C11:D11"/>
    <mergeCell ref="B2:J2"/>
  </mergeCells>
  <phoneticPr fontId="1"/>
  <printOptions horizontalCentered="1"/>
  <pageMargins left="0.59055118110236227" right="0.59055118110236227" top="0.78740157480314965" bottom="0.78740157480314965" header="0.51181102362204722" footer="0.51181102362204722"/>
  <pageSetup paperSize="9" firstPageNumber="4" fitToWidth="0" fitToHeight="0" orientation="portrait" cellComments="asDisplayed" useFirstPageNumber="1" r:id="rId1"/>
  <headerFooter alignWithMargins="0">
    <oddFooter>&amp;C&amp;P</oddFooter>
  </headerFooter>
  <rowBreaks count="2" manualBreakCount="2">
    <brk id="33" max="9" man="1"/>
    <brk id="6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34"/>
  <sheetViews>
    <sheetView tabSelected="1" view="pageBreakPreview" zoomScale="80" zoomScaleNormal="100" zoomScaleSheetLayoutView="80" workbookViewId="0">
      <selection activeCell="AI50" sqref="AI50:AN50"/>
    </sheetView>
  </sheetViews>
  <sheetFormatPr defaultRowHeight="13.5" x14ac:dyDescent="0.15"/>
  <cols>
    <col min="1" max="4" width="1.625" style="199" customWidth="1"/>
    <col min="5" max="5" width="1.375" style="199" customWidth="1"/>
    <col min="6" max="12" width="1.625" style="199" customWidth="1"/>
    <col min="13" max="14" width="2.125" style="199" customWidth="1"/>
    <col min="15" max="15" width="2.5" style="199" customWidth="1"/>
    <col min="16" max="16" width="2.125" style="199" customWidth="1"/>
    <col min="17" max="22" width="1.625" style="199" customWidth="1"/>
    <col min="23" max="25" width="2.125" style="199" customWidth="1"/>
    <col min="26" max="31" width="1.625" style="199" customWidth="1"/>
    <col min="32" max="34" width="2.125" style="199" customWidth="1"/>
    <col min="35" max="35" width="2.625" style="199" customWidth="1"/>
    <col min="36" max="40" width="1.625" style="199" customWidth="1"/>
    <col min="41" max="49" width="2.125" style="199" customWidth="1"/>
    <col min="50" max="50" width="1.375" style="199" customWidth="1"/>
    <col min="51" max="51" width="2.375" style="199" customWidth="1"/>
    <col min="52" max="69" width="2.125" style="199" customWidth="1"/>
    <col min="70" max="16384" width="9" style="199"/>
  </cols>
  <sheetData>
    <row r="1" spans="2:50" s="200" customFormat="1" ht="24" customHeight="1" x14ac:dyDescent="0.15">
      <c r="B1" s="378" t="s">
        <v>94</v>
      </c>
      <c r="C1" s="378"/>
      <c r="D1" s="375" t="s">
        <v>51</v>
      </c>
      <c r="E1" s="375"/>
      <c r="F1" s="375"/>
      <c r="G1" s="375"/>
      <c r="H1" s="375"/>
      <c r="I1" s="375"/>
      <c r="J1" s="375"/>
      <c r="K1" s="375"/>
      <c r="L1" s="375"/>
      <c r="M1" s="375"/>
      <c r="N1" s="375"/>
      <c r="O1" s="323"/>
      <c r="P1" s="323"/>
      <c r="Q1" s="323"/>
      <c r="R1" s="323"/>
      <c r="S1" s="323"/>
      <c r="T1" s="323"/>
      <c r="U1" s="323"/>
      <c r="V1" s="323"/>
      <c r="W1" s="323"/>
      <c r="X1" s="323"/>
      <c r="Y1" s="323"/>
      <c r="Z1" s="323"/>
      <c r="AA1" s="323"/>
    </row>
    <row r="2" spans="2:50" x14ac:dyDescent="0.15">
      <c r="D2" s="322"/>
      <c r="E2" s="322"/>
      <c r="F2" s="322"/>
      <c r="G2" s="322"/>
      <c r="H2" s="322"/>
      <c r="I2" s="322"/>
      <c r="J2" s="322"/>
      <c r="K2" s="322"/>
      <c r="L2" s="322"/>
      <c r="M2" s="322"/>
      <c r="N2" s="322"/>
      <c r="O2" s="322"/>
      <c r="P2" s="322"/>
      <c r="Q2" s="322"/>
      <c r="R2" s="322"/>
      <c r="S2" s="322"/>
      <c r="T2" s="322"/>
      <c r="U2" s="322"/>
      <c r="V2" s="322"/>
      <c r="W2" s="322"/>
      <c r="X2" s="322"/>
      <c r="Y2" s="322"/>
      <c r="Z2" s="322"/>
      <c r="AA2" s="322"/>
    </row>
    <row r="3" spans="2:50" ht="24" customHeight="1" x14ac:dyDescent="0.15">
      <c r="D3" s="322"/>
      <c r="E3" s="322" t="s">
        <v>52</v>
      </c>
      <c r="F3" s="322"/>
      <c r="G3" s="322"/>
      <c r="H3" s="322"/>
      <c r="I3" s="322"/>
      <c r="J3" s="322"/>
      <c r="K3" s="322"/>
      <c r="L3" s="322"/>
      <c r="M3" s="322"/>
      <c r="N3" s="322"/>
      <c r="O3" s="322"/>
      <c r="P3" s="322"/>
      <c r="Q3" s="322"/>
      <c r="R3" s="322"/>
      <c r="S3" s="322"/>
      <c r="T3" s="322"/>
      <c r="U3" s="322"/>
      <c r="V3" s="322"/>
      <c r="W3" s="322"/>
      <c r="X3" s="322"/>
      <c r="Y3" s="322"/>
      <c r="Z3" s="322"/>
      <c r="AA3" s="322"/>
      <c r="AO3" s="446" t="s">
        <v>400</v>
      </c>
      <c r="AP3" s="446"/>
      <c r="AQ3" s="446"/>
      <c r="AR3" s="446"/>
      <c r="AS3" s="446"/>
      <c r="AT3" s="446"/>
      <c r="AU3" s="446"/>
      <c r="AV3" s="446"/>
      <c r="AW3" s="446"/>
    </row>
    <row r="4" spans="2:50" ht="12.75" customHeight="1" x14ac:dyDescent="0.15">
      <c r="D4" s="322"/>
      <c r="E4" s="322"/>
      <c r="F4" s="322"/>
      <c r="G4" s="322"/>
      <c r="H4" s="322"/>
      <c r="I4" s="322"/>
      <c r="J4" s="322"/>
      <c r="K4" s="322"/>
      <c r="L4" s="322"/>
      <c r="M4" s="322"/>
      <c r="N4" s="322"/>
      <c r="O4" s="322"/>
      <c r="P4" s="322"/>
      <c r="Q4" s="322"/>
      <c r="R4" s="322"/>
      <c r="S4" s="322"/>
      <c r="T4" s="322"/>
      <c r="U4" s="322"/>
      <c r="V4" s="322"/>
      <c r="W4" s="322"/>
      <c r="X4" s="322"/>
      <c r="Y4" s="322"/>
      <c r="Z4" s="322"/>
      <c r="AA4" s="322"/>
    </row>
    <row r="5" spans="2:50" ht="24" customHeight="1" x14ac:dyDescent="0.15">
      <c r="G5" s="343" t="s">
        <v>87</v>
      </c>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row>
    <row r="6" spans="2:50" ht="24" customHeight="1" x14ac:dyDescent="0.15">
      <c r="G6" s="399" t="s">
        <v>92</v>
      </c>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row>
    <row r="7" spans="2:50" s="238" customFormat="1" ht="12.75" customHeight="1" x14ac:dyDescent="0.15"/>
    <row r="8" spans="2:50" ht="27" customHeight="1" x14ac:dyDescent="0.15">
      <c r="H8" s="199" t="s">
        <v>86</v>
      </c>
      <c r="J8" s="445" t="s">
        <v>369</v>
      </c>
      <c r="K8" s="445"/>
      <c r="L8" s="445"/>
      <c r="M8" s="445"/>
      <c r="N8" s="445"/>
      <c r="O8" s="445"/>
      <c r="P8" s="445"/>
      <c r="Q8" s="445"/>
      <c r="R8" s="445"/>
      <c r="S8" s="445"/>
      <c r="T8" s="445"/>
      <c r="U8" s="445"/>
      <c r="V8" s="445"/>
      <c r="W8" s="445"/>
      <c r="X8" s="445"/>
      <c r="Y8" s="445"/>
      <c r="Z8" s="238"/>
      <c r="AA8" s="238"/>
      <c r="AB8" s="238"/>
      <c r="AC8" s="238"/>
      <c r="AD8" s="238"/>
      <c r="AE8" s="238"/>
      <c r="AF8" s="282" t="s">
        <v>375</v>
      </c>
      <c r="AG8" s="238"/>
      <c r="AH8" s="238"/>
      <c r="AI8" s="238"/>
      <c r="AJ8" s="238"/>
      <c r="AK8" s="238"/>
      <c r="AL8" s="238"/>
      <c r="AM8" s="238"/>
      <c r="AN8" s="238"/>
      <c r="AO8" s="238"/>
      <c r="AP8" s="238"/>
      <c r="AQ8" s="238"/>
      <c r="AR8" s="238"/>
      <c r="AS8" s="238"/>
      <c r="AT8" s="238"/>
      <c r="AU8" s="238"/>
      <c r="AV8" s="238"/>
    </row>
    <row r="9" spans="2:50" s="218" customFormat="1" ht="27" customHeight="1" x14ac:dyDescent="0.15">
      <c r="H9" s="218" t="s">
        <v>358</v>
      </c>
      <c r="J9" s="445" t="s">
        <v>401</v>
      </c>
      <c r="K9" s="445"/>
      <c r="L9" s="445"/>
      <c r="M9" s="445"/>
      <c r="N9" s="445"/>
      <c r="O9" s="445"/>
      <c r="P9" s="445"/>
      <c r="Q9" s="445"/>
      <c r="R9" s="445"/>
      <c r="S9" s="445"/>
      <c r="T9" s="445"/>
      <c r="U9" s="445"/>
      <c r="V9" s="445"/>
      <c r="W9" s="445"/>
      <c r="X9" s="445"/>
      <c r="Y9" s="445"/>
      <c r="Z9" s="238"/>
      <c r="AA9" s="238"/>
      <c r="AB9" s="238"/>
      <c r="AC9" s="238"/>
      <c r="AD9" s="238"/>
      <c r="AE9" s="238"/>
      <c r="AF9" s="282" t="s">
        <v>402</v>
      </c>
      <c r="AG9" s="238"/>
      <c r="AH9" s="238"/>
      <c r="AI9" s="238"/>
      <c r="AJ9" s="238"/>
      <c r="AK9" s="238"/>
      <c r="AL9" s="238"/>
      <c r="AM9" s="238"/>
      <c r="AN9" s="238"/>
      <c r="AO9" s="238"/>
      <c r="AP9" s="238"/>
      <c r="AQ9" s="238"/>
      <c r="AR9" s="238"/>
      <c r="AS9" s="238"/>
      <c r="AT9" s="238"/>
      <c r="AU9" s="238"/>
      <c r="AV9" s="238"/>
    </row>
    <row r="10" spans="2:50" s="218" customFormat="1" ht="27" customHeight="1" x14ac:dyDescent="0.15">
      <c r="H10" s="218" t="s">
        <v>358</v>
      </c>
      <c r="J10" s="445" t="s">
        <v>371</v>
      </c>
      <c r="K10" s="445"/>
      <c r="L10" s="445"/>
      <c r="M10" s="445"/>
      <c r="N10" s="445"/>
      <c r="O10" s="445"/>
      <c r="P10" s="445"/>
      <c r="Q10" s="445"/>
      <c r="R10" s="445"/>
      <c r="S10" s="445"/>
      <c r="T10" s="445"/>
      <c r="U10" s="445"/>
      <c r="V10" s="445"/>
      <c r="W10" s="445"/>
      <c r="X10" s="445"/>
      <c r="Y10" s="445"/>
      <c r="Z10" s="238"/>
      <c r="AA10" s="238"/>
      <c r="AB10" s="238"/>
      <c r="AC10" s="238"/>
      <c r="AD10" s="238"/>
      <c r="AE10" s="238"/>
      <c r="AF10" s="282" t="s">
        <v>403</v>
      </c>
      <c r="AG10" s="238"/>
      <c r="AH10" s="238"/>
      <c r="AI10" s="238"/>
      <c r="AJ10" s="238"/>
      <c r="AK10" s="238"/>
      <c r="AL10" s="238"/>
      <c r="AM10" s="238"/>
      <c r="AN10" s="238"/>
      <c r="AO10" s="238"/>
      <c r="AP10" s="238"/>
      <c r="AQ10" s="238"/>
      <c r="AR10" s="238"/>
      <c r="AS10" s="238"/>
      <c r="AT10" s="238"/>
      <c r="AU10" s="238"/>
      <c r="AV10" s="238"/>
    </row>
    <row r="11" spans="2:50" s="218" customFormat="1" ht="27" customHeight="1" x14ac:dyDescent="0.15">
      <c r="H11" s="218" t="s">
        <v>358</v>
      </c>
      <c r="J11" s="445" t="s">
        <v>370</v>
      </c>
      <c r="K11" s="445"/>
      <c r="L11" s="445"/>
      <c r="M11" s="445"/>
      <c r="N11" s="445"/>
      <c r="O11" s="445"/>
      <c r="P11" s="445"/>
      <c r="Q11" s="445"/>
      <c r="R11" s="445"/>
      <c r="S11" s="445"/>
      <c r="T11" s="445"/>
      <c r="U11" s="445"/>
      <c r="V11" s="445"/>
      <c r="W11" s="445"/>
      <c r="X11" s="445"/>
      <c r="Y11" s="445"/>
      <c r="Z11" s="238"/>
      <c r="AA11" s="238"/>
      <c r="AB11" s="238"/>
      <c r="AC11" s="238"/>
      <c r="AD11" s="238"/>
      <c r="AE11" s="238"/>
      <c r="AF11" s="282" t="s">
        <v>404</v>
      </c>
      <c r="AG11" s="238"/>
      <c r="AH11" s="238"/>
      <c r="AI11" s="238"/>
      <c r="AJ11" s="238"/>
      <c r="AK11" s="238"/>
      <c r="AL11" s="238"/>
      <c r="AM11" s="238"/>
      <c r="AN11" s="238"/>
      <c r="AO11" s="238"/>
      <c r="AP11" s="238"/>
      <c r="AQ11" s="238"/>
      <c r="AR11" s="238"/>
      <c r="AS11" s="238"/>
      <c r="AT11" s="238"/>
      <c r="AU11" s="238"/>
      <c r="AV11" s="238"/>
    </row>
    <row r="12" spans="2:50" s="218" customFormat="1" ht="27" customHeight="1" x14ac:dyDescent="0.15">
      <c r="H12" s="218" t="s">
        <v>358</v>
      </c>
      <c r="J12" s="445" t="s">
        <v>372</v>
      </c>
      <c r="K12" s="445"/>
      <c r="L12" s="445"/>
      <c r="M12" s="445"/>
      <c r="N12" s="445"/>
      <c r="O12" s="445"/>
      <c r="P12" s="445"/>
      <c r="Q12" s="445"/>
      <c r="R12" s="445"/>
      <c r="S12" s="445"/>
      <c r="T12" s="445"/>
      <c r="U12" s="445"/>
      <c r="V12" s="445"/>
      <c r="W12" s="445"/>
      <c r="X12" s="445"/>
      <c r="Y12" s="445"/>
      <c r="Z12" s="238"/>
      <c r="AA12" s="238"/>
      <c r="AB12" s="238"/>
      <c r="AC12" s="238"/>
      <c r="AD12" s="238"/>
      <c r="AE12" s="238"/>
      <c r="AF12" s="282" t="s">
        <v>405</v>
      </c>
      <c r="AG12" s="238"/>
      <c r="AH12" s="238"/>
      <c r="AI12" s="238"/>
      <c r="AJ12" s="238"/>
      <c r="AK12" s="238"/>
      <c r="AL12" s="238"/>
      <c r="AM12" s="238"/>
      <c r="AN12" s="238"/>
      <c r="AO12" s="238"/>
      <c r="AP12" s="238"/>
      <c r="AQ12" s="238"/>
      <c r="AR12" s="238"/>
      <c r="AS12" s="238"/>
      <c r="AT12" s="238"/>
      <c r="AU12" s="238"/>
      <c r="AV12" s="238"/>
    </row>
    <row r="13" spans="2:50" s="218" customFormat="1" ht="27" customHeight="1" x14ac:dyDescent="0.15">
      <c r="H13" s="218" t="s">
        <v>358</v>
      </c>
      <c r="J13" s="445" t="s">
        <v>406</v>
      </c>
      <c r="K13" s="445"/>
      <c r="L13" s="445"/>
      <c r="M13" s="445"/>
      <c r="N13" s="445"/>
      <c r="O13" s="445"/>
      <c r="P13" s="445"/>
      <c r="Q13" s="445"/>
      <c r="R13" s="445"/>
      <c r="S13" s="445"/>
      <c r="T13" s="445"/>
      <c r="U13" s="445"/>
      <c r="V13" s="445"/>
      <c r="W13" s="445"/>
      <c r="X13" s="445"/>
      <c r="Y13" s="445"/>
      <c r="Z13" s="238"/>
      <c r="AA13" s="238"/>
      <c r="AB13" s="238"/>
      <c r="AC13" s="238"/>
      <c r="AD13" s="238"/>
      <c r="AE13" s="238"/>
      <c r="AF13" s="282" t="s">
        <v>407</v>
      </c>
      <c r="AG13" s="238"/>
      <c r="AH13" s="238"/>
      <c r="AI13" s="238"/>
      <c r="AJ13" s="238"/>
      <c r="AK13" s="238"/>
      <c r="AL13" s="238"/>
      <c r="AM13" s="238"/>
      <c r="AN13" s="238"/>
      <c r="AO13" s="238"/>
      <c r="AP13" s="238"/>
      <c r="AQ13" s="238"/>
      <c r="AR13" s="238"/>
      <c r="AS13" s="238"/>
      <c r="AT13" s="238"/>
      <c r="AU13" s="238"/>
      <c r="AV13" s="238"/>
    </row>
    <row r="14" spans="2:50" s="218" customFormat="1" ht="27" customHeight="1" x14ac:dyDescent="0.15">
      <c r="H14" s="218" t="s">
        <v>358</v>
      </c>
      <c r="J14" s="445" t="s">
        <v>408</v>
      </c>
      <c r="K14" s="445"/>
      <c r="L14" s="445"/>
      <c r="M14" s="445"/>
      <c r="N14" s="445"/>
      <c r="O14" s="445"/>
      <c r="P14" s="445"/>
      <c r="Q14" s="445"/>
      <c r="R14" s="445"/>
      <c r="S14" s="445"/>
      <c r="T14" s="445"/>
      <c r="U14" s="445"/>
      <c r="V14" s="445"/>
      <c r="W14" s="445"/>
      <c r="X14" s="445"/>
      <c r="Y14" s="445"/>
      <c r="Z14" s="238"/>
      <c r="AA14" s="238"/>
      <c r="AB14" s="238"/>
      <c r="AC14" s="238"/>
      <c r="AD14" s="238"/>
      <c r="AE14" s="238"/>
      <c r="AF14" s="282" t="s">
        <v>409</v>
      </c>
      <c r="AG14" s="238"/>
      <c r="AH14" s="238"/>
      <c r="AI14" s="238"/>
      <c r="AJ14" s="238"/>
      <c r="AK14" s="238"/>
      <c r="AL14" s="238"/>
      <c r="AM14" s="238"/>
      <c r="AN14" s="238"/>
      <c r="AO14" s="238"/>
      <c r="AP14" s="238"/>
      <c r="AQ14" s="238"/>
      <c r="AR14" s="238"/>
      <c r="AS14" s="238"/>
      <c r="AT14" s="238"/>
      <c r="AU14" s="238"/>
      <c r="AV14" s="238"/>
    </row>
    <row r="15" spans="2:50" ht="27" customHeight="1" x14ac:dyDescent="0.15">
      <c r="H15" s="199" t="s">
        <v>86</v>
      </c>
      <c r="J15" s="445" t="s">
        <v>359</v>
      </c>
      <c r="K15" s="445"/>
      <c r="L15" s="445"/>
      <c r="M15" s="445"/>
      <c r="N15" s="445"/>
      <c r="O15" s="445"/>
      <c r="P15" s="445"/>
      <c r="Q15" s="445"/>
      <c r="R15" s="445"/>
      <c r="S15" s="445"/>
      <c r="T15" s="445"/>
      <c r="U15" s="445"/>
      <c r="V15" s="445"/>
      <c r="W15" s="445"/>
      <c r="X15" s="445"/>
      <c r="Y15" s="445"/>
      <c r="Z15" s="243"/>
      <c r="AA15" s="243"/>
      <c r="AB15" s="243"/>
      <c r="AC15" s="238"/>
      <c r="AD15" s="238"/>
      <c r="AE15" s="243"/>
      <c r="AF15" s="282" t="s">
        <v>407</v>
      </c>
      <c r="AG15" s="243"/>
      <c r="AH15" s="243"/>
      <c r="AI15" s="243"/>
      <c r="AJ15" s="238"/>
      <c r="AK15" s="238"/>
      <c r="AL15" s="238"/>
      <c r="AM15" s="238"/>
      <c r="AN15" s="238"/>
      <c r="AO15" s="238"/>
      <c r="AP15" s="238"/>
      <c r="AQ15" s="238"/>
      <c r="AR15" s="238"/>
      <c r="AS15" s="238"/>
      <c r="AT15" s="238"/>
      <c r="AU15" s="238"/>
      <c r="AV15" s="238"/>
    </row>
    <row r="16" spans="2:50" ht="27" hidden="1" customHeight="1" x14ac:dyDescent="0.15">
      <c r="H16" s="199" t="s">
        <v>86</v>
      </c>
      <c r="J16" s="445"/>
      <c r="K16" s="445"/>
      <c r="L16" s="445"/>
      <c r="M16" s="445"/>
      <c r="N16" s="445"/>
      <c r="O16" s="445"/>
      <c r="P16" s="445"/>
      <c r="Q16" s="445"/>
      <c r="R16" s="445"/>
      <c r="S16" s="445"/>
      <c r="T16" s="445"/>
      <c r="U16" s="445"/>
      <c r="V16" s="445"/>
      <c r="W16" s="445"/>
      <c r="X16" s="445"/>
      <c r="Y16" s="445"/>
      <c r="Z16" s="243"/>
      <c r="AA16" s="243"/>
      <c r="AB16" s="243"/>
      <c r="AC16" s="238"/>
      <c r="AD16" s="243"/>
      <c r="AE16" s="243"/>
      <c r="AF16" s="282"/>
      <c r="AG16" s="243"/>
      <c r="AH16" s="243"/>
      <c r="AI16" s="243"/>
      <c r="AJ16" s="238"/>
      <c r="AK16" s="238"/>
      <c r="AL16" s="238"/>
      <c r="AM16" s="238"/>
      <c r="AN16" s="238"/>
      <c r="AO16" s="238"/>
      <c r="AP16" s="238"/>
      <c r="AQ16" s="238"/>
      <c r="AR16" s="238"/>
      <c r="AS16" s="238"/>
      <c r="AT16" s="238"/>
      <c r="AU16" s="238"/>
      <c r="AV16" s="238"/>
    </row>
    <row r="17" spans="5:50" ht="27" hidden="1" customHeight="1" x14ac:dyDescent="0.15">
      <c r="H17" s="199" t="s">
        <v>86</v>
      </c>
      <c r="J17" s="445"/>
      <c r="K17" s="445"/>
      <c r="L17" s="445"/>
      <c r="M17" s="445"/>
      <c r="N17" s="445"/>
      <c r="O17" s="445"/>
      <c r="P17" s="445"/>
      <c r="Q17" s="445"/>
      <c r="R17" s="445"/>
      <c r="S17" s="445"/>
      <c r="T17" s="445"/>
      <c r="U17" s="445"/>
      <c r="V17" s="445"/>
      <c r="W17" s="445"/>
      <c r="X17" s="445"/>
      <c r="Y17" s="445"/>
      <c r="Z17" s="243"/>
      <c r="AA17" s="243"/>
      <c r="AB17" s="243"/>
      <c r="AC17" s="238"/>
      <c r="AD17" s="243"/>
      <c r="AE17" s="243"/>
      <c r="AF17" s="282"/>
      <c r="AG17" s="243"/>
      <c r="AH17" s="243"/>
      <c r="AI17" s="243"/>
      <c r="AJ17" s="238"/>
      <c r="AK17" s="238"/>
      <c r="AL17" s="238"/>
      <c r="AM17" s="238"/>
      <c r="AN17" s="238"/>
      <c r="AO17" s="238"/>
      <c r="AP17" s="238"/>
      <c r="AQ17" s="238"/>
      <c r="AR17" s="238"/>
      <c r="AS17" s="238"/>
      <c r="AT17" s="238"/>
      <c r="AU17" s="238"/>
      <c r="AV17" s="238"/>
    </row>
    <row r="18" spans="5:50" ht="27" customHeight="1" x14ac:dyDescent="0.15">
      <c r="H18" s="379" t="s">
        <v>86</v>
      </c>
      <c r="J18" s="445" t="s">
        <v>373</v>
      </c>
      <c r="K18" s="445"/>
      <c r="L18" s="445"/>
      <c r="M18" s="445"/>
      <c r="N18" s="445"/>
      <c r="O18" s="445"/>
      <c r="P18" s="445"/>
      <c r="Q18" s="445"/>
      <c r="R18" s="445"/>
      <c r="S18" s="445"/>
      <c r="T18" s="445"/>
      <c r="U18" s="445"/>
      <c r="V18" s="445"/>
      <c r="W18" s="445"/>
      <c r="X18" s="445"/>
      <c r="Y18" s="445"/>
      <c r="Z18" s="243"/>
      <c r="AA18" s="243"/>
      <c r="AB18" s="243"/>
      <c r="AC18" s="238"/>
      <c r="AD18" s="243"/>
      <c r="AE18" s="243"/>
      <c r="AF18" s="447" t="s">
        <v>360</v>
      </c>
      <c r="AG18" s="447"/>
      <c r="AH18" s="447"/>
      <c r="AI18" s="447"/>
      <c r="AJ18" s="447"/>
      <c r="AK18" s="447"/>
      <c r="AL18" s="447"/>
      <c r="AM18" s="447"/>
      <c r="AN18" s="447"/>
      <c r="AO18" s="447"/>
      <c r="AP18" s="447"/>
      <c r="AQ18" s="447"/>
      <c r="AR18" s="447"/>
      <c r="AS18" s="447"/>
      <c r="AT18" s="447"/>
      <c r="AU18" s="447"/>
      <c r="AV18" s="447"/>
    </row>
    <row r="19" spans="5:50" ht="27" customHeight="1" x14ac:dyDescent="0.15">
      <c r="H19" s="379"/>
      <c r="J19" s="445"/>
      <c r="K19" s="445"/>
      <c r="L19" s="445"/>
      <c r="M19" s="445"/>
      <c r="N19" s="445"/>
      <c r="O19" s="445"/>
      <c r="P19" s="445"/>
      <c r="Q19" s="445"/>
      <c r="R19" s="445"/>
      <c r="S19" s="445"/>
      <c r="T19" s="445"/>
      <c r="U19" s="445"/>
      <c r="V19" s="445"/>
      <c r="W19" s="445"/>
      <c r="X19" s="445"/>
      <c r="Y19" s="445"/>
      <c r="Z19" s="243"/>
      <c r="AA19" s="243"/>
      <c r="AB19" s="243"/>
      <c r="AC19" s="238"/>
      <c r="AD19" s="243"/>
      <c r="AE19" s="243"/>
      <c r="AF19" s="447"/>
      <c r="AG19" s="447"/>
      <c r="AH19" s="447"/>
      <c r="AI19" s="447"/>
      <c r="AJ19" s="447"/>
      <c r="AK19" s="447"/>
      <c r="AL19" s="447"/>
      <c r="AM19" s="447"/>
      <c r="AN19" s="447"/>
      <c r="AO19" s="447"/>
      <c r="AP19" s="447"/>
      <c r="AQ19" s="447"/>
      <c r="AR19" s="447"/>
      <c r="AS19" s="447"/>
      <c r="AT19" s="447"/>
      <c r="AU19" s="447"/>
      <c r="AV19" s="447"/>
    </row>
    <row r="20" spans="5:50" s="238" customFormat="1" ht="27" customHeight="1" x14ac:dyDescent="0.15">
      <c r="H20" s="238" t="s">
        <v>86</v>
      </c>
      <c r="J20" s="445" t="s">
        <v>410</v>
      </c>
      <c r="K20" s="445"/>
      <c r="L20" s="445"/>
      <c r="M20" s="445"/>
      <c r="N20" s="445"/>
      <c r="O20" s="445"/>
      <c r="P20" s="445"/>
      <c r="Q20" s="445"/>
      <c r="R20" s="445"/>
      <c r="S20" s="445"/>
      <c r="T20" s="445"/>
      <c r="U20" s="445"/>
      <c r="V20" s="445"/>
      <c r="W20" s="445"/>
      <c r="X20" s="445"/>
      <c r="Y20" s="445"/>
      <c r="Z20" s="243"/>
      <c r="AA20" s="243"/>
      <c r="AB20" s="243"/>
      <c r="AD20" s="243"/>
      <c r="AE20" s="243"/>
      <c r="AF20" s="282" t="s">
        <v>411</v>
      </c>
      <c r="AG20" s="243"/>
      <c r="AH20" s="243"/>
      <c r="AI20" s="243"/>
    </row>
    <row r="21" spans="5:50" s="238" customFormat="1" ht="27" customHeight="1" x14ac:dyDescent="0.15">
      <c r="H21" s="238" t="s">
        <v>86</v>
      </c>
      <c r="J21" s="445" t="s">
        <v>412</v>
      </c>
      <c r="K21" s="445"/>
      <c r="L21" s="445"/>
      <c r="M21" s="445"/>
      <c r="N21" s="445"/>
      <c r="O21" s="445"/>
      <c r="P21" s="445"/>
      <c r="Q21" s="445"/>
      <c r="R21" s="445"/>
      <c r="S21" s="445"/>
      <c r="T21" s="445"/>
      <c r="U21" s="445"/>
      <c r="V21" s="445"/>
      <c r="W21" s="445"/>
      <c r="X21" s="445"/>
      <c r="Y21" s="445"/>
      <c r="Z21" s="243"/>
      <c r="AA21" s="243"/>
      <c r="AB21" s="243"/>
      <c r="AD21" s="243"/>
      <c r="AE21" s="243"/>
      <c r="AF21" s="282" t="s">
        <v>360</v>
      </c>
      <c r="AG21" s="243"/>
      <c r="AH21" s="243"/>
      <c r="AI21" s="243"/>
    </row>
    <row r="22" spans="5:50" s="238" customFormat="1" ht="27" customHeight="1" x14ac:dyDescent="0.15">
      <c r="H22" s="238" t="s">
        <v>86</v>
      </c>
      <c r="J22" s="445" t="s">
        <v>374</v>
      </c>
      <c r="K22" s="445"/>
      <c r="L22" s="445"/>
      <c r="M22" s="445"/>
      <c r="N22" s="445"/>
      <c r="O22" s="445"/>
      <c r="P22" s="445"/>
      <c r="Q22" s="445"/>
      <c r="R22" s="445"/>
      <c r="S22" s="445"/>
      <c r="T22" s="445"/>
      <c r="U22" s="445"/>
      <c r="V22" s="445"/>
      <c r="W22" s="445"/>
      <c r="X22" s="445"/>
      <c r="Y22" s="445"/>
      <c r="Z22" s="243"/>
      <c r="AA22" s="243"/>
      <c r="AB22" s="243"/>
      <c r="AD22" s="243"/>
      <c r="AE22" s="243"/>
      <c r="AF22" s="282" t="s">
        <v>376</v>
      </c>
      <c r="AG22" s="243"/>
      <c r="AH22" s="243"/>
      <c r="AI22" s="243"/>
    </row>
    <row r="23" spans="5:50" ht="12.75" customHeight="1" x14ac:dyDescent="0.15"/>
    <row r="24" spans="5:50" ht="24" customHeight="1" x14ac:dyDescent="0.15">
      <c r="E24" s="199" t="s">
        <v>53</v>
      </c>
      <c r="AO24" s="446" t="s">
        <v>413</v>
      </c>
      <c r="AP24" s="446"/>
      <c r="AQ24" s="446"/>
      <c r="AR24" s="446"/>
      <c r="AS24" s="446"/>
      <c r="AT24" s="446"/>
      <c r="AU24" s="446"/>
      <c r="AV24" s="446"/>
      <c r="AW24" s="446"/>
    </row>
    <row r="25" spans="5:50" ht="12.75" customHeight="1" x14ac:dyDescent="0.15"/>
    <row r="26" spans="5:50" ht="24" customHeight="1" x14ac:dyDescent="0.15">
      <c r="G26" s="343" t="s">
        <v>88</v>
      </c>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row>
    <row r="27" spans="5:50" ht="24" customHeight="1" x14ac:dyDescent="0.15">
      <c r="G27" s="410" t="s">
        <v>93</v>
      </c>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410"/>
      <c r="AL27" s="410"/>
      <c r="AM27" s="410"/>
      <c r="AN27" s="410"/>
      <c r="AO27" s="410"/>
      <c r="AP27" s="410"/>
      <c r="AQ27" s="410"/>
      <c r="AR27" s="410"/>
      <c r="AS27" s="410"/>
      <c r="AT27" s="410"/>
      <c r="AU27" s="410"/>
      <c r="AV27" s="410"/>
      <c r="AW27" s="410"/>
      <c r="AX27" s="410"/>
    </row>
    <row r="28" spans="5:50" ht="12.75" customHeight="1" x14ac:dyDescent="0.15"/>
    <row r="29" spans="5:50" ht="27" customHeight="1" x14ac:dyDescent="0.15">
      <c r="H29" s="199" t="s">
        <v>86</v>
      </c>
      <c r="J29" s="199" t="s">
        <v>129</v>
      </c>
      <c r="R29" s="199" t="s">
        <v>414</v>
      </c>
      <c r="AE29" s="199" t="s">
        <v>130</v>
      </c>
    </row>
    <row r="30" spans="5:50" ht="27" customHeight="1" x14ac:dyDescent="0.15">
      <c r="H30" s="199" t="s">
        <v>86</v>
      </c>
      <c r="J30" s="199" t="s">
        <v>69</v>
      </c>
      <c r="R30" s="199" t="s">
        <v>354</v>
      </c>
      <c r="AE30" s="199" t="s">
        <v>361</v>
      </c>
    </row>
    <row r="31" spans="5:50" ht="27" customHeight="1" x14ac:dyDescent="0.15">
      <c r="R31" s="218" t="s">
        <v>355</v>
      </c>
      <c r="AE31" s="218" t="s">
        <v>362</v>
      </c>
    </row>
    <row r="32" spans="5:50" ht="27" customHeight="1" x14ac:dyDescent="0.15">
      <c r="R32" s="218" t="s">
        <v>363</v>
      </c>
      <c r="AE32" s="218" t="s">
        <v>385</v>
      </c>
    </row>
    <row r="33" spans="18:31" ht="24" customHeight="1" x14ac:dyDescent="0.15">
      <c r="R33" s="218" t="s">
        <v>146</v>
      </c>
      <c r="AE33" s="218" t="s">
        <v>377</v>
      </c>
    </row>
    <row r="34" spans="18:31" ht="24" customHeight="1" x14ac:dyDescent="0.15"/>
  </sheetData>
  <mergeCells count="24">
    <mergeCell ref="AO3:AW3"/>
    <mergeCell ref="G5:AX5"/>
    <mergeCell ref="G6:AX6"/>
    <mergeCell ref="G27:AX27"/>
    <mergeCell ref="AF18:AV19"/>
    <mergeCell ref="J8:Y8"/>
    <mergeCell ref="J9:Y9"/>
    <mergeCell ref="H18:H19"/>
    <mergeCell ref="AO24:AW24"/>
    <mergeCell ref="G26:AX26"/>
    <mergeCell ref="J21:Y21"/>
    <mergeCell ref="J22:Y22"/>
    <mergeCell ref="J10:Y10"/>
    <mergeCell ref="J11:Y11"/>
    <mergeCell ref="J12:Y12"/>
    <mergeCell ref="J13:Y13"/>
    <mergeCell ref="J17:Y17"/>
    <mergeCell ref="J18:Y19"/>
    <mergeCell ref="J20:Y20"/>
    <mergeCell ref="D1:N1"/>
    <mergeCell ref="B1:C1"/>
    <mergeCell ref="J14:Y14"/>
    <mergeCell ref="J15:Y15"/>
    <mergeCell ref="J16:Y16"/>
  </mergeCells>
  <phoneticPr fontId="1"/>
  <pageMargins left="0.59055118110236227" right="0.59055118110236227" top="0.78740157480314965" bottom="0.78740157480314965" header="0.51181102362204722" footer="0.51181102362204722"/>
  <pageSetup paperSize="9" firstPageNumber="7" orientation="portrait" cellComments="asDisplayed"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R64"/>
  <sheetViews>
    <sheetView tabSelected="1" view="pageBreakPreview" zoomScale="80" zoomScaleNormal="100" zoomScaleSheetLayoutView="80" workbookViewId="0">
      <selection activeCell="AI50" sqref="AI50:AN50"/>
    </sheetView>
  </sheetViews>
  <sheetFormatPr defaultRowHeight="13.5" x14ac:dyDescent="0.15"/>
  <cols>
    <col min="1" max="1" width="2.125" style="138" customWidth="1"/>
    <col min="2" max="4" width="1.625" style="138" customWidth="1"/>
    <col min="5" max="5" width="1.375" style="138" customWidth="1"/>
    <col min="6" max="12" width="1.625" style="138" customWidth="1"/>
    <col min="13" max="14" width="2.125" style="138" customWidth="1"/>
    <col min="15" max="15" width="2.5" style="138" customWidth="1"/>
    <col min="16" max="16" width="2.125" style="138" customWidth="1"/>
    <col min="17" max="22" width="1.625" style="138" customWidth="1"/>
    <col min="23" max="23" width="7" style="138" bestFit="1" customWidth="1"/>
    <col min="24" max="29" width="1.625" style="138" customWidth="1"/>
    <col min="30" max="32" width="2.125" style="138" customWidth="1"/>
    <col min="33" max="33" width="7" style="138" bestFit="1" customWidth="1"/>
    <col min="34" max="35" width="1.625" style="138" customWidth="1"/>
    <col min="36" max="41" width="2.125" style="138" customWidth="1"/>
    <col min="42" max="42" width="7" style="138" customWidth="1"/>
    <col min="43" max="62" width="2.125" style="138" customWidth="1"/>
    <col min="63" max="16384" width="9" style="138"/>
  </cols>
  <sheetData>
    <row r="1" spans="2:42" s="66" customFormat="1" ht="24" customHeight="1" x14ac:dyDescent="0.15">
      <c r="B1" s="128" t="s">
        <v>54</v>
      </c>
      <c r="C1" s="128"/>
      <c r="D1" s="321"/>
      <c r="E1" s="321"/>
      <c r="F1" s="321"/>
      <c r="G1" s="321"/>
      <c r="H1" s="321"/>
      <c r="I1" s="321"/>
      <c r="J1" s="321"/>
      <c r="K1" s="321"/>
      <c r="L1" s="321"/>
      <c r="M1" s="321"/>
      <c r="N1" s="321"/>
      <c r="O1" s="323"/>
      <c r="P1" s="323"/>
      <c r="Q1" s="323"/>
      <c r="R1" s="323"/>
      <c r="S1" s="323"/>
      <c r="T1" s="323"/>
      <c r="U1" s="323"/>
      <c r="V1" s="323"/>
      <c r="W1" s="323"/>
      <c r="X1" s="323"/>
      <c r="Y1" s="323"/>
      <c r="Z1" s="323"/>
      <c r="AA1" s="323"/>
    </row>
    <row r="2" spans="2:42" s="121" customFormat="1" ht="24" customHeight="1" x14ac:dyDescent="0.15">
      <c r="C2" s="121" t="s">
        <v>55</v>
      </c>
      <c r="D2" s="322"/>
      <c r="E2" s="322"/>
      <c r="F2" s="322"/>
      <c r="G2" s="322"/>
      <c r="H2" s="322"/>
      <c r="I2" s="322"/>
      <c r="J2" s="322"/>
      <c r="K2" s="322"/>
      <c r="L2" s="322"/>
      <c r="M2" s="322"/>
      <c r="N2" s="322"/>
      <c r="O2" s="322"/>
      <c r="P2" s="322"/>
      <c r="Q2" s="322"/>
      <c r="R2" s="322"/>
      <c r="S2" s="322"/>
      <c r="T2" s="322"/>
      <c r="U2" s="322" t="s">
        <v>348</v>
      </c>
      <c r="V2" s="322"/>
      <c r="W2" s="322"/>
      <c r="X2" s="322"/>
      <c r="Y2" s="322"/>
      <c r="Z2" s="322"/>
      <c r="AA2" s="322"/>
    </row>
    <row r="3" spans="2:42" s="121" customFormat="1" ht="11.25" customHeight="1" x14ac:dyDescent="0.15">
      <c r="D3" s="322"/>
      <c r="E3" s="322"/>
      <c r="F3" s="322"/>
      <c r="G3" s="322"/>
      <c r="H3" s="322"/>
      <c r="I3" s="322"/>
      <c r="J3" s="322"/>
      <c r="K3" s="322"/>
      <c r="L3" s="322"/>
      <c r="M3" s="322"/>
      <c r="N3" s="322"/>
      <c r="O3" s="322"/>
      <c r="P3" s="322"/>
      <c r="Q3" s="322"/>
      <c r="R3" s="322"/>
      <c r="S3" s="322"/>
      <c r="T3" s="322"/>
      <c r="U3" s="322"/>
      <c r="V3" s="322"/>
      <c r="W3" s="322"/>
      <c r="X3" s="322"/>
      <c r="Y3" s="322"/>
      <c r="Z3" s="322"/>
      <c r="AA3" s="322"/>
    </row>
    <row r="4" spans="2:42" s="121" customFormat="1" ht="21" customHeight="1" x14ac:dyDescent="0.15">
      <c r="C4" s="121" t="s">
        <v>78</v>
      </c>
      <c r="D4" s="322"/>
      <c r="E4" s="322"/>
      <c r="F4" s="322"/>
      <c r="G4" s="322"/>
      <c r="H4" s="322"/>
      <c r="I4" s="322"/>
      <c r="J4" s="322"/>
      <c r="K4" s="322"/>
      <c r="L4" s="322"/>
      <c r="M4" s="322"/>
      <c r="N4" s="322"/>
      <c r="O4" s="322"/>
      <c r="P4" s="322"/>
      <c r="Q4" s="322"/>
      <c r="R4" s="322"/>
      <c r="S4" s="322"/>
      <c r="T4" s="322"/>
      <c r="U4" s="322"/>
      <c r="V4" s="322"/>
      <c r="W4" s="322"/>
      <c r="X4" s="322"/>
      <c r="Y4" s="322"/>
      <c r="Z4" s="322"/>
      <c r="AA4" s="322"/>
      <c r="AH4" s="436" t="s">
        <v>387</v>
      </c>
      <c r="AI4" s="436"/>
      <c r="AJ4" s="436"/>
      <c r="AK4" s="436"/>
      <c r="AL4" s="436"/>
      <c r="AM4" s="436"/>
      <c r="AN4" s="436"/>
      <c r="AO4" s="436"/>
      <c r="AP4" s="436"/>
    </row>
    <row r="5" spans="2:42" s="121" customFormat="1" ht="31.5" customHeight="1" x14ac:dyDescent="0.15">
      <c r="C5" s="369" t="s">
        <v>56</v>
      </c>
      <c r="D5" s="370"/>
      <c r="E5" s="370"/>
      <c r="F5" s="370"/>
      <c r="G5" s="370"/>
      <c r="H5" s="370"/>
      <c r="I5" s="370"/>
      <c r="J5" s="370"/>
      <c r="K5" s="370"/>
      <c r="L5" s="370"/>
      <c r="M5" s="371"/>
      <c r="N5" s="354" t="s">
        <v>57</v>
      </c>
      <c r="O5" s="354"/>
      <c r="P5" s="354"/>
      <c r="Q5" s="354"/>
      <c r="R5" s="354"/>
      <c r="S5" s="354"/>
      <c r="T5" s="354"/>
      <c r="U5" s="354"/>
      <c r="V5" s="354"/>
      <c r="W5" s="354"/>
      <c r="X5" s="354" t="s">
        <v>58</v>
      </c>
      <c r="Y5" s="354"/>
      <c r="Z5" s="354"/>
      <c r="AA5" s="354"/>
      <c r="AB5" s="354"/>
      <c r="AC5" s="354"/>
      <c r="AD5" s="354"/>
      <c r="AE5" s="354"/>
      <c r="AF5" s="354"/>
      <c r="AG5" s="354"/>
      <c r="AH5" s="369" t="s">
        <v>59</v>
      </c>
      <c r="AI5" s="370"/>
      <c r="AJ5" s="370"/>
      <c r="AK5" s="370"/>
      <c r="AL5" s="370"/>
      <c r="AM5" s="370"/>
      <c r="AN5" s="370"/>
      <c r="AO5" s="370"/>
      <c r="AP5" s="371"/>
    </row>
    <row r="6" spans="2:42" s="121" customFormat="1" ht="30" customHeight="1" x14ac:dyDescent="0.15">
      <c r="C6" s="129"/>
      <c r="D6" s="398" t="s">
        <v>121</v>
      </c>
      <c r="E6" s="398"/>
      <c r="F6" s="398"/>
      <c r="G6" s="398"/>
      <c r="H6" s="398"/>
      <c r="I6" s="398"/>
      <c r="J6" s="398"/>
      <c r="K6" s="398"/>
      <c r="L6" s="398"/>
      <c r="M6" s="130"/>
      <c r="N6" s="462">
        <v>5208</v>
      </c>
      <c r="O6" s="462"/>
      <c r="P6" s="462"/>
      <c r="Q6" s="462"/>
      <c r="R6" s="462"/>
      <c r="S6" s="462"/>
      <c r="T6" s="462"/>
      <c r="U6" s="462"/>
      <c r="V6" s="452"/>
      <c r="W6" s="111"/>
      <c r="X6" s="452">
        <v>5881</v>
      </c>
      <c r="Y6" s="453"/>
      <c r="Z6" s="453"/>
      <c r="AA6" s="453"/>
      <c r="AB6" s="453"/>
      <c r="AC6" s="453"/>
      <c r="AD6" s="453"/>
      <c r="AE6" s="453"/>
      <c r="AF6" s="453"/>
      <c r="AG6" s="130"/>
      <c r="AH6" s="450">
        <v>-673</v>
      </c>
      <c r="AI6" s="450"/>
      <c r="AJ6" s="450"/>
      <c r="AK6" s="450"/>
      <c r="AL6" s="450"/>
      <c r="AM6" s="450"/>
      <c r="AN6" s="450"/>
      <c r="AO6" s="349"/>
      <c r="AP6" s="130"/>
    </row>
    <row r="7" spans="2:42" s="121" customFormat="1" ht="30" customHeight="1" x14ac:dyDescent="0.15">
      <c r="C7" s="129"/>
      <c r="D7" s="398" t="s">
        <v>122</v>
      </c>
      <c r="E7" s="398"/>
      <c r="F7" s="398"/>
      <c r="G7" s="398"/>
      <c r="H7" s="398"/>
      <c r="I7" s="398"/>
      <c r="J7" s="398"/>
      <c r="K7" s="398"/>
      <c r="L7" s="398"/>
      <c r="M7" s="130"/>
      <c r="N7" s="462">
        <v>5622</v>
      </c>
      <c r="O7" s="462"/>
      <c r="P7" s="462"/>
      <c r="Q7" s="462"/>
      <c r="R7" s="462"/>
      <c r="S7" s="462"/>
      <c r="T7" s="462"/>
      <c r="U7" s="462"/>
      <c r="V7" s="452"/>
      <c r="W7" s="111"/>
      <c r="X7" s="452">
        <v>4567</v>
      </c>
      <c r="Y7" s="453"/>
      <c r="Z7" s="453"/>
      <c r="AA7" s="453"/>
      <c r="AB7" s="453"/>
      <c r="AC7" s="453"/>
      <c r="AD7" s="453"/>
      <c r="AE7" s="453"/>
      <c r="AF7" s="453"/>
      <c r="AG7" s="130"/>
      <c r="AH7" s="450">
        <v>1055</v>
      </c>
      <c r="AI7" s="450"/>
      <c r="AJ7" s="450"/>
      <c r="AK7" s="450"/>
      <c r="AL7" s="450"/>
      <c r="AM7" s="450"/>
      <c r="AN7" s="450"/>
      <c r="AO7" s="349"/>
      <c r="AP7" s="130"/>
    </row>
    <row r="8" spans="2:42" s="121" customFormat="1" ht="30" customHeight="1" x14ac:dyDescent="0.15">
      <c r="C8" s="129"/>
      <c r="D8" s="398" t="s">
        <v>117</v>
      </c>
      <c r="E8" s="398"/>
      <c r="F8" s="398"/>
      <c r="G8" s="398"/>
      <c r="H8" s="398"/>
      <c r="I8" s="398"/>
      <c r="J8" s="398"/>
      <c r="K8" s="398"/>
      <c r="L8" s="398"/>
      <c r="M8" s="130"/>
      <c r="N8" s="452">
        <v>6094</v>
      </c>
      <c r="O8" s="453"/>
      <c r="P8" s="453"/>
      <c r="Q8" s="453"/>
      <c r="R8" s="453"/>
      <c r="S8" s="453"/>
      <c r="T8" s="453"/>
      <c r="U8" s="453"/>
      <c r="V8" s="453"/>
      <c r="W8" s="111"/>
      <c r="X8" s="452">
        <v>4493</v>
      </c>
      <c r="Y8" s="453"/>
      <c r="Z8" s="453"/>
      <c r="AA8" s="453"/>
      <c r="AB8" s="453"/>
      <c r="AC8" s="453"/>
      <c r="AD8" s="453"/>
      <c r="AE8" s="453"/>
      <c r="AF8" s="453"/>
      <c r="AG8" s="130"/>
      <c r="AH8" s="450">
        <v>1602</v>
      </c>
      <c r="AI8" s="450"/>
      <c r="AJ8" s="450"/>
      <c r="AK8" s="450"/>
      <c r="AL8" s="450"/>
      <c r="AM8" s="450"/>
      <c r="AN8" s="450"/>
      <c r="AO8" s="349"/>
      <c r="AP8" s="130"/>
    </row>
    <row r="9" spans="2:42" s="121" customFormat="1" ht="30" customHeight="1" x14ac:dyDescent="0.15">
      <c r="C9" s="129"/>
      <c r="D9" s="398" t="s">
        <v>131</v>
      </c>
      <c r="E9" s="398"/>
      <c r="F9" s="398"/>
      <c r="G9" s="398"/>
      <c r="H9" s="398"/>
      <c r="I9" s="398"/>
      <c r="J9" s="398"/>
      <c r="K9" s="398"/>
      <c r="L9" s="398"/>
      <c r="M9" s="130"/>
      <c r="N9" s="452">
        <v>4791</v>
      </c>
      <c r="O9" s="453"/>
      <c r="P9" s="453"/>
      <c r="Q9" s="453"/>
      <c r="R9" s="453"/>
      <c r="S9" s="453"/>
      <c r="T9" s="453"/>
      <c r="U9" s="453"/>
      <c r="V9" s="453"/>
      <c r="W9" s="111"/>
      <c r="X9" s="452">
        <v>4915</v>
      </c>
      <c r="Y9" s="453"/>
      <c r="Z9" s="453"/>
      <c r="AA9" s="453"/>
      <c r="AB9" s="453"/>
      <c r="AC9" s="453"/>
      <c r="AD9" s="453"/>
      <c r="AE9" s="453"/>
      <c r="AF9" s="453"/>
      <c r="AG9" s="130"/>
      <c r="AH9" s="450">
        <v>-125</v>
      </c>
      <c r="AI9" s="450"/>
      <c r="AJ9" s="450"/>
      <c r="AK9" s="450"/>
      <c r="AL9" s="450"/>
      <c r="AM9" s="450"/>
      <c r="AN9" s="450"/>
      <c r="AO9" s="349"/>
      <c r="AP9" s="130"/>
    </row>
    <row r="10" spans="2:42" s="121" customFormat="1" ht="30" customHeight="1" x14ac:dyDescent="0.15">
      <c r="C10" s="129"/>
      <c r="D10" s="398" t="s">
        <v>120</v>
      </c>
      <c r="E10" s="398"/>
      <c r="F10" s="398"/>
      <c r="G10" s="398"/>
      <c r="H10" s="398"/>
      <c r="I10" s="398"/>
      <c r="J10" s="398"/>
      <c r="K10" s="398"/>
      <c r="L10" s="398"/>
      <c r="M10" s="130"/>
      <c r="N10" s="452">
        <v>5083</v>
      </c>
      <c r="O10" s="453"/>
      <c r="P10" s="453"/>
      <c r="Q10" s="453"/>
      <c r="R10" s="453"/>
      <c r="S10" s="453"/>
      <c r="T10" s="453"/>
      <c r="U10" s="453"/>
      <c r="V10" s="453"/>
      <c r="W10" s="131"/>
      <c r="X10" s="452">
        <v>5145</v>
      </c>
      <c r="Y10" s="453"/>
      <c r="Z10" s="453"/>
      <c r="AA10" s="453"/>
      <c r="AB10" s="453"/>
      <c r="AC10" s="453"/>
      <c r="AD10" s="453"/>
      <c r="AE10" s="453"/>
      <c r="AF10" s="453"/>
      <c r="AG10" s="130"/>
      <c r="AH10" s="349">
        <v>-62</v>
      </c>
      <c r="AI10" s="350"/>
      <c r="AJ10" s="350"/>
      <c r="AK10" s="350"/>
      <c r="AL10" s="350"/>
      <c r="AM10" s="350"/>
      <c r="AN10" s="350"/>
      <c r="AO10" s="350"/>
      <c r="AP10" s="130"/>
    </row>
    <row r="11" spans="2:42" s="121" customFormat="1" ht="30" customHeight="1" x14ac:dyDescent="0.15">
      <c r="C11" s="129"/>
      <c r="D11" s="398" t="s">
        <v>132</v>
      </c>
      <c r="E11" s="398"/>
      <c r="F11" s="398"/>
      <c r="G11" s="398"/>
      <c r="H11" s="398"/>
      <c r="I11" s="398"/>
      <c r="J11" s="398"/>
      <c r="K11" s="398"/>
      <c r="L11" s="398"/>
      <c r="M11" s="130"/>
      <c r="N11" s="452">
        <v>4768</v>
      </c>
      <c r="O11" s="453"/>
      <c r="P11" s="453"/>
      <c r="Q11" s="453"/>
      <c r="R11" s="453"/>
      <c r="S11" s="453"/>
      <c r="T11" s="453"/>
      <c r="U11" s="453"/>
      <c r="V11" s="453"/>
      <c r="W11" s="131"/>
      <c r="X11" s="452">
        <v>4446</v>
      </c>
      <c r="Y11" s="453"/>
      <c r="Z11" s="453"/>
      <c r="AA11" s="453"/>
      <c r="AB11" s="453"/>
      <c r="AC11" s="453"/>
      <c r="AD11" s="453"/>
      <c r="AE11" s="453"/>
      <c r="AF11" s="453"/>
      <c r="AG11" s="130"/>
      <c r="AH11" s="450">
        <v>322</v>
      </c>
      <c r="AI11" s="450"/>
      <c r="AJ11" s="450"/>
      <c r="AK11" s="450"/>
      <c r="AL11" s="450"/>
      <c r="AM11" s="450"/>
      <c r="AN11" s="450"/>
      <c r="AO11" s="349"/>
      <c r="AP11" s="132"/>
    </row>
    <row r="12" spans="2:42" s="121" customFormat="1" ht="30" customHeight="1" x14ac:dyDescent="0.15">
      <c r="C12" s="129"/>
      <c r="D12" s="398" t="s">
        <v>134</v>
      </c>
      <c r="E12" s="398"/>
      <c r="F12" s="398"/>
      <c r="G12" s="398"/>
      <c r="H12" s="398"/>
      <c r="I12" s="398"/>
      <c r="J12" s="398"/>
      <c r="K12" s="398"/>
      <c r="L12" s="398"/>
      <c r="M12" s="130"/>
      <c r="N12" s="452">
        <v>4841</v>
      </c>
      <c r="O12" s="453"/>
      <c r="P12" s="453"/>
      <c r="Q12" s="453"/>
      <c r="R12" s="453"/>
      <c r="S12" s="453"/>
      <c r="T12" s="453"/>
      <c r="U12" s="453"/>
      <c r="V12" s="453"/>
      <c r="W12" s="131"/>
      <c r="X12" s="452">
        <v>4602</v>
      </c>
      <c r="Y12" s="453"/>
      <c r="Z12" s="453"/>
      <c r="AA12" s="453"/>
      <c r="AB12" s="453"/>
      <c r="AC12" s="453"/>
      <c r="AD12" s="453"/>
      <c r="AE12" s="453"/>
      <c r="AF12" s="453"/>
      <c r="AG12" s="130"/>
      <c r="AH12" s="450">
        <v>239</v>
      </c>
      <c r="AI12" s="450"/>
      <c r="AJ12" s="450"/>
      <c r="AK12" s="450"/>
      <c r="AL12" s="450"/>
      <c r="AM12" s="450"/>
      <c r="AN12" s="450"/>
      <c r="AO12" s="349"/>
      <c r="AP12" s="132"/>
    </row>
    <row r="13" spans="2:42" s="121" customFormat="1" ht="30" customHeight="1" x14ac:dyDescent="0.15">
      <c r="C13" s="129"/>
      <c r="D13" s="398" t="s">
        <v>324</v>
      </c>
      <c r="E13" s="398"/>
      <c r="F13" s="398"/>
      <c r="G13" s="398"/>
      <c r="H13" s="398"/>
      <c r="I13" s="398"/>
      <c r="J13" s="398"/>
      <c r="K13" s="398"/>
      <c r="L13" s="398"/>
      <c r="M13" s="130"/>
      <c r="N13" s="448">
        <v>5810</v>
      </c>
      <c r="O13" s="449"/>
      <c r="P13" s="449"/>
      <c r="Q13" s="449"/>
      <c r="R13" s="449"/>
      <c r="S13" s="449"/>
      <c r="T13" s="449"/>
      <c r="U13" s="449"/>
      <c r="V13" s="449"/>
      <c r="W13" s="131"/>
      <c r="X13" s="448">
        <v>3951</v>
      </c>
      <c r="Y13" s="449"/>
      <c r="Z13" s="449"/>
      <c r="AA13" s="449"/>
      <c r="AB13" s="449"/>
      <c r="AC13" s="449"/>
      <c r="AD13" s="449"/>
      <c r="AE13" s="449"/>
      <c r="AF13" s="449"/>
      <c r="AG13" s="130"/>
      <c r="AH13" s="450">
        <v>1860</v>
      </c>
      <c r="AI13" s="450"/>
      <c r="AJ13" s="450"/>
      <c r="AK13" s="450"/>
      <c r="AL13" s="450"/>
      <c r="AM13" s="450"/>
      <c r="AN13" s="450"/>
      <c r="AO13" s="349"/>
      <c r="AP13" s="132"/>
    </row>
    <row r="14" spans="2:42" s="238" customFormat="1" ht="30" customHeight="1" x14ac:dyDescent="0.15">
      <c r="C14" s="236"/>
      <c r="D14" s="398" t="s">
        <v>349</v>
      </c>
      <c r="E14" s="398"/>
      <c r="F14" s="398"/>
      <c r="G14" s="398"/>
      <c r="H14" s="398"/>
      <c r="I14" s="398"/>
      <c r="J14" s="398"/>
      <c r="K14" s="398"/>
      <c r="L14" s="398"/>
      <c r="M14" s="237"/>
      <c r="N14" s="448">
        <v>6925</v>
      </c>
      <c r="O14" s="449"/>
      <c r="P14" s="449"/>
      <c r="Q14" s="449"/>
      <c r="R14" s="449"/>
      <c r="S14" s="449"/>
      <c r="T14" s="449"/>
      <c r="U14" s="449"/>
      <c r="V14" s="449"/>
      <c r="W14" s="131"/>
      <c r="X14" s="448">
        <v>3619</v>
      </c>
      <c r="Y14" s="449"/>
      <c r="Z14" s="449"/>
      <c r="AA14" s="449"/>
      <c r="AB14" s="449"/>
      <c r="AC14" s="449"/>
      <c r="AD14" s="449"/>
      <c r="AE14" s="449"/>
      <c r="AF14" s="449"/>
      <c r="AG14" s="237"/>
      <c r="AH14" s="450">
        <v>3307</v>
      </c>
      <c r="AI14" s="450"/>
      <c r="AJ14" s="450"/>
      <c r="AK14" s="450"/>
      <c r="AL14" s="450"/>
      <c r="AM14" s="450"/>
      <c r="AN14" s="450"/>
      <c r="AO14" s="349"/>
      <c r="AP14" s="132"/>
    </row>
    <row r="15" spans="2:42" s="121" customFormat="1" ht="30" customHeight="1" x14ac:dyDescent="0.15">
      <c r="C15" s="129"/>
      <c r="D15" s="398" t="s">
        <v>368</v>
      </c>
      <c r="E15" s="398"/>
      <c r="F15" s="398"/>
      <c r="G15" s="398"/>
      <c r="H15" s="398"/>
      <c r="I15" s="398"/>
      <c r="J15" s="398"/>
      <c r="K15" s="398"/>
      <c r="L15" s="398"/>
      <c r="M15" s="130"/>
      <c r="N15" s="448">
        <v>4491</v>
      </c>
      <c r="O15" s="449"/>
      <c r="P15" s="449"/>
      <c r="Q15" s="449"/>
      <c r="R15" s="449"/>
      <c r="S15" s="449"/>
      <c r="T15" s="449"/>
      <c r="U15" s="449"/>
      <c r="V15" s="449"/>
      <c r="W15" s="131"/>
      <c r="X15" s="448">
        <v>3663</v>
      </c>
      <c r="Y15" s="449"/>
      <c r="Z15" s="449"/>
      <c r="AA15" s="449"/>
      <c r="AB15" s="449"/>
      <c r="AC15" s="449"/>
      <c r="AD15" s="449"/>
      <c r="AE15" s="449"/>
      <c r="AF15" s="449"/>
      <c r="AG15" s="130"/>
      <c r="AH15" s="450">
        <v>827</v>
      </c>
      <c r="AI15" s="450"/>
      <c r="AJ15" s="450"/>
      <c r="AK15" s="450"/>
      <c r="AL15" s="450"/>
      <c r="AM15" s="450"/>
      <c r="AN15" s="450"/>
      <c r="AO15" s="349"/>
      <c r="AP15" s="132"/>
    </row>
    <row r="16" spans="2:42" s="294" customFormat="1" ht="30" customHeight="1" x14ac:dyDescent="0.15">
      <c r="C16" s="291"/>
      <c r="D16" s="398" t="s">
        <v>392</v>
      </c>
      <c r="E16" s="398"/>
      <c r="F16" s="398"/>
      <c r="G16" s="398"/>
      <c r="H16" s="398"/>
      <c r="I16" s="398"/>
      <c r="J16" s="398"/>
      <c r="K16" s="398"/>
      <c r="L16" s="398"/>
      <c r="M16" s="292"/>
      <c r="N16" s="448">
        <v>4693</v>
      </c>
      <c r="O16" s="449"/>
      <c r="P16" s="449"/>
      <c r="Q16" s="449"/>
      <c r="R16" s="449"/>
      <c r="S16" s="449"/>
      <c r="T16" s="449"/>
      <c r="U16" s="449"/>
      <c r="V16" s="449"/>
      <c r="W16" s="131"/>
      <c r="X16" s="448">
        <v>3884</v>
      </c>
      <c r="Y16" s="449"/>
      <c r="Z16" s="449"/>
      <c r="AA16" s="449"/>
      <c r="AB16" s="449"/>
      <c r="AC16" s="449"/>
      <c r="AD16" s="449"/>
      <c r="AE16" s="449"/>
      <c r="AF16" s="449"/>
      <c r="AG16" s="292"/>
      <c r="AH16" s="450">
        <v>808</v>
      </c>
      <c r="AI16" s="450"/>
      <c r="AJ16" s="450"/>
      <c r="AK16" s="450"/>
      <c r="AL16" s="450"/>
      <c r="AM16" s="450"/>
      <c r="AN16" s="450"/>
      <c r="AO16" s="349"/>
      <c r="AP16" s="132"/>
    </row>
    <row r="17" spans="3:42" s="121" customFormat="1" ht="11.25" customHeight="1" x14ac:dyDescent="0.15"/>
    <row r="18" spans="3:42" s="121" customFormat="1" ht="21" customHeight="1" x14ac:dyDescent="0.15">
      <c r="C18" s="121" t="s">
        <v>79</v>
      </c>
      <c r="AH18" s="436" t="s">
        <v>387</v>
      </c>
      <c r="AI18" s="436"/>
      <c r="AJ18" s="436"/>
      <c r="AK18" s="436"/>
      <c r="AL18" s="436"/>
      <c r="AM18" s="436"/>
      <c r="AN18" s="436"/>
      <c r="AO18" s="436"/>
      <c r="AP18" s="436"/>
    </row>
    <row r="19" spans="3:42" s="121" customFormat="1" ht="31.5" customHeight="1" x14ac:dyDescent="0.15">
      <c r="C19" s="369" t="s">
        <v>56</v>
      </c>
      <c r="D19" s="370"/>
      <c r="E19" s="370"/>
      <c r="F19" s="370"/>
      <c r="G19" s="370"/>
      <c r="H19" s="370"/>
      <c r="I19" s="370"/>
      <c r="J19" s="370"/>
      <c r="K19" s="370"/>
      <c r="L19" s="370"/>
      <c r="M19" s="371"/>
      <c r="N19" s="354" t="s">
        <v>57</v>
      </c>
      <c r="O19" s="354"/>
      <c r="P19" s="354"/>
      <c r="Q19" s="354"/>
      <c r="R19" s="354"/>
      <c r="S19" s="354"/>
      <c r="T19" s="354"/>
      <c r="U19" s="354"/>
      <c r="V19" s="354"/>
      <c r="W19" s="354"/>
      <c r="X19" s="354" t="s">
        <v>58</v>
      </c>
      <c r="Y19" s="354"/>
      <c r="Z19" s="354"/>
      <c r="AA19" s="354"/>
      <c r="AB19" s="354"/>
      <c r="AC19" s="354"/>
      <c r="AD19" s="354"/>
      <c r="AE19" s="354"/>
      <c r="AF19" s="354"/>
      <c r="AG19" s="354"/>
      <c r="AH19" s="369" t="s">
        <v>59</v>
      </c>
      <c r="AI19" s="370"/>
      <c r="AJ19" s="370"/>
      <c r="AK19" s="370"/>
      <c r="AL19" s="370"/>
      <c r="AM19" s="370"/>
      <c r="AN19" s="370"/>
      <c r="AO19" s="370"/>
      <c r="AP19" s="371"/>
    </row>
    <row r="20" spans="3:42" s="121" customFormat="1" ht="30" customHeight="1" x14ac:dyDescent="0.15">
      <c r="C20" s="129"/>
      <c r="D20" s="398" t="str">
        <f t="shared" ref="D20:D28" si="0">D6</f>
        <v>平成24年度</v>
      </c>
      <c r="E20" s="398"/>
      <c r="F20" s="398"/>
      <c r="G20" s="398"/>
      <c r="H20" s="398"/>
      <c r="I20" s="398"/>
      <c r="J20" s="398"/>
      <c r="K20" s="398"/>
      <c r="L20" s="398"/>
      <c r="M20" s="130"/>
      <c r="N20" s="452">
        <v>13472</v>
      </c>
      <c r="O20" s="453"/>
      <c r="P20" s="453"/>
      <c r="Q20" s="453"/>
      <c r="R20" s="453"/>
      <c r="S20" s="453"/>
      <c r="T20" s="453"/>
      <c r="U20" s="453"/>
      <c r="V20" s="453"/>
      <c r="W20" s="135"/>
      <c r="X20" s="452">
        <v>14310</v>
      </c>
      <c r="Y20" s="453"/>
      <c r="Z20" s="453"/>
      <c r="AA20" s="453"/>
      <c r="AB20" s="453"/>
      <c r="AC20" s="453"/>
      <c r="AD20" s="453"/>
      <c r="AE20" s="453"/>
      <c r="AF20" s="453"/>
      <c r="AG20" s="133"/>
      <c r="AH20" s="450">
        <v>-838</v>
      </c>
      <c r="AI20" s="450"/>
      <c r="AJ20" s="450"/>
      <c r="AK20" s="450"/>
      <c r="AL20" s="450"/>
      <c r="AM20" s="450"/>
      <c r="AN20" s="450"/>
      <c r="AO20" s="349"/>
      <c r="AP20" s="134"/>
    </row>
    <row r="21" spans="3:42" s="121" customFormat="1" ht="30" customHeight="1" x14ac:dyDescent="0.15">
      <c r="C21" s="129"/>
      <c r="D21" s="398" t="str">
        <f t="shared" si="0"/>
        <v>平成25年度</v>
      </c>
      <c r="E21" s="398"/>
      <c r="F21" s="398"/>
      <c r="G21" s="398"/>
      <c r="H21" s="398"/>
      <c r="I21" s="398"/>
      <c r="J21" s="398"/>
      <c r="K21" s="398"/>
      <c r="L21" s="398"/>
      <c r="M21" s="130"/>
      <c r="N21" s="452">
        <v>12978</v>
      </c>
      <c r="O21" s="453"/>
      <c r="P21" s="453"/>
      <c r="Q21" s="453"/>
      <c r="R21" s="453"/>
      <c r="S21" s="453"/>
      <c r="T21" s="453"/>
      <c r="U21" s="453"/>
      <c r="V21" s="453"/>
      <c r="W21" s="135"/>
      <c r="X21" s="452">
        <v>15869</v>
      </c>
      <c r="Y21" s="453"/>
      <c r="Z21" s="453"/>
      <c r="AA21" s="453"/>
      <c r="AB21" s="453"/>
      <c r="AC21" s="453"/>
      <c r="AD21" s="453"/>
      <c r="AE21" s="453"/>
      <c r="AF21" s="453"/>
      <c r="AG21" s="132"/>
      <c r="AH21" s="450">
        <v>-2890</v>
      </c>
      <c r="AI21" s="450"/>
      <c r="AJ21" s="450"/>
      <c r="AK21" s="450"/>
      <c r="AL21" s="450"/>
      <c r="AM21" s="450"/>
      <c r="AN21" s="450"/>
      <c r="AO21" s="349"/>
      <c r="AP21" s="132"/>
    </row>
    <row r="22" spans="3:42" s="121" customFormat="1" ht="30" customHeight="1" x14ac:dyDescent="0.15">
      <c r="C22" s="129"/>
      <c r="D22" s="398" t="str">
        <f t="shared" si="0"/>
        <v>平成26年度</v>
      </c>
      <c r="E22" s="398"/>
      <c r="F22" s="398"/>
      <c r="G22" s="398"/>
      <c r="H22" s="398"/>
      <c r="I22" s="398"/>
      <c r="J22" s="398"/>
      <c r="K22" s="398"/>
      <c r="L22" s="398"/>
      <c r="M22" s="130"/>
      <c r="N22" s="452">
        <v>12460</v>
      </c>
      <c r="O22" s="453"/>
      <c r="P22" s="453"/>
      <c r="Q22" s="453"/>
      <c r="R22" s="453"/>
      <c r="S22" s="453"/>
      <c r="T22" s="453"/>
      <c r="U22" s="453"/>
      <c r="V22" s="453"/>
      <c r="W22" s="135"/>
      <c r="X22" s="452">
        <v>116789</v>
      </c>
      <c r="Y22" s="453"/>
      <c r="Z22" s="453"/>
      <c r="AA22" s="453"/>
      <c r="AB22" s="453"/>
      <c r="AC22" s="453"/>
      <c r="AD22" s="453"/>
      <c r="AE22" s="453"/>
      <c r="AF22" s="453"/>
      <c r="AG22" s="132"/>
      <c r="AH22" s="450">
        <v>-104329</v>
      </c>
      <c r="AI22" s="450"/>
      <c r="AJ22" s="450"/>
      <c r="AK22" s="450"/>
      <c r="AL22" s="450"/>
      <c r="AM22" s="450"/>
      <c r="AN22" s="450"/>
      <c r="AO22" s="349"/>
      <c r="AP22" s="132"/>
    </row>
    <row r="23" spans="3:42" s="121" customFormat="1" ht="30" customHeight="1" x14ac:dyDescent="0.15">
      <c r="C23" s="129"/>
      <c r="D23" s="398" t="str">
        <f t="shared" si="0"/>
        <v>平成27年度</v>
      </c>
      <c r="E23" s="398"/>
      <c r="F23" s="398"/>
      <c r="G23" s="398"/>
      <c r="H23" s="398"/>
      <c r="I23" s="398"/>
      <c r="J23" s="398"/>
      <c r="K23" s="398"/>
      <c r="L23" s="398"/>
      <c r="M23" s="130"/>
      <c r="N23" s="452">
        <v>9573</v>
      </c>
      <c r="O23" s="453"/>
      <c r="P23" s="453"/>
      <c r="Q23" s="453"/>
      <c r="R23" s="453"/>
      <c r="S23" s="453"/>
      <c r="T23" s="453"/>
      <c r="U23" s="453"/>
      <c r="V23" s="453"/>
      <c r="W23" s="135"/>
      <c r="X23" s="452">
        <v>6983</v>
      </c>
      <c r="Y23" s="453"/>
      <c r="Z23" s="453"/>
      <c r="AA23" s="453"/>
      <c r="AB23" s="453"/>
      <c r="AC23" s="453"/>
      <c r="AD23" s="453"/>
      <c r="AE23" s="453"/>
      <c r="AF23" s="453"/>
      <c r="AG23" s="132"/>
      <c r="AH23" s="450">
        <v>2589</v>
      </c>
      <c r="AI23" s="450"/>
      <c r="AJ23" s="450"/>
      <c r="AK23" s="450"/>
      <c r="AL23" s="450"/>
      <c r="AM23" s="450"/>
      <c r="AN23" s="450"/>
      <c r="AO23" s="349"/>
      <c r="AP23" s="132"/>
    </row>
    <row r="24" spans="3:42" s="121" customFormat="1" ht="30" customHeight="1" x14ac:dyDescent="0.15">
      <c r="C24" s="129"/>
      <c r="D24" s="398" t="str">
        <f t="shared" si="0"/>
        <v>平成28年度</v>
      </c>
      <c r="E24" s="398"/>
      <c r="F24" s="398"/>
      <c r="G24" s="398"/>
      <c r="H24" s="398"/>
      <c r="I24" s="398"/>
      <c r="J24" s="398"/>
      <c r="K24" s="398"/>
      <c r="L24" s="398"/>
      <c r="M24" s="130"/>
      <c r="N24" s="452">
        <v>10241</v>
      </c>
      <c r="O24" s="453"/>
      <c r="P24" s="453"/>
      <c r="Q24" s="453"/>
      <c r="R24" s="453"/>
      <c r="S24" s="453"/>
      <c r="T24" s="453"/>
      <c r="U24" s="453"/>
      <c r="V24" s="453"/>
      <c r="W24" s="135"/>
      <c r="X24" s="452">
        <v>8018</v>
      </c>
      <c r="Y24" s="453"/>
      <c r="Z24" s="453"/>
      <c r="AA24" s="453"/>
      <c r="AB24" s="453"/>
      <c r="AC24" s="453"/>
      <c r="AD24" s="453"/>
      <c r="AE24" s="453"/>
      <c r="AF24" s="453"/>
      <c r="AG24" s="132"/>
      <c r="AH24" s="450">
        <v>2223</v>
      </c>
      <c r="AI24" s="450"/>
      <c r="AJ24" s="450"/>
      <c r="AK24" s="450"/>
      <c r="AL24" s="450"/>
      <c r="AM24" s="450"/>
      <c r="AN24" s="450"/>
      <c r="AO24" s="349"/>
      <c r="AP24" s="132"/>
    </row>
    <row r="25" spans="3:42" s="121" customFormat="1" ht="30" customHeight="1" x14ac:dyDescent="0.15">
      <c r="C25" s="129"/>
      <c r="D25" s="398" t="str">
        <f t="shared" si="0"/>
        <v>平成29年度</v>
      </c>
      <c r="E25" s="398"/>
      <c r="F25" s="398"/>
      <c r="G25" s="398"/>
      <c r="H25" s="398"/>
      <c r="I25" s="398"/>
      <c r="J25" s="398"/>
      <c r="K25" s="398"/>
      <c r="L25" s="398"/>
      <c r="M25" s="130"/>
      <c r="N25" s="452">
        <v>18567</v>
      </c>
      <c r="O25" s="453"/>
      <c r="P25" s="453"/>
      <c r="Q25" s="453"/>
      <c r="R25" s="453"/>
      <c r="S25" s="453"/>
      <c r="T25" s="453"/>
      <c r="U25" s="453"/>
      <c r="V25" s="453"/>
      <c r="W25" s="135"/>
      <c r="X25" s="452">
        <v>10966</v>
      </c>
      <c r="Y25" s="453"/>
      <c r="Z25" s="453"/>
      <c r="AA25" s="453"/>
      <c r="AB25" s="453"/>
      <c r="AC25" s="453"/>
      <c r="AD25" s="453"/>
      <c r="AE25" s="453"/>
      <c r="AF25" s="453"/>
      <c r="AG25" s="132"/>
      <c r="AH25" s="450">
        <v>7601</v>
      </c>
      <c r="AI25" s="450"/>
      <c r="AJ25" s="450"/>
      <c r="AK25" s="450"/>
      <c r="AL25" s="450"/>
      <c r="AM25" s="450"/>
      <c r="AN25" s="450"/>
      <c r="AO25" s="349"/>
      <c r="AP25" s="132"/>
    </row>
    <row r="26" spans="3:42" s="121" customFormat="1" ht="30" customHeight="1" x14ac:dyDescent="0.15">
      <c r="C26" s="129"/>
      <c r="D26" s="398" t="str">
        <f t="shared" si="0"/>
        <v>平成30年度</v>
      </c>
      <c r="E26" s="398"/>
      <c r="F26" s="398"/>
      <c r="G26" s="398"/>
      <c r="H26" s="398"/>
      <c r="I26" s="398"/>
      <c r="J26" s="398"/>
      <c r="K26" s="398"/>
      <c r="L26" s="398"/>
      <c r="M26" s="130"/>
      <c r="N26" s="452">
        <v>9911</v>
      </c>
      <c r="O26" s="453"/>
      <c r="P26" s="453"/>
      <c r="Q26" s="453"/>
      <c r="R26" s="453"/>
      <c r="S26" s="453"/>
      <c r="T26" s="453"/>
      <c r="U26" s="453"/>
      <c r="V26" s="453"/>
      <c r="W26" s="135"/>
      <c r="X26" s="452">
        <v>7244</v>
      </c>
      <c r="Y26" s="453"/>
      <c r="Z26" s="453"/>
      <c r="AA26" s="453"/>
      <c r="AB26" s="453"/>
      <c r="AC26" s="453"/>
      <c r="AD26" s="453"/>
      <c r="AE26" s="453"/>
      <c r="AF26" s="453"/>
      <c r="AG26" s="132"/>
      <c r="AH26" s="450">
        <v>2667</v>
      </c>
      <c r="AI26" s="450"/>
      <c r="AJ26" s="450"/>
      <c r="AK26" s="450"/>
      <c r="AL26" s="450"/>
      <c r="AM26" s="450"/>
      <c r="AN26" s="450"/>
      <c r="AO26" s="349"/>
      <c r="AP26" s="132"/>
    </row>
    <row r="27" spans="3:42" s="121" customFormat="1" ht="30" customHeight="1" x14ac:dyDescent="0.15">
      <c r="C27" s="129"/>
      <c r="D27" s="398" t="str">
        <f t="shared" si="0"/>
        <v>令和元年度</v>
      </c>
      <c r="E27" s="398"/>
      <c r="F27" s="398"/>
      <c r="G27" s="398"/>
      <c r="H27" s="398"/>
      <c r="I27" s="398"/>
      <c r="J27" s="398"/>
      <c r="K27" s="398"/>
      <c r="L27" s="398"/>
      <c r="M27" s="130"/>
      <c r="N27" s="448">
        <v>10884</v>
      </c>
      <c r="O27" s="449"/>
      <c r="P27" s="449"/>
      <c r="Q27" s="449"/>
      <c r="R27" s="449"/>
      <c r="S27" s="449"/>
      <c r="T27" s="449"/>
      <c r="U27" s="449"/>
      <c r="V27" s="449"/>
      <c r="W27" s="135"/>
      <c r="X27" s="448">
        <v>10293</v>
      </c>
      <c r="Y27" s="449"/>
      <c r="Z27" s="449"/>
      <c r="AA27" s="449"/>
      <c r="AB27" s="449"/>
      <c r="AC27" s="449"/>
      <c r="AD27" s="449"/>
      <c r="AE27" s="449"/>
      <c r="AF27" s="449"/>
      <c r="AG27" s="132"/>
      <c r="AH27" s="450">
        <v>591</v>
      </c>
      <c r="AI27" s="450"/>
      <c r="AJ27" s="450"/>
      <c r="AK27" s="450"/>
      <c r="AL27" s="450"/>
      <c r="AM27" s="450"/>
      <c r="AN27" s="450"/>
      <c r="AO27" s="349"/>
      <c r="AP27" s="132"/>
    </row>
    <row r="28" spans="3:42" s="238" customFormat="1" ht="30" customHeight="1" x14ac:dyDescent="0.15">
      <c r="C28" s="236"/>
      <c r="D28" s="398" t="str">
        <f t="shared" si="0"/>
        <v>令和２年度</v>
      </c>
      <c r="E28" s="398"/>
      <c r="F28" s="398"/>
      <c r="G28" s="398"/>
      <c r="H28" s="398"/>
      <c r="I28" s="398"/>
      <c r="J28" s="398"/>
      <c r="K28" s="398"/>
      <c r="L28" s="398"/>
      <c r="M28" s="237"/>
      <c r="N28" s="448">
        <v>7214</v>
      </c>
      <c r="O28" s="449"/>
      <c r="P28" s="449"/>
      <c r="Q28" s="449"/>
      <c r="R28" s="449"/>
      <c r="S28" s="449"/>
      <c r="T28" s="449"/>
      <c r="U28" s="449"/>
      <c r="V28" s="449"/>
      <c r="W28" s="135"/>
      <c r="X28" s="448">
        <v>4294</v>
      </c>
      <c r="Y28" s="449"/>
      <c r="Z28" s="449"/>
      <c r="AA28" s="449"/>
      <c r="AB28" s="449"/>
      <c r="AC28" s="449"/>
      <c r="AD28" s="449"/>
      <c r="AE28" s="449"/>
      <c r="AF28" s="449"/>
      <c r="AG28" s="132"/>
      <c r="AH28" s="450">
        <v>2921</v>
      </c>
      <c r="AI28" s="450"/>
      <c r="AJ28" s="450"/>
      <c r="AK28" s="450"/>
      <c r="AL28" s="450"/>
      <c r="AM28" s="450"/>
      <c r="AN28" s="450"/>
      <c r="AO28" s="349"/>
      <c r="AP28" s="132"/>
    </row>
    <row r="29" spans="3:42" s="121" customFormat="1" ht="30" customHeight="1" x14ac:dyDescent="0.15">
      <c r="C29" s="129"/>
      <c r="D29" s="398" t="str">
        <f>D15</f>
        <v>令和３年度</v>
      </c>
      <c r="E29" s="398"/>
      <c r="F29" s="398"/>
      <c r="G29" s="398"/>
      <c r="H29" s="398"/>
      <c r="I29" s="398"/>
      <c r="J29" s="398"/>
      <c r="K29" s="398"/>
      <c r="L29" s="398"/>
      <c r="M29" s="130"/>
      <c r="N29" s="448">
        <v>41485</v>
      </c>
      <c r="O29" s="449"/>
      <c r="P29" s="449"/>
      <c r="Q29" s="449"/>
      <c r="R29" s="449"/>
      <c r="S29" s="449"/>
      <c r="T29" s="449"/>
      <c r="U29" s="449"/>
      <c r="V29" s="449"/>
      <c r="W29" s="135"/>
      <c r="X29" s="448">
        <v>21166</v>
      </c>
      <c r="Y29" s="449"/>
      <c r="Z29" s="449"/>
      <c r="AA29" s="449"/>
      <c r="AB29" s="449"/>
      <c r="AC29" s="449"/>
      <c r="AD29" s="449"/>
      <c r="AE29" s="449"/>
      <c r="AF29" s="449"/>
      <c r="AG29" s="132"/>
      <c r="AH29" s="450">
        <v>20319</v>
      </c>
      <c r="AI29" s="450"/>
      <c r="AJ29" s="450"/>
      <c r="AK29" s="450"/>
      <c r="AL29" s="450"/>
      <c r="AM29" s="450"/>
      <c r="AN29" s="450"/>
      <c r="AO29" s="349"/>
      <c r="AP29" s="132"/>
    </row>
    <row r="30" spans="3:42" s="294" customFormat="1" ht="30" customHeight="1" x14ac:dyDescent="0.15">
      <c r="C30" s="291"/>
      <c r="D30" s="398" t="str">
        <f>D16</f>
        <v>令和４年度</v>
      </c>
      <c r="E30" s="398"/>
      <c r="F30" s="398"/>
      <c r="G30" s="398"/>
      <c r="H30" s="398"/>
      <c r="I30" s="398"/>
      <c r="J30" s="398"/>
      <c r="K30" s="398"/>
      <c r="L30" s="398"/>
      <c r="M30" s="292"/>
      <c r="N30" s="448">
        <v>11467</v>
      </c>
      <c r="O30" s="449"/>
      <c r="P30" s="449"/>
      <c r="Q30" s="449"/>
      <c r="R30" s="449"/>
      <c r="S30" s="449"/>
      <c r="T30" s="449"/>
      <c r="U30" s="449"/>
      <c r="V30" s="449"/>
      <c r="W30" s="135"/>
      <c r="X30" s="448">
        <v>12504</v>
      </c>
      <c r="Y30" s="449"/>
      <c r="Z30" s="449"/>
      <c r="AA30" s="449"/>
      <c r="AB30" s="449"/>
      <c r="AC30" s="449"/>
      <c r="AD30" s="449"/>
      <c r="AE30" s="449"/>
      <c r="AF30" s="449"/>
      <c r="AG30" s="132"/>
      <c r="AH30" s="450">
        <v>-1038</v>
      </c>
      <c r="AI30" s="450"/>
      <c r="AJ30" s="450"/>
      <c r="AK30" s="450"/>
      <c r="AL30" s="450"/>
      <c r="AM30" s="450"/>
      <c r="AN30" s="450"/>
      <c r="AO30" s="349"/>
      <c r="AP30" s="132"/>
    </row>
    <row r="31" spans="3:42" s="121" customFormat="1" ht="24" customHeight="1" x14ac:dyDescent="0.15">
      <c r="C31" s="121" t="s">
        <v>84</v>
      </c>
    </row>
    <row r="32" spans="3:42" s="121" customFormat="1" ht="24" customHeight="1" x14ac:dyDescent="0.15">
      <c r="C32" s="436" t="s">
        <v>278</v>
      </c>
      <c r="D32" s="436"/>
      <c r="E32" s="436"/>
      <c r="F32" s="436"/>
      <c r="G32" s="436"/>
      <c r="H32" s="436"/>
      <c r="I32" s="436"/>
      <c r="J32" s="436"/>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row>
    <row r="33" spans="2:44" s="121" customFormat="1" ht="24" customHeight="1" x14ac:dyDescent="0.15">
      <c r="C33" s="369"/>
      <c r="D33" s="370"/>
      <c r="E33" s="370"/>
      <c r="F33" s="370"/>
      <c r="G33" s="370"/>
      <c r="H33" s="370"/>
      <c r="I33" s="370"/>
      <c r="J33" s="370"/>
      <c r="K33" s="370"/>
      <c r="L33" s="370"/>
      <c r="M33" s="370"/>
      <c r="N33" s="370"/>
      <c r="O33" s="370"/>
      <c r="P33" s="371"/>
      <c r="Q33" s="427"/>
      <c r="R33" s="427"/>
      <c r="S33" s="427"/>
      <c r="T33" s="427"/>
      <c r="U33" s="427"/>
      <c r="V33" s="427"/>
      <c r="W33" s="427"/>
      <c r="X33" s="427"/>
      <c r="Y33" s="427"/>
      <c r="Z33" s="427"/>
      <c r="AA33" s="463" t="s">
        <v>392</v>
      </c>
      <c r="AB33" s="464"/>
      <c r="AC33" s="464"/>
      <c r="AD33" s="464"/>
      <c r="AE33" s="464"/>
      <c r="AF33" s="464"/>
      <c r="AG33" s="464"/>
      <c r="AH33" s="464"/>
      <c r="AI33" s="465"/>
      <c r="AJ33" s="369" t="s">
        <v>368</v>
      </c>
      <c r="AK33" s="370"/>
      <c r="AL33" s="370"/>
      <c r="AM33" s="370"/>
      <c r="AN33" s="370"/>
      <c r="AO33" s="370"/>
      <c r="AP33" s="371"/>
    </row>
    <row r="34" spans="2:44" s="121" customFormat="1" ht="24" customHeight="1" x14ac:dyDescent="0.15">
      <c r="C34" s="456" t="s">
        <v>60</v>
      </c>
      <c r="D34" s="372"/>
      <c r="E34" s="372"/>
      <c r="F34" s="372"/>
      <c r="G34" s="372"/>
      <c r="H34" s="372"/>
      <c r="I34" s="372"/>
      <c r="J34" s="372"/>
      <c r="K34" s="372"/>
      <c r="L34" s="372"/>
      <c r="M34" s="372"/>
      <c r="N34" s="372"/>
      <c r="O34" s="372"/>
      <c r="P34" s="457"/>
      <c r="Q34" s="392" t="s">
        <v>61</v>
      </c>
      <c r="R34" s="392"/>
      <c r="S34" s="392"/>
      <c r="T34" s="392"/>
      <c r="U34" s="392"/>
      <c r="V34" s="392"/>
      <c r="W34" s="392"/>
      <c r="X34" s="392"/>
      <c r="Y34" s="392"/>
      <c r="Z34" s="392"/>
      <c r="AA34" s="349">
        <v>7925</v>
      </c>
      <c r="AB34" s="350"/>
      <c r="AC34" s="350"/>
      <c r="AD34" s="350"/>
      <c r="AE34" s="350"/>
      <c r="AF34" s="350"/>
      <c r="AG34" s="350"/>
      <c r="AH34" s="350"/>
      <c r="AI34" s="455"/>
      <c r="AJ34" s="349">
        <v>8368</v>
      </c>
      <c r="AK34" s="350"/>
      <c r="AL34" s="350"/>
      <c r="AM34" s="350"/>
      <c r="AN34" s="350"/>
      <c r="AO34" s="350"/>
      <c r="AP34" s="455"/>
      <c r="AQ34" s="238"/>
      <c r="AR34" s="238"/>
    </row>
    <row r="35" spans="2:44" s="121" customFormat="1" ht="24" customHeight="1" x14ac:dyDescent="0.15">
      <c r="C35" s="458"/>
      <c r="D35" s="375"/>
      <c r="E35" s="375"/>
      <c r="F35" s="375"/>
      <c r="G35" s="375"/>
      <c r="H35" s="375"/>
      <c r="I35" s="375"/>
      <c r="J35" s="375"/>
      <c r="K35" s="375"/>
      <c r="L35" s="375"/>
      <c r="M35" s="375"/>
      <c r="N35" s="375"/>
      <c r="O35" s="375"/>
      <c r="P35" s="459"/>
      <c r="Q35" s="392" t="s">
        <v>62</v>
      </c>
      <c r="R35" s="392"/>
      <c r="S35" s="392"/>
      <c r="T35" s="392"/>
      <c r="U35" s="392"/>
      <c r="V35" s="392"/>
      <c r="W35" s="392"/>
      <c r="X35" s="392"/>
      <c r="Y35" s="392"/>
      <c r="Z35" s="392"/>
      <c r="AA35" s="349">
        <v>131330</v>
      </c>
      <c r="AB35" s="350"/>
      <c r="AC35" s="350"/>
      <c r="AD35" s="350"/>
      <c r="AE35" s="350"/>
      <c r="AF35" s="350"/>
      <c r="AG35" s="350"/>
      <c r="AH35" s="350"/>
      <c r="AI35" s="455"/>
      <c r="AJ35" s="349">
        <v>116783</v>
      </c>
      <c r="AK35" s="350"/>
      <c r="AL35" s="350"/>
      <c r="AM35" s="350"/>
      <c r="AN35" s="350"/>
      <c r="AO35" s="350"/>
      <c r="AP35" s="455"/>
      <c r="AQ35" s="238"/>
      <c r="AR35" s="238"/>
    </row>
    <row r="36" spans="2:44" s="121" customFormat="1" ht="24" customHeight="1" x14ac:dyDescent="0.15">
      <c r="C36" s="460"/>
      <c r="D36" s="400"/>
      <c r="E36" s="400"/>
      <c r="F36" s="400"/>
      <c r="G36" s="400"/>
      <c r="H36" s="400"/>
      <c r="I36" s="400"/>
      <c r="J36" s="400"/>
      <c r="K36" s="400"/>
      <c r="L36" s="400"/>
      <c r="M36" s="400"/>
      <c r="N36" s="400"/>
      <c r="O36" s="400"/>
      <c r="P36" s="461"/>
      <c r="Q36" s="392" t="s">
        <v>63</v>
      </c>
      <c r="R36" s="392"/>
      <c r="S36" s="392"/>
      <c r="T36" s="392"/>
      <c r="U36" s="392"/>
      <c r="V36" s="392"/>
      <c r="W36" s="392"/>
      <c r="X36" s="392"/>
      <c r="Y36" s="392"/>
      <c r="Z36" s="392"/>
      <c r="AA36" s="349">
        <v>139255</v>
      </c>
      <c r="AB36" s="350"/>
      <c r="AC36" s="350"/>
      <c r="AD36" s="350"/>
      <c r="AE36" s="350"/>
      <c r="AF36" s="350"/>
      <c r="AG36" s="350"/>
      <c r="AH36" s="350"/>
      <c r="AI36" s="455"/>
      <c r="AJ36" s="349">
        <v>125151</v>
      </c>
      <c r="AK36" s="350"/>
      <c r="AL36" s="350"/>
      <c r="AM36" s="350"/>
      <c r="AN36" s="350"/>
      <c r="AO36" s="350"/>
      <c r="AP36" s="455"/>
      <c r="AQ36" s="238"/>
      <c r="AR36" s="238"/>
    </row>
    <row r="37" spans="2:44" s="121" customFormat="1" ht="24" customHeight="1" x14ac:dyDescent="0.15">
      <c r="C37" s="456" t="s">
        <v>64</v>
      </c>
      <c r="D37" s="372"/>
      <c r="E37" s="372"/>
      <c r="F37" s="372"/>
      <c r="G37" s="372"/>
      <c r="H37" s="372"/>
      <c r="I37" s="372"/>
      <c r="J37" s="372"/>
      <c r="K37" s="372"/>
      <c r="L37" s="372"/>
      <c r="M37" s="372"/>
      <c r="N37" s="372"/>
      <c r="O37" s="372"/>
      <c r="P37" s="457"/>
      <c r="Q37" s="392" t="s">
        <v>61</v>
      </c>
      <c r="R37" s="392"/>
      <c r="S37" s="392"/>
      <c r="T37" s="392"/>
      <c r="U37" s="392"/>
      <c r="V37" s="392"/>
      <c r="W37" s="392"/>
      <c r="X37" s="392"/>
      <c r="Y37" s="392"/>
      <c r="Z37" s="392"/>
      <c r="AA37" s="349">
        <v>50</v>
      </c>
      <c r="AB37" s="350"/>
      <c r="AC37" s="350"/>
      <c r="AD37" s="350"/>
      <c r="AE37" s="350"/>
      <c r="AF37" s="350"/>
      <c r="AG37" s="350"/>
      <c r="AH37" s="350"/>
      <c r="AI37" s="455"/>
      <c r="AJ37" s="349">
        <v>60</v>
      </c>
      <c r="AK37" s="350"/>
      <c r="AL37" s="350"/>
      <c r="AM37" s="350"/>
      <c r="AN37" s="350"/>
      <c r="AO37" s="350"/>
      <c r="AP37" s="455"/>
      <c r="AQ37" s="238"/>
      <c r="AR37" s="238"/>
    </row>
    <row r="38" spans="2:44" s="121" customFormat="1" ht="24" customHeight="1" x14ac:dyDescent="0.15">
      <c r="C38" s="458"/>
      <c r="D38" s="375"/>
      <c r="E38" s="375"/>
      <c r="F38" s="375"/>
      <c r="G38" s="375"/>
      <c r="H38" s="375"/>
      <c r="I38" s="375"/>
      <c r="J38" s="375"/>
      <c r="K38" s="375"/>
      <c r="L38" s="375"/>
      <c r="M38" s="375"/>
      <c r="N38" s="375"/>
      <c r="O38" s="375"/>
      <c r="P38" s="459"/>
      <c r="Q38" s="392" t="s">
        <v>62</v>
      </c>
      <c r="R38" s="392"/>
      <c r="S38" s="392"/>
      <c r="T38" s="392"/>
      <c r="U38" s="392"/>
      <c r="V38" s="392"/>
      <c r="W38" s="392"/>
      <c r="X38" s="392"/>
      <c r="Y38" s="392"/>
      <c r="Z38" s="392"/>
      <c r="AA38" s="349">
        <v>422</v>
      </c>
      <c r="AB38" s="350"/>
      <c r="AC38" s="350"/>
      <c r="AD38" s="350"/>
      <c r="AE38" s="350"/>
      <c r="AF38" s="350"/>
      <c r="AG38" s="350"/>
      <c r="AH38" s="350"/>
      <c r="AI38" s="455"/>
      <c r="AJ38" s="349">
        <v>509</v>
      </c>
      <c r="AK38" s="350"/>
      <c r="AL38" s="350"/>
      <c r="AM38" s="350"/>
      <c r="AN38" s="350"/>
      <c r="AO38" s="350"/>
      <c r="AP38" s="455"/>
      <c r="AQ38" s="238"/>
      <c r="AR38" s="238"/>
    </row>
    <row r="39" spans="2:44" s="121" customFormat="1" ht="24" customHeight="1" x14ac:dyDescent="0.15">
      <c r="C39" s="460"/>
      <c r="D39" s="400"/>
      <c r="E39" s="400"/>
      <c r="F39" s="400"/>
      <c r="G39" s="400"/>
      <c r="H39" s="400"/>
      <c r="I39" s="400"/>
      <c r="J39" s="400"/>
      <c r="K39" s="400"/>
      <c r="L39" s="400"/>
      <c r="M39" s="400"/>
      <c r="N39" s="400"/>
      <c r="O39" s="400"/>
      <c r="P39" s="461"/>
      <c r="Q39" s="392" t="s">
        <v>63</v>
      </c>
      <c r="R39" s="392"/>
      <c r="S39" s="392"/>
      <c r="T39" s="392"/>
      <c r="U39" s="392"/>
      <c r="V39" s="392"/>
      <c r="W39" s="392"/>
      <c r="X39" s="392"/>
      <c r="Y39" s="392"/>
      <c r="Z39" s="392"/>
      <c r="AA39" s="349">
        <v>472</v>
      </c>
      <c r="AB39" s="350"/>
      <c r="AC39" s="350"/>
      <c r="AD39" s="350"/>
      <c r="AE39" s="350"/>
      <c r="AF39" s="350"/>
      <c r="AG39" s="350"/>
      <c r="AH39" s="350"/>
      <c r="AI39" s="455"/>
      <c r="AJ39" s="349">
        <v>568</v>
      </c>
      <c r="AK39" s="350"/>
      <c r="AL39" s="350"/>
      <c r="AM39" s="350"/>
      <c r="AN39" s="350"/>
      <c r="AO39" s="350"/>
      <c r="AP39" s="455"/>
      <c r="AQ39" s="238"/>
      <c r="AR39" s="238"/>
    </row>
    <row r="40" spans="2:44" s="121" customFormat="1" ht="24" customHeight="1" x14ac:dyDescent="0.15">
      <c r="C40" s="393" t="s">
        <v>65</v>
      </c>
      <c r="D40" s="398"/>
      <c r="E40" s="398"/>
      <c r="F40" s="398"/>
      <c r="G40" s="398"/>
      <c r="H40" s="398"/>
      <c r="I40" s="398"/>
      <c r="J40" s="398"/>
      <c r="K40" s="398"/>
      <c r="L40" s="398"/>
      <c r="M40" s="398"/>
      <c r="N40" s="398"/>
      <c r="O40" s="398"/>
      <c r="P40" s="428"/>
      <c r="Q40" s="427"/>
      <c r="R40" s="427"/>
      <c r="S40" s="427"/>
      <c r="T40" s="427"/>
      <c r="U40" s="427"/>
      <c r="V40" s="427"/>
      <c r="W40" s="427"/>
      <c r="X40" s="427"/>
      <c r="Y40" s="427"/>
      <c r="Z40" s="427"/>
      <c r="AA40" s="452" t="s">
        <v>417</v>
      </c>
      <c r="AB40" s="453"/>
      <c r="AC40" s="453"/>
      <c r="AD40" s="453"/>
      <c r="AE40" s="453"/>
      <c r="AF40" s="453"/>
      <c r="AG40" s="453"/>
      <c r="AH40" s="453"/>
      <c r="AI40" s="454"/>
      <c r="AJ40" s="452" t="s">
        <v>416</v>
      </c>
      <c r="AK40" s="453"/>
      <c r="AL40" s="453"/>
      <c r="AM40" s="453"/>
      <c r="AN40" s="453"/>
      <c r="AO40" s="453"/>
      <c r="AP40" s="454"/>
      <c r="AQ40" s="238"/>
      <c r="AR40" s="238"/>
    </row>
    <row r="41" spans="2:44" s="121" customFormat="1" ht="24" customHeight="1" x14ac:dyDescent="0.15">
      <c r="C41" s="393" t="s">
        <v>66</v>
      </c>
      <c r="D41" s="398"/>
      <c r="E41" s="398"/>
      <c r="F41" s="398"/>
      <c r="G41" s="398"/>
      <c r="H41" s="398"/>
      <c r="I41" s="398"/>
      <c r="J41" s="398"/>
      <c r="K41" s="398"/>
      <c r="L41" s="398"/>
      <c r="M41" s="398"/>
      <c r="N41" s="398"/>
      <c r="O41" s="398"/>
      <c r="P41" s="428"/>
      <c r="Q41" s="427"/>
      <c r="R41" s="427"/>
      <c r="S41" s="427"/>
      <c r="T41" s="427"/>
      <c r="U41" s="427"/>
      <c r="V41" s="427"/>
      <c r="W41" s="427"/>
      <c r="X41" s="427"/>
      <c r="Y41" s="427"/>
      <c r="Z41" s="427"/>
      <c r="AA41" s="452" t="s">
        <v>123</v>
      </c>
      <c r="AB41" s="453"/>
      <c r="AC41" s="453"/>
      <c r="AD41" s="453"/>
      <c r="AE41" s="453"/>
      <c r="AF41" s="453"/>
      <c r="AG41" s="453"/>
      <c r="AH41" s="453"/>
      <c r="AI41" s="454"/>
      <c r="AJ41" s="452" t="s">
        <v>123</v>
      </c>
      <c r="AK41" s="453"/>
      <c r="AL41" s="453"/>
      <c r="AM41" s="453"/>
      <c r="AN41" s="453"/>
      <c r="AO41" s="453"/>
      <c r="AP41" s="454"/>
      <c r="AQ41" s="238"/>
      <c r="AR41" s="238"/>
    </row>
    <row r="42" spans="2:44" s="117" customFormat="1" ht="30" customHeight="1" x14ac:dyDescent="0.15">
      <c r="D42" s="136"/>
      <c r="E42" s="136"/>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6"/>
      <c r="AO42" s="136"/>
      <c r="AP42" s="136"/>
    </row>
    <row r="43" spans="2:44" s="117" customFormat="1" ht="21" customHeight="1" x14ac:dyDescent="0.15">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row>
    <row r="44" spans="2:44" s="121" customFormat="1" ht="60" customHeight="1" x14ac:dyDescent="0.15"/>
    <row r="45" spans="2:44" s="117" customFormat="1" ht="26.25" customHeight="1" x14ac:dyDescent="0.15">
      <c r="B45" s="121"/>
      <c r="C45" s="121" t="s">
        <v>446</v>
      </c>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row>
    <row r="46" spans="2:44" s="121" customFormat="1" x14ac:dyDescent="0.15"/>
    <row r="47" spans="2:44" s="121" customFormat="1" ht="24" customHeight="1" x14ac:dyDescent="0.15">
      <c r="F47" s="343" t="s">
        <v>67</v>
      </c>
      <c r="G47" s="343"/>
      <c r="H47" s="343"/>
      <c r="I47" s="343"/>
      <c r="J47" s="343"/>
      <c r="K47" s="343"/>
      <c r="L47" s="343"/>
      <c r="M47" s="343"/>
      <c r="N47" s="343"/>
      <c r="O47" s="343"/>
      <c r="P47" s="343"/>
      <c r="Q47" s="343"/>
      <c r="X47" s="451">
        <v>6196</v>
      </c>
      <c r="Y47" s="451"/>
      <c r="Z47" s="451"/>
      <c r="AA47" s="451"/>
      <c r="AB47" s="451"/>
      <c r="AC47" s="121" t="s">
        <v>35</v>
      </c>
    </row>
    <row r="48" spans="2:44" s="121" customFormat="1" x14ac:dyDescent="0.15">
      <c r="X48" s="137"/>
      <c r="Y48" s="137"/>
      <c r="Z48" s="137"/>
      <c r="AA48" s="137"/>
      <c r="AB48" s="137"/>
    </row>
    <row r="49" spans="6:29" s="121" customFormat="1" ht="24" customHeight="1" x14ac:dyDescent="0.15">
      <c r="F49" s="343" t="s">
        <v>63</v>
      </c>
      <c r="G49" s="343"/>
      <c r="H49" s="343"/>
      <c r="I49" s="343"/>
      <c r="J49" s="343"/>
      <c r="K49" s="343"/>
      <c r="L49" s="343"/>
      <c r="M49" s="343"/>
      <c r="N49" s="343"/>
      <c r="O49" s="343"/>
      <c r="P49" s="343"/>
      <c r="Q49" s="343"/>
      <c r="X49" s="451">
        <v>6196</v>
      </c>
      <c r="Y49" s="451"/>
      <c r="Z49" s="451"/>
      <c r="AA49" s="451"/>
      <c r="AB49" s="451"/>
      <c r="AC49" s="121" t="s">
        <v>35</v>
      </c>
    </row>
    <row r="50" spans="6:29" s="121" customFormat="1" ht="60" customHeight="1" x14ac:dyDescent="0.15"/>
    <row r="51" spans="6:29" s="121" customFormat="1" ht="24" customHeight="1" x14ac:dyDescent="0.15"/>
    <row r="52" spans="6:29" s="121" customFormat="1" x14ac:dyDescent="0.15"/>
    <row r="53" spans="6:29" s="121" customFormat="1" ht="24" customHeight="1" x14ac:dyDescent="0.15"/>
    <row r="54" spans="6:29" s="121" customFormat="1" ht="24" customHeight="1" x14ac:dyDescent="0.15"/>
    <row r="55" spans="6:29" s="121" customFormat="1" ht="24" customHeight="1" x14ac:dyDescent="0.15"/>
    <row r="56" spans="6:29" s="121" customFormat="1" x14ac:dyDescent="0.15"/>
    <row r="57" spans="6:29" s="121" customFormat="1" x14ac:dyDescent="0.15"/>
    <row r="58" spans="6:29" s="121" customFormat="1" x14ac:dyDescent="0.15"/>
    <row r="59" spans="6:29" s="121" customFormat="1" x14ac:dyDescent="0.15"/>
    <row r="60" spans="6:29" s="121" customFormat="1" x14ac:dyDescent="0.15"/>
    <row r="61" spans="6:29" s="121" customFormat="1" x14ac:dyDescent="0.15"/>
    <row r="62" spans="6:29" s="121" customFormat="1" x14ac:dyDescent="0.15"/>
    <row r="63" spans="6:29" s="121" customFormat="1" x14ac:dyDescent="0.15"/>
    <row r="64" spans="6:29" s="121" customFormat="1" x14ac:dyDescent="0.15"/>
  </sheetData>
  <mergeCells count="135">
    <mergeCell ref="D14:L14"/>
    <mergeCell ref="N14:V14"/>
    <mergeCell ref="X14:AF14"/>
    <mergeCell ref="AH14:AO14"/>
    <mergeCell ref="AJ41:AP41"/>
    <mergeCell ref="AA36:AI36"/>
    <mergeCell ref="AA35:AI35"/>
    <mergeCell ref="AA34:AI34"/>
    <mergeCell ref="AA33:AI33"/>
    <mergeCell ref="C32:AP32"/>
    <mergeCell ref="AJ33:AP33"/>
    <mergeCell ref="AJ34:AP34"/>
    <mergeCell ref="AJ35:AP35"/>
    <mergeCell ref="AJ36:AP36"/>
    <mergeCell ref="AJ37:AP37"/>
    <mergeCell ref="AJ38:AP38"/>
    <mergeCell ref="AJ39:AP39"/>
    <mergeCell ref="AJ40:AP40"/>
    <mergeCell ref="C33:P33"/>
    <mergeCell ref="Q33:Z33"/>
    <mergeCell ref="C34:P36"/>
    <mergeCell ref="Q34:Z34"/>
    <mergeCell ref="Q35:Z35"/>
    <mergeCell ref="Q36:Z36"/>
    <mergeCell ref="C5:M5"/>
    <mergeCell ref="N5:W5"/>
    <mergeCell ref="X5:AG5"/>
    <mergeCell ref="AH5:AP5"/>
    <mergeCell ref="D7:L7"/>
    <mergeCell ref="N7:V7"/>
    <mergeCell ref="X7:AF7"/>
    <mergeCell ref="AH7:AO7"/>
    <mergeCell ref="D6:L6"/>
    <mergeCell ref="N6:V6"/>
    <mergeCell ref="X6:AF6"/>
    <mergeCell ref="AH6:AO6"/>
    <mergeCell ref="D8:L8"/>
    <mergeCell ref="N8:V8"/>
    <mergeCell ref="X8:AF8"/>
    <mergeCell ref="AH8:AO8"/>
    <mergeCell ref="D13:L13"/>
    <mergeCell ref="N13:V13"/>
    <mergeCell ref="X13:AF13"/>
    <mergeCell ref="AH13:AO13"/>
    <mergeCell ref="D12:L12"/>
    <mergeCell ref="N12:V12"/>
    <mergeCell ref="X12:AF12"/>
    <mergeCell ref="AH12:AO12"/>
    <mergeCell ref="D11:L11"/>
    <mergeCell ref="N11:V11"/>
    <mergeCell ref="X11:AF11"/>
    <mergeCell ref="AH11:AO11"/>
    <mergeCell ref="D10:L10"/>
    <mergeCell ref="N10:V10"/>
    <mergeCell ref="X10:AF10"/>
    <mergeCell ref="AH10:AO10"/>
    <mergeCell ref="D9:L9"/>
    <mergeCell ref="N9:V9"/>
    <mergeCell ref="X9:AF9"/>
    <mergeCell ref="AH9:AO9"/>
    <mergeCell ref="C19:M19"/>
    <mergeCell ref="N19:W19"/>
    <mergeCell ref="X19:AG19"/>
    <mergeCell ref="AH19:AP19"/>
    <mergeCell ref="D15:L15"/>
    <mergeCell ref="N15:V15"/>
    <mergeCell ref="X15:AF15"/>
    <mergeCell ref="AH15:AO15"/>
    <mergeCell ref="D22:L22"/>
    <mergeCell ref="N22:V22"/>
    <mergeCell ref="X22:AF22"/>
    <mergeCell ref="AH22:AO22"/>
    <mergeCell ref="D21:L21"/>
    <mergeCell ref="N21:V21"/>
    <mergeCell ref="X21:AF21"/>
    <mergeCell ref="AH21:AO21"/>
    <mergeCell ref="D20:L20"/>
    <mergeCell ref="N20:V20"/>
    <mergeCell ref="X20:AF20"/>
    <mergeCell ref="AH20:AO20"/>
    <mergeCell ref="D16:L16"/>
    <mergeCell ref="N16:V16"/>
    <mergeCell ref="X16:AF16"/>
    <mergeCell ref="AH16:AO16"/>
    <mergeCell ref="D25:L25"/>
    <mergeCell ref="N25:V25"/>
    <mergeCell ref="X25:AF25"/>
    <mergeCell ref="AH25:AO25"/>
    <mergeCell ref="D24:L24"/>
    <mergeCell ref="N24:V24"/>
    <mergeCell ref="X24:AF24"/>
    <mergeCell ref="AH24:AO24"/>
    <mergeCell ref="D23:L23"/>
    <mergeCell ref="N23:V23"/>
    <mergeCell ref="X23:AF23"/>
    <mergeCell ref="AH23:AO23"/>
    <mergeCell ref="N29:V29"/>
    <mergeCell ref="X29:AF29"/>
    <mergeCell ref="AH29:AO29"/>
    <mergeCell ref="D27:L27"/>
    <mergeCell ref="N27:V27"/>
    <mergeCell ref="X27:AF27"/>
    <mergeCell ref="AH27:AO27"/>
    <mergeCell ref="D26:L26"/>
    <mergeCell ref="N26:V26"/>
    <mergeCell ref="X26:AF26"/>
    <mergeCell ref="AH26:AO26"/>
    <mergeCell ref="D28:L28"/>
    <mergeCell ref="N28:V28"/>
    <mergeCell ref="X28:AF28"/>
    <mergeCell ref="AH28:AO28"/>
    <mergeCell ref="D30:L30"/>
    <mergeCell ref="N30:V30"/>
    <mergeCell ref="X30:AF30"/>
    <mergeCell ref="AH30:AO30"/>
    <mergeCell ref="AH4:AP4"/>
    <mergeCell ref="AH18:AP18"/>
    <mergeCell ref="F49:Q49"/>
    <mergeCell ref="X49:AB49"/>
    <mergeCell ref="C41:P41"/>
    <mergeCell ref="Q41:Z41"/>
    <mergeCell ref="AA41:AI41"/>
    <mergeCell ref="F47:Q47"/>
    <mergeCell ref="X47:AB47"/>
    <mergeCell ref="AA38:AI38"/>
    <mergeCell ref="Q39:Z39"/>
    <mergeCell ref="AA39:AI39"/>
    <mergeCell ref="C40:P40"/>
    <mergeCell ref="Q40:Z40"/>
    <mergeCell ref="AA40:AI40"/>
    <mergeCell ref="C37:P39"/>
    <mergeCell ref="Q37:Z37"/>
    <mergeCell ref="AA37:AI37"/>
    <mergeCell ref="Q38:Z38"/>
    <mergeCell ref="D29:L29"/>
  </mergeCells>
  <phoneticPr fontId="1"/>
  <pageMargins left="0.70866141732283472" right="0.70866141732283472" top="0.74803149606299213" bottom="0.74803149606299213" header="0.31496062992125984" footer="0.31496062992125984"/>
  <pageSetup paperSize="9" scale="95" firstPageNumber="8" orientation="portrait" useFirstPageNumber="1" r:id="rId1"/>
  <headerFooter>
    <oddFooter>&amp;C&amp;P</oddFooter>
  </headerFooter>
  <rowBreaks count="1" manualBreakCount="1">
    <brk id="3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S90"/>
  <sheetViews>
    <sheetView tabSelected="1" view="pageBreakPreview" topLeftCell="A52" zoomScale="80" zoomScaleNormal="85" zoomScaleSheetLayoutView="80" workbookViewId="0">
      <selection activeCell="AI50" sqref="AI50:AN50"/>
    </sheetView>
  </sheetViews>
  <sheetFormatPr defaultColWidth="9" defaultRowHeight="13.5" x14ac:dyDescent="0.15"/>
  <cols>
    <col min="1" max="15" width="2.125" style="165" customWidth="1"/>
    <col min="16" max="16" width="0.125" style="165" customWidth="1"/>
    <col min="17" max="48" width="2.125" style="165" customWidth="1"/>
    <col min="49" max="54" width="2.125" style="165" hidden="1" customWidth="1"/>
    <col min="55" max="62" width="2.125" style="165" customWidth="1"/>
    <col min="63" max="68" width="2.125" style="165" hidden="1" customWidth="1"/>
    <col min="69" max="88" width="2.125" style="165" customWidth="1"/>
    <col min="89" max="16384" width="9" style="165"/>
  </cols>
  <sheetData>
    <row r="1" spans="1:97" s="164" customFormat="1" ht="39.950000000000003" customHeight="1" x14ac:dyDescent="0.15">
      <c r="A1" s="540" t="s">
        <v>148</v>
      </c>
      <c r="B1" s="540"/>
      <c r="C1" s="540"/>
      <c r="D1" s="541"/>
      <c r="E1" s="541"/>
      <c r="F1" s="541"/>
      <c r="G1" s="541"/>
      <c r="H1" s="541"/>
      <c r="I1" s="541"/>
      <c r="J1" s="541"/>
      <c r="K1" s="541"/>
      <c r="L1" s="541"/>
      <c r="M1" s="541"/>
      <c r="N1" s="541"/>
      <c r="O1" s="541"/>
      <c r="P1" s="541"/>
      <c r="Q1" s="541"/>
      <c r="R1" s="541"/>
      <c r="S1" s="541"/>
      <c r="T1" s="541"/>
      <c r="U1" s="541"/>
      <c r="V1" s="541"/>
      <c r="W1" s="541"/>
      <c r="X1" s="541"/>
      <c r="Y1" s="541"/>
      <c r="Z1" s="541"/>
      <c r="AA1" s="541"/>
      <c r="AB1" s="540"/>
      <c r="AC1" s="540"/>
      <c r="AD1" s="540"/>
      <c r="AE1" s="540"/>
      <c r="AF1" s="540"/>
      <c r="AG1" s="540"/>
      <c r="AH1" s="540"/>
      <c r="AI1" s="540"/>
      <c r="AJ1" s="540"/>
      <c r="AK1" s="540"/>
      <c r="AL1" s="540"/>
      <c r="AM1" s="540"/>
      <c r="AN1" s="540"/>
      <c r="AO1" s="540"/>
      <c r="AP1" s="540"/>
      <c r="AQ1" s="540"/>
      <c r="AR1" s="540"/>
      <c r="AS1" s="540"/>
      <c r="AT1" s="540"/>
      <c r="AU1" s="540"/>
      <c r="AV1" s="540"/>
      <c r="AW1" s="540"/>
      <c r="AX1" s="540"/>
      <c r="AY1" s="540"/>
      <c r="AZ1" s="540"/>
      <c r="BA1" s="540"/>
      <c r="BB1" s="540"/>
      <c r="BC1" s="540"/>
      <c r="BD1" s="540"/>
      <c r="BE1" s="540"/>
      <c r="BF1" s="540"/>
      <c r="BG1" s="540"/>
      <c r="BH1" s="540"/>
      <c r="BI1" s="540"/>
      <c r="BJ1" s="540"/>
      <c r="BK1" s="540"/>
      <c r="BL1" s="540"/>
      <c r="BM1" s="540"/>
      <c r="BN1" s="540"/>
      <c r="BO1" s="540"/>
      <c r="BP1" s="540"/>
      <c r="BQ1" s="540"/>
      <c r="BR1" s="540"/>
      <c r="BS1" s="540"/>
      <c r="BT1" s="540"/>
      <c r="BU1" s="540"/>
      <c r="BV1" s="540"/>
      <c r="BW1" s="540"/>
      <c r="BX1" s="540"/>
      <c r="BY1" s="540"/>
      <c r="BZ1" s="540"/>
      <c r="CA1" s="540"/>
      <c r="CB1" s="540"/>
      <c r="CC1" s="540"/>
      <c r="CD1" s="540"/>
      <c r="CE1" s="540"/>
      <c r="CF1" s="540"/>
      <c r="CG1" s="540"/>
      <c r="CH1" s="540"/>
      <c r="CI1" s="540"/>
      <c r="CJ1" s="540"/>
      <c r="CK1" s="155"/>
      <c r="CL1" s="155"/>
      <c r="CM1" s="155"/>
      <c r="CN1" s="155"/>
      <c r="CO1" s="155"/>
      <c r="CP1" s="155"/>
      <c r="CQ1" s="155"/>
      <c r="CR1" s="155"/>
      <c r="CS1" s="155"/>
    </row>
    <row r="2" spans="1:97" x14ac:dyDescent="0.15">
      <c r="D2" s="170"/>
      <c r="E2" s="170"/>
      <c r="F2" s="170"/>
      <c r="G2" s="170"/>
      <c r="H2" s="170"/>
      <c r="I2" s="170"/>
      <c r="J2" s="170"/>
      <c r="K2" s="170"/>
      <c r="L2" s="170"/>
      <c r="M2" s="170"/>
      <c r="N2" s="170"/>
      <c r="O2" s="170"/>
      <c r="P2" s="170"/>
      <c r="Q2" s="170"/>
      <c r="R2" s="170"/>
      <c r="S2" s="170"/>
      <c r="T2" s="170"/>
      <c r="U2" s="170"/>
      <c r="V2" s="170"/>
      <c r="W2" s="170"/>
      <c r="X2" s="170"/>
      <c r="Y2" s="170"/>
      <c r="Z2" s="170"/>
      <c r="AA2" s="170"/>
    </row>
    <row r="3" spans="1:97" s="164" customFormat="1" ht="24" customHeight="1" x14ac:dyDescent="0.15">
      <c r="A3" s="466" t="s">
        <v>106</v>
      </c>
      <c r="B3" s="466"/>
      <c r="C3" s="467" t="s">
        <v>0</v>
      </c>
      <c r="D3" s="468"/>
      <c r="E3" s="468"/>
      <c r="F3" s="468"/>
      <c r="G3" s="468"/>
      <c r="H3" s="468"/>
      <c r="I3" s="468"/>
      <c r="J3" s="328"/>
      <c r="K3" s="337"/>
      <c r="L3" s="337"/>
      <c r="M3" s="337"/>
      <c r="N3" s="337"/>
      <c r="O3" s="337"/>
      <c r="P3" s="337"/>
      <c r="Q3" s="337"/>
      <c r="R3" s="337"/>
      <c r="S3" s="337"/>
      <c r="T3" s="337"/>
      <c r="U3" s="337"/>
      <c r="V3" s="337"/>
      <c r="W3" s="337"/>
      <c r="X3" s="337"/>
      <c r="Y3" s="337"/>
      <c r="Z3" s="337"/>
      <c r="AA3" s="337"/>
    </row>
    <row r="4" spans="1:97" x14ac:dyDescent="0.15">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97" ht="23.45" customHeight="1" x14ac:dyDescent="0.15">
      <c r="A5" s="469" t="s">
        <v>1</v>
      </c>
      <c r="B5" s="470"/>
      <c r="C5" s="470"/>
      <c r="D5" s="470"/>
      <c r="E5" s="470"/>
      <c r="F5" s="470"/>
      <c r="G5" s="470"/>
      <c r="H5" s="470"/>
      <c r="I5" s="470"/>
      <c r="J5" s="470"/>
      <c r="K5" s="470"/>
      <c r="L5" s="470"/>
      <c r="M5" s="470"/>
      <c r="N5" s="470"/>
      <c r="O5" s="471"/>
      <c r="P5" s="475" t="s">
        <v>149</v>
      </c>
      <c r="Q5" s="469" t="s">
        <v>150</v>
      </c>
      <c r="R5" s="470"/>
      <c r="S5" s="470"/>
      <c r="T5" s="470"/>
      <c r="U5" s="470"/>
      <c r="V5" s="470"/>
      <c r="W5" s="470"/>
      <c r="X5" s="477"/>
      <c r="Y5" s="469" t="s">
        <v>378</v>
      </c>
      <c r="Z5" s="470"/>
      <c r="AA5" s="470"/>
      <c r="AB5" s="470"/>
      <c r="AC5" s="470"/>
      <c r="AD5" s="470"/>
      <c r="AE5" s="470"/>
      <c r="AF5" s="477"/>
      <c r="AG5" s="469" t="s">
        <v>418</v>
      </c>
      <c r="AH5" s="470"/>
      <c r="AI5" s="470"/>
      <c r="AJ5" s="470"/>
      <c r="AK5" s="470"/>
      <c r="AL5" s="470"/>
      <c r="AM5" s="470"/>
      <c r="AN5" s="477"/>
      <c r="AO5" s="469" t="s">
        <v>419</v>
      </c>
      <c r="AP5" s="470"/>
      <c r="AQ5" s="470"/>
      <c r="AR5" s="470"/>
      <c r="AS5" s="470"/>
      <c r="AT5" s="470"/>
      <c r="AU5" s="470"/>
      <c r="AV5" s="477"/>
      <c r="AW5" s="216"/>
      <c r="AX5" s="216"/>
      <c r="AY5" s="216"/>
      <c r="AZ5" s="216"/>
      <c r="BA5" s="216"/>
      <c r="BB5" s="216"/>
      <c r="BC5" s="469" t="s">
        <v>420</v>
      </c>
      <c r="BD5" s="470"/>
      <c r="BE5" s="470"/>
      <c r="BF5" s="470"/>
      <c r="BG5" s="470"/>
      <c r="BH5" s="470"/>
      <c r="BI5" s="470"/>
      <c r="BJ5" s="477"/>
      <c r="BK5" s="479" t="s">
        <v>151</v>
      </c>
      <c r="BL5" s="480"/>
      <c r="BM5" s="480"/>
      <c r="BN5" s="480"/>
      <c r="BO5" s="480"/>
      <c r="BP5" s="480"/>
      <c r="BQ5" s="480"/>
      <c r="BR5" s="480"/>
      <c r="BS5" s="480"/>
      <c r="BT5" s="480"/>
      <c r="BU5" s="480"/>
      <c r="BV5" s="480"/>
      <c r="BW5" s="480"/>
      <c r="BX5" s="480"/>
      <c r="BY5" s="480"/>
      <c r="BZ5" s="480"/>
      <c r="CA5" s="480"/>
      <c r="CB5" s="480"/>
      <c r="CC5" s="480"/>
      <c r="CD5" s="480"/>
      <c r="CE5" s="480"/>
      <c r="CF5" s="480"/>
      <c r="CG5" s="480"/>
      <c r="CH5" s="480"/>
      <c r="CI5" s="480"/>
      <c r="CJ5" s="481"/>
    </row>
    <row r="6" spans="1:97" ht="23.45" customHeight="1" x14ac:dyDescent="0.15">
      <c r="A6" s="472"/>
      <c r="B6" s="473"/>
      <c r="C6" s="473"/>
      <c r="D6" s="473"/>
      <c r="E6" s="473"/>
      <c r="F6" s="473"/>
      <c r="G6" s="473"/>
      <c r="H6" s="473"/>
      <c r="I6" s="473"/>
      <c r="J6" s="473"/>
      <c r="K6" s="473"/>
      <c r="L6" s="473"/>
      <c r="M6" s="473"/>
      <c r="N6" s="473"/>
      <c r="O6" s="474"/>
      <c r="P6" s="476"/>
      <c r="Q6" s="472"/>
      <c r="R6" s="473"/>
      <c r="S6" s="473"/>
      <c r="T6" s="473"/>
      <c r="U6" s="473"/>
      <c r="V6" s="473"/>
      <c r="W6" s="473"/>
      <c r="X6" s="478"/>
      <c r="Y6" s="472"/>
      <c r="Z6" s="473"/>
      <c r="AA6" s="473"/>
      <c r="AB6" s="473"/>
      <c r="AC6" s="473"/>
      <c r="AD6" s="473"/>
      <c r="AE6" s="473"/>
      <c r="AF6" s="478"/>
      <c r="AG6" s="472"/>
      <c r="AH6" s="473"/>
      <c r="AI6" s="473"/>
      <c r="AJ6" s="473"/>
      <c r="AK6" s="473"/>
      <c r="AL6" s="473"/>
      <c r="AM6" s="473"/>
      <c r="AN6" s="478"/>
      <c r="AO6" s="472"/>
      <c r="AP6" s="473"/>
      <c r="AQ6" s="473"/>
      <c r="AR6" s="473"/>
      <c r="AS6" s="473"/>
      <c r="AT6" s="473"/>
      <c r="AU6" s="473"/>
      <c r="AV6" s="478"/>
      <c r="AW6" s="479" t="e">
        <f>#REF!</f>
        <v>#REF!</v>
      </c>
      <c r="AX6" s="480"/>
      <c r="AY6" s="480"/>
      <c r="AZ6" s="480"/>
      <c r="BA6" s="480"/>
      <c r="BB6" s="481"/>
      <c r="BC6" s="472"/>
      <c r="BD6" s="473"/>
      <c r="BE6" s="473"/>
      <c r="BF6" s="473"/>
      <c r="BG6" s="473"/>
      <c r="BH6" s="473"/>
      <c r="BI6" s="473"/>
      <c r="BJ6" s="478"/>
      <c r="BK6" s="479" t="str">
        <f>Q5</f>
        <v>平 成 30 年</v>
      </c>
      <c r="BL6" s="480"/>
      <c r="BM6" s="480"/>
      <c r="BN6" s="480"/>
      <c r="BO6" s="480"/>
      <c r="BP6" s="481"/>
      <c r="BQ6" s="479" t="str">
        <f>Y5</f>
        <v>令 和 元 年</v>
      </c>
      <c r="BR6" s="480"/>
      <c r="BS6" s="480"/>
      <c r="BT6" s="480"/>
      <c r="BU6" s="481"/>
      <c r="BV6" s="479" t="str">
        <f>AG5</f>
        <v>令 和 ２ 年</v>
      </c>
      <c r="BW6" s="480"/>
      <c r="BX6" s="480"/>
      <c r="BY6" s="480"/>
      <c r="BZ6" s="481"/>
      <c r="CA6" s="479" t="str">
        <f>AO5</f>
        <v>令 和 ３ 年</v>
      </c>
      <c r="CB6" s="480"/>
      <c r="CC6" s="480"/>
      <c r="CD6" s="480"/>
      <c r="CE6" s="481"/>
      <c r="CF6" s="479" t="str">
        <f>BC5</f>
        <v>令 和 ４ 年</v>
      </c>
      <c r="CG6" s="480"/>
      <c r="CH6" s="480"/>
      <c r="CI6" s="480"/>
      <c r="CJ6" s="481"/>
    </row>
    <row r="7" spans="1:97" ht="23.45" customHeight="1" x14ac:dyDescent="0.15">
      <c r="A7" s="482" t="s">
        <v>4</v>
      </c>
      <c r="B7" s="483"/>
      <c r="C7" s="469" t="s">
        <v>5</v>
      </c>
      <c r="D7" s="470"/>
      <c r="E7" s="470"/>
      <c r="F7" s="470"/>
      <c r="G7" s="470"/>
      <c r="H7" s="470"/>
      <c r="I7" s="470"/>
      <c r="J7" s="470"/>
      <c r="K7" s="477"/>
      <c r="L7" s="479" t="s">
        <v>6</v>
      </c>
      <c r="M7" s="480"/>
      <c r="N7" s="480"/>
      <c r="O7" s="488"/>
      <c r="P7" s="166">
        <f>SUM(P9,P13)</f>
        <v>36109</v>
      </c>
      <c r="Q7" s="489">
        <v>23102</v>
      </c>
      <c r="R7" s="490"/>
      <c r="S7" s="490"/>
      <c r="T7" s="490"/>
      <c r="U7" s="490"/>
      <c r="V7" s="491" t="s">
        <v>7</v>
      </c>
      <c r="W7" s="491"/>
      <c r="X7" s="492"/>
      <c r="Y7" s="489">
        <v>22622</v>
      </c>
      <c r="Z7" s="490"/>
      <c r="AA7" s="490"/>
      <c r="AB7" s="490"/>
      <c r="AC7" s="490"/>
      <c r="AD7" s="493"/>
      <c r="AE7" s="493"/>
      <c r="AF7" s="494"/>
      <c r="AG7" s="489">
        <v>21118</v>
      </c>
      <c r="AH7" s="490"/>
      <c r="AI7" s="490"/>
      <c r="AJ7" s="490"/>
      <c r="AK7" s="490"/>
      <c r="AL7" s="493"/>
      <c r="AM7" s="493"/>
      <c r="AN7" s="494"/>
      <c r="AO7" s="489">
        <v>22081</v>
      </c>
      <c r="AP7" s="490"/>
      <c r="AQ7" s="490"/>
      <c r="AR7" s="490"/>
      <c r="AS7" s="490"/>
      <c r="AT7" s="493"/>
      <c r="AU7" s="493"/>
      <c r="AV7" s="494"/>
      <c r="AW7" s="498" t="e">
        <f>(#REF!/#REF!)*100</f>
        <v>#REF!</v>
      </c>
      <c r="AX7" s="499"/>
      <c r="AY7" s="499"/>
      <c r="AZ7" s="499"/>
      <c r="BA7" s="499"/>
      <c r="BB7" s="500"/>
      <c r="BC7" s="489">
        <v>21253</v>
      </c>
      <c r="BD7" s="490"/>
      <c r="BE7" s="490"/>
      <c r="BF7" s="490"/>
      <c r="BG7" s="490"/>
      <c r="BH7" s="493"/>
      <c r="BI7" s="493"/>
      <c r="BJ7" s="494"/>
      <c r="BK7" s="498" t="e">
        <f>(Q7/#REF!)*100</f>
        <v>#REF!</v>
      </c>
      <c r="BL7" s="499"/>
      <c r="BM7" s="499"/>
      <c r="BN7" s="499"/>
      <c r="BO7" s="499"/>
      <c r="BP7" s="500"/>
      <c r="BQ7" s="495">
        <f t="shared" ref="BQ7:BQ35" si="0">(Y7/Q7)*100</f>
        <v>97.922257813176344</v>
      </c>
      <c r="BR7" s="496"/>
      <c r="BS7" s="496"/>
      <c r="BT7" s="496"/>
      <c r="BU7" s="497"/>
      <c r="BV7" s="495">
        <f t="shared" ref="BV7:BV35" si="1">(AG7/Y7)*100</f>
        <v>93.351604632658464</v>
      </c>
      <c r="BW7" s="496"/>
      <c r="BX7" s="496"/>
      <c r="BY7" s="496"/>
      <c r="BZ7" s="497"/>
      <c r="CA7" s="495">
        <f t="shared" ref="CA7:CA35" si="2">(AO7/AG7)*100</f>
        <v>104.56009091770053</v>
      </c>
      <c r="CB7" s="496"/>
      <c r="CC7" s="496"/>
      <c r="CD7" s="496"/>
      <c r="CE7" s="497"/>
      <c r="CF7" s="495">
        <f t="shared" ref="CF7:CF35" si="3">(BC7/AO7)*100</f>
        <v>96.250169829264976</v>
      </c>
      <c r="CG7" s="496"/>
      <c r="CH7" s="496"/>
      <c r="CI7" s="496"/>
      <c r="CJ7" s="497"/>
    </row>
    <row r="8" spans="1:97" ht="23.45" customHeight="1" x14ac:dyDescent="0.15">
      <c r="A8" s="484"/>
      <c r="B8" s="485"/>
      <c r="C8" s="472"/>
      <c r="D8" s="473"/>
      <c r="E8" s="473"/>
      <c r="F8" s="473"/>
      <c r="G8" s="473"/>
      <c r="H8" s="473"/>
      <c r="I8" s="473"/>
      <c r="J8" s="473"/>
      <c r="K8" s="478"/>
      <c r="L8" s="479" t="s">
        <v>9</v>
      </c>
      <c r="M8" s="480"/>
      <c r="N8" s="480"/>
      <c r="O8" s="488"/>
      <c r="P8" s="166">
        <f>SUM(P10,P14)</f>
        <v>140223</v>
      </c>
      <c r="Q8" s="489">
        <v>112957</v>
      </c>
      <c r="R8" s="490"/>
      <c r="S8" s="490"/>
      <c r="T8" s="490"/>
      <c r="U8" s="490"/>
      <c r="V8" s="491" t="s">
        <v>10</v>
      </c>
      <c r="W8" s="491"/>
      <c r="X8" s="492"/>
      <c r="Y8" s="489">
        <v>114960</v>
      </c>
      <c r="Z8" s="490"/>
      <c r="AA8" s="490"/>
      <c r="AB8" s="490"/>
      <c r="AC8" s="490"/>
      <c r="AD8" s="493"/>
      <c r="AE8" s="493"/>
      <c r="AF8" s="494"/>
      <c r="AG8" s="489">
        <v>104163.137</v>
      </c>
      <c r="AH8" s="490"/>
      <c r="AI8" s="490"/>
      <c r="AJ8" s="490"/>
      <c r="AK8" s="490"/>
      <c r="AL8" s="493"/>
      <c r="AM8" s="493"/>
      <c r="AN8" s="494"/>
      <c r="AO8" s="489">
        <v>101015.64599999999</v>
      </c>
      <c r="AP8" s="490"/>
      <c r="AQ8" s="490"/>
      <c r="AR8" s="490"/>
      <c r="AS8" s="490"/>
      <c r="AT8" s="493"/>
      <c r="AU8" s="493"/>
      <c r="AV8" s="494"/>
      <c r="AW8" s="498" t="e">
        <f>(#REF!/#REF!)*100</f>
        <v>#REF!</v>
      </c>
      <c r="AX8" s="499"/>
      <c r="AY8" s="499"/>
      <c r="AZ8" s="499"/>
      <c r="BA8" s="499"/>
      <c r="BB8" s="500"/>
      <c r="BC8" s="489">
        <v>100979.77800000001</v>
      </c>
      <c r="BD8" s="490"/>
      <c r="BE8" s="490"/>
      <c r="BF8" s="490"/>
      <c r="BG8" s="490"/>
      <c r="BH8" s="493"/>
      <c r="BI8" s="493"/>
      <c r="BJ8" s="494"/>
      <c r="BK8" s="498" t="e">
        <f>(Q8/#REF!)*100</f>
        <v>#REF!</v>
      </c>
      <c r="BL8" s="499"/>
      <c r="BM8" s="499"/>
      <c r="BN8" s="499"/>
      <c r="BO8" s="499"/>
      <c r="BP8" s="500"/>
      <c r="BQ8" s="495">
        <f t="shared" si="0"/>
        <v>101.77324114486044</v>
      </c>
      <c r="BR8" s="496"/>
      <c r="BS8" s="496"/>
      <c r="BT8" s="496"/>
      <c r="BU8" s="497"/>
      <c r="BV8" s="495">
        <f t="shared" si="1"/>
        <v>90.608156750173976</v>
      </c>
      <c r="BW8" s="496"/>
      <c r="BX8" s="496"/>
      <c r="BY8" s="496"/>
      <c r="BZ8" s="497"/>
      <c r="CA8" s="495">
        <f t="shared" si="2"/>
        <v>96.978306250511622</v>
      </c>
      <c r="CB8" s="496"/>
      <c r="CC8" s="496"/>
      <c r="CD8" s="496"/>
      <c r="CE8" s="497"/>
      <c r="CF8" s="495">
        <f t="shared" si="3"/>
        <v>99.964492629191341</v>
      </c>
      <c r="CG8" s="496"/>
      <c r="CH8" s="496"/>
      <c r="CI8" s="496"/>
      <c r="CJ8" s="497"/>
    </row>
    <row r="9" spans="1:97" ht="23.45" customHeight="1" x14ac:dyDescent="0.15">
      <c r="A9" s="484"/>
      <c r="B9" s="485"/>
      <c r="C9" s="501"/>
      <c r="D9" s="469" t="s">
        <v>11</v>
      </c>
      <c r="E9" s="470"/>
      <c r="F9" s="470"/>
      <c r="G9" s="470"/>
      <c r="H9" s="470"/>
      <c r="I9" s="470"/>
      <c r="J9" s="470"/>
      <c r="K9" s="477"/>
      <c r="L9" s="479" t="s">
        <v>6</v>
      </c>
      <c r="M9" s="480"/>
      <c r="N9" s="480"/>
      <c r="O9" s="488"/>
      <c r="P9" s="166">
        <v>6780</v>
      </c>
      <c r="Q9" s="489">
        <v>5156</v>
      </c>
      <c r="R9" s="490"/>
      <c r="S9" s="490"/>
      <c r="T9" s="490"/>
      <c r="U9" s="490"/>
      <c r="V9" s="491" t="s">
        <v>7</v>
      </c>
      <c r="W9" s="491"/>
      <c r="X9" s="492"/>
      <c r="Y9" s="489">
        <v>5042</v>
      </c>
      <c r="Z9" s="490"/>
      <c r="AA9" s="490"/>
      <c r="AB9" s="490"/>
      <c r="AC9" s="490"/>
      <c r="AD9" s="493"/>
      <c r="AE9" s="493"/>
      <c r="AF9" s="494"/>
      <c r="AG9" s="489">
        <v>4743</v>
      </c>
      <c r="AH9" s="490"/>
      <c r="AI9" s="490"/>
      <c r="AJ9" s="490"/>
      <c r="AK9" s="490"/>
      <c r="AL9" s="493"/>
      <c r="AM9" s="493"/>
      <c r="AN9" s="494"/>
      <c r="AO9" s="489">
        <v>4594</v>
      </c>
      <c r="AP9" s="490"/>
      <c r="AQ9" s="490"/>
      <c r="AR9" s="490"/>
      <c r="AS9" s="490"/>
      <c r="AT9" s="493"/>
      <c r="AU9" s="493"/>
      <c r="AV9" s="494"/>
      <c r="AW9" s="498" t="e">
        <f>(#REF!/#REF!)*100</f>
        <v>#REF!</v>
      </c>
      <c r="AX9" s="499"/>
      <c r="AY9" s="499"/>
      <c r="AZ9" s="499"/>
      <c r="BA9" s="499"/>
      <c r="BB9" s="500"/>
      <c r="BC9" s="489">
        <v>4494</v>
      </c>
      <c r="BD9" s="490"/>
      <c r="BE9" s="490"/>
      <c r="BF9" s="490"/>
      <c r="BG9" s="490"/>
      <c r="BH9" s="493"/>
      <c r="BI9" s="493"/>
      <c r="BJ9" s="494"/>
      <c r="BK9" s="498" t="e">
        <f>(Q9/#REF!)*100</f>
        <v>#REF!</v>
      </c>
      <c r="BL9" s="499"/>
      <c r="BM9" s="499"/>
      <c r="BN9" s="499"/>
      <c r="BO9" s="499"/>
      <c r="BP9" s="500"/>
      <c r="BQ9" s="495">
        <f t="shared" si="0"/>
        <v>97.788983708301018</v>
      </c>
      <c r="BR9" s="496"/>
      <c r="BS9" s="496"/>
      <c r="BT9" s="496"/>
      <c r="BU9" s="497"/>
      <c r="BV9" s="495">
        <f t="shared" si="1"/>
        <v>94.069813566045227</v>
      </c>
      <c r="BW9" s="496"/>
      <c r="BX9" s="496"/>
      <c r="BY9" s="496"/>
      <c r="BZ9" s="497"/>
      <c r="CA9" s="495">
        <f t="shared" si="2"/>
        <v>96.858528357579587</v>
      </c>
      <c r="CB9" s="496"/>
      <c r="CC9" s="496"/>
      <c r="CD9" s="496"/>
      <c r="CE9" s="497"/>
      <c r="CF9" s="495">
        <f t="shared" si="3"/>
        <v>97.823247714410101</v>
      </c>
      <c r="CG9" s="496"/>
      <c r="CH9" s="496"/>
      <c r="CI9" s="496"/>
      <c r="CJ9" s="497"/>
    </row>
    <row r="10" spans="1:97" ht="23.45" customHeight="1" x14ac:dyDescent="0.15">
      <c r="A10" s="484"/>
      <c r="B10" s="485"/>
      <c r="C10" s="503"/>
      <c r="D10" s="472"/>
      <c r="E10" s="473"/>
      <c r="F10" s="473"/>
      <c r="G10" s="473"/>
      <c r="H10" s="473"/>
      <c r="I10" s="473"/>
      <c r="J10" s="473"/>
      <c r="K10" s="478"/>
      <c r="L10" s="479" t="s">
        <v>9</v>
      </c>
      <c r="M10" s="480"/>
      <c r="N10" s="480"/>
      <c r="O10" s="488"/>
      <c r="P10" s="166">
        <v>87562</v>
      </c>
      <c r="Q10" s="489">
        <v>76727</v>
      </c>
      <c r="R10" s="490"/>
      <c r="S10" s="490"/>
      <c r="T10" s="490"/>
      <c r="U10" s="490"/>
      <c r="V10" s="491" t="s">
        <v>10</v>
      </c>
      <c r="W10" s="491"/>
      <c r="X10" s="492"/>
      <c r="Y10" s="489">
        <v>76626</v>
      </c>
      <c r="Z10" s="490"/>
      <c r="AA10" s="490"/>
      <c r="AB10" s="490"/>
      <c r="AC10" s="490"/>
      <c r="AD10" s="493"/>
      <c r="AE10" s="493"/>
      <c r="AF10" s="494"/>
      <c r="AG10" s="489">
        <v>66056.358999999997</v>
      </c>
      <c r="AH10" s="490"/>
      <c r="AI10" s="490"/>
      <c r="AJ10" s="490"/>
      <c r="AK10" s="490"/>
      <c r="AL10" s="493"/>
      <c r="AM10" s="493"/>
      <c r="AN10" s="494"/>
      <c r="AO10" s="489">
        <v>61870.896000000001</v>
      </c>
      <c r="AP10" s="490"/>
      <c r="AQ10" s="490"/>
      <c r="AR10" s="490"/>
      <c r="AS10" s="490"/>
      <c r="AT10" s="493"/>
      <c r="AU10" s="493"/>
      <c r="AV10" s="494"/>
      <c r="AW10" s="498" t="e">
        <f>(#REF!/#REF!)*100</f>
        <v>#REF!</v>
      </c>
      <c r="AX10" s="499"/>
      <c r="AY10" s="499"/>
      <c r="AZ10" s="499"/>
      <c r="BA10" s="499"/>
      <c r="BB10" s="500"/>
      <c r="BC10" s="489">
        <v>60761.644</v>
      </c>
      <c r="BD10" s="490"/>
      <c r="BE10" s="490"/>
      <c r="BF10" s="490"/>
      <c r="BG10" s="490"/>
      <c r="BH10" s="493"/>
      <c r="BI10" s="493"/>
      <c r="BJ10" s="494"/>
      <c r="BK10" s="498" t="e">
        <f>(Q10/#REF!)*100</f>
        <v>#REF!</v>
      </c>
      <c r="BL10" s="499"/>
      <c r="BM10" s="499"/>
      <c r="BN10" s="499"/>
      <c r="BO10" s="499"/>
      <c r="BP10" s="500"/>
      <c r="BQ10" s="495">
        <f t="shared" si="0"/>
        <v>99.868364461011112</v>
      </c>
      <c r="BR10" s="496"/>
      <c r="BS10" s="496"/>
      <c r="BT10" s="496"/>
      <c r="BU10" s="497"/>
      <c r="BV10" s="495">
        <f t="shared" si="1"/>
        <v>86.20619502518727</v>
      </c>
      <c r="BW10" s="496"/>
      <c r="BX10" s="496"/>
      <c r="BY10" s="496"/>
      <c r="BZ10" s="497"/>
      <c r="CA10" s="495">
        <f t="shared" si="2"/>
        <v>93.66380002869974</v>
      </c>
      <c r="CB10" s="496"/>
      <c r="CC10" s="496"/>
      <c r="CD10" s="496"/>
      <c r="CE10" s="497"/>
      <c r="CF10" s="495">
        <f t="shared" si="3"/>
        <v>98.207150580137053</v>
      </c>
      <c r="CG10" s="496"/>
      <c r="CH10" s="496"/>
      <c r="CI10" s="496"/>
      <c r="CJ10" s="497"/>
    </row>
    <row r="11" spans="1:97" ht="23.45" customHeight="1" x14ac:dyDescent="0.15">
      <c r="A11" s="484"/>
      <c r="B11" s="485"/>
      <c r="C11" s="503"/>
      <c r="D11" s="501"/>
      <c r="E11" s="469" t="s">
        <v>12</v>
      </c>
      <c r="F11" s="470"/>
      <c r="G11" s="470"/>
      <c r="H11" s="470"/>
      <c r="I11" s="470"/>
      <c r="J11" s="470"/>
      <c r="K11" s="477"/>
      <c r="L11" s="479" t="s">
        <v>6</v>
      </c>
      <c r="M11" s="480"/>
      <c r="N11" s="480"/>
      <c r="O11" s="488"/>
      <c r="P11" s="166">
        <v>3767</v>
      </c>
      <c r="Q11" s="489">
        <v>3517</v>
      </c>
      <c r="R11" s="490"/>
      <c r="S11" s="490"/>
      <c r="T11" s="490"/>
      <c r="U11" s="490"/>
      <c r="V11" s="491" t="s">
        <v>7</v>
      </c>
      <c r="W11" s="491"/>
      <c r="X11" s="492"/>
      <c r="Y11" s="489">
        <v>3554</v>
      </c>
      <c r="Z11" s="490"/>
      <c r="AA11" s="490"/>
      <c r="AB11" s="490"/>
      <c r="AC11" s="490"/>
      <c r="AD11" s="493"/>
      <c r="AE11" s="493"/>
      <c r="AF11" s="494"/>
      <c r="AG11" s="489">
        <v>3433</v>
      </c>
      <c r="AH11" s="490"/>
      <c r="AI11" s="490"/>
      <c r="AJ11" s="490"/>
      <c r="AK11" s="490"/>
      <c r="AL11" s="493"/>
      <c r="AM11" s="493"/>
      <c r="AN11" s="494"/>
      <c r="AO11" s="489">
        <v>3217</v>
      </c>
      <c r="AP11" s="490"/>
      <c r="AQ11" s="490"/>
      <c r="AR11" s="490"/>
      <c r="AS11" s="490"/>
      <c r="AT11" s="493"/>
      <c r="AU11" s="493"/>
      <c r="AV11" s="494"/>
      <c r="AW11" s="498" t="e">
        <f>(#REF!/#REF!)*100</f>
        <v>#REF!</v>
      </c>
      <c r="AX11" s="499"/>
      <c r="AY11" s="499"/>
      <c r="AZ11" s="499"/>
      <c r="BA11" s="499"/>
      <c r="BB11" s="500"/>
      <c r="BC11" s="489">
        <v>3153</v>
      </c>
      <c r="BD11" s="490"/>
      <c r="BE11" s="490"/>
      <c r="BF11" s="490"/>
      <c r="BG11" s="490"/>
      <c r="BH11" s="493"/>
      <c r="BI11" s="493"/>
      <c r="BJ11" s="494"/>
      <c r="BK11" s="498" t="e">
        <f>(Q11/#REF!)*100</f>
        <v>#REF!</v>
      </c>
      <c r="BL11" s="499"/>
      <c r="BM11" s="499"/>
      <c r="BN11" s="499"/>
      <c r="BO11" s="499"/>
      <c r="BP11" s="500"/>
      <c r="BQ11" s="495">
        <f t="shared" si="0"/>
        <v>101.05203298265567</v>
      </c>
      <c r="BR11" s="496"/>
      <c r="BS11" s="496"/>
      <c r="BT11" s="496"/>
      <c r="BU11" s="497"/>
      <c r="BV11" s="495">
        <f t="shared" si="1"/>
        <v>96.595385481148</v>
      </c>
      <c r="BW11" s="496"/>
      <c r="BX11" s="496"/>
      <c r="BY11" s="496"/>
      <c r="BZ11" s="497"/>
      <c r="CA11" s="495">
        <f t="shared" si="2"/>
        <v>93.708127002621609</v>
      </c>
      <c r="CB11" s="496"/>
      <c r="CC11" s="496"/>
      <c r="CD11" s="496"/>
      <c r="CE11" s="497"/>
      <c r="CF11" s="495">
        <f t="shared" si="3"/>
        <v>98.010568852968603</v>
      </c>
      <c r="CG11" s="496"/>
      <c r="CH11" s="496"/>
      <c r="CI11" s="496"/>
      <c r="CJ11" s="497"/>
    </row>
    <row r="12" spans="1:97" ht="23.45" customHeight="1" x14ac:dyDescent="0.15">
      <c r="A12" s="484"/>
      <c r="B12" s="485"/>
      <c r="C12" s="503"/>
      <c r="D12" s="502"/>
      <c r="E12" s="472"/>
      <c r="F12" s="473"/>
      <c r="G12" s="473"/>
      <c r="H12" s="473"/>
      <c r="I12" s="473"/>
      <c r="J12" s="473"/>
      <c r="K12" s="478"/>
      <c r="L12" s="479" t="s">
        <v>9</v>
      </c>
      <c r="M12" s="480"/>
      <c r="N12" s="480"/>
      <c r="O12" s="488"/>
      <c r="P12" s="166">
        <v>56380</v>
      </c>
      <c r="Q12" s="489">
        <v>57031</v>
      </c>
      <c r="R12" s="490"/>
      <c r="S12" s="490"/>
      <c r="T12" s="490"/>
      <c r="U12" s="490"/>
      <c r="V12" s="491" t="s">
        <v>10</v>
      </c>
      <c r="W12" s="491"/>
      <c r="X12" s="492"/>
      <c r="Y12" s="489">
        <v>57111</v>
      </c>
      <c r="Z12" s="490"/>
      <c r="AA12" s="490"/>
      <c r="AB12" s="490"/>
      <c r="AC12" s="490"/>
      <c r="AD12" s="493"/>
      <c r="AE12" s="493"/>
      <c r="AF12" s="494"/>
      <c r="AG12" s="489">
        <v>53312.01</v>
      </c>
      <c r="AH12" s="490"/>
      <c r="AI12" s="490"/>
      <c r="AJ12" s="490"/>
      <c r="AK12" s="490"/>
      <c r="AL12" s="493"/>
      <c r="AM12" s="493"/>
      <c r="AN12" s="494"/>
      <c r="AO12" s="489">
        <v>48459.228000000003</v>
      </c>
      <c r="AP12" s="490"/>
      <c r="AQ12" s="490"/>
      <c r="AR12" s="490"/>
      <c r="AS12" s="490"/>
      <c r="AT12" s="493"/>
      <c r="AU12" s="493"/>
      <c r="AV12" s="494"/>
      <c r="AW12" s="498" t="e">
        <f>(#REF!/#REF!)*100</f>
        <v>#REF!</v>
      </c>
      <c r="AX12" s="499"/>
      <c r="AY12" s="499"/>
      <c r="AZ12" s="499"/>
      <c r="BA12" s="499"/>
      <c r="BB12" s="500"/>
      <c r="BC12" s="489">
        <v>46660.656999999999</v>
      </c>
      <c r="BD12" s="490"/>
      <c r="BE12" s="490"/>
      <c r="BF12" s="490"/>
      <c r="BG12" s="490"/>
      <c r="BH12" s="493"/>
      <c r="BI12" s="493"/>
      <c r="BJ12" s="494"/>
      <c r="BK12" s="498" t="e">
        <f>(Q12/#REF!)*100</f>
        <v>#REF!</v>
      </c>
      <c r="BL12" s="499"/>
      <c r="BM12" s="499"/>
      <c r="BN12" s="499"/>
      <c r="BO12" s="499"/>
      <c r="BP12" s="500"/>
      <c r="BQ12" s="495">
        <f t="shared" si="0"/>
        <v>100.14027458750505</v>
      </c>
      <c r="BR12" s="496"/>
      <c r="BS12" s="496"/>
      <c r="BT12" s="496"/>
      <c r="BU12" s="497"/>
      <c r="BV12" s="495">
        <f t="shared" si="1"/>
        <v>93.348059042916432</v>
      </c>
      <c r="BW12" s="496"/>
      <c r="BX12" s="496"/>
      <c r="BY12" s="496"/>
      <c r="BZ12" s="497"/>
      <c r="CA12" s="495">
        <f t="shared" si="2"/>
        <v>90.897394414504348</v>
      </c>
      <c r="CB12" s="496"/>
      <c r="CC12" s="496"/>
      <c r="CD12" s="496"/>
      <c r="CE12" s="497"/>
      <c r="CF12" s="495">
        <f t="shared" si="3"/>
        <v>96.288486065027683</v>
      </c>
      <c r="CG12" s="496"/>
      <c r="CH12" s="496"/>
      <c r="CI12" s="496"/>
      <c r="CJ12" s="497"/>
    </row>
    <row r="13" spans="1:97" ht="23.45" customHeight="1" x14ac:dyDescent="0.15">
      <c r="A13" s="484"/>
      <c r="B13" s="485"/>
      <c r="C13" s="503"/>
      <c r="D13" s="469" t="s">
        <v>13</v>
      </c>
      <c r="E13" s="470"/>
      <c r="F13" s="470"/>
      <c r="G13" s="470"/>
      <c r="H13" s="470"/>
      <c r="I13" s="470"/>
      <c r="J13" s="470"/>
      <c r="K13" s="477"/>
      <c r="L13" s="479" t="s">
        <v>6</v>
      </c>
      <c r="M13" s="480"/>
      <c r="N13" s="480"/>
      <c r="O13" s="488"/>
      <c r="P13" s="166">
        <v>29329</v>
      </c>
      <c r="Q13" s="489">
        <v>17946</v>
      </c>
      <c r="R13" s="490"/>
      <c r="S13" s="490"/>
      <c r="T13" s="490"/>
      <c r="U13" s="490"/>
      <c r="V13" s="491" t="s">
        <v>7</v>
      </c>
      <c r="W13" s="491"/>
      <c r="X13" s="492"/>
      <c r="Y13" s="489">
        <v>17580</v>
      </c>
      <c r="Z13" s="490"/>
      <c r="AA13" s="490"/>
      <c r="AB13" s="490"/>
      <c r="AC13" s="490"/>
      <c r="AD13" s="493"/>
      <c r="AE13" s="493"/>
      <c r="AF13" s="494"/>
      <c r="AG13" s="489">
        <v>16375</v>
      </c>
      <c r="AH13" s="490"/>
      <c r="AI13" s="490"/>
      <c r="AJ13" s="490"/>
      <c r="AK13" s="490"/>
      <c r="AL13" s="493"/>
      <c r="AM13" s="493"/>
      <c r="AN13" s="494"/>
      <c r="AO13" s="489">
        <v>17487</v>
      </c>
      <c r="AP13" s="490"/>
      <c r="AQ13" s="490"/>
      <c r="AR13" s="490"/>
      <c r="AS13" s="490"/>
      <c r="AT13" s="493"/>
      <c r="AU13" s="493"/>
      <c r="AV13" s="494"/>
      <c r="AW13" s="498" t="e">
        <f>(#REF!/#REF!)*100</f>
        <v>#REF!</v>
      </c>
      <c r="AX13" s="499"/>
      <c r="AY13" s="499"/>
      <c r="AZ13" s="499"/>
      <c r="BA13" s="499"/>
      <c r="BB13" s="500"/>
      <c r="BC13" s="489">
        <v>16759</v>
      </c>
      <c r="BD13" s="490"/>
      <c r="BE13" s="490"/>
      <c r="BF13" s="490"/>
      <c r="BG13" s="490"/>
      <c r="BH13" s="493"/>
      <c r="BI13" s="493"/>
      <c r="BJ13" s="494"/>
      <c r="BK13" s="498" t="e">
        <f>(Q13/#REF!)*100</f>
        <v>#REF!</v>
      </c>
      <c r="BL13" s="499"/>
      <c r="BM13" s="499"/>
      <c r="BN13" s="499"/>
      <c r="BO13" s="499"/>
      <c r="BP13" s="500"/>
      <c r="BQ13" s="495">
        <f t="shared" si="0"/>
        <v>97.960548311601471</v>
      </c>
      <c r="BR13" s="496"/>
      <c r="BS13" s="496"/>
      <c r="BT13" s="496"/>
      <c r="BU13" s="497"/>
      <c r="BV13" s="495">
        <f t="shared" si="1"/>
        <v>93.145620022753121</v>
      </c>
      <c r="BW13" s="496"/>
      <c r="BX13" s="496"/>
      <c r="BY13" s="496"/>
      <c r="BZ13" s="497"/>
      <c r="CA13" s="495">
        <f t="shared" si="2"/>
        <v>106.79083969465648</v>
      </c>
      <c r="CB13" s="496"/>
      <c r="CC13" s="496"/>
      <c r="CD13" s="496"/>
      <c r="CE13" s="497"/>
      <c r="CF13" s="495">
        <f t="shared" si="3"/>
        <v>95.836907416938303</v>
      </c>
      <c r="CG13" s="496"/>
      <c r="CH13" s="496"/>
      <c r="CI13" s="496"/>
      <c r="CJ13" s="497"/>
    </row>
    <row r="14" spans="1:97" ht="23.45" customHeight="1" x14ac:dyDescent="0.15">
      <c r="A14" s="484"/>
      <c r="B14" s="485"/>
      <c r="C14" s="503"/>
      <c r="D14" s="472"/>
      <c r="E14" s="473"/>
      <c r="F14" s="473"/>
      <c r="G14" s="473"/>
      <c r="H14" s="473"/>
      <c r="I14" s="473"/>
      <c r="J14" s="473"/>
      <c r="K14" s="478"/>
      <c r="L14" s="479" t="s">
        <v>9</v>
      </c>
      <c r="M14" s="480"/>
      <c r="N14" s="480"/>
      <c r="O14" s="488"/>
      <c r="P14" s="166">
        <v>52661</v>
      </c>
      <c r="Q14" s="489">
        <v>36230</v>
      </c>
      <c r="R14" s="490"/>
      <c r="S14" s="490"/>
      <c r="T14" s="490"/>
      <c r="U14" s="490"/>
      <c r="V14" s="491" t="s">
        <v>10</v>
      </c>
      <c r="W14" s="491"/>
      <c r="X14" s="492"/>
      <c r="Y14" s="489">
        <v>38334</v>
      </c>
      <c r="Z14" s="490"/>
      <c r="AA14" s="490"/>
      <c r="AB14" s="490"/>
      <c r="AC14" s="490"/>
      <c r="AD14" s="493"/>
      <c r="AE14" s="493"/>
      <c r="AF14" s="494"/>
      <c r="AG14" s="489">
        <v>38106.777999999998</v>
      </c>
      <c r="AH14" s="490"/>
      <c r="AI14" s="490"/>
      <c r="AJ14" s="490"/>
      <c r="AK14" s="490"/>
      <c r="AL14" s="493"/>
      <c r="AM14" s="493"/>
      <c r="AN14" s="494"/>
      <c r="AO14" s="489">
        <v>39144.75</v>
      </c>
      <c r="AP14" s="490"/>
      <c r="AQ14" s="490"/>
      <c r="AR14" s="490"/>
      <c r="AS14" s="490"/>
      <c r="AT14" s="493"/>
      <c r="AU14" s="493"/>
      <c r="AV14" s="494"/>
      <c r="AW14" s="498" t="e">
        <f>(#REF!/#REF!)*100</f>
        <v>#REF!</v>
      </c>
      <c r="AX14" s="499"/>
      <c r="AY14" s="499"/>
      <c r="AZ14" s="499"/>
      <c r="BA14" s="499"/>
      <c r="BB14" s="500"/>
      <c r="BC14" s="489">
        <v>40218.133999999998</v>
      </c>
      <c r="BD14" s="490"/>
      <c r="BE14" s="490"/>
      <c r="BF14" s="490"/>
      <c r="BG14" s="490"/>
      <c r="BH14" s="493"/>
      <c r="BI14" s="493"/>
      <c r="BJ14" s="494"/>
      <c r="BK14" s="498" t="e">
        <f>(Q14/#REF!)*100</f>
        <v>#REF!</v>
      </c>
      <c r="BL14" s="499"/>
      <c r="BM14" s="499"/>
      <c r="BN14" s="499"/>
      <c r="BO14" s="499"/>
      <c r="BP14" s="500"/>
      <c r="BQ14" s="495">
        <f t="shared" si="0"/>
        <v>105.80734198178305</v>
      </c>
      <c r="BR14" s="496"/>
      <c r="BS14" s="496"/>
      <c r="BT14" s="496"/>
      <c r="BU14" s="497"/>
      <c r="BV14" s="495">
        <f t="shared" si="1"/>
        <v>99.407257265091047</v>
      </c>
      <c r="BW14" s="496"/>
      <c r="BX14" s="496"/>
      <c r="BY14" s="496"/>
      <c r="BZ14" s="497"/>
      <c r="CA14" s="495">
        <f t="shared" si="2"/>
        <v>102.72385138412909</v>
      </c>
      <c r="CB14" s="496"/>
      <c r="CC14" s="496"/>
      <c r="CD14" s="496"/>
      <c r="CE14" s="497"/>
      <c r="CF14" s="495">
        <f t="shared" si="3"/>
        <v>102.74208929677671</v>
      </c>
      <c r="CG14" s="496"/>
      <c r="CH14" s="496"/>
      <c r="CI14" s="496"/>
      <c r="CJ14" s="497"/>
    </row>
    <row r="15" spans="1:97" ht="23.45" customHeight="1" x14ac:dyDescent="0.15">
      <c r="A15" s="484"/>
      <c r="B15" s="485"/>
      <c r="C15" s="503"/>
      <c r="D15" s="501"/>
      <c r="E15" s="469" t="s">
        <v>14</v>
      </c>
      <c r="F15" s="470"/>
      <c r="G15" s="470"/>
      <c r="H15" s="470"/>
      <c r="I15" s="470"/>
      <c r="J15" s="470"/>
      <c r="K15" s="477"/>
      <c r="L15" s="479" t="s">
        <v>6</v>
      </c>
      <c r="M15" s="480"/>
      <c r="N15" s="480"/>
      <c r="O15" s="488"/>
      <c r="P15" s="166">
        <v>3376</v>
      </c>
      <c r="Q15" s="489">
        <v>1770</v>
      </c>
      <c r="R15" s="490"/>
      <c r="S15" s="490"/>
      <c r="T15" s="490"/>
      <c r="U15" s="490"/>
      <c r="V15" s="491" t="s">
        <v>7</v>
      </c>
      <c r="W15" s="491"/>
      <c r="X15" s="492"/>
      <c r="Y15" s="489">
        <v>1777</v>
      </c>
      <c r="Z15" s="490"/>
      <c r="AA15" s="490"/>
      <c r="AB15" s="490"/>
      <c r="AC15" s="490"/>
      <c r="AD15" s="493"/>
      <c r="AE15" s="493"/>
      <c r="AF15" s="494"/>
      <c r="AG15" s="489">
        <v>1771</v>
      </c>
      <c r="AH15" s="490"/>
      <c r="AI15" s="490"/>
      <c r="AJ15" s="490"/>
      <c r="AK15" s="490"/>
      <c r="AL15" s="493"/>
      <c r="AM15" s="493"/>
      <c r="AN15" s="494"/>
      <c r="AO15" s="489">
        <v>1796</v>
      </c>
      <c r="AP15" s="490"/>
      <c r="AQ15" s="490"/>
      <c r="AR15" s="490"/>
      <c r="AS15" s="490"/>
      <c r="AT15" s="493"/>
      <c r="AU15" s="493"/>
      <c r="AV15" s="494"/>
      <c r="AW15" s="498" t="e">
        <f>(#REF!/#REF!)*100</f>
        <v>#REF!</v>
      </c>
      <c r="AX15" s="499"/>
      <c r="AY15" s="499"/>
      <c r="AZ15" s="499"/>
      <c r="BA15" s="499"/>
      <c r="BB15" s="500"/>
      <c r="BC15" s="489">
        <v>1798</v>
      </c>
      <c r="BD15" s="490"/>
      <c r="BE15" s="490"/>
      <c r="BF15" s="490"/>
      <c r="BG15" s="490"/>
      <c r="BH15" s="493"/>
      <c r="BI15" s="493"/>
      <c r="BJ15" s="494"/>
      <c r="BK15" s="498" t="e">
        <f>(Q15/#REF!)*100</f>
        <v>#REF!</v>
      </c>
      <c r="BL15" s="499"/>
      <c r="BM15" s="499"/>
      <c r="BN15" s="499"/>
      <c r="BO15" s="499"/>
      <c r="BP15" s="500"/>
      <c r="BQ15" s="495">
        <f t="shared" si="0"/>
        <v>100.39548022598869</v>
      </c>
      <c r="BR15" s="496"/>
      <c r="BS15" s="496"/>
      <c r="BT15" s="496"/>
      <c r="BU15" s="497"/>
      <c r="BV15" s="495">
        <f t="shared" si="1"/>
        <v>99.662352279122118</v>
      </c>
      <c r="BW15" s="496"/>
      <c r="BX15" s="496"/>
      <c r="BY15" s="496"/>
      <c r="BZ15" s="497"/>
      <c r="CA15" s="495">
        <f t="shared" si="2"/>
        <v>101.41163184641447</v>
      </c>
      <c r="CB15" s="496"/>
      <c r="CC15" s="496"/>
      <c r="CD15" s="496"/>
      <c r="CE15" s="497"/>
      <c r="CF15" s="495">
        <f t="shared" si="3"/>
        <v>100.11135857461025</v>
      </c>
      <c r="CG15" s="496"/>
      <c r="CH15" s="496"/>
      <c r="CI15" s="496"/>
      <c r="CJ15" s="497"/>
    </row>
    <row r="16" spans="1:97" ht="23.45" customHeight="1" x14ac:dyDescent="0.15">
      <c r="A16" s="486"/>
      <c r="B16" s="487"/>
      <c r="C16" s="502"/>
      <c r="D16" s="502"/>
      <c r="E16" s="472"/>
      <c r="F16" s="473"/>
      <c r="G16" s="473"/>
      <c r="H16" s="473"/>
      <c r="I16" s="473"/>
      <c r="J16" s="473"/>
      <c r="K16" s="478"/>
      <c r="L16" s="479" t="s">
        <v>9</v>
      </c>
      <c r="M16" s="480"/>
      <c r="N16" s="480"/>
      <c r="O16" s="488"/>
      <c r="P16" s="166">
        <v>32833</v>
      </c>
      <c r="Q16" s="489">
        <v>20371</v>
      </c>
      <c r="R16" s="490"/>
      <c r="S16" s="490"/>
      <c r="T16" s="490"/>
      <c r="U16" s="490"/>
      <c r="V16" s="491" t="s">
        <v>10</v>
      </c>
      <c r="W16" s="491"/>
      <c r="X16" s="492"/>
      <c r="Y16" s="489">
        <v>22161</v>
      </c>
      <c r="Z16" s="490"/>
      <c r="AA16" s="490"/>
      <c r="AB16" s="490"/>
      <c r="AC16" s="490"/>
      <c r="AD16" s="493"/>
      <c r="AE16" s="493"/>
      <c r="AF16" s="494"/>
      <c r="AG16" s="489">
        <v>22160.571</v>
      </c>
      <c r="AH16" s="490"/>
      <c r="AI16" s="490"/>
      <c r="AJ16" s="490"/>
      <c r="AK16" s="490"/>
      <c r="AL16" s="493"/>
      <c r="AM16" s="493"/>
      <c r="AN16" s="494"/>
      <c r="AO16" s="489">
        <v>22455.315999999999</v>
      </c>
      <c r="AP16" s="490"/>
      <c r="AQ16" s="490"/>
      <c r="AR16" s="490"/>
      <c r="AS16" s="490"/>
      <c r="AT16" s="493"/>
      <c r="AU16" s="493"/>
      <c r="AV16" s="494"/>
      <c r="AW16" s="498" t="e">
        <f>(#REF!/#REF!)*100</f>
        <v>#REF!</v>
      </c>
      <c r="AX16" s="499"/>
      <c r="AY16" s="499"/>
      <c r="AZ16" s="499"/>
      <c r="BA16" s="499"/>
      <c r="BB16" s="500"/>
      <c r="BC16" s="489">
        <v>24001.186000000002</v>
      </c>
      <c r="BD16" s="490"/>
      <c r="BE16" s="490"/>
      <c r="BF16" s="490"/>
      <c r="BG16" s="490"/>
      <c r="BH16" s="493"/>
      <c r="BI16" s="493"/>
      <c r="BJ16" s="494"/>
      <c r="BK16" s="498" t="e">
        <f>(Q16/#REF!)*100</f>
        <v>#REF!</v>
      </c>
      <c r="BL16" s="499"/>
      <c r="BM16" s="499"/>
      <c r="BN16" s="499"/>
      <c r="BO16" s="499"/>
      <c r="BP16" s="500"/>
      <c r="BQ16" s="495">
        <f t="shared" si="0"/>
        <v>108.78700112905602</v>
      </c>
      <c r="BR16" s="496"/>
      <c r="BS16" s="496"/>
      <c r="BT16" s="496"/>
      <c r="BU16" s="497"/>
      <c r="BV16" s="495">
        <f t="shared" si="1"/>
        <v>99.998064166779471</v>
      </c>
      <c r="BW16" s="496"/>
      <c r="BX16" s="496"/>
      <c r="BY16" s="496"/>
      <c r="BZ16" s="497"/>
      <c r="CA16" s="495">
        <f t="shared" si="2"/>
        <v>101.33004244340094</v>
      </c>
      <c r="CB16" s="496"/>
      <c r="CC16" s="496"/>
      <c r="CD16" s="496"/>
      <c r="CE16" s="497"/>
      <c r="CF16" s="495">
        <f t="shared" si="3"/>
        <v>106.88420505861509</v>
      </c>
      <c r="CG16" s="496"/>
      <c r="CH16" s="496"/>
      <c r="CI16" s="496"/>
      <c r="CJ16" s="497"/>
    </row>
    <row r="17" spans="1:88" ht="23.45" customHeight="1" x14ac:dyDescent="0.15">
      <c r="A17" s="482" t="s">
        <v>15</v>
      </c>
      <c r="B17" s="483"/>
      <c r="C17" s="479" t="s">
        <v>16</v>
      </c>
      <c r="D17" s="480"/>
      <c r="E17" s="480"/>
      <c r="F17" s="480"/>
      <c r="G17" s="480"/>
      <c r="H17" s="480"/>
      <c r="I17" s="480"/>
      <c r="J17" s="480"/>
      <c r="K17" s="480"/>
      <c r="L17" s="480"/>
      <c r="M17" s="480"/>
      <c r="N17" s="480"/>
      <c r="O17" s="488"/>
      <c r="P17" s="166">
        <f>SUM(P18,P27)</f>
        <v>86500</v>
      </c>
      <c r="Q17" s="489">
        <v>84279</v>
      </c>
      <c r="R17" s="490"/>
      <c r="S17" s="490"/>
      <c r="T17" s="490"/>
      <c r="U17" s="490"/>
      <c r="V17" s="491" t="s">
        <v>17</v>
      </c>
      <c r="W17" s="491"/>
      <c r="X17" s="492"/>
      <c r="Y17" s="489">
        <v>85189</v>
      </c>
      <c r="Z17" s="490"/>
      <c r="AA17" s="490"/>
      <c r="AB17" s="490"/>
      <c r="AC17" s="490"/>
      <c r="AD17" s="493"/>
      <c r="AE17" s="493"/>
      <c r="AF17" s="494"/>
      <c r="AG17" s="489">
        <v>80546.803</v>
      </c>
      <c r="AH17" s="490"/>
      <c r="AI17" s="490"/>
      <c r="AJ17" s="490"/>
      <c r="AK17" s="490"/>
      <c r="AL17" s="493"/>
      <c r="AM17" s="493"/>
      <c r="AN17" s="494"/>
      <c r="AO17" s="489">
        <v>84667.906000000003</v>
      </c>
      <c r="AP17" s="490"/>
      <c r="AQ17" s="490"/>
      <c r="AR17" s="490"/>
      <c r="AS17" s="490"/>
      <c r="AT17" s="493"/>
      <c r="AU17" s="493"/>
      <c r="AV17" s="494"/>
      <c r="AW17" s="498" t="e">
        <f>(#REF!/#REF!)*100</f>
        <v>#REF!</v>
      </c>
      <c r="AX17" s="499"/>
      <c r="AY17" s="499"/>
      <c r="AZ17" s="499"/>
      <c r="BA17" s="499"/>
      <c r="BB17" s="500"/>
      <c r="BC17" s="489">
        <v>85561.520999999993</v>
      </c>
      <c r="BD17" s="490"/>
      <c r="BE17" s="490"/>
      <c r="BF17" s="490"/>
      <c r="BG17" s="490"/>
      <c r="BH17" s="493"/>
      <c r="BI17" s="493"/>
      <c r="BJ17" s="494"/>
      <c r="BK17" s="498" t="e">
        <f>(Q17/#REF!)*100</f>
        <v>#REF!</v>
      </c>
      <c r="BL17" s="499"/>
      <c r="BM17" s="499"/>
      <c r="BN17" s="499"/>
      <c r="BO17" s="499"/>
      <c r="BP17" s="500"/>
      <c r="BQ17" s="495">
        <f t="shared" si="0"/>
        <v>101.07974703069567</v>
      </c>
      <c r="BR17" s="496"/>
      <c r="BS17" s="496"/>
      <c r="BT17" s="496"/>
      <c r="BU17" s="497"/>
      <c r="BV17" s="495">
        <f t="shared" si="1"/>
        <v>94.550708424796625</v>
      </c>
      <c r="BW17" s="496"/>
      <c r="BX17" s="496"/>
      <c r="BY17" s="496"/>
      <c r="BZ17" s="497"/>
      <c r="CA17" s="495">
        <f t="shared" si="2"/>
        <v>105.11640791006937</v>
      </c>
      <c r="CB17" s="496"/>
      <c r="CC17" s="496"/>
      <c r="CD17" s="496"/>
      <c r="CE17" s="497"/>
      <c r="CF17" s="495">
        <f t="shared" si="3"/>
        <v>101.05543533815515</v>
      </c>
      <c r="CG17" s="496"/>
      <c r="CH17" s="496"/>
      <c r="CI17" s="496"/>
      <c r="CJ17" s="497"/>
    </row>
    <row r="18" spans="1:88" ht="23.45" customHeight="1" x14ac:dyDescent="0.15">
      <c r="A18" s="484"/>
      <c r="B18" s="485"/>
      <c r="C18" s="482" t="s">
        <v>18</v>
      </c>
      <c r="D18" s="483"/>
      <c r="E18" s="469" t="s">
        <v>19</v>
      </c>
      <c r="F18" s="470"/>
      <c r="G18" s="470"/>
      <c r="H18" s="470"/>
      <c r="I18" s="470"/>
      <c r="J18" s="470"/>
      <c r="K18" s="470"/>
      <c r="L18" s="470"/>
      <c r="M18" s="470"/>
      <c r="N18" s="470"/>
      <c r="O18" s="471"/>
      <c r="P18" s="166">
        <f>SUM(P21,P24)</f>
        <v>31486</v>
      </c>
      <c r="Q18" s="489">
        <v>36218</v>
      </c>
      <c r="R18" s="490"/>
      <c r="S18" s="490"/>
      <c r="T18" s="490"/>
      <c r="U18" s="490"/>
      <c r="V18" s="491" t="s">
        <v>17</v>
      </c>
      <c r="W18" s="491"/>
      <c r="X18" s="492"/>
      <c r="Y18" s="489">
        <v>35670</v>
      </c>
      <c r="Z18" s="490"/>
      <c r="AA18" s="490"/>
      <c r="AB18" s="490"/>
      <c r="AC18" s="490"/>
      <c r="AD18" s="493"/>
      <c r="AE18" s="493"/>
      <c r="AF18" s="494"/>
      <c r="AG18" s="489">
        <v>34274.481</v>
      </c>
      <c r="AH18" s="490"/>
      <c r="AI18" s="490"/>
      <c r="AJ18" s="490"/>
      <c r="AK18" s="490"/>
      <c r="AL18" s="493"/>
      <c r="AM18" s="493"/>
      <c r="AN18" s="494"/>
      <c r="AO18" s="489">
        <v>35402.953999999998</v>
      </c>
      <c r="AP18" s="490"/>
      <c r="AQ18" s="490"/>
      <c r="AR18" s="490"/>
      <c r="AS18" s="490"/>
      <c r="AT18" s="493"/>
      <c r="AU18" s="493"/>
      <c r="AV18" s="494"/>
      <c r="AW18" s="498" t="e">
        <f>(#REF!/#REF!)*100</f>
        <v>#REF!</v>
      </c>
      <c r="AX18" s="499"/>
      <c r="AY18" s="499"/>
      <c r="AZ18" s="499"/>
      <c r="BA18" s="499"/>
      <c r="BB18" s="500"/>
      <c r="BC18" s="489">
        <v>35385.711000000003</v>
      </c>
      <c r="BD18" s="490"/>
      <c r="BE18" s="490"/>
      <c r="BF18" s="490"/>
      <c r="BG18" s="490"/>
      <c r="BH18" s="493"/>
      <c r="BI18" s="493"/>
      <c r="BJ18" s="494"/>
      <c r="BK18" s="498" t="e">
        <f>(Q18/#REF!)*100</f>
        <v>#REF!</v>
      </c>
      <c r="BL18" s="499"/>
      <c r="BM18" s="499"/>
      <c r="BN18" s="499"/>
      <c r="BO18" s="499"/>
      <c r="BP18" s="500"/>
      <c r="BQ18" s="495">
        <f t="shared" si="0"/>
        <v>98.486940195482902</v>
      </c>
      <c r="BR18" s="496"/>
      <c r="BS18" s="496"/>
      <c r="BT18" s="496"/>
      <c r="BU18" s="497"/>
      <c r="BV18" s="495">
        <f t="shared" si="1"/>
        <v>96.087695542472659</v>
      </c>
      <c r="BW18" s="496"/>
      <c r="BX18" s="496"/>
      <c r="BY18" s="496"/>
      <c r="BZ18" s="497"/>
      <c r="CA18" s="495">
        <f t="shared" si="2"/>
        <v>103.29245831614489</v>
      </c>
      <c r="CB18" s="496"/>
      <c r="CC18" s="496"/>
      <c r="CD18" s="496"/>
      <c r="CE18" s="497"/>
      <c r="CF18" s="495">
        <f t="shared" si="3"/>
        <v>99.951295024703327</v>
      </c>
      <c r="CG18" s="496"/>
      <c r="CH18" s="496"/>
      <c r="CI18" s="496"/>
      <c r="CJ18" s="497"/>
    </row>
    <row r="19" spans="1:88" ht="23.45" customHeight="1" x14ac:dyDescent="0.15">
      <c r="A19" s="484"/>
      <c r="B19" s="485"/>
      <c r="C19" s="484"/>
      <c r="D19" s="485"/>
      <c r="E19" s="504"/>
      <c r="F19" s="505"/>
      <c r="G19" s="505"/>
      <c r="H19" s="506"/>
      <c r="I19" s="479" t="s">
        <v>105</v>
      </c>
      <c r="J19" s="480"/>
      <c r="K19" s="480"/>
      <c r="L19" s="480"/>
      <c r="M19" s="480"/>
      <c r="N19" s="480"/>
      <c r="O19" s="488"/>
      <c r="P19" s="166">
        <f>SUM(P22,P25)</f>
        <v>22692</v>
      </c>
      <c r="Q19" s="489">
        <v>32141</v>
      </c>
      <c r="R19" s="490"/>
      <c r="S19" s="490"/>
      <c r="T19" s="490"/>
      <c r="U19" s="490"/>
      <c r="V19" s="491" t="s">
        <v>17</v>
      </c>
      <c r="W19" s="491"/>
      <c r="X19" s="492"/>
      <c r="Y19" s="489">
        <v>32143</v>
      </c>
      <c r="Z19" s="490"/>
      <c r="AA19" s="490"/>
      <c r="AB19" s="490"/>
      <c r="AC19" s="490"/>
      <c r="AD19" s="493"/>
      <c r="AE19" s="493"/>
      <c r="AF19" s="494"/>
      <c r="AG19" s="489">
        <v>31222.224999999999</v>
      </c>
      <c r="AH19" s="490"/>
      <c r="AI19" s="490"/>
      <c r="AJ19" s="490"/>
      <c r="AK19" s="490"/>
      <c r="AL19" s="493"/>
      <c r="AM19" s="493"/>
      <c r="AN19" s="494"/>
      <c r="AO19" s="489">
        <v>32905.328999999998</v>
      </c>
      <c r="AP19" s="490"/>
      <c r="AQ19" s="490"/>
      <c r="AR19" s="490"/>
      <c r="AS19" s="490"/>
      <c r="AT19" s="493"/>
      <c r="AU19" s="493"/>
      <c r="AV19" s="494"/>
      <c r="AW19" s="498" t="e">
        <f>(#REF!/#REF!)*100</f>
        <v>#REF!</v>
      </c>
      <c r="AX19" s="499"/>
      <c r="AY19" s="499"/>
      <c r="AZ19" s="499"/>
      <c r="BA19" s="499"/>
      <c r="BB19" s="500"/>
      <c r="BC19" s="489">
        <v>32373.352999999999</v>
      </c>
      <c r="BD19" s="490"/>
      <c r="BE19" s="490"/>
      <c r="BF19" s="490"/>
      <c r="BG19" s="490"/>
      <c r="BH19" s="493"/>
      <c r="BI19" s="493"/>
      <c r="BJ19" s="494"/>
      <c r="BK19" s="498" t="e">
        <f>(Q19/#REF!)*100</f>
        <v>#REF!</v>
      </c>
      <c r="BL19" s="499"/>
      <c r="BM19" s="499"/>
      <c r="BN19" s="499"/>
      <c r="BO19" s="499"/>
      <c r="BP19" s="500"/>
      <c r="BQ19" s="495">
        <f t="shared" si="0"/>
        <v>100.00622258174916</v>
      </c>
      <c r="BR19" s="496"/>
      <c r="BS19" s="496"/>
      <c r="BT19" s="496"/>
      <c r="BU19" s="497"/>
      <c r="BV19" s="495">
        <f t="shared" si="1"/>
        <v>97.135379398313788</v>
      </c>
      <c r="BW19" s="496"/>
      <c r="BX19" s="496"/>
      <c r="BY19" s="496"/>
      <c r="BZ19" s="497"/>
      <c r="CA19" s="495">
        <f t="shared" si="2"/>
        <v>105.39072407555837</v>
      </c>
      <c r="CB19" s="496"/>
      <c r="CC19" s="496"/>
      <c r="CD19" s="496"/>
      <c r="CE19" s="497"/>
      <c r="CF19" s="495">
        <f t="shared" si="3"/>
        <v>98.383313535628218</v>
      </c>
      <c r="CG19" s="496"/>
      <c r="CH19" s="496"/>
      <c r="CI19" s="496"/>
      <c r="CJ19" s="497"/>
    </row>
    <row r="20" spans="1:88" ht="23.45" customHeight="1" x14ac:dyDescent="0.15">
      <c r="A20" s="484"/>
      <c r="B20" s="485"/>
      <c r="C20" s="484"/>
      <c r="D20" s="485"/>
      <c r="E20" s="472"/>
      <c r="F20" s="473"/>
      <c r="G20" s="473"/>
      <c r="H20" s="478"/>
      <c r="I20" s="479" t="s">
        <v>89</v>
      </c>
      <c r="J20" s="480"/>
      <c r="K20" s="480"/>
      <c r="L20" s="480"/>
      <c r="M20" s="480"/>
      <c r="N20" s="480"/>
      <c r="O20" s="488"/>
      <c r="P20" s="166"/>
      <c r="Q20" s="489">
        <v>2096016</v>
      </c>
      <c r="R20" s="490"/>
      <c r="S20" s="490"/>
      <c r="T20" s="490"/>
      <c r="U20" s="490"/>
      <c r="V20" s="491" t="s">
        <v>152</v>
      </c>
      <c r="W20" s="491"/>
      <c r="X20" s="492"/>
      <c r="Y20" s="489">
        <v>2129941</v>
      </c>
      <c r="Z20" s="490"/>
      <c r="AA20" s="490"/>
      <c r="AB20" s="490"/>
      <c r="AC20" s="490"/>
      <c r="AD20" s="493"/>
      <c r="AE20" s="493"/>
      <c r="AF20" s="494"/>
      <c r="AG20" s="489">
        <v>2059277.3</v>
      </c>
      <c r="AH20" s="490"/>
      <c r="AI20" s="490"/>
      <c r="AJ20" s="490"/>
      <c r="AK20" s="490"/>
      <c r="AL20" s="493"/>
      <c r="AM20" s="493"/>
      <c r="AN20" s="494"/>
      <c r="AO20" s="489">
        <v>2128089.5</v>
      </c>
      <c r="AP20" s="490"/>
      <c r="AQ20" s="490"/>
      <c r="AR20" s="490"/>
      <c r="AS20" s="490"/>
      <c r="AT20" s="493"/>
      <c r="AU20" s="493"/>
      <c r="AV20" s="494"/>
      <c r="AW20" s="210"/>
      <c r="AX20" s="210"/>
      <c r="AY20" s="210"/>
      <c r="AZ20" s="210"/>
      <c r="BA20" s="210"/>
      <c r="BB20" s="210"/>
      <c r="BC20" s="489">
        <v>2130411.1</v>
      </c>
      <c r="BD20" s="490"/>
      <c r="BE20" s="490"/>
      <c r="BF20" s="490"/>
      <c r="BG20" s="490"/>
      <c r="BH20" s="493"/>
      <c r="BI20" s="493"/>
      <c r="BJ20" s="494"/>
      <c r="BK20" s="498" t="e">
        <f>(Q20/#REF!)*100</f>
        <v>#REF!</v>
      </c>
      <c r="BL20" s="499"/>
      <c r="BM20" s="499"/>
      <c r="BN20" s="499"/>
      <c r="BO20" s="499"/>
      <c r="BP20" s="500"/>
      <c r="BQ20" s="495">
        <f t="shared" si="0"/>
        <v>101.61854680498624</v>
      </c>
      <c r="BR20" s="496"/>
      <c r="BS20" s="496"/>
      <c r="BT20" s="496"/>
      <c r="BU20" s="497"/>
      <c r="BV20" s="495">
        <f t="shared" si="1"/>
        <v>96.682363502087625</v>
      </c>
      <c r="BW20" s="496"/>
      <c r="BX20" s="496"/>
      <c r="BY20" s="496"/>
      <c r="BZ20" s="497"/>
      <c r="CA20" s="495">
        <f t="shared" si="2"/>
        <v>103.34157036548697</v>
      </c>
      <c r="CB20" s="496"/>
      <c r="CC20" s="496"/>
      <c r="CD20" s="496"/>
      <c r="CE20" s="497"/>
      <c r="CF20" s="495">
        <f t="shared" si="3"/>
        <v>100.10909315609142</v>
      </c>
      <c r="CG20" s="496"/>
      <c r="CH20" s="496"/>
      <c r="CI20" s="496"/>
      <c r="CJ20" s="497"/>
    </row>
    <row r="21" spans="1:88" ht="23.45" customHeight="1" x14ac:dyDescent="0.15">
      <c r="A21" s="484"/>
      <c r="B21" s="485"/>
      <c r="C21" s="484"/>
      <c r="D21" s="485"/>
      <c r="E21" s="469"/>
      <c r="F21" s="477"/>
      <c r="G21" s="479" t="s">
        <v>20</v>
      </c>
      <c r="H21" s="480"/>
      <c r="I21" s="480"/>
      <c r="J21" s="480"/>
      <c r="K21" s="480"/>
      <c r="L21" s="480"/>
      <c r="M21" s="480"/>
      <c r="N21" s="480"/>
      <c r="O21" s="488"/>
      <c r="P21" s="166">
        <v>9473</v>
      </c>
      <c r="Q21" s="489">
        <v>9626</v>
      </c>
      <c r="R21" s="490"/>
      <c r="S21" s="490"/>
      <c r="T21" s="490"/>
      <c r="U21" s="490"/>
      <c r="V21" s="491" t="s">
        <v>17</v>
      </c>
      <c r="W21" s="491"/>
      <c r="X21" s="492"/>
      <c r="Y21" s="489">
        <v>9014</v>
      </c>
      <c r="Z21" s="490"/>
      <c r="AA21" s="490"/>
      <c r="AB21" s="490"/>
      <c r="AC21" s="490"/>
      <c r="AD21" s="493"/>
      <c r="AE21" s="493"/>
      <c r="AF21" s="494"/>
      <c r="AG21" s="489">
        <v>8361.6229999999996</v>
      </c>
      <c r="AH21" s="490"/>
      <c r="AI21" s="490"/>
      <c r="AJ21" s="490"/>
      <c r="AK21" s="490"/>
      <c r="AL21" s="493"/>
      <c r="AM21" s="493"/>
      <c r="AN21" s="494"/>
      <c r="AO21" s="489">
        <v>8848.7119999999995</v>
      </c>
      <c r="AP21" s="490"/>
      <c r="AQ21" s="490"/>
      <c r="AR21" s="490"/>
      <c r="AS21" s="490"/>
      <c r="AT21" s="493"/>
      <c r="AU21" s="493"/>
      <c r="AV21" s="494"/>
      <c r="AW21" s="498" t="e">
        <f>(#REF!/#REF!)*100</f>
        <v>#REF!</v>
      </c>
      <c r="AX21" s="499"/>
      <c r="AY21" s="499"/>
      <c r="AZ21" s="499"/>
      <c r="BA21" s="499"/>
      <c r="BB21" s="500"/>
      <c r="BC21" s="489">
        <v>8493.6919999999991</v>
      </c>
      <c r="BD21" s="490"/>
      <c r="BE21" s="490"/>
      <c r="BF21" s="490"/>
      <c r="BG21" s="490"/>
      <c r="BH21" s="493"/>
      <c r="BI21" s="493"/>
      <c r="BJ21" s="494"/>
      <c r="BK21" s="498" t="e">
        <f>(Q21/#REF!)*100</f>
        <v>#REF!</v>
      </c>
      <c r="BL21" s="499"/>
      <c r="BM21" s="499"/>
      <c r="BN21" s="499"/>
      <c r="BO21" s="499"/>
      <c r="BP21" s="500"/>
      <c r="BQ21" s="495">
        <f t="shared" si="0"/>
        <v>93.642218990234781</v>
      </c>
      <c r="BR21" s="496"/>
      <c r="BS21" s="496"/>
      <c r="BT21" s="496"/>
      <c r="BU21" s="497"/>
      <c r="BV21" s="495">
        <f t="shared" si="1"/>
        <v>92.762624805857556</v>
      </c>
      <c r="BW21" s="496"/>
      <c r="BX21" s="496"/>
      <c r="BY21" s="496"/>
      <c r="BZ21" s="497"/>
      <c r="CA21" s="495">
        <f t="shared" si="2"/>
        <v>105.82529252993109</v>
      </c>
      <c r="CB21" s="496"/>
      <c r="CC21" s="496"/>
      <c r="CD21" s="496"/>
      <c r="CE21" s="497"/>
      <c r="CF21" s="495">
        <f t="shared" si="3"/>
        <v>95.987890667025894</v>
      </c>
      <c r="CG21" s="496"/>
      <c r="CH21" s="496"/>
      <c r="CI21" s="496"/>
      <c r="CJ21" s="497"/>
    </row>
    <row r="22" spans="1:88" ht="23.45" customHeight="1" x14ac:dyDescent="0.15">
      <c r="A22" s="484"/>
      <c r="B22" s="485"/>
      <c r="C22" s="484"/>
      <c r="D22" s="485"/>
      <c r="E22" s="504"/>
      <c r="F22" s="506"/>
      <c r="G22" s="469"/>
      <c r="H22" s="477"/>
      <c r="I22" s="479" t="s">
        <v>105</v>
      </c>
      <c r="J22" s="480"/>
      <c r="K22" s="480"/>
      <c r="L22" s="480"/>
      <c r="M22" s="480"/>
      <c r="N22" s="480"/>
      <c r="O22" s="488"/>
      <c r="P22" s="166">
        <v>6235</v>
      </c>
      <c r="Q22" s="489">
        <v>8218</v>
      </c>
      <c r="R22" s="490"/>
      <c r="S22" s="490"/>
      <c r="T22" s="490"/>
      <c r="U22" s="490"/>
      <c r="V22" s="491" t="s">
        <v>17</v>
      </c>
      <c r="W22" s="491"/>
      <c r="X22" s="492"/>
      <c r="Y22" s="489">
        <v>7915</v>
      </c>
      <c r="Z22" s="490"/>
      <c r="AA22" s="490"/>
      <c r="AB22" s="490"/>
      <c r="AC22" s="490"/>
      <c r="AD22" s="493"/>
      <c r="AE22" s="493"/>
      <c r="AF22" s="494"/>
      <c r="AG22" s="489">
        <v>7411.25</v>
      </c>
      <c r="AH22" s="490"/>
      <c r="AI22" s="490"/>
      <c r="AJ22" s="490"/>
      <c r="AK22" s="490"/>
      <c r="AL22" s="493"/>
      <c r="AM22" s="493"/>
      <c r="AN22" s="494"/>
      <c r="AO22" s="489">
        <v>7867.393</v>
      </c>
      <c r="AP22" s="490"/>
      <c r="AQ22" s="490"/>
      <c r="AR22" s="490"/>
      <c r="AS22" s="490"/>
      <c r="AT22" s="493"/>
      <c r="AU22" s="493"/>
      <c r="AV22" s="494"/>
      <c r="AW22" s="498" t="e">
        <f>(#REF!/#REF!)*100</f>
        <v>#REF!</v>
      </c>
      <c r="AX22" s="499"/>
      <c r="AY22" s="499"/>
      <c r="AZ22" s="499"/>
      <c r="BA22" s="499"/>
      <c r="BB22" s="500"/>
      <c r="BC22" s="489">
        <v>7648.85</v>
      </c>
      <c r="BD22" s="490"/>
      <c r="BE22" s="490"/>
      <c r="BF22" s="490"/>
      <c r="BG22" s="490"/>
      <c r="BH22" s="493"/>
      <c r="BI22" s="493"/>
      <c r="BJ22" s="494"/>
      <c r="BK22" s="498" t="e">
        <f>(Q22/#REF!)*100</f>
        <v>#REF!</v>
      </c>
      <c r="BL22" s="499"/>
      <c r="BM22" s="499"/>
      <c r="BN22" s="499"/>
      <c r="BO22" s="499"/>
      <c r="BP22" s="500"/>
      <c r="BQ22" s="495">
        <f t="shared" si="0"/>
        <v>96.312971525918712</v>
      </c>
      <c r="BR22" s="496"/>
      <c r="BS22" s="496"/>
      <c r="BT22" s="496"/>
      <c r="BU22" s="497"/>
      <c r="BV22" s="495">
        <f t="shared" si="1"/>
        <v>93.635502210991788</v>
      </c>
      <c r="BW22" s="496"/>
      <c r="BX22" s="496"/>
      <c r="BY22" s="496"/>
      <c r="BZ22" s="497"/>
      <c r="CA22" s="495">
        <f t="shared" si="2"/>
        <v>106.15473772980266</v>
      </c>
      <c r="CB22" s="496"/>
      <c r="CC22" s="496"/>
      <c r="CD22" s="496"/>
      <c r="CE22" s="497"/>
      <c r="CF22" s="495">
        <f t="shared" si="3"/>
        <v>97.222167495636739</v>
      </c>
      <c r="CG22" s="496"/>
      <c r="CH22" s="496"/>
      <c r="CI22" s="496"/>
      <c r="CJ22" s="497"/>
    </row>
    <row r="23" spans="1:88" ht="23.45" customHeight="1" x14ac:dyDescent="0.15">
      <c r="A23" s="484"/>
      <c r="B23" s="485"/>
      <c r="C23" s="484"/>
      <c r="D23" s="485"/>
      <c r="E23" s="504"/>
      <c r="F23" s="506"/>
      <c r="G23" s="472"/>
      <c r="H23" s="478"/>
      <c r="I23" s="479" t="s">
        <v>89</v>
      </c>
      <c r="J23" s="480"/>
      <c r="K23" s="480"/>
      <c r="L23" s="480"/>
      <c r="M23" s="480"/>
      <c r="N23" s="480"/>
      <c r="O23" s="488"/>
      <c r="P23" s="166"/>
      <c r="Q23" s="489">
        <v>945582</v>
      </c>
      <c r="R23" s="490"/>
      <c r="S23" s="490"/>
      <c r="T23" s="490"/>
      <c r="U23" s="490"/>
      <c r="V23" s="491" t="s">
        <v>152</v>
      </c>
      <c r="W23" s="491"/>
      <c r="X23" s="492"/>
      <c r="Y23" s="489">
        <v>968301</v>
      </c>
      <c r="Z23" s="490"/>
      <c r="AA23" s="490"/>
      <c r="AB23" s="490"/>
      <c r="AC23" s="490"/>
      <c r="AD23" s="493"/>
      <c r="AE23" s="493"/>
      <c r="AF23" s="494"/>
      <c r="AG23" s="489">
        <v>940509.6</v>
      </c>
      <c r="AH23" s="490"/>
      <c r="AI23" s="490"/>
      <c r="AJ23" s="490"/>
      <c r="AK23" s="490"/>
      <c r="AL23" s="493"/>
      <c r="AM23" s="493"/>
      <c r="AN23" s="494"/>
      <c r="AO23" s="489">
        <v>961624.2</v>
      </c>
      <c r="AP23" s="490"/>
      <c r="AQ23" s="490"/>
      <c r="AR23" s="490"/>
      <c r="AS23" s="490"/>
      <c r="AT23" s="493"/>
      <c r="AU23" s="493"/>
      <c r="AV23" s="494"/>
      <c r="AW23" s="210"/>
      <c r="AX23" s="210"/>
      <c r="AY23" s="210"/>
      <c r="AZ23" s="210"/>
      <c r="BA23" s="210"/>
      <c r="BB23" s="210"/>
      <c r="BC23" s="489">
        <v>985858.9</v>
      </c>
      <c r="BD23" s="490"/>
      <c r="BE23" s="490"/>
      <c r="BF23" s="490"/>
      <c r="BG23" s="490"/>
      <c r="BH23" s="493"/>
      <c r="BI23" s="493"/>
      <c r="BJ23" s="494"/>
      <c r="BK23" s="498" t="e">
        <f>(Q23/#REF!)*100</f>
        <v>#REF!</v>
      </c>
      <c r="BL23" s="499"/>
      <c r="BM23" s="499"/>
      <c r="BN23" s="499"/>
      <c r="BO23" s="499"/>
      <c r="BP23" s="500"/>
      <c r="BQ23" s="495">
        <f t="shared" si="0"/>
        <v>102.4026472585138</v>
      </c>
      <c r="BR23" s="496"/>
      <c r="BS23" s="496"/>
      <c r="BT23" s="496"/>
      <c r="BU23" s="497"/>
      <c r="BV23" s="495">
        <f t="shared" si="1"/>
        <v>97.12988006828455</v>
      </c>
      <c r="BW23" s="496"/>
      <c r="BX23" s="496"/>
      <c r="BY23" s="496"/>
      <c r="BZ23" s="497"/>
      <c r="CA23" s="495">
        <f t="shared" si="2"/>
        <v>102.24501695676472</v>
      </c>
      <c r="CB23" s="496"/>
      <c r="CC23" s="496"/>
      <c r="CD23" s="496"/>
      <c r="CE23" s="497"/>
      <c r="CF23" s="495">
        <f t="shared" si="3"/>
        <v>102.52018408022595</v>
      </c>
      <c r="CG23" s="496"/>
      <c r="CH23" s="496"/>
      <c r="CI23" s="496"/>
      <c r="CJ23" s="497"/>
    </row>
    <row r="24" spans="1:88" ht="23.45" customHeight="1" x14ac:dyDescent="0.15">
      <c r="A24" s="484"/>
      <c r="B24" s="485"/>
      <c r="C24" s="484"/>
      <c r="D24" s="485"/>
      <c r="E24" s="504"/>
      <c r="F24" s="506"/>
      <c r="G24" s="479" t="s">
        <v>21</v>
      </c>
      <c r="H24" s="480"/>
      <c r="I24" s="480"/>
      <c r="J24" s="480"/>
      <c r="K24" s="480"/>
      <c r="L24" s="480"/>
      <c r="M24" s="480"/>
      <c r="N24" s="480"/>
      <c r="O24" s="488"/>
      <c r="P24" s="166">
        <v>22013</v>
      </c>
      <c r="Q24" s="489">
        <v>26592</v>
      </c>
      <c r="R24" s="490"/>
      <c r="S24" s="490"/>
      <c r="T24" s="490"/>
      <c r="U24" s="490"/>
      <c r="V24" s="491" t="s">
        <v>17</v>
      </c>
      <c r="W24" s="491"/>
      <c r="X24" s="492"/>
      <c r="Y24" s="489">
        <v>26656</v>
      </c>
      <c r="Z24" s="490"/>
      <c r="AA24" s="490"/>
      <c r="AB24" s="490"/>
      <c r="AC24" s="490"/>
      <c r="AD24" s="493"/>
      <c r="AE24" s="493"/>
      <c r="AF24" s="494"/>
      <c r="AG24" s="489">
        <v>25912.858</v>
      </c>
      <c r="AH24" s="490"/>
      <c r="AI24" s="490"/>
      <c r="AJ24" s="490"/>
      <c r="AK24" s="490"/>
      <c r="AL24" s="493"/>
      <c r="AM24" s="493"/>
      <c r="AN24" s="494"/>
      <c r="AO24" s="489">
        <v>26554.241999999998</v>
      </c>
      <c r="AP24" s="490"/>
      <c r="AQ24" s="490"/>
      <c r="AR24" s="490"/>
      <c r="AS24" s="490"/>
      <c r="AT24" s="493"/>
      <c r="AU24" s="493"/>
      <c r="AV24" s="494"/>
      <c r="AW24" s="498" t="e">
        <f>(#REF!/#REF!)*100</f>
        <v>#REF!</v>
      </c>
      <c r="AX24" s="499"/>
      <c r="AY24" s="499"/>
      <c r="AZ24" s="499"/>
      <c r="BA24" s="499"/>
      <c r="BB24" s="500"/>
      <c r="BC24" s="489">
        <v>25872.206999999999</v>
      </c>
      <c r="BD24" s="490"/>
      <c r="BE24" s="490"/>
      <c r="BF24" s="490"/>
      <c r="BG24" s="490"/>
      <c r="BH24" s="493"/>
      <c r="BI24" s="493"/>
      <c r="BJ24" s="494"/>
      <c r="BK24" s="498" t="e">
        <f>(Q24/#REF!)*100</f>
        <v>#REF!</v>
      </c>
      <c r="BL24" s="499"/>
      <c r="BM24" s="499"/>
      <c r="BN24" s="499"/>
      <c r="BO24" s="499"/>
      <c r="BP24" s="500"/>
      <c r="BQ24" s="495">
        <f t="shared" si="0"/>
        <v>100.24067388688327</v>
      </c>
      <c r="BR24" s="496"/>
      <c r="BS24" s="496"/>
      <c r="BT24" s="496"/>
      <c r="BU24" s="497"/>
      <c r="BV24" s="495">
        <f t="shared" si="1"/>
        <v>97.212102340936383</v>
      </c>
      <c r="BW24" s="496"/>
      <c r="BX24" s="496"/>
      <c r="BY24" s="496"/>
      <c r="BZ24" s="497"/>
      <c r="CA24" s="495">
        <f t="shared" si="2"/>
        <v>102.4751573137938</v>
      </c>
      <c r="CB24" s="496"/>
      <c r="CC24" s="496"/>
      <c r="CD24" s="496"/>
      <c r="CE24" s="497"/>
      <c r="CF24" s="495">
        <f t="shared" si="3"/>
        <v>97.431540316609301</v>
      </c>
      <c r="CG24" s="496"/>
      <c r="CH24" s="496"/>
      <c r="CI24" s="496"/>
      <c r="CJ24" s="497"/>
    </row>
    <row r="25" spans="1:88" ht="23.45" customHeight="1" x14ac:dyDescent="0.15">
      <c r="A25" s="484"/>
      <c r="B25" s="485"/>
      <c r="C25" s="484"/>
      <c r="D25" s="485"/>
      <c r="E25" s="504"/>
      <c r="F25" s="506"/>
      <c r="G25" s="469"/>
      <c r="H25" s="477"/>
      <c r="I25" s="479" t="s">
        <v>105</v>
      </c>
      <c r="J25" s="480"/>
      <c r="K25" s="480"/>
      <c r="L25" s="480"/>
      <c r="M25" s="480"/>
      <c r="N25" s="480"/>
      <c r="O25" s="488"/>
      <c r="P25" s="166">
        <v>16457</v>
      </c>
      <c r="Q25" s="489">
        <v>23924</v>
      </c>
      <c r="R25" s="490"/>
      <c r="S25" s="490"/>
      <c r="T25" s="490"/>
      <c r="U25" s="490"/>
      <c r="V25" s="491" t="s">
        <v>17</v>
      </c>
      <c r="W25" s="491"/>
      <c r="X25" s="492"/>
      <c r="Y25" s="489">
        <v>24228</v>
      </c>
      <c r="Z25" s="490"/>
      <c r="AA25" s="490"/>
      <c r="AB25" s="490"/>
      <c r="AC25" s="490"/>
      <c r="AD25" s="493"/>
      <c r="AE25" s="493"/>
      <c r="AF25" s="494"/>
      <c r="AG25" s="489">
        <v>23810.974999999999</v>
      </c>
      <c r="AH25" s="490"/>
      <c r="AI25" s="490"/>
      <c r="AJ25" s="490"/>
      <c r="AK25" s="490"/>
      <c r="AL25" s="493"/>
      <c r="AM25" s="493"/>
      <c r="AN25" s="494"/>
      <c r="AO25" s="489">
        <v>25037.936000000002</v>
      </c>
      <c r="AP25" s="490"/>
      <c r="AQ25" s="490"/>
      <c r="AR25" s="490"/>
      <c r="AS25" s="490"/>
      <c r="AT25" s="493"/>
      <c r="AU25" s="493"/>
      <c r="AV25" s="494"/>
      <c r="AW25" s="498" t="e">
        <f>(#REF!/#REF!)*100</f>
        <v>#REF!</v>
      </c>
      <c r="AX25" s="499"/>
      <c r="AY25" s="499"/>
      <c r="AZ25" s="499"/>
      <c r="BA25" s="499"/>
      <c r="BB25" s="500"/>
      <c r="BC25" s="489">
        <v>25037.824000000001</v>
      </c>
      <c r="BD25" s="490"/>
      <c r="BE25" s="490"/>
      <c r="BF25" s="490"/>
      <c r="BG25" s="490"/>
      <c r="BH25" s="493"/>
      <c r="BI25" s="493"/>
      <c r="BJ25" s="494"/>
      <c r="BK25" s="498" t="e">
        <f>(Q25/#REF!)*100</f>
        <v>#REF!</v>
      </c>
      <c r="BL25" s="499"/>
      <c r="BM25" s="499"/>
      <c r="BN25" s="499"/>
      <c r="BO25" s="499"/>
      <c r="BP25" s="500"/>
      <c r="BQ25" s="495">
        <f t="shared" si="0"/>
        <v>101.27069051997995</v>
      </c>
      <c r="BR25" s="496"/>
      <c r="BS25" s="496"/>
      <c r="BT25" s="496"/>
      <c r="BU25" s="497"/>
      <c r="BV25" s="495">
        <f t="shared" si="1"/>
        <v>98.27874772989928</v>
      </c>
      <c r="BW25" s="496"/>
      <c r="BX25" s="496"/>
      <c r="BY25" s="496"/>
      <c r="BZ25" s="497"/>
      <c r="CA25" s="495">
        <f t="shared" si="2"/>
        <v>105.15292212939622</v>
      </c>
      <c r="CB25" s="496"/>
      <c r="CC25" s="496"/>
      <c r="CD25" s="496"/>
      <c r="CE25" s="497"/>
      <c r="CF25" s="495">
        <f t="shared" si="3"/>
        <v>99.999552678783104</v>
      </c>
      <c r="CG25" s="496"/>
      <c r="CH25" s="496"/>
      <c r="CI25" s="496"/>
      <c r="CJ25" s="497"/>
    </row>
    <row r="26" spans="1:88" ht="23.45" customHeight="1" x14ac:dyDescent="0.15">
      <c r="A26" s="484"/>
      <c r="B26" s="485"/>
      <c r="C26" s="486"/>
      <c r="D26" s="487"/>
      <c r="E26" s="472"/>
      <c r="F26" s="478"/>
      <c r="G26" s="472"/>
      <c r="H26" s="478"/>
      <c r="I26" s="479" t="s">
        <v>89</v>
      </c>
      <c r="J26" s="480"/>
      <c r="K26" s="480"/>
      <c r="L26" s="480"/>
      <c r="M26" s="480"/>
      <c r="N26" s="480"/>
      <c r="O26" s="488"/>
      <c r="P26" s="166"/>
      <c r="Q26" s="489">
        <v>1150433</v>
      </c>
      <c r="R26" s="490"/>
      <c r="S26" s="490"/>
      <c r="T26" s="490"/>
      <c r="U26" s="490"/>
      <c r="V26" s="491" t="s">
        <v>152</v>
      </c>
      <c r="W26" s="491"/>
      <c r="X26" s="492"/>
      <c r="Y26" s="489">
        <v>1161639</v>
      </c>
      <c r="Z26" s="490"/>
      <c r="AA26" s="490"/>
      <c r="AB26" s="490"/>
      <c r="AC26" s="490"/>
      <c r="AD26" s="493"/>
      <c r="AE26" s="493"/>
      <c r="AF26" s="494"/>
      <c r="AG26" s="489">
        <v>1118767.7</v>
      </c>
      <c r="AH26" s="490"/>
      <c r="AI26" s="490"/>
      <c r="AJ26" s="490"/>
      <c r="AK26" s="490"/>
      <c r="AL26" s="493"/>
      <c r="AM26" s="493"/>
      <c r="AN26" s="494"/>
      <c r="AO26" s="489">
        <v>1166465.3</v>
      </c>
      <c r="AP26" s="490"/>
      <c r="AQ26" s="490"/>
      <c r="AR26" s="490"/>
      <c r="AS26" s="490"/>
      <c r="AT26" s="493"/>
      <c r="AU26" s="493"/>
      <c r="AV26" s="494"/>
      <c r="AW26" s="210"/>
      <c r="AX26" s="210"/>
      <c r="AY26" s="210"/>
      <c r="AZ26" s="210"/>
      <c r="BA26" s="210"/>
      <c r="BB26" s="210"/>
      <c r="BC26" s="489">
        <v>1144552.2</v>
      </c>
      <c r="BD26" s="490"/>
      <c r="BE26" s="490"/>
      <c r="BF26" s="490"/>
      <c r="BG26" s="490"/>
      <c r="BH26" s="493"/>
      <c r="BI26" s="493"/>
      <c r="BJ26" s="494"/>
      <c r="BK26" s="498" t="e">
        <f>(Q26/#REF!)*100</f>
        <v>#REF!</v>
      </c>
      <c r="BL26" s="499"/>
      <c r="BM26" s="499"/>
      <c r="BN26" s="499"/>
      <c r="BO26" s="499"/>
      <c r="BP26" s="500"/>
      <c r="BQ26" s="495">
        <f t="shared" si="0"/>
        <v>100.97406802482196</v>
      </c>
      <c r="BR26" s="496"/>
      <c r="BS26" s="496"/>
      <c r="BT26" s="496"/>
      <c r="BU26" s="497"/>
      <c r="BV26" s="495">
        <f t="shared" si="1"/>
        <v>96.309412821022704</v>
      </c>
      <c r="BW26" s="496"/>
      <c r="BX26" s="496"/>
      <c r="BY26" s="496"/>
      <c r="BZ26" s="497"/>
      <c r="CA26" s="495">
        <f t="shared" si="2"/>
        <v>104.26340517338855</v>
      </c>
      <c r="CB26" s="496"/>
      <c r="CC26" s="496"/>
      <c r="CD26" s="496"/>
      <c r="CE26" s="497"/>
      <c r="CF26" s="495">
        <f t="shared" si="3"/>
        <v>98.121410041087358</v>
      </c>
      <c r="CG26" s="496"/>
      <c r="CH26" s="496"/>
      <c r="CI26" s="496"/>
      <c r="CJ26" s="497"/>
    </row>
    <row r="27" spans="1:88" ht="23.45" customHeight="1" x14ac:dyDescent="0.15">
      <c r="A27" s="484"/>
      <c r="B27" s="485"/>
      <c r="C27" s="482" t="s">
        <v>22</v>
      </c>
      <c r="D27" s="483"/>
      <c r="E27" s="469" t="s">
        <v>19</v>
      </c>
      <c r="F27" s="470"/>
      <c r="G27" s="470"/>
      <c r="H27" s="470"/>
      <c r="I27" s="470"/>
      <c r="J27" s="470"/>
      <c r="K27" s="470"/>
      <c r="L27" s="470"/>
      <c r="M27" s="470"/>
      <c r="N27" s="470"/>
      <c r="O27" s="471"/>
      <c r="P27" s="166">
        <f>SUM(P30,P33)</f>
        <v>55014</v>
      </c>
      <c r="Q27" s="489">
        <v>48061</v>
      </c>
      <c r="R27" s="490"/>
      <c r="S27" s="490"/>
      <c r="T27" s="490"/>
      <c r="U27" s="490"/>
      <c r="V27" s="491" t="s">
        <v>17</v>
      </c>
      <c r="W27" s="491"/>
      <c r="X27" s="492"/>
      <c r="Y27" s="489">
        <v>49520</v>
      </c>
      <c r="Z27" s="490"/>
      <c r="AA27" s="490"/>
      <c r="AB27" s="490"/>
      <c r="AC27" s="490"/>
      <c r="AD27" s="493"/>
      <c r="AE27" s="493"/>
      <c r="AF27" s="494"/>
      <c r="AG27" s="489">
        <v>46272.322</v>
      </c>
      <c r="AH27" s="490"/>
      <c r="AI27" s="490"/>
      <c r="AJ27" s="490"/>
      <c r="AK27" s="490"/>
      <c r="AL27" s="493"/>
      <c r="AM27" s="493"/>
      <c r="AN27" s="494"/>
      <c r="AO27" s="489">
        <v>49264.951999999997</v>
      </c>
      <c r="AP27" s="490"/>
      <c r="AQ27" s="490"/>
      <c r="AR27" s="490"/>
      <c r="AS27" s="490"/>
      <c r="AT27" s="493"/>
      <c r="AU27" s="493"/>
      <c r="AV27" s="494"/>
      <c r="AW27" s="498" t="e">
        <f>(#REF!/#REF!)*100</f>
        <v>#REF!</v>
      </c>
      <c r="AX27" s="499"/>
      <c r="AY27" s="499"/>
      <c r="AZ27" s="499"/>
      <c r="BA27" s="499"/>
      <c r="BB27" s="500"/>
      <c r="BC27" s="489">
        <v>51195.622000000003</v>
      </c>
      <c r="BD27" s="490"/>
      <c r="BE27" s="490"/>
      <c r="BF27" s="490"/>
      <c r="BG27" s="490"/>
      <c r="BH27" s="493"/>
      <c r="BI27" s="493"/>
      <c r="BJ27" s="494"/>
      <c r="BK27" s="498" t="e">
        <f>(Q27/#REF!)*100</f>
        <v>#REF!</v>
      </c>
      <c r="BL27" s="499"/>
      <c r="BM27" s="499"/>
      <c r="BN27" s="499"/>
      <c r="BO27" s="499"/>
      <c r="BP27" s="500"/>
      <c r="BQ27" s="495">
        <f t="shared" si="0"/>
        <v>103.03572543226316</v>
      </c>
      <c r="BR27" s="496"/>
      <c r="BS27" s="496"/>
      <c r="BT27" s="496"/>
      <c r="BU27" s="497"/>
      <c r="BV27" s="495">
        <f t="shared" si="1"/>
        <v>93.441684168012927</v>
      </c>
      <c r="BW27" s="496"/>
      <c r="BX27" s="496"/>
      <c r="BY27" s="496"/>
      <c r="BZ27" s="497"/>
      <c r="CA27" s="495">
        <f t="shared" si="2"/>
        <v>106.46742992495599</v>
      </c>
      <c r="CB27" s="496"/>
      <c r="CC27" s="496"/>
      <c r="CD27" s="496"/>
      <c r="CE27" s="497"/>
      <c r="CF27" s="495">
        <f t="shared" si="3"/>
        <v>103.91895236191442</v>
      </c>
      <c r="CG27" s="496"/>
      <c r="CH27" s="496"/>
      <c r="CI27" s="496"/>
      <c r="CJ27" s="497"/>
    </row>
    <row r="28" spans="1:88" ht="23.45" customHeight="1" x14ac:dyDescent="0.15">
      <c r="A28" s="484"/>
      <c r="B28" s="485"/>
      <c r="C28" s="484"/>
      <c r="D28" s="485"/>
      <c r="E28" s="504"/>
      <c r="F28" s="505"/>
      <c r="G28" s="505"/>
      <c r="H28" s="506"/>
      <c r="I28" s="479" t="s">
        <v>104</v>
      </c>
      <c r="J28" s="480"/>
      <c r="K28" s="480"/>
      <c r="L28" s="480"/>
      <c r="M28" s="480"/>
      <c r="N28" s="480"/>
      <c r="O28" s="488"/>
      <c r="P28" s="166">
        <f>SUM(P31,P34)</f>
        <v>34464</v>
      </c>
      <c r="Q28" s="489">
        <v>31428</v>
      </c>
      <c r="R28" s="490"/>
      <c r="S28" s="490"/>
      <c r="T28" s="490"/>
      <c r="U28" s="490"/>
      <c r="V28" s="491" t="s">
        <v>17</v>
      </c>
      <c r="W28" s="491"/>
      <c r="X28" s="492"/>
      <c r="Y28" s="489">
        <v>32504</v>
      </c>
      <c r="Z28" s="490"/>
      <c r="AA28" s="490"/>
      <c r="AB28" s="490"/>
      <c r="AC28" s="490"/>
      <c r="AD28" s="493"/>
      <c r="AE28" s="493"/>
      <c r="AF28" s="494"/>
      <c r="AG28" s="489">
        <v>30347.1</v>
      </c>
      <c r="AH28" s="490"/>
      <c r="AI28" s="490"/>
      <c r="AJ28" s="490"/>
      <c r="AK28" s="490"/>
      <c r="AL28" s="493"/>
      <c r="AM28" s="493"/>
      <c r="AN28" s="494"/>
      <c r="AO28" s="489">
        <v>31993.485000000001</v>
      </c>
      <c r="AP28" s="490"/>
      <c r="AQ28" s="490"/>
      <c r="AR28" s="490"/>
      <c r="AS28" s="490"/>
      <c r="AT28" s="493"/>
      <c r="AU28" s="493"/>
      <c r="AV28" s="494"/>
      <c r="AW28" s="498" t="e">
        <f>(#REF!/#REF!)*100</f>
        <v>#REF!</v>
      </c>
      <c r="AX28" s="499"/>
      <c r="AY28" s="499"/>
      <c r="AZ28" s="499"/>
      <c r="BA28" s="499"/>
      <c r="BB28" s="500"/>
      <c r="BC28" s="489">
        <v>34638.305</v>
      </c>
      <c r="BD28" s="490"/>
      <c r="BE28" s="490"/>
      <c r="BF28" s="490"/>
      <c r="BG28" s="490"/>
      <c r="BH28" s="493"/>
      <c r="BI28" s="493"/>
      <c r="BJ28" s="494"/>
      <c r="BK28" s="498" t="e">
        <f>(Q28/#REF!)*100</f>
        <v>#REF!</v>
      </c>
      <c r="BL28" s="499"/>
      <c r="BM28" s="499"/>
      <c r="BN28" s="499"/>
      <c r="BO28" s="499"/>
      <c r="BP28" s="500"/>
      <c r="BQ28" s="495">
        <f t="shared" si="0"/>
        <v>103.42369861270204</v>
      </c>
      <c r="BR28" s="496"/>
      <c r="BS28" s="496"/>
      <c r="BT28" s="496"/>
      <c r="BU28" s="497"/>
      <c r="BV28" s="495">
        <f t="shared" si="1"/>
        <v>93.364201329067185</v>
      </c>
      <c r="BW28" s="496"/>
      <c r="BX28" s="496"/>
      <c r="BY28" s="496"/>
      <c r="BZ28" s="497"/>
      <c r="CA28" s="495">
        <f t="shared" si="2"/>
        <v>105.42518065976651</v>
      </c>
      <c r="CB28" s="496"/>
      <c r="CC28" s="496"/>
      <c r="CD28" s="496"/>
      <c r="CE28" s="497"/>
      <c r="CF28" s="495">
        <f t="shared" si="3"/>
        <v>108.2667455577284</v>
      </c>
      <c r="CG28" s="496"/>
      <c r="CH28" s="496"/>
      <c r="CI28" s="496"/>
      <c r="CJ28" s="497"/>
    </row>
    <row r="29" spans="1:88" ht="23.45" customHeight="1" x14ac:dyDescent="0.15">
      <c r="A29" s="484"/>
      <c r="B29" s="485"/>
      <c r="C29" s="484"/>
      <c r="D29" s="485"/>
      <c r="E29" s="472"/>
      <c r="F29" s="473"/>
      <c r="G29" s="473"/>
      <c r="H29" s="478"/>
      <c r="I29" s="479" t="s">
        <v>89</v>
      </c>
      <c r="J29" s="480"/>
      <c r="K29" s="480"/>
      <c r="L29" s="480"/>
      <c r="M29" s="480"/>
      <c r="N29" s="480"/>
      <c r="O29" s="488"/>
      <c r="P29" s="166"/>
      <c r="Q29" s="489">
        <v>316757</v>
      </c>
      <c r="R29" s="490"/>
      <c r="S29" s="490"/>
      <c r="T29" s="490"/>
      <c r="U29" s="490"/>
      <c r="V29" s="491" t="s">
        <v>152</v>
      </c>
      <c r="W29" s="491"/>
      <c r="X29" s="492"/>
      <c r="Y29" s="489">
        <v>326882</v>
      </c>
      <c r="Z29" s="490"/>
      <c r="AA29" s="490"/>
      <c r="AB29" s="490"/>
      <c r="AC29" s="490"/>
      <c r="AD29" s="493"/>
      <c r="AE29" s="493"/>
      <c r="AF29" s="494"/>
      <c r="AG29" s="489">
        <v>299543.45</v>
      </c>
      <c r="AH29" s="490"/>
      <c r="AI29" s="490"/>
      <c r="AJ29" s="490"/>
      <c r="AK29" s="490"/>
      <c r="AL29" s="493"/>
      <c r="AM29" s="493"/>
      <c r="AN29" s="494"/>
      <c r="AO29" s="489">
        <v>297579.59999999998</v>
      </c>
      <c r="AP29" s="490"/>
      <c r="AQ29" s="490"/>
      <c r="AR29" s="490"/>
      <c r="AS29" s="490"/>
      <c r="AT29" s="493"/>
      <c r="AU29" s="493"/>
      <c r="AV29" s="494"/>
      <c r="AW29" s="210"/>
      <c r="AX29" s="210"/>
      <c r="AY29" s="210"/>
      <c r="AZ29" s="210"/>
      <c r="BA29" s="210"/>
      <c r="BB29" s="210"/>
      <c r="BC29" s="489">
        <v>261041.7</v>
      </c>
      <c r="BD29" s="490"/>
      <c r="BE29" s="490"/>
      <c r="BF29" s="490"/>
      <c r="BG29" s="490"/>
      <c r="BH29" s="493"/>
      <c r="BI29" s="493"/>
      <c r="BJ29" s="494"/>
      <c r="BK29" s="498" t="e">
        <f>(Q29/#REF!)*100</f>
        <v>#REF!</v>
      </c>
      <c r="BL29" s="499"/>
      <c r="BM29" s="499"/>
      <c r="BN29" s="499"/>
      <c r="BO29" s="499"/>
      <c r="BP29" s="500"/>
      <c r="BQ29" s="495">
        <f t="shared" si="0"/>
        <v>103.19645658975176</v>
      </c>
      <c r="BR29" s="496"/>
      <c r="BS29" s="496"/>
      <c r="BT29" s="496"/>
      <c r="BU29" s="497"/>
      <c r="BV29" s="495">
        <f t="shared" si="1"/>
        <v>91.636569159513229</v>
      </c>
      <c r="BW29" s="496"/>
      <c r="BX29" s="496"/>
      <c r="BY29" s="496"/>
      <c r="BZ29" s="497"/>
      <c r="CA29" s="495">
        <f t="shared" si="2"/>
        <v>99.344385597481761</v>
      </c>
      <c r="CB29" s="496"/>
      <c r="CC29" s="496"/>
      <c r="CD29" s="496"/>
      <c r="CE29" s="497"/>
      <c r="CF29" s="495">
        <f t="shared" si="3"/>
        <v>87.721638176810515</v>
      </c>
      <c r="CG29" s="496"/>
      <c r="CH29" s="496"/>
      <c r="CI29" s="496"/>
      <c r="CJ29" s="497"/>
    </row>
    <row r="30" spans="1:88" ht="23.45" customHeight="1" x14ac:dyDescent="0.15">
      <c r="A30" s="484"/>
      <c r="B30" s="485"/>
      <c r="C30" s="484"/>
      <c r="D30" s="485"/>
      <c r="E30" s="469"/>
      <c r="F30" s="477"/>
      <c r="G30" s="479" t="s">
        <v>23</v>
      </c>
      <c r="H30" s="480"/>
      <c r="I30" s="480"/>
      <c r="J30" s="480"/>
      <c r="K30" s="480"/>
      <c r="L30" s="480"/>
      <c r="M30" s="480"/>
      <c r="N30" s="480"/>
      <c r="O30" s="488"/>
      <c r="P30" s="166">
        <v>23536</v>
      </c>
      <c r="Q30" s="489">
        <v>21384</v>
      </c>
      <c r="R30" s="490"/>
      <c r="S30" s="490"/>
      <c r="T30" s="490"/>
      <c r="U30" s="490"/>
      <c r="V30" s="491" t="s">
        <v>17</v>
      </c>
      <c r="W30" s="491"/>
      <c r="X30" s="492"/>
      <c r="Y30" s="489">
        <v>21908</v>
      </c>
      <c r="Z30" s="490"/>
      <c r="AA30" s="490"/>
      <c r="AB30" s="490"/>
      <c r="AC30" s="490"/>
      <c r="AD30" s="493"/>
      <c r="AE30" s="493"/>
      <c r="AF30" s="494"/>
      <c r="AG30" s="489">
        <v>20337.207999999999</v>
      </c>
      <c r="AH30" s="490"/>
      <c r="AI30" s="490"/>
      <c r="AJ30" s="490"/>
      <c r="AK30" s="490"/>
      <c r="AL30" s="493"/>
      <c r="AM30" s="493"/>
      <c r="AN30" s="494"/>
      <c r="AO30" s="489">
        <v>21511.86</v>
      </c>
      <c r="AP30" s="490"/>
      <c r="AQ30" s="490"/>
      <c r="AR30" s="490"/>
      <c r="AS30" s="490"/>
      <c r="AT30" s="493"/>
      <c r="AU30" s="493"/>
      <c r="AV30" s="494"/>
      <c r="AW30" s="498" t="e">
        <f>(#REF!/#REF!)*100</f>
        <v>#REF!</v>
      </c>
      <c r="AX30" s="499"/>
      <c r="AY30" s="499"/>
      <c r="AZ30" s="499"/>
      <c r="BA30" s="499"/>
      <c r="BB30" s="500"/>
      <c r="BC30" s="489">
        <v>22473.874</v>
      </c>
      <c r="BD30" s="490"/>
      <c r="BE30" s="490"/>
      <c r="BF30" s="490"/>
      <c r="BG30" s="490"/>
      <c r="BH30" s="493"/>
      <c r="BI30" s="493"/>
      <c r="BJ30" s="494"/>
      <c r="BK30" s="498" t="e">
        <f>(Q30/#REF!)*100</f>
        <v>#REF!</v>
      </c>
      <c r="BL30" s="499"/>
      <c r="BM30" s="499"/>
      <c r="BN30" s="499"/>
      <c r="BO30" s="499"/>
      <c r="BP30" s="500"/>
      <c r="BQ30" s="495">
        <f t="shared" si="0"/>
        <v>102.45043022820801</v>
      </c>
      <c r="BR30" s="496"/>
      <c r="BS30" s="496"/>
      <c r="BT30" s="496"/>
      <c r="BU30" s="497"/>
      <c r="BV30" s="495">
        <f t="shared" si="1"/>
        <v>92.830052948694529</v>
      </c>
      <c r="BW30" s="496"/>
      <c r="BX30" s="496"/>
      <c r="BY30" s="496"/>
      <c r="BZ30" s="497"/>
      <c r="CA30" s="495">
        <f t="shared" si="2"/>
        <v>105.77587641332084</v>
      </c>
      <c r="CB30" s="496"/>
      <c r="CC30" s="496"/>
      <c r="CD30" s="496"/>
      <c r="CE30" s="497"/>
      <c r="CF30" s="495">
        <f t="shared" si="3"/>
        <v>104.47201683164542</v>
      </c>
      <c r="CG30" s="496"/>
      <c r="CH30" s="496"/>
      <c r="CI30" s="496"/>
      <c r="CJ30" s="497"/>
    </row>
    <row r="31" spans="1:88" ht="23.45" customHeight="1" x14ac:dyDescent="0.15">
      <c r="A31" s="484"/>
      <c r="B31" s="485"/>
      <c r="C31" s="484"/>
      <c r="D31" s="485"/>
      <c r="E31" s="504"/>
      <c r="F31" s="506"/>
      <c r="G31" s="469"/>
      <c r="H31" s="477"/>
      <c r="I31" s="479" t="s">
        <v>104</v>
      </c>
      <c r="J31" s="480"/>
      <c r="K31" s="480"/>
      <c r="L31" s="480"/>
      <c r="M31" s="480"/>
      <c r="N31" s="480"/>
      <c r="O31" s="488"/>
      <c r="P31" s="166">
        <v>16894</v>
      </c>
      <c r="Q31" s="489">
        <v>15216</v>
      </c>
      <c r="R31" s="490"/>
      <c r="S31" s="490"/>
      <c r="T31" s="490"/>
      <c r="U31" s="490"/>
      <c r="V31" s="491" t="s">
        <v>17</v>
      </c>
      <c r="W31" s="491"/>
      <c r="X31" s="492"/>
      <c r="Y31" s="489">
        <v>15555</v>
      </c>
      <c r="Z31" s="490"/>
      <c r="AA31" s="490"/>
      <c r="AB31" s="490"/>
      <c r="AC31" s="490"/>
      <c r="AD31" s="493"/>
      <c r="AE31" s="493"/>
      <c r="AF31" s="494"/>
      <c r="AG31" s="489">
        <v>14349.695</v>
      </c>
      <c r="AH31" s="490"/>
      <c r="AI31" s="490"/>
      <c r="AJ31" s="490"/>
      <c r="AK31" s="490"/>
      <c r="AL31" s="493"/>
      <c r="AM31" s="493"/>
      <c r="AN31" s="494"/>
      <c r="AO31" s="489">
        <v>15086.13</v>
      </c>
      <c r="AP31" s="490"/>
      <c r="AQ31" s="490"/>
      <c r="AR31" s="490"/>
      <c r="AS31" s="490"/>
      <c r="AT31" s="493"/>
      <c r="AU31" s="493"/>
      <c r="AV31" s="494"/>
      <c r="AW31" s="498" t="e">
        <f>(#REF!/#REF!)*100</f>
        <v>#REF!</v>
      </c>
      <c r="AX31" s="499"/>
      <c r="AY31" s="499"/>
      <c r="AZ31" s="499"/>
      <c r="BA31" s="499"/>
      <c r="BB31" s="500"/>
      <c r="BC31" s="489">
        <v>16336.514999999999</v>
      </c>
      <c r="BD31" s="490"/>
      <c r="BE31" s="490"/>
      <c r="BF31" s="490"/>
      <c r="BG31" s="490"/>
      <c r="BH31" s="493"/>
      <c r="BI31" s="493"/>
      <c r="BJ31" s="494"/>
      <c r="BK31" s="498" t="e">
        <f>(Q31/#REF!)*100</f>
        <v>#REF!</v>
      </c>
      <c r="BL31" s="499"/>
      <c r="BM31" s="499"/>
      <c r="BN31" s="499"/>
      <c r="BO31" s="499"/>
      <c r="BP31" s="500"/>
      <c r="BQ31" s="495">
        <f t="shared" si="0"/>
        <v>102.22791798107255</v>
      </c>
      <c r="BR31" s="496"/>
      <c r="BS31" s="496"/>
      <c r="BT31" s="496"/>
      <c r="BU31" s="497"/>
      <c r="BV31" s="495">
        <f t="shared" si="1"/>
        <v>92.251333976213431</v>
      </c>
      <c r="BW31" s="496"/>
      <c r="BX31" s="496"/>
      <c r="BY31" s="496"/>
      <c r="BZ31" s="497"/>
      <c r="CA31" s="495">
        <f t="shared" si="2"/>
        <v>105.1320602981457</v>
      </c>
      <c r="CB31" s="496"/>
      <c r="CC31" s="496"/>
      <c r="CD31" s="496"/>
      <c r="CE31" s="497"/>
      <c r="CF31" s="495">
        <f t="shared" si="3"/>
        <v>108.28830853240692</v>
      </c>
      <c r="CG31" s="496"/>
      <c r="CH31" s="496"/>
      <c r="CI31" s="496"/>
      <c r="CJ31" s="497"/>
    </row>
    <row r="32" spans="1:88" ht="23.45" customHeight="1" x14ac:dyDescent="0.15">
      <c r="A32" s="484"/>
      <c r="B32" s="485"/>
      <c r="C32" s="484"/>
      <c r="D32" s="485"/>
      <c r="E32" s="504"/>
      <c r="F32" s="506"/>
      <c r="G32" s="472"/>
      <c r="H32" s="478"/>
      <c r="I32" s="479" t="s">
        <v>89</v>
      </c>
      <c r="J32" s="480"/>
      <c r="K32" s="480"/>
      <c r="L32" s="480"/>
      <c r="M32" s="480"/>
      <c r="N32" s="480"/>
      <c r="O32" s="488"/>
      <c r="P32" s="166"/>
      <c r="Q32" s="489">
        <v>226011</v>
      </c>
      <c r="R32" s="490"/>
      <c r="S32" s="490"/>
      <c r="T32" s="490"/>
      <c r="U32" s="490"/>
      <c r="V32" s="507" t="s">
        <v>152</v>
      </c>
      <c r="W32" s="507"/>
      <c r="X32" s="508"/>
      <c r="Y32" s="489">
        <v>239418</v>
      </c>
      <c r="Z32" s="490"/>
      <c r="AA32" s="490"/>
      <c r="AB32" s="490"/>
      <c r="AC32" s="490"/>
      <c r="AD32" s="480"/>
      <c r="AE32" s="480"/>
      <c r="AF32" s="481"/>
      <c r="AG32" s="489">
        <v>217845.3</v>
      </c>
      <c r="AH32" s="490"/>
      <c r="AI32" s="490"/>
      <c r="AJ32" s="490"/>
      <c r="AK32" s="490"/>
      <c r="AL32" s="480"/>
      <c r="AM32" s="480"/>
      <c r="AN32" s="481"/>
      <c r="AO32" s="489">
        <v>215509.2</v>
      </c>
      <c r="AP32" s="490"/>
      <c r="AQ32" s="490"/>
      <c r="AR32" s="490"/>
      <c r="AS32" s="490"/>
      <c r="AT32" s="480"/>
      <c r="AU32" s="480"/>
      <c r="AV32" s="481"/>
      <c r="AW32" s="210"/>
      <c r="AX32" s="210"/>
      <c r="AY32" s="210"/>
      <c r="AZ32" s="210"/>
      <c r="BA32" s="210"/>
      <c r="BB32" s="210"/>
      <c r="BC32" s="489">
        <v>180918.1</v>
      </c>
      <c r="BD32" s="490"/>
      <c r="BE32" s="490"/>
      <c r="BF32" s="490"/>
      <c r="BG32" s="490"/>
      <c r="BH32" s="480"/>
      <c r="BI32" s="480"/>
      <c r="BJ32" s="481"/>
      <c r="BK32" s="498" t="e">
        <f>(Q32/#REF!)*100</f>
        <v>#REF!</v>
      </c>
      <c r="BL32" s="499"/>
      <c r="BM32" s="499"/>
      <c r="BN32" s="499"/>
      <c r="BO32" s="499"/>
      <c r="BP32" s="500"/>
      <c r="BQ32" s="495">
        <f t="shared" si="0"/>
        <v>105.93201215870025</v>
      </c>
      <c r="BR32" s="496"/>
      <c r="BS32" s="496"/>
      <c r="BT32" s="496"/>
      <c r="BU32" s="497"/>
      <c r="BV32" s="495">
        <f t="shared" si="1"/>
        <v>90.989524597148076</v>
      </c>
      <c r="BW32" s="496"/>
      <c r="BX32" s="496"/>
      <c r="BY32" s="496"/>
      <c r="BZ32" s="497"/>
      <c r="CA32" s="495">
        <f t="shared" si="2"/>
        <v>98.927633508733052</v>
      </c>
      <c r="CB32" s="496"/>
      <c r="CC32" s="496"/>
      <c r="CD32" s="496"/>
      <c r="CE32" s="497"/>
      <c r="CF32" s="495">
        <f t="shared" si="3"/>
        <v>83.949130709965047</v>
      </c>
      <c r="CG32" s="496"/>
      <c r="CH32" s="496"/>
      <c r="CI32" s="496"/>
      <c r="CJ32" s="497"/>
    </row>
    <row r="33" spans="1:88" ht="23.45" customHeight="1" x14ac:dyDescent="0.15">
      <c r="A33" s="484"/>
      <c r="B33" s="485"/>
      <c r="C33" s="484"/>
      <c r="D33" s="485"/>
      <c r="E33" s="504"/>
      <c r="F33" s="506"/>
      <c r="G33" s="479" t="s">
        <v>24</v>
      </c>
      <c r="H33" s="480"/>
      <c r="I33" s="480"/>
      <c r="J33" s="480"/>
      <c r="K33" s="480"/>
      <c r="L33" s="480"/>
      <c r="M33" s="480"/>
      <c r="N33" s="480"/>
      <c r="O33" s="488"/>
      <c r="P33" s="166">
        <v>31478</v>
      </c>
      <c r="Q33" s="489">
        <v>26677</v>
      </c>
      <c r="R33" s="490"/>
      <c r="S33" s="490"/>
      <c r="T33" s="490"/>
      <c r="U33" s="490"/>
      <c r="V33" s="491" t="s">
        <v>17</v>
      </c>
      <c r="W33" s="491"/>
      <c r="X33" s="492"/>
      <c r="Y33" s="489">
        <v>27612</v>
      </c>
      <c r="Z33" s="490"/>
      <c r="AA33" s="490"/>
      <c r="AB33" s="490"/>
      <c r="AC33" s="490"/>
      <c r="AD33" s="493"/>
      <c r="AE33" s="493"/>
      <c r="AF33" s="494"/>
      <c r="AG33" s="489">
        <v>25935.114000000001</v>
      </c>
      <c r="AH33" s="490"/>
      <c r="AI33" s="490"/>
      <c r="AJ33" s="490"/>
      <c r="AK33" s="490"/>
      <c r="AL33" s="493"/>
      <c r="AM33" s="493"/>
      <c r="AN33" s="494"/>
      <c r="AO33" s="489">
        <v>27753.092000000001</v>
      </c>
      <c r="AP33" s="490"/>
      <c r="AQ33" s="490"/>
      <c r="AR33" s="490"/>
      <c r="AS33" s="490"/>
      <c r="AT33" s="493"/>
      <c r="AU33" s="493"/>
      <c r="AV33" s="494"/>
      <c r="AW33" s="498" t="e">
        <f>(#REF!/#REF!)*100</f>
        <v>#REF!</v>
      </c>
      <c r="AX33" s="499"/>
      <c r="AY33" s="499"/>
      <c r="AZ33" s="499"/>
      <c r="BA33" s="499"/>
      <c r="BB33" s="500"/>
      <c r="BC33" s="489">
        <v>28721.748</v>
      </c>
      <c r="BD33" s="490"/>
      <c r="BE33" s="490"/>
      <c r="BF33" s="490"/>
      <c r="BG33" s="490"/>
      <c r="BH33" s="493"/>
      <c r="BI33" s="493"/>
      <c r="BJ33" s="494"/>
      <c r="BK33" s="498" t="e">
        <f>(Q33/#REF!)*100</f>
        <v>#REF!</v>
      </c>
      <c r="BL33" s="499"/>
      <c r="BM33" s="499"/>
      <c r="BN33" s="499"/>
      <c r="BO33" s="499"/>
      <c r="BP33" s="500"/>
      <c r="BQ33" s="495">
        <f t="shared" si="0"/>
        <v>103.50489185440641</v>
      </c>
      <c r="BR33" s="496"/>
      <c r="BS33" s="496"/>
      <c r="BT33" s="496"/>
      <c r="BU33" s="497"/>
      <c r="BV33" s="495">
        <f t="shared" si="1"/>
        <v>93.926966536288575</v>
      </c>
      <c r="BW33" s="496"/>
      <c r="BX33" s="496"/>
      <c r="BY33" s="496"/>
      <c r="BZ33" s="497"/>
      <c r="CA33" s="495">
        <f t="shared" si="2"/>
        <v>107.00971663359566</v>
      </c>
      <c r="CB33" s="496"/>
      <c r="CC33" s="496"/>
      <c r="CD33" s="496"/>
      <c r="CE33" s="497"/>
      <c r="CF33" s="495">
        <f t="shared" si="3"/>
        <v>103.49026335516056</v>
      </c>
      <c r="CG33" s="496"/>
      <c r="CH33" s="496"/>
      <c r="CI33" s="496"/>
      <c r="CJ33" s="497"/>
    </row>
    <row r="34" spans="1:88" ht="23.45" customHeight="1" x14ac:dyDescent="0.15">
      <c r="A34" s="484"/>
      <c r="B34" s="485"/>
      <c r="C34" s="484"/>
      <c r="D34" s="485"/>
      <c r="E34" s="504"/>
      <c r="F34" s="506"/>
      <c r="G34" s="469"/>
      <c r="H34" s="477"/>
      <c r="I34" s="479" t="s">
        <v>104</v>
      </c>
      <c r="J34" s="480"/>
      <c r="K34" s="480"/>
      <c r="L34" s="480"/>
      <c r="M34" s="480"/>
      <c r="N34" s="480"/>
      <c r="O34" s="488"/>
      <c r="P34" s="166">
        <v>17570</v>
      </c>
      <c r="Q34" s="489">
        <v>16212</v>
      </c>
      <c r="R34" s="490"/>
      <c r="S34" s="490"/>
      <c r="T34" s="490"/>
      <c r="U34" s="490"/>
      <c r="V34" s="491" t="s">
        <v>17</v>
      </c>
      <c r="W34" s="491"/>
      <c r="X34" s="492"/>
      <c r="Y34" s="489">
        <v>16949</v>
      </c>
      <c r="Z34" s="490"/>
      <c r="AA34" s="490"/>
      <c r="AB34" s="490"/>
      <c r="AC34" s="490"/>
      <c r="AD34" s="493"/>
      <c r="AE34" s="493"/>
      <c r="AF34" s="494"/>
      <c r="AG34" s="489">
        <v>15997.405000000001</v>
      </c>
      <c r="AH34" s="490"/>
      <c r="AI34" s="490"/>
      <c r="AJ34" s="490"/>
      <c r="AK34" s="490"/>
      <c r="AL34" s="493"/>
      <c r="AM34" s="493"/>
      <c r="AN34" s="494"/>
      <c r="AO34" s="489">
        <v>16907.355</v>
      </c>
      <c r="AP34" s="490"/>
      <c r="AQ34" s="490"/>
      <c r="AR34" s="490"/>
      <c r="AS34" s="490"/>
      <c r="AT34" s="493"/>
      <c r="AU34" s="493"/>
      <c r="AV34" s="494"/>
      <c r="AW34" s="498" t="e">
        <f>(#REF!/#REF!)*100</f>
        <v>#REF!</v>
      </c>
      <c r="AX34" s="499"/>
      <c r="AY34" s="499"/>
      <c r="AZ34" s="499"/>
      <c r="BA34" s="499"/>
      <c r="BB34" s="500"/>
      <c r="BC34" s="489">
        <v>18301.79</v>
      </c>
      <c r="BD34" s="490"/>
      <c r="BE34" s="490"/>
      <c r="BF34" s="490"/>
      <c r="BG34" s="490"/>
      <c r="BH34" s="493"/>
      <c r="BI34" s="493"/>
      <c r="BJ34" s="494"/>
      <c r="BK34" s="498" t="e">
        <f>(Q34/#REF!)*100</f>
        <v>#REF!</v>
      </c>
      <c r="BL34" s="499"/>
      <c r="BM34" s="499"/>
      <c r="BN34" s="499"/>
      <c r="BO34" s="499"/>
      <c r="BP34" s="500"/>
      <c r="BQ34" s="495">
        <f t="shared" si="0"/>
        <v>104.54601529731062</v>
      </c>
      <c r="BR34" s="496"/>
      <c r="BS34" s="496"/>
      <c r="BT34" s="496"/>
      <c r="BU34" s="497"/>
      <c r="BV34" s="495">
        <f t="shared" si="1"/>
        <v>94.385538969850728</v>
      </c>
      <c r="BW34" s="496"/>
      <c r="BX34" s="496"/>
      <c r="BY34" s="496"/>
      <c r="BZ34" s="497"/>
      <c r="CA34" s="495">
        <f t="shared" si="2"/>
        <v>105.68811004034717</v>
      </c>
      <c r="CB34" s="496"/>
      <c r="CC34" s="496"/>
      <c r="CD34" s="496"/>
      <c r="CE34" s="497"/>
      <c r="CF34" s="495">
        <f t="shared" si="3"/>
        <v>108.24750530168676</v>
      </c>
      <c r="CG34" s="496"/>
      <c r="CH34" s="496"/>
      <c r="CI34" s="496"/>
      <c r="CJ34" s="497"/>
    </row>
    <row r="35" spans="1:88" ht="23.45" customHeight="1" x14ac:dyDescent="0.15">
      <c r="A35" s="486"/>
      <c r="B35" s="487"/>
      <c r="C35" s="486"/>
      <c r="D35" s="487"/>
      <c r="E35" s="472"/>
      <c r="F35" s="478"/>
      <c r="G35" s="472"/>
      <c r="H35" s="478"/>
      <c r="I35" s="479" t="s">
        <v>89</v>
      </c>
      <c r="J35" s="480"/>
      <c r="K35" s="480"/>
      <c r="L35" s="480"/>
      <c r="M35" s="480"/>
      <c r="N35" s="480"/>
      <c r="O35" s="488"/>
      <c r="P35" s="167"/>
      <c r="Q35" s="489">
        <v>90746</v>
      </c>
      <c r="R35" s="490"/>
      <c r="S35" s="490"/>
      <c r="T35" s="490"/>
      <c r="U35" s="490"/>
      <c r="V35" s="491" t="s">
        <v>152</v>
      </c>
      <c r="W35" s="491"/>
      <c r="X35" s="492"/>
      <c r="Y35" s="489">
        <v>87464</v>
      </c>
      <c r="Z35" s="490"/>
      <c r="AA35" s="490"/>
      <c r="AB35" s="490"/>
      <c r="AC35" s="490"/>
      <c r="AD35" s="480"/>
      <c r="AE35" s="480"/>
      <c r="AF35" s="481"/>
      <c r="AG35" s="489">
        <v>81698.149999999994</v>
      </c>
      <c r="AH35" s="490"/>
      <c r="AI35" s="490"/>
      <c r="AJ35" s="490"/>
      <c r="AK35" s="490"/>
      <c r="AL35" s="480"/>
      <c r="AM35" s="480"/>
      <c r="AN35" s="481"/>
      <c r="AO35" s="489">
        <v>82070.399999999994</v>
      </c>
      <c r="AP35" s="490"/>
      <c r="AQ35" s="490"/>
      <c r="AR35" s="490"/>
      <c r="AS35" s="490"/>
      <c r="AT35" s="480"/>
      <c r="AU35" s="480"/>
      <c r="AV35" s="480"/>
      <c r="AW35" s="168"/>
      <c r="AX35" s="168"/>
      <c r="AY35" s="168"/>
      <c r="AZ35" s="168"/>
      <c r="BA35" s="168"/>
      <c r="BB35" s="168"/>
      <c r="BC35" s="489">
        <v>80123.600000000006</v>
      </c>
      <c r="BD35" s="490"/>
      <c r="BE35" s="490"/>
      <c r="BF35" s="490"/>
      <c r="BG35" s="490"/>
      <c r="BH35" s="480"/>
      <c r="BI35" s="480"/>
      <c r="BJ35" s="481"/>
      <c r="BK35" s="498" t="e">
        <f>(Q35/#REF!)*100</f>
        <v>#REF!</v>
      </c>
      <c r="BL35" s="499"/>
      <c r="BM35" s="499"/>
      <c r="BN35" s="499"/>
      <c r="BO35" s="499"/>
      <c r="BP35" s="500"/>
      <c r="BQ35" s="495">
        <f t="shared" si="0"/>
        <v>96.383311661120047</v>
      </c>
      <c r="BR35" s="496"/>
      <c r="BS35" s="496"/>
      <c r="BT35" s="496"/>
      <c r="BU35" s="497"/>
      <c r="BV35" s="495">
        <f t="shared" si="1"/>
        <v>93.407744900759155</v>
      </c>
      <c r="BW35" s="496"/>
      <c r="BX35" s="496"/>
      <c r="BY35" s="496"/>
      <c r="BZ35" s="497"/>
      <c r="CA35" s="495">
        <f t="shared" si="2"/>
        <v>100.455640672402</v>
      </c>
      <c r="CB35" s="496"/>
      <c r="CC35" s="496"/>
      <c r="CD35" s="496"/>
      <c r="CE35" s="497"/>
      <c r="CF35" s="495">
        <f t="shared" si="3"/>
        <v>97.627890201583043</v>
      </c>
      <c r="CG35" s="496"/>
      <c r="CH35" s="496"/>
      <c r="CI35" s="496"/>
      <c r="CJ35" s="497"/>
    </row>
    <row r="41" spans="1:88" s="164" customFormat="1" ht="24" customHeight="1" x14ac:dyDescent="0.15">
      <c r="A41" s="466" t="s">
        <v>108</v>
      </c>
      <c r="B41" s="466"/>
      <c r="C41" s="467" t="s">
        <v>25</v>
      </c>
      <c r="D41" s="467"/>
      <c r="E41" s="467"/>
      <c r="F41" s="467"/>
      <c r="G41" s="467"/>
      <c r="H41" s="467"/>
      <c r="I41" s="467"/>
      <c r="J41" s="215"/>
    </row>
    <row r="43" spans="1:88" ht="30" customHeight="1" x14ac:dyDescent="0.15">
      <c r="A43" s="469" t="s">
        <v>1</v>
      </c>
      <c r="B43" s="470"/>
      <c r="C43" s="470"/>
      <c r="D43" s="470"/>
      <c r="E43" s="470"/>
      <c r="F43" s="470"/>
      <c r="G43" s="470"/>
      <c r="H43" s="470"/>
      <c r="I43" s="470"/>
      <c r="J43" s="470"/>
      <c r="K43" s="470"/>
      <c r="L43" s="470"/>
      <c r="M43" s="470"/>
      <c r="N43" s="470"/>
      <c r="O43" s="471"/>
      <c r="P43" s="169"/>
      <c r="Q43" s="211"/>
      <c r="R43" s="509" t="s">
        <v>153</v>
      </c>
      <c r="S43" s="509"/>
      <c r="T43" s="509"/>
      <c r="U43" s="509"/>
      <c r="V43" s="509"/>
      <c r="W43" s="509"/>
      <c r="X43" s="212"/>
      <c r="Y43" s="211"/>
      <c r="Z43" s="509" t="s">
        <v>324</v>
      </c>
      <c r="AA43" s="509"/>
      <c r="AB43" s="509"/>
      <c r="AC43" s="509"/>
      <c r="AD43" s="509"/>
      <c r="AE43" s="509"/>
      <c r="AF43" s="212"/>
      <c r="AG43" s="211"/>
      <c r="AH43" s="509" t="s">
        <v>349</v>
      </c>
      <c r="AI43" s="509"/>
      <c r="AJ43" s="509"/>
      <c r="AK43" s="509"/>
      <c r="AL43" s="509"/>
      <c r="AM43" s="509"/>
      <c r="AN43" s="212"/>
      <c r="AO43" s="211"/>
      <c r="AP43" s="509" t="s">
        <v>381</v>
      </c>
      <c r="AQ43" s="509"/>
      <c r="AR43" s="509"/>
      <c r="AS43" s="509"/>
      <c r="AT43" s="509"/>
      <c r="AU43" s="509"/>
      <c r="AV43" s="212"/>
      <c r="AW43" s="216"/>
      <c r="AX43" s="216"/>
      <c r="AY43" s="216"/>
      <c r="AZ43" s="216"/>
      <c r="BA43" s="216"/>
      <c r="BB43" s="216"/>
      <c r="BC43" s="211"/>
      <c r="BD43" s="509" t="s">
        <v>421</v>
      </c>
      <c r="BE43" s="509"/>
      <c r="BF43" s="509"/>
      <c r="BG43" s="509"/>
      <c r="BH43" s="509"/>
      <c r="BI43" s="509"/>
      <c r="BJ43" s="212"/>
      <c r="BK43" s="479" t="s">
        <v>154</v>
      </c>
      <c r="BL43" s="480"/>
      <c r="BM43" s="480"/>
      <c r="BN43" s="480"/>
      <c r="BO43" s="480"/>
      <c r="BP43" s="480"/>
      <c r="BQ43" s="480"/>
      <c r="BR43" s="480"/>
      <c r="BS43" s="480"/>
      <c r="BT43" s="480"/>
      <c r="BU43" s="480"/>
      <c r="BV43" s="480"/>
      <c r="BW43" s="480"/>
      <c r="BX43" s="480"/>
      <c r="BY43" s="480"/>
      <c r="BZ43" s="480"/>
      <c r="CA43" s="480"/>
      <c r="CB43" s="480"/>
      <c r="CC43" s="480"/>
      <c r="CD43" s="480"/>
      <c r="CE43" s="480"/>
      <c r="CF43" s="480"/>
      <c r="CG43" s="480"/>
      <c r="CH43" s="480"/>
      <c r="CI43" s="480"/>
      <c r="CJ43" s="481"/>
    </row>
    <row r="44" spans="1:88" ht="30" customHeight="1" x14ac:dyDescent="0.15">
      <c r="A44" s="472"/>
      <c r="B44" s="473"/>
      <c r="C44" s="473"/>
      <c r="D44" s="473"/>
      <c r="E44" s="473"/>
      <c r="F44" s="473"/>
      <c r="G44" s="473"/>
      <c r="H44" s="473"/>
      <c r="I44" s="473"/>
      <c r="J44" s="473"/>
      <c r="K44" s="473"/>
      <c r="L44" s="473"/>
      <c r="M44" s="473"/>
      <c r="N44" s="473"/>
      <c r="O44" s="474"/>
      <c r="P44" s="217"/>
      <c r="Q44" s="213"/>
      <c r="R44" s="510" t="s">
        <v>27</v>
      </c>
      <c r="S44" s="510"/>
      <c r="T44" s="510"/>
      <c r="U44" s="510"/>
      <c r="V44" s="510"/>
      <c r="W44" s="510"/>
      <c r="X44" s="214"/>
      <c r="Y44" s="213"/>
      <c r="Z44" s="510" t="s">
        <v>27</v>
      </c>
      <c r="AA44" s="510"/>
      <c r="AB44" s="510"/>
      <c r="AC44" s="510"/>
      <c r="AD44" s="510"/>
      <c r="AE44" s="510"/>
      <c r="AF44" s="214"/>
      <c r="AG44" s="213"/>
      <c r="AH44" s="510" t="s">
        <v>27</v>
      </c>
      <c r="AI44" s="510"/>
      <c r="AJ44" s="510"/>
      <c r="AK44" s="510"/>
      <c r="AL44" s="510"/>
      <c r="AM44" s="510"/>
      <c r="AN44" s="214"/>
      <c r="AO44" s="213"/>
      <c r="AP44" s="510" t="s">
        <v>27</v>
      </c>
      <c r="AQ44" s="510"/>
      <c r="AR44" s="510"/>
      <c r="AS44" s="510"/>
      <c r="AT44" s="510"/>
      <c r="AU44" s="510"/>
      <c r="AV44" s="214"/>
      <c r="AW44" s="479" t="s">
        <v>155</v>
      </c>
      <c r="AX44" s="480"/>
      <c r="AY44" s="480"/>
      <c r="AZ44" s="480"/>
      <c r="BA44" s="480"/>
      <c r="BB44" s="481"/>
      <c r="BC44" s="213"/>
      <c r="BD44" s="510" t="s">
        <v>27</v>
      </c>
      <c r="BE44" s="510"/>
      <c r="BF44" s="510"/>
      <c r="BG44" s="510"/>
      <c r="BH44" s="510"/>
      <c r="BI44" s="510"/>
      <c r="BJ44" s="214"/>
      <c r="BK44" s="479" t="s">
        <v>156</v>
      </c>
      <c r="BL44" s="480"/>
      <c r="BM44" s="480"/>
      <c r="BN44" s="480"/>
      <c r="BO44" s="480"/>
      <c r="BP44" s="481"/>
      <c r="BQ44" s="479" t="str">
        <f>Z43</f>
        <v>令和元年度</v>
      </c>
      <c r="BR44" s="480"/>
      <c r="BS44" s="480"/>
      <c r="BT44" s="480"/>
      <c r="BU44" s="481"/>
      <c r="BV44" s="479" t="str">
        <f>AH43</f>
        <v>令和２年度</v>
      </c>
      <c r="BW44" s="480"/>
      <c r="BX44" s="480"/>
      <c r="BY44" s="480"/>
      <c r="BZ44" s="481"/>
      <c r="CA44" s="479" t="str">
        <f>AP43</f>
        <v>令和３年度</v>
      </c>
      <c r="CB44" s="480"/>
      <c r="CC44" s="480"/>
      <c r="CD44" s="480"/>
      <c r="CE44" s="481"/>
      <c r="CF44" s="479" t="str">
        <f>BD43</f>
        <v>令和４年度</v>
      </c>
      <c r="CG44" s="480"/>
      <c r="CH44" s="480"/>
      <c r="CI44" s="480"/>
      <c r="CJ44" s="481"/>
    </row>
    <row r="45" spans="1:88" ht="33.950000000000003" customHeight="1" x14ac:dyDescent="0.15">
      <c r="A45" s="522" t="s">
        <v>157</v>
      </c>
      <c r="B45" s="523"/>
      <c r="C45" s="524"/>
      <c r="D45" s="482" t="s">
        <v>29</v>
      </c>
      <c r="E45" s="519"/>
      <c r="F45" s="483"/>
      <c r="G45" s="516" t="s">
        <v>30</v>
      </c>
      <c r="H45" s="517"/>
      <c r="I45" s="517"/>
      <c r="J45" s="517"/>
      <c r="K45" s="517"/>
      <c r="L45" s="517"/>
      <c r="M45" s="517"/>
      <c r="N45" s="517"/>
      <c r="O45" s="518"/>
      <c r="P45" s="166">
        <v>10</v>
      </c>
      <c r="Q45" s="489">
        <v>2</v>
      </c>
      <c r="R45" s="490"/>
      <c r="S45" s="490"/>
      <c r="T45" s="490"/>
      <c r="U45" s="490"/>
      <c r="V45" s="490"/>
      <c r="W45" s="507" t="s">
        <v>31</v>
      </c>
      <c r="X45" s="508"/>
      <c r="Y45" s="489">
        <v>2</v>
      </c>
      <c r="Z45" s="490"/>
      <c r="AA45" s="490"/>
      <c r="AB45" s="490"/>
      <c r="AC45" s="490"/>
      <c r="AD45" s="490"/>
      <c r="AE45" s="511"/>
      <c r="AF45" s="512"/>
      <c r="AG45" s="489">
        <v>2</v>
      </c>
      <c r="AH45" s="490"/>
      <c r="AI45" s="490"/>
      <c r="AJ45" s="490"/>
      <c r="AK45" s="490"/>
      <c r="AL45" s="490"/>
      <c r="AM45" s="511"/>
      <c r="AN45" s="512"/>
      <c r="AO45" s="489">
        <v>2</v>
      </c>
      <c r="AP45" s="490"/>
      <c r="AQ45" s="490"/>
      <c r="AR45" s="490"/>
      <c r="AS45" s="490"/>
      <c r="AT45" s="490"/>
      <c r="AU45" s="511"/>
      <c r="AV45" s="512"/>
      <c r="AW45" s="498" t="e">
        <f>(#REF!/#REF!)*100</f>
        <v>#REF!</v>
      </c>
      <c r="AX45" s="499"/>
      <c r="AY45" s="499"/>
      <c r="AZ45" s="499"/>
      <c r="BA45" s="499"/>
      <c r="BB45" s="500"/>
      <c r="BC45" s="489">
        <v>2</v>
      </c>
      <c r="BD45" s="490"/>
      <c r="BE45" s="490"/>
      <c r="BF45" s="490"/>
      <c r="BG45" s="490"/>
      <c r="BH45" s="490"/>
      <c r="BI45" s="511"/>
      <c r="BJ45" s="512"/>
      <c r="BK45" s="498" t="e">
        <f>(Q45/#REF!)*100</f>
        <v>#REF!</v>
      </c>
      <c r="BL45" s="499"/>
      <c r="BM45" s="499"/>
      <c r="BN45" s="499"/>
      <c r="BO45" s="499"/>
      <c r="BP45" s="500"/>
      <c r="BQ45" s="498">
        <f t="shared" ref="BQ45:BQ56" si="4">IF(Q45=0,"-         ",(Y45/Q45)*100)</f>
        <v>100</v>
      </c>
      <c r="BR45" s="499"/>
      <c r="BS45" s="499"/>
      <c r="BT45" s="499"/>
      <c r="BU45" s="500"/>
      <c r="BV45" s="498">
        <f t="shared" ref="BV45:BV56" si="5">IF(Y45=0,"-         ",(AG45/Y45)*100)</f>
        <v>100</v>
      </c>
      <c r="BW45" s="499"/>
      <c r="BX45" s="499"/>
      <c r="BY45" s="499"/>
      <c r="BZ45" s="500"/>
      <c r="CA45" s="498">
        <f t="shared" ref="CA45:CA56" si="6">IF(AG45=0,"-         ",(AO45/AG45)*100)</f>
        <v>100</v>
      </c>
      <c r="CB45" s="499"/>
      <c r="CC45" s="499"/>
      <c r="CD45" s="499"/>
      <c r="CE45" s="500"/>
      <c r="CF45" s="498">
        <f t="shared" ref="CF45:CF56" si="7">IF(AO45=0,"-         ",(BC45/AO45)*100)</f>
        <v>100</v>
      </c>
      <c r="CG45" s="499"/>
      <c r="CH45" s="499"/>
      <c r="CI45" s="499"/>
      <c r="CJ45" s="500"/>
    </row>
    <row r="46" spans="1:88" ht="33.950000000000003" customHeight="1" x14ac:dyDescent="0.15">
      <c r="A46" s="525"/>
      <c r="B46" s="526"/>
      <c r="C46" s="527"/>
      <c r="D46" s="486"/>
      <c r="E46" s="520"/>
      <c r="F46" s="487"/>
      <c r="G46" s="516" t="s">
        <v>32</v>
      </c>
      <c r="H46" s="517"/>
      <c r="I46" s="517"/>
      <c r="J46" s="517"/>
      <c r="K46" s="517"/>
      <c r="L46" s="517"/>
      <c r="M46" s="517"/>
      <c r="N46" s="517"/>
      <c r="O46" s="518"/>
      <c r="P46" s="166">
        <v>13802</v>
      </c>
      <c r="Q46" s="489">
        <v>694</v>
      </c>
      <c r="R46" s="490"/>
      <c r="S46" s="490"/>
      <c r="T46" s="490"/>
      <c r="U46" s="490"/>
      <c r="V46" s="490"/>
      <c r="W46" s="507" t="s">
        <v>33</v>
      </c>
      <c r="X46" s="508"/>
      <c r="Y46" s="489">
        <v>711</v>
      </c>
      <c r="Z46" s="490"/>
      <c r="AA46" s="490"/>
      <c r="AB46" s="490"/>
      <c r="AC46" s="490"/>
      <c r="AD46" s="490"/>
      <c r="AE46" s="511"/>
      <c r="AF46" s="512"/>
      <c r="AG46" s="489">
        <v>607</v>
      </c>
      <c r="AH46" s="490"/>
      <c r="AI46" s="490"/>
      <c r="AJ46" s="490"/>
      <c r="AK46" s="490"/>
      <c r="AL46" s="490"/>
      <c r="AM46" s="511"/>
      <c r="AN46" s="512"/>
      <c r="AO46" s="489">
        <v>586</v>
      </c>
      <c r="AP46" s="490"/>
      <c r="AQ46" s="490"/>
      <c r="AR46" s="490"/>
      <c r="AS46" s="490"/>
      <c r="AT46" s="490"/>
      <c r="AU46" s="511"/>
      <c r="AV46" s="512"/>
      <c r="AW46" s="498" t="e">
        <f>(#REF!/#REF!)*100</f>
        <v>#REF!</v>
      </c>
      <c r="AX46" s="499"/>
      <c r="AY46" s="499"/>
      <c r="AZ46" s="499"/>
      <c r="BA46" s="499"/>
      <c r="BB46" s="500"/>
      <c r="BC46" s="489">
        <v>499</v>
      </c>
      <c r="BD46" s="490"/>
      <c r="BE46" s="490"/>
      <c r="BF46" s="490"/>
      <c r="BG46" s="490"/>
      <c r="BH46" s="490"/>
      <c r="BI46" s="511"/>
      <c r="BJ46" s="512"/>
      <c r="BK46" s="498" t="e">
        <f>(Q46/#REF!)*100</f>
        <v>#REF!</v>
      </c>
      <c r="BL46" s="499"/>
      <c r="BM46" s="499"/>
      <c r="BN46" s="499"/>
      <c r="BO46" s="499"/>
      <c r="BP46" s="500"/>
      <c r="BQ46" s="498">
        <f t="shared" si="4"/>
        <v>102.44956772334295</v>
      </c>
      <c r="BR46" s="499"/>
      <c r="BS46" s="499"/>
      <c r="BT46" s="499"/>
      <c r="BU46" s="500"/>
      <c r="BV46" s="498">
        <f t="shared" si="5"/>
        <v>85.372714486638529</v>
      </c>
      <c r="BW46" s="499"/>
      <c r="BX46" s="499"/>
      <c r="BY46" s="499"/>
      <c r="BZ46" s="500"/>
      <c r="CA46" s="498">
        <f t="shared" si="6"/>
        <v>96.540362438220768</v>
      </c>
      <c r="CB46" s="499"/>
      <c r="CC46" s="499"/>
      <c r="CD46" s="499"/>
      <c r="CE46" s="500"/>
      <c r="CF46" s="498">
        <f t="shared" si="7"/>
        <v>85.153583617747444</v>
      </c>
      <c r="CG46" s="499"/>
      <c r="CH46" s="499"/>
      <c r="CI46" s="499"/>
      <c r="CJ46" s="500"/>
    </row>
    <row r="47" spans="1:88" ht="33.950000000000003" hidden="1" customHeight="1" x14ac:dyDescent="0.15">
      <c r="A47" s="525"/>
      <c r="B47" s="526"/>
      <c r="C47" s="527"/>
      <c r="D47" s="513" t="s">
        <v>158</v>
      </c>
      <c r="E47" s="514"/>
      <c r="F47" s="515"/>
      <c r="G47" s="516" t="s">
        <v>30</v>
      </c>
      <c r="H47" s="517"/>
      <c r="I47" s="517"/>
      <c r="J47" s="517"/>
      <c r="K47" s="517"/>
      <c r="L47" s="517"/>
      <c r="M47" s="517"/>
      <c r="N47" s="517"/>
      <c r="O47" s="518"/>
      <c r="P47" s="166">
        <v>4</v>
      </c>
      <c r="Q47" s="489">
        <v>0</v>
      </c>
      <c r="R47" s="490"/>
      <c r="S47" s="490"/>
      <c r="T47" s="490"/>
      <c r="U47" s="490"/>
      <c r="V47" s="490"/>
      <c r="W47" s="507" t="s">
        <v>31</v>
      </c>
      <c r="X47" s="508"/>
      <c r="Y47" s="489"/>
      <c r="Z47" s="490"/>
      <c r="AA47" s="490"/>
      <c r="AB47" s="490"/>
      <c r="AC47" s="490"/>
      <c r="AD47" s="490"/>
      <c r="AE47" s="511"/>
      <c r="AF47" s="512"/>
      <c r="AG47" s="489"/>
      <c r="AH47" s="490"/>
      <c r="AI47" s="490"/>
      <c r="AJ47" s="490"/>
      <c r="AK47" s="490"/>
      <c r="AL47" s="490"/>
      <c r="AM47" s="511"/>
      <c r="AN47" s="512"/>
      <c r="AO47" s="489"/>
      <c r="AP47" s="490"/>
      <c r="AQ47" s="490"/>
      <c r="AR47" s="490"/>
      <c r="AS47" s="490"/>
      <c r="AT47" s="490"/>
      <c r="AU47" s="511"/>
      <c r="AV47" s="512"/>
      <c r="AW47" s="498" t="e">
        <f>(#REF!/#REF!)*100</f>
        <v>#REF!</v>
      </c>
      <c r="AX47" s="499"/>
      <c r="AY47" s="499"/>
      <c r="AZ47" s="499"/>
      <c r="BA47" s="499"/>
      <c r="BB47" s="500"/>
      <c r="BC47" s="489"/>
      <c r="BD47" s="490"/>
      <c r="BE47" s="490"/>
      <c r="BF47" s="490"/>
      <c r="BG47" s="490"/>
      <c r="BH47" s="490"/>
      <c r="BI47" s="511"/>
      <c r="BJ47" s="512"/>
      <c r="BK47" s="498" t="e">
        <f>(Q47/#REF!)*100</f>
        <v>#REF!</v>
      </c>
      <c r="BL47" s="499"/>
      <c r="BM47" s="499"/>
      <c r="BN47" s="499"/>
      <c r="BO47" s="499"/>
      <c r="BP47" s="500"/>
      <c r="BQ47" s="498" t="str">
        <f t="shared" si="4"/>
        <v xml:space="preserve">-         </v>
      </c>
      <c r="BR47" s="499"/>
      <c r="BS47" s="499"/>
      <c r="BT47" s="499"/>
      <c r="BU47" s="500"/>
      <c r="BV47" s="498" t="str">
        <f t="shared" si="5"/>
        <v xml:space="preserve">-         </v>
      </c>
      <c r="BW47" s="499"/>
      <c r="BX47" s="499"/>
      <c r="BY47" s="499"/>
      <c r="BZ47" s="500"/>
      <c r="CA47" s="498" t="str">
        <f t="shared" si="6"/>
        <v xml:space="preserve">-         </v>
      </c>
      <c r="CB47" s="499"/>
      <c r="CC47" s="499"/>
      <c r="CD47" s="499"/>
      <c r="CE47" s="500"/>
      <c r="CF47" s="498" t="str">
        <f t="shared" si="7"/>
        <v xml:space="preserve">-         </v>
      </c>
      <c r="CG47" s="499"/>
      <c r="CH47" s="499"/>
      <c r="CI47" s="499"/>
      <c r="CJ47" s="500"/>
    </row>
    <row r="48" spans="1:88" ht="33.950000000000003" customHeight="1" x14ac:dyDescent="0.15">
      <c r="A48" s="528"/>
      <c r="B48" s="529"/>
      <c r="C48" s="530"/>
      <c r="D48" s="516" t="s">
        <v>34</v>
      </c>
      <c r="E48" s="517"/>
      <c r="F48" s="517"/>
      <c r="G48" s="517"/>
      <c r="H48" s="517"/>
      <c r="I48" s="517"/>
      <c r="J48" s="517"/>
      <c r="K48" s="517"/>
      <c r="L48" s="517"/>
      <c r="M48" s="517"/>
      <c r="N48" s="517"/>
      <c r="O48" s="518"/>
      <c r="P48" s="166">
        <v>1274076586</v>
      </c>
      <c r="Q48" s="489">
        <v>37494223</v>
      </c>
      <c r="R48" s="490"/>
      <c r="S48" s="490"/>
      <c r="T48" s="490"/>
      <c r="U48" s="490"/>
      <c r="V48" s="490"/>
      <c r="W48" s="507" t="s">
        <v>159</v>
      </c>
      <c r="X48" s="508"/>
      <c r="Y48" s="489">
        <v>39094058</v>
      </c>
      <c r="Z48" s="490"/>
      <c r="AA48" s="490"/>
      <c r="AB48" s="490"/>
      <c r="AC48" s="490"/>
      <c r="AD48" s="490"/>
      <c r="AE48" s="511"/>
      <c r="AF48" s="512"/>
      <c r="AG48" s="489">
        <v>31757691</v>
      </c>
      <c r="AH48" s="490"/>
      <c r="AI48" s="490"/>
      <c r="AJ48" s="490"/>
      <c r="AK48" s="490"/>
      <c r="AL48" s="490"/>
      <c r="AM48" s="511"/>
      <c r="AN48" s="512"/>
      <c r="AO48" s="489">
        <v>33269769</v>
      </c>
      <c r="AP48" s="490"/>
      <c r="AQ48" s="490"/>
      <c r="AR48" s="490"/>
      <c r="AS48" s="490"/>
      <c r="AT48" s="490"/>
      <c r="AU48" s="511"/>
      <c r="AV48" s="512"/>
      <c r="AW48" s="498" t="e">
        <f>(#REF!/#REF!)*100</f>
        <v>#REF!</v>
      </c>
      <c r="AX48" s="499"/>
      <c r="AY48" s="499"/>
      <c r="AZ48" s="499"/>
      <c r="BA48" s="499"/>
      <c r="BB48" s="500"/>
      <c r="BC48" s="489">
        <v>30157340</v>
      </c>
      <c r="BD48" s="490"/>
      <c r="BE48" s="490"/>
      <c r="BF48" s="490"/>
      <c r="BG48" s="490"/>
      <c r="BH48" s="490"/>
      <c r="BI48" s="511"/>
      <c r="BJ48" s="512"/>
      <c r="BK48" s="498" t="e">
        <f>(Q48/#REF!)*100</f>
        <v>#REF!</v>
      </c>
      <c r="BL48" s="499"/>
      <c r="BM48" s="499"/>
      <c r="BN48" s="499"/>
      <c r="BO48" s="499"/>
      <c r="BP48" s="500"/>
      <c r="BQ48" s="498">
        <f t="shared" si="4"/>
        <v>104.26688399436894</v>
      </c>
      <c r="BR48" s="499"/>
      <c r="BS48" s="499"/>
      <c r="BT48" s="499"/>
      <c r="BU48" s="500"/>
      <c r="BV48" s="498">
        <f t="shared" si="5"/>
        <v>81.234061196716894</v>
      </c>
      <c r="BW48" s="499"/>
      <c r="BX48" s="499"/>
      <c r="BY48" s="499"/>
      <c r="BZ48" s="500"/>
      <c r="CA48" s="498">
        <f t="shared" si="6"/>
        <v>104.76129703510246</v>
      </c>
      <c r="CB48" s="499"/>
      <c r="CC48" s="499"/>
      <c r="CD48" s="499"/>
      <c r="CE48" s="500"/>
      <c r="CF48" s="498">
        <f t="shared" si="7"/>
        <v>90.644873428486989</v>
      </c>
      <c r="CG48" s="499"/>
      <c r="CH48" s="499"/>
      <c r="CI48" s="499"/>
      <c r="CJ48" s="500"/>
    </row>
    <row r="49" spans="1:88" ht="33.950000000000003" customHeight="1" x14ac:dyDescent="0.15">
      <c r="A49" s="482" t="s">
        <v>36</v>
      </c>
      <c r="B49" s="519"/>
      <c r="C49" s="483"/>
      <c r="D49" s="482" t="s">
        <v>37</v>
      </c>
      <c r="E49" s="519"/>
      <c r="F49" s="483"/>
      <c r="G49" s="516" t="s">
        <v>30</v>
      </c>
      <c r="H49" s="517"/>
      <c r="I49" s="517"/>
      <c r="J49" s="517"/>
      <c r="K49" s="517"/>
      <c r="L49" s="517"/>
      <c r="M49" s="517"/>
      <c r="N49" s="517"/>
      <c r="O49" s="518"/>
      <c r="P49" s="166">
        <v>87</v>
      </c>
      <c r="Q49" s="489">
        <v>81</v>
      </c>
      <c r="R49" s="490"/>
      <c r="S49" s="490"/>
      <c r="T49" s="490"/>
      <c r="U49" s="490"/>
      <c r="V49" s="490"/>
      <c r="W49" s="507" t="s">
        <v>38</v>
      </c>
      <c r="X49" s="508"/>
      <c r="Y49" s="489">
        <v>80</v>
      </c>
      <c r="Z49" s="490"/>
      <c r="AA49" s="490"/>
      <c r="AB49" s="490"/>
      <c r="AC49" s="490"/>
      <c r="AD49" s="490"/>
      <c r="AE49" s="511"/>
      <c r="AF49" s="512"/>
      <c r="AG49" s="489">
        <v>80</v>
      </c>
      <c r="AH49" s="490"/>
      <c r="AI49" s="490"/>
      <c r="AJ49" s="490"/>
      <c r="AK49" s="490"/>
      <c r="AL49" s="490"/>
      <c r="AM49" s="511"/>
      <c r="AN49" s="512"/>
      <c r="AO49" s="489">
        <v>80</v>
      </c>
      <c r="AP49" s="490"/>
      <c r="AQ49" s="490"/>
      <c r="AR49" s="490"/>
      <c r="AS49" s="490"/>
      <c r="AT49" s="490"/>
      <c r="AU49" s="511"/>
      <c r="AV49" s="512"/>
      <c r="AW49" s="498" t="e">
        <f>(#REF!/#REF!)*100</f>
        <v>#REF!</v>
      </c>
      <c r="AX49" s="499"/>
      <c r="AY49" s="499"/>
      <c r="AZ49" s="499"/>
      <c r="BA49" s="499"/>
      <c r="BB49" s="500"/>
      <c r="BC49" s="489">
        <v>80</v>
      </c>
      <c r="BD49" s="490"/>
      <c r="BE49" s="490"/>
      <c r="BF49" s="490"/>
      <c r="BG49" s="490"/>
      <c r="BH49" s="490"/>
      <c r="BI49" s="511"/>
      <c r="BJ49" s="512"/>
      <c r="BK49" s="498" t="e">
        <f>(Q49/#REF!)*100</f>
        <v>#REF!</v>
      </c>
      <c r="BL49" s="499"/>
      <c r="BM49" s="499"/>
      <c r="BN49" s="499"/>
      <c r="BO49" s="499"/>
      <c r="BP49" s="500"/>
      <c r="BQ49" s="498">
        <f t="shared" si="4"/>
        <v>98.76543209876543</v>
      </c>
      <c r="BR49" s="499"/>
      <c r="BS49" s="499"/>
      <c r="BT49" s="499"/>
      <c r="BU49" s="500"/>
      <c r="BV49" s="498">
        <f t="shared" si="5"/>
        <v>100</v>
      </c>
      <c r="BW49" s="499"/>
      <c r="BX49" s="499"/>
      <c r="BY49" s="499"/>
      <c r="BZ49" s="500"/>
      <c r="CA49" s="498">
        <f t="shared" si="6"/>
        <v>100</v>
      </c>
      <c r="CB49" s="499"/>
      <c r="CC49" s="499"/>
      <c r="CD49" s="499"/>
      <c r="CE49" s="500"/>
      <c r="CF49" s="498">
        <f t="shared" si="7"/>
        <v>100</v>
      </c>
      <c r="CG49" s="499"/>
      <c r="CH49" s="499"/>
      <c r="CI49" s="499"/>
      <c r="CJ49" s="500"/>
    </row>
    <row r="50" spans="1:88" ht="33.950000000000003" customHeight="1" x14ac:dyDescent="0.15">
      <c r="A50" s="484"/>
      <c r="B50" s="521"/>
      <c r="C50" s="485"/>
      <c r="D50" s="486"/>
      <c r="E50" s="520"/>
      <c r="F50" s="487"/>
      <c r="G50" s="516" t="s">
        <v>39</v>
      </c>
      <c r="H50" s="517"/>
      <c r="I50" s="517"/>
      <c r="J50" s="517"/>
      <c r="K50" s="517"/>
      <c r="L50" s="517"/>
      <c r="M50" s="517"/>
      <c r="N50" s="517"/>
      <c r="O50" s="518"/>
      <c r="P50" s="166">
        <v>248278</v>
      </c>
      <c r="Q50" s="489">
        <v>240337</v>
      </c>
      <c r="R50" s="490"/>
      <c r="S50" s="490"/>
      <c r="T50" s="490"/>
      <c r="U50" s="490"/>
      <c r="V50" s="490"/>
      <c r="W50" s="507" t="s">
        <v>160</v>
      </c>
      <c r="X50" s="508"/>
      <c r="Y50" s="489">
        <v>237471</v>
      </c>
      <c r="Z50" s="490"/>
      <c r="AA50" s="490"/>
      <c r="AB50" s="490"/>
      <c r="AC50" s="490"/>
      <c r="AD50" s="490"/>
      <c r="AE50" s="511"/>
      <c r="AF50" s="512"/>
      <c r="AG50" s="489">
        <v>237471</v>
      </c>
      <c r="AH50" s="490"/>
      <c r="AI50" s="490"/>
      <c r="AJ50" s="490"/>
      <c r="AK50" s="490"/>
      <c r="AL50" s="490"/>
      <c r="AM50" s="511"/>
      <c r="AN50" s="512"/>
      <c r="AO50" s="489">
        <v>237471</v>
      </c>
      <c r="AP50" s="490"/>
      <c r="AQ50" s="490"/>
      <c r="AR50" s="490"/>
      <c r="AS50" s="490"/>
      <c r="AT50" s="490"/>
      <c r="AU50" s="511"/>
      <c r="AV50" s="512"/>
      <c r="AW50" s="498" t="e">
        <f>(#REF!/#REF!)*100</f>
        <v>#REF!</v>
      </c>
      <c r="AX50" s="499"/>
      <c r="AY50" s="499"/>
      <c r="AZ50" s="499"/>
      <c r="BA50" s="499"/>
      <c r="BB50" s="500"/>
      <c r="BC50" s="489">
        <v>237471</v>
      </c>
      <c r="BD50" s="490"/>
      <c r="BE50" s="490"/>
      <c r="BF50" s="490"/>
      <c r="BG50" s="490"/>
      <c r="BH50" s="490"/>
      <c r="BI50" s="511"/>
      <c r="BJ50" s="512"/>
      <c r="BK50" s="498" t="e">
        <f>(Q50/#REF!)*100</f>
        <v>#REF!</v>
      </c>
      <c r="BL50" s="499"/>
      <c r="BM50" s="499"/>
      <c r="BN50" s="499"/>
      <c r="BO50" s="499"/>
      <c r="BP50" s="500"/>
      <c r="BQ50" s="498">
        <f t="shared" si="4"/>
        <v>98.807507791143266</v>
      </c>
      <c r="BR50" s="499"/>
      <c r="BS50" s="499"/>
      <c r="BT50" s="499"/>
      <c r="BU50" s="500"/>
      <c r="BV50" s="498">
        <f t="shared" si="5"/>
        <v>100</v>
      </c>
      <c r="BW50" s="499"/>
      <c r="BX50" s="499"/>
      <c r="BY50" s="499"/>
      <c r="BZ50" s="500"/>
      <c r="CA50" s="498">
        <f t="shared" si="6"/>
        <v>100</v>
      </c>
      <c r="CB50" s="499"/>
      <c r="CC50" s="499"/>
      <c r="CD50" s="499"/>
      <c r="CE50" s="500"/>
      <c r="CF50" s="498">
        <f t="shared" si="7"/>
        <v>100</v>
      </c>
      <c r="CG50" s="499"/>
      <c r="CH50" s="499"/>
      <c r="CI50" s="499"/>
      <c r="CJ50" s="500"/>
    </row>
    <row r="51" spans="1:88" ht="33.950000000000003" customHeight="1" x14ac:dyDescent="0.15">
      <c r="A51" s="484"/>
      <c r="B51" s="521"/>
      <c r="C51" s="485"/>
      <c r="D51" s="531" t="s">
        <v>40</v>
      </c>
      <c r="E51" s="532"/>
      <c r="F51" s="533"/>
      <c r="G51" s="516" t="s">
        <v>30</v>
      </c>
      <c r="H51" s="517"/>
      <c r="I51" s="517"/>
      <c r="J51" s="517"/>
      <c r="K51" s="517"/>
      <c r="L51" s="517"/>
      <c r="M51" s="517"/>
      <c r="N51" s="517"/>
      <c r="O51" s="518"/>
      <c r="P51" s="166">
        <v>55</v>
      </c>
      <c r="Q51" s="489">
        <v>48</v>
      </c>
      <c r="R51" s="490"/>
      <c r="S51" s="490"/>
      <c r="T51" s="490"/>
      <c r="U51" s="490"/>
      <c r="V51" s="490"/>
      <c r="W51" s="507" t="s">
        <v>41</v>
      </c>
      <c r="X51" s="508"/>
      <c r="Y51" s="489">
        <v>48</v>
      </c>
      <c r="Z51" s="490"/>
      <c r="AA51" s="490"/>
      <c r="AB51" s="490"/>
      <c r="AC51" s="490"/>
      <c r="AD51" s="490"/>
      <c r="AE51" s="511"/>
      <c r="AF51" s="512"/>
      <c r="AG51" s="489">
        <v>48</v>
      </c>
      <c r="AH51" s="490"/>
      <c r="AI51" s="490"/>
      <c r="AJ51" s="490"/>
      <c r="AK51" s="490"/>
      <c r="AL51" s="490"/>
      <c r="AM51" s="511"/>
      <c r="AN51" s="512"/>
      <c r="AO51" s="489">
        <v>48</v>
      </c>
      <c r="AP51" s="490"/>
      <c r="AQ51" s="490"/>
      <c r="AR51" s="490"/>
      <c r="AS51" s="490"/>
      <c r="AT51" s="490"/>
      <c r="AU51" s="511"/>
      <c r="AV51" s="512"/>
      <c r="AW51" s="498" t="e">
        <f>(#REF!/#REF!)*100</f>
        <v>#REF!</v>
      </c>
      <c r="AX51" s="499"/>
      <c r="AY51" s="499"/>
      <c r="AZ51" s="499"/>
      <c r="BA51" s="499"/>
      <c r="BB51" s="500"/>
      <c r="BC51" s="489">
        <v>48</v>
      </c>
      <c r="BD51" s="490"/>
      <c r="BE51" s="490"/>
      <c r="BF51" s="490"/>
      <c r="BG51" s="490"/>
      <c r="BH51" s="490"/>
      <c r="BI51" s="511"/>
      <c r="BJ51" s="512"/>
      <c r="BK51" s="498" t="e">
        <f>(Q51/#REF!)*100</f>
        <v>#REF!</v>
      </c>
      <c r="BL51" s="499"/>
      <c r="BM51" s="499"/>
      <c r="BN51" s="499"/>
      <c r="BO51" s="499"/>
      <c r="BP51" s="500"/>
      <c r="BQ51" s="498">
        <f t="shared" si="4"/>
        <v>100</v>
      </c>
      <c r="BR51" s="499"/>
      <c r="BS51" s="499"/>
      <c r="BT51" s="499"/>
      <c r="BU51" s="500"/>
      <c r="BV51" s="498">
        <f t="shared" si="5"/>
        <v>100</v>
      </c>
      <c r="BW51" s="499"/>
      <c r="BX51" s="499"/>
      <c r="BY51" s="499"/>
      <c r="BZ51" s="500"/>
      <c r="CA51" s="498">
        <f t="shared" si="6"/>
        <v>100</v>
      </c>
      <c r="CB51" s="499"/>
      <c r="CC51" s="499"/>
      <c r="CD51" s="499"/>
      <c r="CE51" s="500"/>
      <c r="CF51" s="498">
        <f t="shared" si="7"/>
        <v>100</v>
      </c>
      <c r="CG51" s="499"/>
      <c r="CH51" s="499"/>
      <c r="CI51" s="499"/>
      <c r="CJ51" s="500"/>
    </row>
    <row r="52" spans="1:88" ht="33.950000000000003" customHeight="1" x14ac:dyDescent="0.15">
      <c r="A52" s="484"/>
      <c r="B52" s="521"/>
      <c r="C52" s="485"/>
      <c r="D52" s="534"/>
      <c r="E52" s="535"/>
      <c r="F52" s="536"/>
      <c r="G52" s="516" t="s">
        <v>39</v>
      </c>
      <c r="H52" s="517"/>
      <c r="I52" s="517"/>
      <c r="J52" s="517"/>
      <c r="K52" s="517"/>
      <c r="L52" s="517"/>
      <c r="M52" s="517"/>
      <c r="N52" s="517"/>
      <c r="O52" s="518"/>
      <c r="P52" s="166">
        <v>16022</v>
      </c>
      <c r="Q52" s="489">
        <v>13699</v>
      </c>
      <c r="R52" s="490"/>
      <c r="S52" s="490"/>
      <c r="T52" s="490"/>
      <c r="U52" s="490"/>
      <c r="V52" s="490"/>
      <c r="W52" s="507" t="s">
        <v>160</v>
      </c>
      <c r="X52" s="508"/>
      <c r="Y52" s="489">
        <v>13699</v>
      </c>
      <c r="Z52" s="490"/>
      <c r="AA52" s="490"/>
      <c r="AB52" s="490"/>
      <c r="AC52" s="490"/>
      <c r="AD52" s="490"/>
      <c r="AE52" s="511"/>
      <c r="AF52" s="512"/>
      <c r="AG52" s="489">
        <v>13699</v>
      </c>
      <c r="AH52" s="490"/>
      <c r="AI52" s="490"/>
      <c r="AJ52" s="490"/>
      <c r="AK52" s="490"/>
      <c r="AL52" s="490"/>
      <c r="AM52" s="511"/>
      <c r="AN52" s="512"/>
      <c r="AO52" s="489">
        <v>13699</v>
      </c>
      <c r="AP52" s="490"/>
      <c r="AQ52" s="490"/>
      <c r="AR52" s="490"/>
      <c r="AS52" s="490"/>
      <c r="AT52" s="490"/>
      <c r="AU52" s="511"/>
      <c r="AV52" s="512"/>
      <c r="AW52" s="498" t="e">
        <f>(#REF!/#REF!)*100</f>
        <v>#REF!</v>
      </c>
      <c r="AX52" s="499"/>
      <c r="AY52" s="499"/>
      <c r="AZ52" s="499"/>
      <c r="BA52" s="499"/>
      <c r="BB52" s="500"/>
      <c r="BC52" s="489">
        <v>13699</v>
      </c>
      <c r="BD52" s="490"/>
      <c r="BE52" s="490"/>
      <c r="BF52" s="490"/>
      <c r="BG52" s="490"/>
      <c r="BH52" s="490"/>
      <c r="BI52" s="511"/>
      <c r="BJ52" s="512"/>
      <c r="BK52" s="498" t="e">
        <f>(Q52/#REF!)*100</f>
        <v>#REF!</v>
      </c>
      <c r="BL52" s="499"/>
      <c r="BM52" s="499"/>
      <c r="BN52" s="499"/>
      <c r="BO52" s="499"/>
      <c r="BP52" s="500"/>
      <c r="BQ52" s="498">
        <f t="shared" si="4"/>
        <v>100</v>
      </c>
      <c r="BR52" s="499"/>
      <c r="BS52" s="499"/>
      <c r="BT52" s="499"/>
      <c r="BU52" s="500"/>
      <c r="BV52" s="498">
        <f t="shared" si="5"/>
        <v>100</v>
      </c>
      <c r="BW52" s="499"/>
      <c r="BX52" s="499"/>
      <c r="BY52" s="499"/>
      <c r="BZ52" s="500"/>
      <c r="CA52" s="498">
        <f t="shared" si="6"/>
        <v>100</v>
      </c>
      <c r="CB52" s="499"/>
      <c r="CC52" s="499"/>
      <c r="CD52" s="499"/>
      <c r="CE52" s="500"/>
      <c r="CF52" s="498">
        <f t="shared" si="7"/>
        <v>100</v>
      </c>
      <c r="CG52" s="499"/>
      <c r="CH52" s="499"/>
      <c r="CI52" s="499"/>
      <c r="CJ52" s="500"/>
    </row>
    <row r="53" spans="1:88" ht="33.950000000000003" hidden="1" customHeight="1" x14ac:dyDescent="0.15">
      <c r="A53" s="484"/>
      <c r="B53" s="521"/>
      <c r="C53" s="485"/>
      <c r="D53" s="537" t="s">
        <v>101</v>
      </c>
      <c r="E53" s="538"/>
      <c r="F53" s="539"/>
      <c r="G53" s="516" t="s">
        <v>42</v>
      </c>
      <c r="H53" s="517"/>
      <c r="I53" s="517"/>
      <c r="J53" s="517"/>
      <c r="K53" s="517"/>
      <c r="L53" s="517"/>
      <c r="M53" s="517"/>
      <c r="N53" s="517"/>
      <c r="O53" s="518"/>
      <c r="P53" s="166">
        <v>52500</v>
      </c>
      <c r="Q53" s="489">
        <v>0</v>
      </c>
      <c r="R53" s="490"/>
      <c r="S53" s="490"/>
      <c r="T53" s="490"/>
      <c r="U53" s="490"/>
      <c r="V53" s="490"/>
      <c r="W53" s="507" t="s">
        <v>161</v>
      </c>
      <c r="X53" s="508"/>
      <c r="Y53" s="489"/>
      <c r="Z53" s="490"/>
      <c r="AA53" s="490"/>
      <c r="AB53" s="490"/>
      <c r="AC53" s="490"/>
      <c r="AD53" s="490"/>
      <c r="AE53" s="511"/>
      <c r="AF53" s="512"/>
      <c r="AG53" s="489"/>
      <c r="AH53" s="490"/>
      <c r="AI53" s="490"/>
      <c r="AJ53" s="490"/>
      <c r="AK53" s="490"/>
      <c r="AL53" s="490"/>
      <c r="AM53" s="511"/>
      <c r="AN53" s="512"/>
      <c r="AO53" s="489"/>
      <c r="AP53" s="490"/>
      <c r="AQ53" s="490"/>
      <c r="AR53" s="490"/>
      <c r="AS53" s="490"/>
      <c r="AT53" s="490"/>
      <c r="AU53" s="511"/>
      <c r="AV53" s="512"/>
      <c r="AW53" s="498" t="e">
        <f>(#REF!/#REF!)*100</f>
        <v>#REF!</v>
      </c>
      <c r="AX53" s="499"/>
      <c r="AY53" s="499"/>
      <c r="AZ53" s="499"/>
      <c r="BA53" s="499"/>
      <c r="BB53" s="500"/>
      <c r="BC53" s="489"/>
      <c r="BD53" s="490"/>
      <c r="BE53" s="490"/>
      <c r="BF53" s="490"/>
      <c r="BG53" s="490"/>
      <c r="BH53" s="490"/>
      <c r="BI53" s="511"/>
      <c r="BJ53" s="512"/>
      <c r="BK53" s="498" t="e">
        <f>(Q53/#REF!)*100</f>
        <v>#REF!</v>
      </c>
      <c r="BL53" s="499"/>
      <c r="BM53" s="499"/>
      <c r="BN53" s="499"/>
      <c r="BO53" s="499"/>
      <c r="BP53" s="500"/>
      <c r="BQ53" s="498" t="str">
        <f t="shared" si="4"/>
        <v xml:space="preserve">-         </v>
      </c>
      <c r="BR53" s="499"/>
      <c r="BS53" s="499"/>
      <c r="BT53" s="499"/>
      <c r="BU53" s="500"/>
      <c r="BV53" s="498" t="str">
        <f t="shared" si="5"/>
        <v xml:space="preserve">-         </v>
      </c>
      <c r="BW53" s="499"/>
      <c r="BX53" s="499"/>
      <c r="BY53" s="499"/>
      <c r="BZ53" s="500"/>
      <c r="CA53" s="498" t="str">
        <f t="shared" si="6"/>
        <v xml:space="preserve">-         </v>
      </c>
      <c r="CB53" s="499"/>
      <c r="CC53" s="499"/>
      <c r="CD53" s="499"/>
      <c r="CE53" s="500"/>
      <c r="CF53" s="498" t="str">
        <f t="shared" si="7"/>
        <v xml:space="preserve">-         </v>
      </c>
      <c r="CG53" s="499"/>
      <c r="CH53" s="499"/>
      <c r="CI53" s="499"/>
      <c r="CJ53" s="500"/>
    </row>
    <row r="54" spans="1:88" ht="33.950000000000003" customHeight="1" x14ac:dyDescent="0.15">
      <c r="A54" s="484"/>
      <c r="B54" s="521"/>
      <c r="C54" s="485"/>
      <c r="D54" s="537" t="s">
        <v>43</v>
      </c>
      <c r="E54" s="538"/>
      <c r="F54" s="539"/>
      <c r="G54" s="516" t="s">
        <v>39</v>
      </c>
      <c r="H54" s="517"/>
      <c r="I54" s="517"/>
      <c r="J54" s="517"/>
      <c r="K54" s="517"/>
      <c r="L54" s="517"/>
      <c r="M54" s="517"/>
      <c r="N54" s="517"/>
      <c r="O54" s="518"/>
      <c r="P54" s="166">
        <v>20317</v>
      </c>
      <c r="Q54" s="489">
        <v>4902</v>
      </c>
      <c r="R54" s="490"/>
      <c r="S54" s="490"/>
      <c r="T54" s="490"/>
      <c r="U54" s="490"/>
      <c r="V54" s="490"/>
      <c r="W54" s="507" t="s">
        <v>160</v>
      </c>
      <c r="X54" s="508"/>
      <c r="Y54" s="489">
        <v>3052</v>
      </c>
      <c r="Z54" s="490"/>
      <c r="AA54" s="490"/>
      <c r="AB54" s="490"/>
      <c r="AC54" s="490"/>
      <c r="AD54" s="490"/>
      <c r="AE54" s="511"/>
      <c r="AF54" s="512"/>
      <c r="AG54" s="489">
        <v>3052</v>
      </c>
      <c r="AH54" s="490"/>
      <c r="AI54" s="490"/>
      <c r="AJ54" s="490"/>
      <c r="AK54" s="490"/>
      <c r="AL54" s="490"/>
      <c r="AM54" s="511"/>
      <c r="AN54" s="512"/>
      <c r="AO54" s="489">
        <v>3052</v>
      </c>
      <c r="AP54" s="490"/>
      <c r="AQ54" s="490"/>
      <c r="AR54" s="490"/>
      <c r="AS54" s="490"/>
      <c r="AT54" s="490"/>
      <c r="AU54" s="511"/>
      <c r="AV54" s="512"/>
      <c r="AW54" s="498" t="e">
        <f>(#REF!/#REF!)*100</f>
        <v>#REF!</v>
      </c>
      <c r="AX54" s="499"/>
      <c r="AY54" s="499"/>
      <c r="AZ54" s="499"/>
      <c r="BA54" s="499"/>
      <c r="BB54" s="500"/>
      <c r="BC54" s="489">
        <v>3052</v>
      </c>
      <c r="BD54" s="490"/>
      <c r="BE54" s="490"/>
      <c r="BF54" s="490"/>
      <c r="BG54" s="490"/>
      <c r="BH54" s="490"/>
      <c r="BI54" s="511"/>
      <c r="BJ54" s="512"/>
      <c r="BK54" s="498" t="e">
        <f>(Q54/#REF!)*100</f>
        <v>#REF!</v>
      </c>
      <c r="BL54" s="499"/>
      <c r="BM54" s="499"/>
      <c r="BN54" s="499"/>
      <c r="BO54" s="499"/>
      <c r="BP54" s="500"/>
      <c r="BQ54" s="498">
        <f t="shared" si="4"/>
        <v>62.260301917584663</v>
      </c>
      <c r="BR54" s="499"/>
      <c r="BS54" s="499"/>
      <c r="BT54" s="499"/>
      <c r="BU54" s="500"/>
      <c r="BV54" s="498">
        <f t="shared" si="5"/>
        <v>100</v>
      </c>
      <c r="BW54" s="499"/>
      <c r="BX54" s="499"/>
      <c r="BY54" s="499"/>
      <c r="BZ54" s="500"/>
      <c r="CA54" s="498">
        <f t="shared" si="6"/>
        <v>100</v>
      </c>
      <c r="CB54" s="499"/>
      <c r="CC54" s="499"/>
      <c r="CD54" s="499"/>
      <c r="CE54" s="500"/>
      <c r="CF54" s="498">
        <f t="shared" si="7"/>
        <v>100</v>
      </c>
      <c r="CG54" s="499"/>
      <c r="CH54" s="499"/>
      <c r="CI54" s="499"/>
      <c r="CJ54" s="500"/>
    </row>
    <row r="55" spans="1:88" ht="33.950000000000003" customHeight="1" x14ac:dyDescent="0.15">
      <c r="A55" s="484"/>
      <c r="B55" s="521"/>
      <c r="C55" s="485"/>
      <c r="D55" s="542" t="s">
        <v>44</v>
      </c>
      <c r="E55" s="543"/>
      <c r="F55" s="544"/>
      <c r="G55" s="516" t="s">
        <v>39</v>
      </c>
      <c r="H55" s="517"/>
      <c r="I55" s="517"/>
      <c r="J55" s="517"/>
      <c r="K55" s="517"/>
      <c r="L55" s="517"/>
      <c r="M55" s="517"/>
      <c r="N55" s="517"/>
      <c r="O55" s="518"/>
      <c r="P55" s="166">
        <v>869930</v>
      </c>
      <c r="Q55" s="489">
        <v>985421</v>
      </c>
      <c r="R55" s="490"/>
      <c r="S55" s="490"/>
      <c r="T55" s="490"/>
      <c r="U55" s="490"/>
      <c r="V55" s="490"/>
      <c r="W55" s="507" t="s">
        <v>160</v>
      </c>
      <c r="X55" s="508"/>
      <c r="Y55" s="489">
        <v>987271</v>
      </c>
      <c r="Z55" s="490"/>
      <c r="AA55" s="490"/>
      <c r="AB55" s="490"/>
      <c r="AC55" s="490"/>
      <c r="AD55" s="490"/>
      <c r="AE55" s="511"/>
      <c r="AF55" s="512"/>
      <c r="AG55" s="489">
        <v>987271</v>
      </c>
      <c r="AH55" s="490"/>
      <c r="AI55" s="490"/>
      <c r="AJ55" s="490"/>
      <c r="AK55" s="490"/>
      <c r="AL55" s="490"/>
      <c r="AM55" s="511"/>
      <c r="AN55" s="512"/>
      <c r="AO55" s="489">
        <v>987271</v>
      </c>
      <c r="AP55" s="490"/>
      <c r="AQ55" s="490"/>
      <c r="AR55" s="490"/>
      <c r="AS55" s="490"/>
      <c r="AT55" s="490"/>
      <c r="AU55" s="511"/>
      <c r="AV55" s="512"/>
      <c r="AW55" s="498" t="e">
        <f>(#REF!/#REF!)*100</f>
        <v>#REF!</v>
      </c>
      <c r="AX55" s="499"/>
      <c r="AY55" s="499"/>
      <c r="AZ55" s="499"/>
      <c r="BA55" s="499"/>
      <c r="BB55" s="500"/>
      <c r="BC55" s="489">
        <v>987271</v>
      </c>
      <c r="BD55" s="490"/>
      <c r="BE55" s="490"/>
      <c r="BF55" s="490"/>
      <c r="BG55" s="490"/>
      <c r="BH55" s="490"/>
      <c r="BI55" s="511"/>
      <c r="BJ55" s="512"/>
      <c r="BK55" s="498" t="e">
        <f>(Q55/#REF!)*100</f>
        <v>#REF!</v>
      </c>
      <c r="BL55" s="499"/>
      <c r="BM55" s="499"/>
      <c r="BN55" s="499"/>
      <c r="BO55" s="499"/>
      <c r="BP55" s="500"/>
      <c r="BQ55" s="498">
        <f t="shared" si="4"/>
        <v>100.1877370179852</v>
      </c>
      <c r="BR55" s="499"/>
      <c r="BS55" s="499"/>
      <c r="BT55" s="499"/>
      <c r="BU55" s="500"/>
      <c r="BV55" s="498">
        <f t="shared" si="5"/>
        <v>100</v>
      </c>
      <c r="BW55" s="499"/>
      <c r="BX55" s="499"/>
      <c r="BY55" s="499"/>
      <c r="BZ55" s="500"/>
      <c r="CA55" s="498">
        <f t="shared" si="6"/>
        <v>100</v>
      </c>
      <c r="CB55" s="499"/>
      <c r="CC55" s="499"/>
      <c r="CD55" s="499"/>
      <c r="CE55" s="500"/>
      <c r="CF55" s="498">
        <f t="shared" si="7"/>
        <v>100</v>
      </c>
      <c r="CG55" s="499"/>
      <c r="CH55" s="499"/>
      <c r="CI55" s="499"/>
      <c r="CJ55" s="500"/>
    </row>
    <row r="56" spans="1:88" ht="33.950000000000003" customHeight="1" x14ac:dyDescent="0.15">
      <c r="A56" s="486"/>
      <c r="B56" s="520"/>
      <c r="C56" s="487"/>
      <c r="D56" s="516" t="s">
        <v>45</v>
      </c>
      <c r="E56" s="517"/>
      <c r="F56" s="517"/>
      <c r="G56" s="517"/>
      <c r="H56" s="517"/>
      <c r="I56" s="517"/>
      <c r="J56" s="517"/>
      <c r="K56" s="517"/>
      <c r="L56" s="517"/>
      <c r="M56" s="517"/>
      <c r="N56" s="517"/>
      <c r="O56" s="518"/>
      <c r="P56" s="166">
        <v>4954802351</v>
      </c>
      <c r="Q56" s="489">
        <v>3662506617</v>
      </c>
      <c r="R56" s="490"/>
      <c r="S56" s="490"/>
      <c r="T56" s="490"/>
      <c r="U56" s="490"/>
      <c r="V56" s="490"/>
      <c r="W56" s="507" t="s">
        <v>159</v>
      </c>
      <c r="X56" s="508"/>
      <c r="Y56" s="489">
        <v>3665615225</v>
      </c>
      <c r="Z56" s="490"/>
      <c r="AA56" s="490"/>
      <c r="AB56" s="490"/>
      <c r="AC56" s="490"/>
      <c r="AD56" s="490"/>
      <c r="AE56" s="511"/>
      <c r="AF56" s="512"/>
      <c r="AG56" s="489">
        <v>3605573830</v>
      </c>
      <c r="AH56" s="490"/>
      <c r="AI56" s="490"/>
      <c r="AJ56" s="490"/>
      <c r="AK56" s="490"/>
      <c r="AL56" s="490"/>
      <c r="AM56" s="511"/>
      <c r="AN56" s="512"/>
      <c r="AO56" s="489">
        <v>3560975445</v>
      </c>
      <c r="AP56" s="490"/>
      <c r="AQ56" s="490"/>
      <c r="AR56" s="490"/>
      <c r="AS56" s="490"/>
      <c r="AT56" s="490"/>
      <c r="AU56" s="511"/>
      <c r="AV56" s="512"/>
      <c r="AW56" s="498" t="e">
        <f>(#REF!/#REF!)*100</f>
        <v>#REF!</v>
      </c>
      <c r="AX56" s="499"/>
      <c r="AY56" s="499"/>
      <c r="AZ56" s="499"/>
      <c r="BA56" s="499"/>
      <c r="BB56" s="500"/>
      <c r="BC56" s="489">
        <v>3632241308</v>
      </c>
      <c r="BD56" s="490"/>
      <c r="BE56" s="490"/>
      <c r="BF56" s="490"/>
      <c r="BG56" s="490"/>
      <c r="BH56" s="490"/>
      <c r="BI56" s="511"/>
      <c r="BJ56" s="512"/>
      <c r="BK56" s="498" t="e">
        <f>(Q56/#REF!)*100</f>
        <v>#REF!</v>
      </c>
      <c r="BL56" s="499"/>
      <c r="BM56" s="499"/>
      <c r="BN56" s="499"/>
      <c r="BO56" s="499"/>
      <c r="BP56" s="500"/>
      <c r="BQ56" s="498">
        <f t="shared" si="4"/>
        <v>100.08487651559648</v>
      </c>
      <c r="BR56" s="499"/>
      <c r="BS56" s="499"/>
      <c r="BT56" s="499"/>
      <c r="BU56" s="500"/>
      <c r="BV56" s="498">
        <f t="shared" si="5"/>
        <v>98.362037712236969</v>
      </c>
      <c r="BW56" s="499"/>
      <c r="BX56" s="499"/>
      <c r="BY56" s="499"/>
      <c r="BZ56" s="500"/>
      <c r="CA56" s="498">
        <f t="shared" si="6"/>
        <v>98.763071092070803</v>
      </c>
      <c r="CB56" s="499"/>
      <c r="CC56" s="499"/>
      <c r="CD56" s="499"/>
      <c r="CE56" s="500"/>
      <c r="CF56" s="498">
        <f t="shared" si="7"/>
        <v>102.00130172478626</v>
      </c>
      <c r="CG56" s="499"/>
      <c r="CH56" s="499"/>
      <c r="CI56" s="499"/>
      <c r="CJ56" s="500"/>
    </row>
    <row r="57" spans="1:88" ht="90" customHeight="1" x14ac:dyDescent="0.15">
      <c r="A57" s="479" t="s">
        <v>162</v>
      </c>
      <c r="B57" s="480"/>
      <c r="C57" s="480"/>
      <c r="D57" s="480"/>
      <c r="E57" s="480"/>
      <c r="F57" s="480"/>
      <c r="G57" s="480"/>
      <c r="H57" s="480"/>
      <c r="I57" s="480"/>
      <c r="J57" s="480"/>
      <c r="K57" s="480"/>
      <c r="L57" s="480"/>
      <c r="M57" s="480"/>
      <c r="N57" s="480"/>
      <c r="O57" s="488"/>
      <c r="P57" s="209"/>
      <c r="Q57" s="479"/>
      <c r="R57" s="480"/>
      <c r="S57" s="480"/>
      <c r="T57" s="480"/>
      <c r="U57" s="480"/>
      <c r="V57" s="480"/>
      <c r="W57" s="480"/>
      <c r="X57" s="481"/>
      <c r="Y57" s="479"/>
      <c r="Z57" s="480"/>
      <c r="AA57" s="480"/>
      <c r="AB57" s="480"/>
      <c r="AC57" s="480"/>
      <c r="AD57" s="480"/>
      <c r="AE57" s="480"/>
      <c r="AF57" s="481"/>
      <c r="AG57" s="479"/>
      <c r="AH57" s="480"/>
      <c r="AI57" s="480"/>
      <c r="AJ57" s="480"/>
      <c r="AK57" s="480"/>
      <c r="AL57" s="480"/>
      <c r="AM57" s="480"/>
      <c r="AN57" s="481"/>
      <c r="AO57" s="479"/>
      <c r="AP57" s="480"/>
      <c r="AQ57" s="480"/>
      <c r="AR57" s="480"/>
      <c r="AS57" s="480"/>
      <c r="AT57" s="480"/>
      <c r="AU57" s="480"/>
      <c r="AV57" s="481"/>
      <c r="AW57" s="479"/>
      <c r="AX57" s="480"/>
      <c r="AY57" s="480"/>
      <c r="AZ57" s="480"/>
      <c r="BA57" s="480"/>
      <c r="BB57" s="481"/>
      <c r="BC57" s="479"/>
      <c r="BD57" s="480"/>
      <c r="BE57" s="480"/>
      <c r="BF57" s="480"/>
      <c r="BG57" s="480"/>
      <c r="BH57" s="480"/>
      <c r="BI57" s="480"/>
      <c r="BJ57" s="481"/>
      <c r="BK57" s="479"/>
      <c r="BL57" s="480"/>
      <c r="BM57" s="480"/>
      <c r="BN57" s="480"/>
      <c r="BO57" s="480"/>
      <c r="BP57" s="481"/>
      <c r="BQ57" s="479"/>
      <c r="BR57" s="480"/>
      <c r="BS57" s="480"/>
      <c r="BT57" s="480"/>
      <c r="BU57" s="481"/>
      <c r="BV57" s="479"/>
      <c r="BW57" s="480"/>
      <c r="BX57" s="480"/>
      <c r="BY57" s="480"/>
      <c r="BZ57" s="481"/>
      <c r="CA57" s="479"/>
      <c r="CB57" s="480"/>
      <c r="CC57" s="480"/>
      <c r="CD57" s="480"/>
      <c r="CE57" s="481"/>
      <c r="CF57" s="479"/>
      <c r="CG57" s="480"/>
      <c r="CH57" s="480"/>
      <c r="CI57" s="480"/>
      <c r="CJ57" s="481"/>
    </row>
    <row r="90" spans="1:6" ht="0.95" customHeight="1" x14ac:dyDescent="0.15">
      <c r="A90" s="170"/>
      <c r="B90" s="170"/>
      <c r="C90" s="170"/>
      <c r="D90" s="170"/>
      <c r="E90" s="170"/>
      <c r="F90" s="170"/>
    </row>
  </sheetData>
  <mergeCells count="773">
    <mergeCell ref="A57:O57"/>
    <mergeCell ref="Q57:X57"/>
    <mergeCell ref="Y57:AF57"/>
    <mergeCell ref="AG57:AN57"/>
    <mergeCell ref="AO57:AV57"/>
    <mergeCell ref="AW57:BB57"/>
    <mergeCell ref="AU56:AV56"/>
    <mergeCell ref="AW56:BB56"/>
    <mergeCell ref="BC56:BH56"/>
    <mergeCell ref="BC57:BJ57"/>
    <mergeCell ref="D56:O56"/>
    <mergeCell ref="Q56:V56"/>
    <mergeCell ref="W56:X56"/>
    <mergeCell ref="Y56:AD56"/>
    <mergeCell ref="AE56:AF56"/>
    <mergeCell ref="AG56:AL56"/>
    <mergeCell ref="AM56:AN56"/>
    <mergeCell ref="AO56:AT56"/>
    <mergeCell ref="BK57:BP57"/>
    <mergeCell ref="BQ57:BU57"/>
    <mergeCell ref="BV57:BZ57"/>
    <mergeCell ref="CA57:CE57"/>
    <mergeCell ref="CF57:CJ57"/>
    <mergeCell ref="BV56:BZ56"/>
    <mergeCell ref="CA56:CE56"/>
    <mergeCell ref="CF56:CJ56"/>
    <mergeCell ref="BI56:BJ56"/>
    <mergeCell ref="BK56:BP56"/>
    <mergeCell ref="BQ56:BU56"/>
    <mergeCell ref="A1:CJ1"/>
    <mergeCell ref="CF55:CJ55"/>
    <mergeCell ref="AO55:AT55"/>
    <mergeCell ref="CA54:CE54"/>
    <mergeCell ref="CF54:CJ54"/>
    <mergeCell ref="D55:F55"/>
    <mergeCell ref="G55:O55"/>
    <mergeCell ref="Q55:V55"/>
    <mergeCell ref="W55:X55"/>
    <mergeCell ref="Y55:AD55"/>
    <mergeCell ref="AE55:AF55"/>
    <mergeCell ref="AO54:AT54"/>
    <mergeCell ref="AU54:AV54"/>
    <mergeCell ref="AW54:BB54"/>
    <mergeCell ref="BC54:BH54"/>
    <mergeCell ref="BI54:BJ54"/>
    <mergeCell ref="BK54:BP54"/>
    <mergeCell ref="BC55:BH55"/>
    <mergeCell ref="BI55:BJ55"/>
    <mergeCell ref="BK55:BP55"/>
    <mergeCell ref="BQ55:BU55"/>
    <mergeCell ref="BV55:BZ55"/>
    <mergeCell ref="CA55:CE55"/>
    <mergeCell ref="AG55:AL55"/>
    <mergeCell ref="AM55:AN55"/>
    <mergeCell ref="AU55:AV55"/>
    <mergeCell ref="AW55:BB55"/>
    <mergeCell ref="CF53:CJ53"/>
    <mergeCell ref="D54:F54"/>
    <mergeCell ref="G54:O54"/>
    <mergeCell ref="Q54:V54"/>
    <mergeCell ref="W54:X54"/>
    <mergeCell ref="Y54:AD54"/>
    <mergeCell ref="AE54:AF54"/>
    <mergeCell ref="AG54:AL54"/>
    <mergeCell ref="AM54:AN54"/>
    <mergeCell ref="BC53:BH53"/>
    <mergeCell ref="BI53:BJ53"/>
    <mergeCell ref="BK53:BP53"/>
    <mergeCell ref="BQ53:BU53"/>
    <mergeCell ref="BV53:BZ53"/>
    <mergeCell ref="CA53:CE53"/>
    <mergeCell ref="AG53:AL53"/>
    <mergeCell ref="AM53:AN53"/>
    <mergeCell ref="AO53:AT53"/>
    <mergeCell ref="AU53:AV53"/>
    <mergeCell ref="AW53:BB53"/>
    <mergeCell ref="D53:F53"/>
    <mergeCell ref="G53:O53"/>
    <mergeCell ref="BQ54:BU54"/>
    <mergeCell ref="BV54:BZ54"/>
    <mergeCell ref="G52:O52"/>
    <mergeCell ref="Q52:V52"/>
    <mergeCell ref="W52:X52"/>
    <mergeCell ref="Y52:AD52"/>
    <mergeCell ref="AE52:AF52"/>
    <mergeCell ref="AG52:AL52"/>
    <mergeCell ref="Q53:V53"/>
    <mergeCell ref="W53:X53"/>
    <mergeCell ref="Y53:AD53"/>
    <mergeCell ref="AE53:AF53"/>
    <mergeCell ref="AW51:BB51"/>
    <mergeCell ref="BC51:BH51"/>
    <mergeCell ref="CF52:CJ52"/>
    <mergeCell ref="AM52:AN52"/>
    <mergeCell ref="AO52:AT52"/>
    <mergeCell ref="AU52:AV52"/>
    <mergeCell ref="AW52:BB52"/>
    <mergeCell ref="BC52:BH52"/>
    <mergeCell ref="BI52:BJ52"/>
    <mergeCell ref="BK52:BP52"/>
    <mergeCell ref="BQ52:BU52"/>
    <mergeCell ref="BV52:BZ52"/>
    <mergeCell ref="CA52:CE52"/>
    <mergeCell ref="CF50:CJ50"/>
    <mergeCell ref="D51:F52"/>
    <mergeCell ref="G51:O51"/>
    <mergeCell ref="Q51:V51"/>
    <mergeCell ref="W51:X51"/>
    <mergeCell ref="Y51:AD51"/>
    <mergeCell ref="AE51:AF51"/>
    <mergeCell ref="AG51:AL51"/>
    <mergeCell ref="AU50:AV50"/>
    <mergeCell ref="AW50:BB50"/>
    <mergeCell ref="BC50:BH50"/>
    <mergeCell ref="BI50:BJ50"/>
    <mergeCell ref="BK50:BP50"/>
    <mergeCell ref="BQ50:BU50"/>
    <mergeCell ref="BI51:BJ51"/>
    <mergeCell ref="BK51:BP51"/>
    <mergeCell ref="BQ51:BU51"/>
    <mergeCell ref="BV51:BZ51"/>
    <mergeCell ref="CA51:CE51"/>
    <mergeCell ref="CF51:CJ51"/>
    <mergeCell ref="AM51:AN51"/>
    <mergeCell ref="AO51:AT51"/>
    <mergeCell ref="AU51:AV51"/>
    <mergeCell ref="AO50:AT50"/>
    <mergeCell ref="CF48:CJ48"/>
    <mergeCell ref="A49:C56"/>
    <mergeCell ref="D49:F50"/>
    <mergeCell ref="G49:O49"/>
    <mergeCell ref="Q49:V49"/>
    <mergeCell ref="W49:X49"/>
    <mergeCell ref="Y49:AD49"/>
    <mergeCell ref="AE49:AF49"/>
    <mergeCell ref="AU48:AV48"/>
    <mergeCell ref="AW48:BB48"/>
    <mergeCell ref="BC48:BH48"/>
    <mergeCell ref="BI48:BJ48"/>
    <mergeCell ref="BK48:BP48"/>
    <mergeCell ref="BQ48:BU48"/>
    <mergeCell ref="A45:C48"/>
    <mergeCell ref="CF49:CJ49"/>
    <mergeCell ref="G50:O50"/>
    <mergeCell ref="Q50:V50"/>
    <mergeCell ref="W50:X50"/>
    <mergeCell ref="Y50:AD50"/>
    <mergeCell ref="AE50:AF50"/>
    <mergeCell ref="AG50:AL50"/>
    <mergeCell ref="BC49:BH49"/>
    <mergeCell ref="BI49:BJ49"/>
    <mergeCell ref="BV50:BZ50"/>
    <mergeCell ref="CA50:CE50"/>
    <mergeCell ref="BK49:BP49"/>
    <mergeCell ref="BQ49:BU49"/>
    <mergeCell ref="BV49:BZ49"/>
    <mergeCell ref="CA49:CE49"/>
    <mergeCell ref="AG49:AL49"/>
    <mergeCell ref="AM49:AN49"/>
    <mergeCell ref="AO49:AT49"/>
    <mergeCell ref="AU49:AV49"/>
    <mergeCell ref="AW49:BB49"/>
    <mergeCell ref="BV47:BZ47"/>
    <mergeCell ref="CA47:CE47"/>
    <mergeCell ref="AG47:AL47"/>
    <mergeCell ref="AM47:AN47"/>
    <mergeCell ref="AO47:AT47"/>
    <mergeCell ref="AU47:AV47"/>
    <mergeCell ref="AW47:BB47"/>
    <mergeCell ref="BV48:BZ48"/>
    <mergeCell ref="CA48:CE48"/>
    <mergeCell ref="BK47:BP47"/>
    <mergeCell ref="BQ47:BU47"/>
    <mergeCell ref="D48:O48"/>
    <mergeCell ref="Q48:V48"/>
    <mergeCell ref="W48:X48"/>
    <mergeCell ref="Y48:AD48"/>
    <mergeCell ref="AE48:AF48"/>
    <mergeCell ref="AG48:AL48"/>
    <mergeCell ref="AM48:AN48"/>
    <mergeCell ref="AO48:AT48"/>
    <mergeCell ref="AM50:AN50"/>
    <mergeCell ref="BQ46:BU46"/>
    <mergeCell ref="Q46:V46"/>
    <mergeCell ref="W46:X46"/>
    <mergeCell ref="Y46:AD46"/>
    <mergeCell ref="AE46:AF46"/>
    <mergeCell ref="AG46:AL46"/>
    <mergeCell ref="AM46:AN46"/>
    <mergeCell ref="G45:O45"/>
    <mergeCell ref="Q45:V45"/>
    <mergeCell ref="BC45:BH45"/>
    <mergeCell ref="BI45:BJ45"/>
    <mergeCell ref="BK45:BP45"/>
    <mergeCell ref="BQ45:BU45"/>
    <mergeCell ref="G46:O46"/>
    <mergeCell ref="CA44:CE44"/>
    <mergeCell ref="BV46:BZ46"/>
    <mergeCell ref="CA46:CE46"/>
    <mergeCell ref="CF46:CJ46"/>
    <mergeCell ref="D47:F47"/>
    <mergeCell ref="G47:O47"/>
    <mergeCell ref="Q47:V47"/>
    <mergeCell ref="W47:X47"/>
    <mergeCell ref="Y47:AD47"/>
    <mergeCell ref="AE47:AF47"/>
    <mergeCell ref="AO46:AT46"/>
    <mergeCell ref="AU46:AV46"/>
    <mergeCell ref="AW46:BB46"/>
    <mergeCell ref="BC46:BH46"/>
    <mergeCell ref="BI46:BJ46"/>
    <mergeCell ref="BK46:BP46"/>
    <mergeCell ref="D45:F46"/>
    <mergeCell ref="W45:X45"/>
    <mergeCell ref="Y45:AD45"/>
    <mergeCell ref="CF47:CJ47"/>
    <mergeCell ref="BC47:BH47"/>
    <mergeCell ref="BI47:BJ47"/>
    <mergeCell ref="CA45:CE45"/>
    <mergeCell ref="CF45:CJ45"/>
    <mergeCell ref="BV45:BZ45"/>
    <mergeCell ref="AW45:BB45"/>
    <mergeCell ref="AE45:AF45"/>
    <mergeCell ref="AG45:AL45"/>
    <mergeCell ref="AM45:AN45"/>
    <mergeCell ref="AO45:AT45"/>
    <mergeCell ref="AU45:AV45"/>
    <mergeCell ref="BC35:BG35"/>
    <mergeCell ref="BH35:BJ35"/>
    <mergeCell ref="BK35:BP35"/>
    <mergeCell ref="BQ35:BU35"/>
    <mergeCell ref="BV35:BZ35"/>
    <mergeCell ref="CA35:CE35"/>
    <mergeCell ref="G34:H35"/>
    <mergeCell ref="V34:X34"/>
    <mergeCell ref="Y34:AC34"/>
    <mergeCell ref="AD34:AF34"/>
    <mergeCell ref="A41:B41"/>
    <mergeCell ref="C41:I41"/>
    <mergeCell ref="A43:O44"/>
    <mergeCell ref="R43:W43"/>
    <mergeCell ref="Z43:AE43"/>
    <mergeCell ref="AH43:AM43"/>
    <mergeCell ref="AP43:AU43"/>
    <mergeCell ref="BD43:BI43"/>
    <mergeCell ref="BK43:CJ43"/>
    <mergeCell ref="BD44:BI44"/>
    <mergeCell ref="BK44:BP44"/>
    <mergeCell ref="BQ44:BU44"/>
    <mergeCell ref="BV44:BZ44"/>
    <mergeCell ref="CF44:CJ44"/>
    <mergeCell ref="R44:W44"/>
    <mergeCell ref="Z44:AE44"/>
    <mergeCell ref="AH44:AM44"/>
    <mergeCell ref="AP44:AU44"/>
    <mergeCell ref="AW44:BB44"/>
    <mergeCell ref="CF34:CJ34"/>
    <mergeCell ref="I35:O35"/>
    <mergeCell ref="Q35:U35"/>
    <mergeCell ref="V35:X35"/>
    <mergeCell ref="Y35:AC35"/>
    <mergeCell ref="AD35:AF35"/>
    <mergeCell ref="AG35:AK35"/>
    <mergeCell ref="AL35:AN35"/>
    <mergeCell ref="AO35:AS35"/>
    <mergeCell ref="AT35:AV35"/>
    <mergeCell ref="BC34:BG34"/>
    <mergeCell ref="BH34:BJ34"/>
    <mergeCell ref="BK34:BP34"/>
    <mergeCell ref="BQ34:BU34"/>
    <mergeCell ref="BV34:BZ34"/>
    <mergeCell ref="CA34:CE34"/>
    <mergeCell ref="AG34:AK34"/>
    <mergeCell ref="AL34:AN34"/>
    <mergeCell ref="AO34:AS34"/>
    <mergeCell ref="AT34:AV34"/>
    <mergeCell ref="AW34:BB34"/>
    <mergeCell ref="I34:O34"/>
    <mergeCell ref="Q34:U34"/>
    <mergeCell ref="CF35:CJ35"/>
    <mergeCell ref="BH33:BJ33"/>
    <mergeCell ref="BK33:BP33"/>
    <mergeCell ref="BQ33:BU33"/>
    <mergeCell ref="BV33:BZ33"/>
    <mergeCell ref="CA33:CE33"/>
    <mergeCell ref="CF33:CJ33"/>
    <mergeCell ref="AL33:AN33"/>
    <mergeCell ref="AO33:AS33"/>
    <mergeCell ref="AT33:AV33"/>
    <mergeCell ref="AW33:BB33"/>
    <mergeCell ref="BC33:BG33"/>
    <mergeCell ref="AW31:BB31"/>
    <mergeCell ref="BC31:BG31"/>
    <mergeCell ref="BH31:BJ31"/>
    <mergeCell ref="BK31:BP31"/>
    <mergeCell ref="BQ32:BU32"/>
    <mergeCell ref="BV32:BZ32"/>
    <mergeCell ref="CA32:CE32"/>
    <mergeCell ref="CF32:CJ32"/>
    <mergeCell ref="AL32:AN32"/>
    <mergeCell ref="AO32:AS32"/>
    <mergeCell ref="AT32:AV32"/>
    <mergeCell ref="BC32:BG32"/>
    <mergeCell ref="BH32:BJ32"/>
    <mergeCell ref="BK32:BP32"/>
    <mergeCell ref="CF30:CJ30"/>
    <mergeCell ref="G31:H32"/>
    <mergeCell ref="I31:O31"/>
    <mergeCell ref="Q31:U31"/>
    <mergeCell ref="V31:X31"/>
    <mergeCell ref="Y31:AC31"/>
    <mergeCell ref="AD31:AF31"/>
    <mergeCell ref="AG31:AK31"/>
    <mergeCell ref="AL31:AN31"/>
    <mergeCell ref="BC30:BG30"/>
    <mergeCell ref="BH30:BJ30"/>
    <mergeCell ref="BK30:BP30"/>
    <mergeCell ref="BQ30:BU30"/>
    <mergeCell ref="BV30:BZ30"/>
    <mergeCell ref="CA30:CE30"/>
    <mergeCell ref="AG30:AK30"/>
    <mergeCell ref="AL30:AN30"/>
    <mergeCell ref="AO30:AS30"/>
    <mergeCell ref="AT30:AV30"/>
    <mergeCell ref="AW30:BB30"/>
    <mergeCell ref="BQ31:BU31"/>
    <mergeCell ref="BV31:BZ31"/>
    <mergeCell ref="CA31:CE31"/>
    <mergeCell ref="CF31:CJ31"/>
    <mergeCell ref="E30:F35"/>
    <mergeCell ref="G30:O30"/>
    <mergeCell ref="Q30:U30"/>
    <mergeCell ref="V30:X30"/>
    <mergeCell ref="Y30:AC30"/>
    <mergeCell ref="AD30:AF30"/>
    <mergeCell ref="AL29:AN29"/>
    <mergeCell ref="AO29:AS29"/>
    <mergeCell ref="AT29:AV29"/>
    <mergeCell ref="G33:O33"/>
    <mergeCell ref="Q33:U33"/>
    <mergeCell ref="V33:X33"/>
    <mergeCell ref="Y33:AC33"/>
    <mergeCell ref="AD33:AF33"/>
    <mergeCell ref="AG33:AK33"/>
    <mergeCell ref="I32:O32"/>
    <mergeCell ref="Q32:U32"/>
    <mergeCell ref="V32:X32"/>
    <mergeCell ref="Y32:AC32"/>
    <mergeCell ref="AD32:AF32"/>
    <mergeCell ref="AG32:AK32"/>
    <mergeCell ref="AO31:AS31"/>
    <mergeCell ref="AT31:AV31"/>
    <mergeCell ref="BQ28:BU28"/>
    <mergeCell ref="BV28:BZ28"/>
    <mergeCell ref="CA28:CE28"/>
    <mergeCell ref="CF28:CJ28"/>
    <mergeCell ref="I29:O29"/>
    <mergeCell ref="Q29:U29"/>
    <mergeCell ref="V29:X29"/>
    <mergeCell ref="Y29:AC29"/>
    <mergeCell ref="AD29:AF29"/>
    <mergeCell ref="AG29:AK29"/>
    <mergeCell ref="AO28:AS28"/>
    <mergeCell ref="AT28:AV28"/>
    <mergeCell ref="AW28:BB28"/>
    <mergeCell ref="BC28:BG28"/>
    <mergeCell ref="BH28:BJ28"/>
    <mergeCell ref="BK28:BP28"/>
    <mergeCell ref="BQ29:BU29"/>
    <mergeCell ref="BV29:BZ29"/>
    <mergeCell ref="CA29:CE29"/>
    <mergeCell ref="CF29:CJ29"/>
    <mergeCell ref="BC29:BG29"/>
    <mergeCell ref="BH29:BJ29"/>
    <mergeCell ref="BK29:BP29"/>
    <mergeCell ref="BK27:BP27"/>
    <mergeCell ref="BQ27:BU27"/>
    <mergeCell ref="BV27:BZ27"/>
    <mergeCell ref="CA27:CE27"/>
    <mergeCell ref="AG27:AK27"/>
    <mergeCell ref="AL27:AN27"/>
    <mergeCell ref="AO27:AS27"/>
    <mergeCell ref="AT27:AV27"/>
    <mergeCell ref="AW27:BB27"/>
    <mergeCell ref="CF26:CJ26"/>
    <mergeCell ref="C27:D35"/>
    <mergeCell ref="E27:O27"/>
    <mergeCell ref="Q27:U27"/>
    <mergeCell ref="V27:X27"/>
    <mergeCell ref="Y27:AC27"/>
    <mergeCell ref="AD27:AF27"/>
    <mergeCell ref="AL26:AN26"/>
    <mergeCell ref="AO26:AS26"/>
    <mergeCell ref="AT26:AV26"/>
    <mergeCell ref="BC26:BG26"/>
    <mergeCell ref="BH26:BJ26"/>
    <mergeCell ref="BK26:BP26"/>
    <mergeCell ref="CF27:CJ27"/>
    <mergeCell ref="E28:H29"/>
    <mergeCell ref="I28:O28"/>
    <mergeCell ref="Q28:U28"/>
    <mergeCell ref="V28:X28"/>
    <mergeCell ref="Y28:AC28"/>
    <mergeCell ref="AD28:AF28"/>
    <mergeCell ref="AG28:AK28"/>
    <mergeCell ref="AL28:AN28"/>
    <mergeCell ref="BC27:BG27"/>
    <mergeCell ref="BH27:BJ27"/>
    <mergeCell ref="CF25:CJ25"/>
    <mergeCell ref="E26:F26"/>
    <mergeCell ref="G26:H26"/>
    <mergeCell ref="I26:O26"/>
    <mergeCell ref="Q26:U26"/>
    <mergeCell ref="V26:X26"/>
    <mergeCell ref="Y26:AC26"/>
    <mergeCell ref="AD26:AF26"/>
    <mergeCell ref="AG26:AK26"/>
    <mergeCell ref="AW25:BB25"/>
    <mergeCell ref="BC25:BG25"/>
    <mergeCell ref="BH25:BJ25"/>
    <mergeCell ref="BK25:BP25"/>
    <mergeCell ref="BQ25:BU25"/>
    <mergeCell ref="BV25:BZ25"/>
    <mergeCell ref="AD25:AF25"/>
    <mergeCell ref="AG25:AK25"/>
    <mergeCell ref="AL25:AN25"/>
    <mergeCell ref="AO25:AS25"/>
    <mergeCell ref="AT25:AV25"/>
    <mergeCell ref="BQ26:BU26"/>
    <mergeCell ref="BV26:BZ26"/>
    <mergeCell ref="G25:H25"/>
    <mergeCell ref="CA26:CE26"/>
    <mergeCell ref="I25:O25"/>
    <mergeCell ref="Q25:U25"/>
    <mergeCell ref="V25:X25"/>
    <mergeCell ref="Y25:AC25"/>
    <mergeCell ref="AO24:AS24"/>
    <mergeCell ref="AT24:AV24"/>
    <mergeCell ref="AW24:BB24"/>
    <mergeCell ref="BV23:BZ23"/>
    <mergeCell ref="CA23:CE23"/>
    <mergeCell ref="V23:X23"/>
    <mergeCell ref="Y23:AC23"/>
    <mergeCell ref="AD23:AF23"/>
    <mergeCell ref="AG23:AK23"/>
    <mergeCell ref="AL23:AN23"/>
    <mergeCell ref="CA25:CE25"/>
    <mergeCell ref="CF23:CJ23"/>
    <mergeCell ref="G24:O24"/>
    <mergeCell ref="Q24:U24"/>
    <mergeCell ref="V24:X24"/>
    <mergeCell ref="Y24:AC24"/>
    <mergeCell ref="AD24:AF24"/>
    <mergeCell ref="AG24:AK24"/>
    <mergeCell ref="AL24:AN24"/>
    <mergeCell ref="AO23:AS23"/>
    <mergeCell ref="AT23:AV23"/>
    <mergeCell ref="BC23:BG23"/>
    <mergeCell ref="BH23:BJ23"/>
    <mergeCell ref="BK23:BP23"/>
    <mergeCell ref="BQ23:BU23"/>
    <mergeCell ref="BK24:BP24"/>
    <mergeCell ref="BQ24:BU24"/>
    <mergeCell ref="BV24:BZ24"/>
    <mergeCell ref="CA24:CE24"/>
    <mergeCell ref="CF24:CJ24"/>
    <mergeCell ref="BC24:BG24"/>
    <mergeCell ref="BH24:BJ24"/>
    <mergeCell ref="G23:H23"/>
    <mergeCell ref="I23:O23"/>
    <mergeCell ref="Q23:U23"/>
    <mergeCell ref="AW22:BB22"/>
    <mergeCell ref="AD22:AF22"/>
    <mergeCell ref="AG22:AK22"/>
    <mergeCell ref="AL22:AN22"/>
    <mergeCell ref="AO22:AS22"/>
    <mergeCell ref="AT22:AV22"/>
    <mergeCell ref="CA21:CE21"/>
    <mergeCell ref="CF21:CJ21"/>
    <mergeCell ref="G22:H22"/>
    <mergeCell ref="I22:O22"/>
    <mergeCell ref="Q22:U22"/>
    <mergeCell ref="V22:X22"/>
    <mergeCell ref="Y22:AC22"/>
    <mergeCell ref="AO21:AS21"/>
    <mergeCell ref="AT21:AV21"/>
    <mergeCell ref="AW21:BB21"/>
    <mergeCell ref="BC21:BG21"/>
    <mergeCell ref="BH21:BJ21"/>
    <mergeCell ref="CA22:CE22"/>
    <mergeCell ref="CF22:CJ22"/>
    <mergeCell ref="BC22:BG22"/>
    <mergeCell ref="BH22:BJ22"/>
    <mergeCell ref="BK22:BP22"/>
    <mergeCell ref="BQ22:BU22"/>
    <mergeCell ref="BV22:BZ22"/>
    <mergeCell ref="AL19:AN19"/>
    <mergeCell ref="AO19:AS19"/>
    <mergeCell ref="AT19:AV19"/>
    <mergeCell ref="AW19:BB19"/>
    <mergeCell ref="CA20:CE20"/>
    <mergeCell ref="CF20:CJ20"/>
    <mergeCell ref="E21:F25"/>
    <mergeCell ref="G21:O21"/>
    <mergeCell ref="Q21:U21"/>
    <mergeCell ref="V21:X21"/>
    <mergeCell ref="Y21:AC21"/>
    <mergeCell ref="AD21:AF21"/>
    <mergeCell ref="AG21:AK21"/>
    <mergeCell ref="AL21:AN21"/>
    <mergeCell ref="AT20:AV20"/>
    <mergeCell ref="BC20:BG20"/>
    <mergeCell ref="BH20:BJ20"/>
    <mergeCell ref="BK20:BP20"/>
    <mergeCell ref="BQ20:BU20"/>
    <mergeCell ref="BV20:BZ20"/>
    <mergeCell ref="BK21:BP21"/>
    <mergeCell ref="BQ21:BU21"/>
    <mergeCell ref="BV21:BZ21"/>
    <mergeCell ref="E20:H20"/>
    <mergeCell ref="I20:O20"/>
    <mergeCell ref="Q20:U20"/>
    <mergeCell ref="V20:X20"/>
    <mergeCell ref="Y20:AC20"/>
    <mergeCell ref="AD20:AF20"/>
    <mergeCell ref="AG20:AK20"/>
    <mergeCell ref="AL20:AN20"/>
    <mergeCell ref="AO20:AS20"/>
    <mergeCell ref="CF18:CJ18"/>
    <mergeCell ref="E19:H19"/>
    <mergeCell ref="I19:O19"/>
    <mergeCell ref="Q19:U19"/>
    <mergeCell ref="V19:X19"/>
    <mergeCell ref="Y19:AC19"/>
    <mergeCell ref="AD19:AF19"/>
    <mergeCell ref="AO18:AS18"/>
    <mergeCell ref="AT18:AV18"/>
    <mergeCell ref="AW18:BB18"/>
    <mergeCell ref="BC18:BG18"/>
    <mergeCell ref="BH18:BJ18"/>
    <mergeCell ref="BK18:BP18"/>
    <mergeCell ref="CF19:CJ19"/>
    <mergeCell ref="BC19:BG19"/>
    <mergeCell ref="BH19:BJ19"/>
    <mergeCell ref="BK19:BP19"/>
    <mergeCell ref="BQ19:BU19"/>
    <mergeCell ref="BV19:BZ19"/>
    <mergeCell ref="CA19:CE19"/>
    <mergeCell ref="AG19:AK19"/>
    <mergeCell ref="Y18:AC18"/>
    <mergeCell ref="AD18:AF18"/>
    <mergeCell ref="BV17:BZ17"/>
    <mergeCell ref="CA17:CE17"/>
    <mergeCell ref="AG17:AK17"/>
    <mergeCell ref="AL17:AN17"/>
    <mergeCell ref="AO17:AS17"/>
    <mergeCell ref="AT17:AV17"/>
    <mergeCell ref="AW17:BB17"/>
    <mergeCell ref="BQ18:BU18"/>
    <mergeCell ref="BV18:BZ18"/>
    <mergeCell ref="CA18:CE18"/>
    <mergeCell ref="AG18:AK18"/>
    <mergeCell ref="AL18:AN18"/>
    <mergeCell ref="BC17:BG17"/>
    <mergeCell ref="BH17:BJ17"/>
    <mergeCell ref="Q15:U15"/>
    <mergeCell ref="BK17:BP17"/>
    <mergeCell ref="BQ17:BU17"/>
    <mergeCell ref="CA16:CE16"/>
    <mergeCell ref="CF16:CJ16"/>
    <mergeCell ref="A17:B35"/>
    <mergeCell ref="C17:O17"/>
    <mergeCell ref="Q17:U17"/>
    <mergeCell ref="V17:X17"/>
    <mergeCell ref="Y17:AC17"/>
    <mergeCell ref="AD17:AF17"/>
    <mergeCell ref="AO16:AS16"/>
    <mergeCell ref="AT16:AV16"/>
    <mergeCell ref="AW16:BB16"/>
    <mergeCell ref="BC16:BG16"/>
    <mergeCell ref="BH16:BJ16"/>
    <mergeCell ref="BK16:BP16"/>
    <mergeCell ref="D15:D16"/>
    <mergeCell ref="E15:K16"/>
    <mergeCell ref="V15:X15"/>
    <mergeCell ref="Y15:AC15"/>
    <mergeCell ref="CF17:CJ17"/>
    <mergeCell ref="C18:D26"/>
    <mergeCell ref="E18:O18"/>
    <mergeCell ref="C9:C16"/>
    <mergeCell ref="Q18:U18"/>
    <mergeCell ref="V18:X18"/>
    <mergeCell ref="BC14:BG14"/>
    <mergeCell ref="CA15:CE15"/>
    <mergeCell ref="CF15:CJ15"/>
    <mergeCell ref="L16:O16"/>
    <mergeCell ref="Q16:U16"/>
    <mergeCell ref="V16:X16"/>
    <mergeCell ref="Y16:AC16"/>
    <mergeCell ref="AD16:AF16"/>
    <mergeCell ref="AG16:AK16"/>
    <mergeCell ref="AL16:AN16"/>
    <mergeCell ref="AW15:BB15"/>
    <mergeCell ref="BC15:BG15"/>
    <mergeCell ref="BH15:BJ15"/>
    <mergeCell ref="BK15:BP15"/>
    <mergeCell ref="BQ15:BU15"/>
    <mergeCell ref="BV15:BZ15"/>
    <mergeCell ref="AD15:AF15"/>
    <mergeCell ref="AG15:AK15"/>
    <mergeCell ref="AL15:AN15"/>
    <mergeCell ref="AO15:AS15"/>
    <mergeCell ref="AT15:AV15"/>
    <mergeCell ref="L15:O15"/>
    <mergeCell ref="BQ16:BU16"/>
    <mergeCell ref="BV16:BZ16"/>
    <mergeCell ref="CF13:CJ13"/>
    <mergeCell ref="L14:O14"/>
    <mergeCell ref="Q14:U14"/>
    <mergeCell ref="V14:X14"/>
    <mergeCell ref="Y14:AC14"/>
    <mergeCell ref="AD14:AF14"/>
    <mergeCell ref="AG14:AK14"/>
    <mergeCell ref="AO13:AS13"/>
    <mergeCell ref="AT13:AV13"/>
    <mergeCell ref="AW13:BB13"/>
    <mergeCell ref="BC13:BG13"/>
    <mergeCell ref="BH13:BJ13"/>
    <mergeCell ref="BK13:BP13"/>
    <mergeCell ref="BH14:BJ14"/>
    <mergeCell ref="BK14:BP14"/>
    <mergeCell ref="BQ14:BU14"/>
    <mergeCell ref="BV14:BZ14"/>
    <mergeCell ref="CA14:CE14"/>
    <mergeCell ref="CF14:CJ14"/>
    <mergeCell ref="AL14:AN14"/>
    <mergeCell ref="AO14:AS14"/>
    <mergeCell ref="BQ13:BU13"/>
    <mergeCell ref="BV13:BZ13"/>
    <mergeCell ref="CA13:CE13"/>
    <mergeCell ref="AT14:AV14"/>
    <mergeCell ref="AW14:BB14"/>
    <mergeCell ref="AG13:AK13"/>
    <mergeCell ref="AL13:AN13"/>
    <mergeCell ref="BC12:BG12"/>
    <mergeCell ref="BH12:BJ12"/>
    <mergeCell ref="BK12:BP12"/>
    <mergeCell ref="BQ12:BU12"/>
    <mergeCell ref="BV12:BZ12"/>
    <mergeCell ref="BK11:BP11"/>
    <mergeCell ref="BQ11:BU11"/>
    <mergeCell ref="BV11:BZ11"/>
    <mergeCell ref="CA11:CE11"/>
    <mergeCell ref="CF11:CJ11"/>
    <mergeCell ref="L12:O12"/>
    <mergeCell ref="Q12:U12"/>
    <mergeCell ref="V12:X12"/>
    <mergeCell ref="Y12:AC12"/>
    <mergeCell ref="AD12:AF12"/>
    <mergeCell ref="AO11:AS11"/>
    <mergeCell ref="AT11:AV11"/>
    <mergeCell ref="AW11:BB11"/>
    <mergeCell ref="BC11:BG11"/>
    <mergeCell ref="BH11:BJ11"/>
    <mergeCell ref="CF12:CJ12"/>
    <mergeCell ref="CA12:CE12"/>
    <mergeCell ref="AG12:AK12"/>
    <mergeCell ref="AL12:AN12"/>
    <mergeCell ref="AO12:AS12"/>
    <mergeCell ref="AT12:AV12"/>
    <mergeCell ref="AW12:BB12"/>
    <mergeCell ref="CF10:CJ10"/>
    <mergeCell ref="BC10:BG10"/>
    <mergeCell ref="BH10:BJ10"/>
    <mergeCell ref="BK10:BP10"/>
    <mergeCell ref="BQ10:BU10"/>
    <mergeCell ref="BV10:BZ10"/>
    <mergeCell ref="CA10:CE10"/>
    <mergeCell ref="AG10:AK10"/>
    <mergeCell ref="AL10:AN10"/>
    <mergeCell ref="AO10:AS10"/>
    <mergeCell ref="AT10:AV10"/>
    <mergeCell ref="AW10:BB10"/>
    <mergeCell ref="Q10:U10"/>
    <mergeCell ref="V10:X10"/>
    <mergeCell ref="Y10:AC10"/>
    <mergeCell ref="AD10:AF10"/>
    <mergeCell ref="AO9:AS9"/>
    <mergeCell ref="AT9:AV9"/>
    <mergeCell ref="AW9:BB9"/>
    <mergeCell ref="BC9:BG9"/>
    <mergeCell ref="BH9:BJ9"/>
    <mergeCell ref="BV6:BZ6"/>
    <mergeCell ref="CA6:CE6"/>
    <mergeCell ref="BK7:BP7"/>
    <mergeCell ref="BQ7:BU7"/>
    <mergeCell ref="BV7:BZ7"/>
    <mergeCell ref="CA7:CE7"/>
    <mergeCell ref="D9:K10"/>
    <mergeCell ref="L9:O9"/>
    <mergeCell ref="Q9:U9"/>
    <mergeCell ref="V9:X9"/>
    <mergeCell ref="Y9:AC9"/>
    <mergeCell ref="AD9:AF9"/>
    <mergeCell ref="AG9:AK9"/>
    <mergeCell ref="AL9:AN9"/>
    <mergeCell ref="CA8:CE8"/>
    <mergeCell ref="AG8:AK8"/>
    <mergeCell ref="AL8:AN8"/>
    <mergeCell ref="AO8:AS8"/>
    <mergeCell ref="AT8:AV8"/>
    <mergeCell ref="AW8:BB8"/>
    <mergeCell ref="BK9:BP9"/>
    <mergeCell ref="BQ9:BU9"/>
    <mergeCell ref="BV9:BZ9"/>
    <mergeCell ref="CA9:CE9"/>
    <mergeCell ref="BH7:BJ7"/>
    <mergeCell ref="CF8:CJ8"/>
    <mergeCell ref="BC8:BG8"/>
    <mergeCell ref="BH8:BJ8"/>
    <mergeCell ref="BK8:BP8"/>
    <mergeCell ref="BQ8:BU8"/>
    <mergeCell ref="BV8:BZ8"/>
    <mergeCell ref="D13:K14"/>
    <mergeCell ref="L13:O13"/>
    <mergeCell ref="Q13:U13"/>
    <mergeCell ref="V13:X13"/>
    <mergeCell ref="Y13:AC13"/>
    <mergeCell ref="AD13:AF13"/>
    <mergeCell ref="D11:D12"/>
    <mergeCell ref="E11:K12"/>
    <mergeCell ref="L11:O11"/>
    <mergeCell ref="Q11:U11"/>
    <mergeCell ref="V11:X11"/>
    <mergeCell ref="Y11:AC11"/>
    <mergeCell ref="AD11:AF11"/>
    <mergeCell ref="AG11:AK11"/>
    <mergeCell ref="AL11:AN11"/>
    <mergeCell ref="CF9:CJ9"/>
    <mergeCell ref="L10:O10"/>
    <mergeCell ref="L8:O8"/>
    <mergeCell ref="Q8:U8"/>
    <mergeCell ref="V8:X8"/>
    <mergeCell ref="Y8:AC8"/>
    <mergeCell ref="AD8:AF8"/>
    <mergeCell ref="AO7:AS7"/>
    <mergeCell ref="AT7:AV7"/>
    <mergeCell ref="AW7:BB7"/>
    <mergeCell ref="BC7:BG7"/>
    <mergeCell ref="A3:B3"/>
    <mergeCell ref="C3:I3"/>
    <mergeCell ref="A5:O6"/>
    <mergeCell ref="P5:P6"/>
    <mergeCell ref="Q5:X6"/>
    <mergeCell ref="Y5:AF6"/>
    <mergeCell ref="CF6:CJ6"/>
    <mergeCell ref="A7:B16"/>
    <mergeCell ref="C7:K8"/>
    <mergeCell ref="L7:O7"/>
    <mergeCell ref="Q7:U7"/>
    <mergeCell ref="V7:X7"/>
    <mergeCell ref="Y7:AC7"/>
    <mergeCell ref="AD7:AF7"/>
    <mergeCell ref="AG7:AK7"/>
    <mergeCell ref="AL7:AN7"/>
    <mergeCell ref="AG5:AN6"/>
    <mergeCell ref="AO5:AV6"/>
    <mergeCell ref="BC5:BJ6"/>
    <mergeCell ref="BK5:CJ5"/>
    <mergeCell ref="AW6:BB6"/>
    <mergeCell ref="BK6:BP6"/>
    <mergeCell ref="BQ6:BU6"/>
    <mergeCell ref="CF7:CJ7"/>
  </mergeCells>
  <phoneticPr fontId="1"/>
  <printOptions horizontalCentered="1"/>
  <pageMargins left="0.51181102362204722" right="0.51181102362204722" top="0.59055118110236227" bottom="0.59055118110236227" header="0.51181102362204722" footer="0.31496062992125984"/>
  <pageSetup paperSize="9" scale="68" firstPageNumber="10" fitToHeight="2" pageOrder="overThenDown" orientation="landscape" useFirstPageNumber="1" r:id="rId1"/>
  <headerFooter alignWithMargins="0">
    <oddFooter>&amp;C&amp;P</oddFooter>
  </headerFooter>
  <rowBreaks count="1" manualBreakCount="1">
    <brk id="36" max="9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99"/>
  <sheetViews>
    <sheetView tabSelected="1" view="pageBreakPreview" topLeftCell="A49" zoomScale="70" zoomScaleNormal="75" zoomScaleSheetLayoutView="70" workbookViewId="0">
      <selection activeCell="AI50" sqref="AI50:AN50"/>
    </sheetView>
  </sheetViews>
  <sheetFormatPr defaultRowHeight="14.25" outlineLevelRow="1" x14ac:dyDescent="0.15"/>
  <cols>
    <col min="1" max="1" width="0.625" style="2" customWidth="1"/>
    <col min="2" max="5" width="3.375" style="2" customWidth="1"/>
    <col min="6" max="6" width="5.375" style="2" customWidth="1"/>
    <col min="7" max="8" width="1.875" style="2" customWidth="1"/>
    <col min="9" max="9" width="16" style="2" customWidth="1"/>
    <col min="10" max="10" width="2.375" style="2" customWidth="1"/>
    <col min="11" max="11" width="0.625" style="2" customWidth="1"/>
    <col min="12" max="12" width="1.625" style="2" customWidth="1"/>
    <col min="13" max="13" width="2.5" style="2" customWidth="1"/>
    <col min="14" max="14" width="7.75" style="2" customWidth="1"/>
    <col min="15" max="16" width="0.25" style="2" customWidth="1"/>
    <col min="17" max="17" width="7.75" style="2" customWidth="1"/>
    <col min="18" max="19" width="0.25" style="2" customWidth="1"/>
    <col min="20" max="20" width="7.75" style="2" customWidth="1"/>
    <col min="21" max="22" width="1.625" style="2" customWidth="1"/>
    <col min="23" max="23" width="2.5" style="2" customWidth="1"/>
    <col min="24" max="24" width="7.75" style="2" customWidth="1"/>
    <col min="25" max="26" width="0.25" style="2" customWidth="1"/>
    <col min="27" max="27" width="7.75" style="2" customWidth="1"/>
    <col min="28" max="29" width="0.25" style="2" customWidth="1"/>
    <col min="30" max="30" width="7.75" style="2" customWidth="1"/>
    <col min="31" max="32" width="1.625" style="2" customWidth="1"/>
    <col min="33" max="33" width="2.5" style="2" customWidth="1"/>
    <col min="34" max="34" width="7.75" style="2" customWidth="1"/>
    <col min="35" max="36" width="0.25" style="2" customWidth="1"/>
    <col min="37" max="37" width="7.75" style="2" customWidth="1"/>
    <col min="38" max="39" width="0.25" style="2" customWidth="1"/>
    <col min="40" max="40" width="7.75" style="2" customWidth="1"/>
    <col min="41" max="41" width="1.625" style="2" customWidth="1"/>
    <col min="42" max="42" width="9" style="2"/>
    <col min="43" max="43" width="1.625" style="2" customWidth="1"/>
    <col min="44" max="16384" width="9" style="2"/>
  </cols>
  <sheetData>
    <row r="1" spans="1:42" ht="69" customHeight="1" x14ac:dyDescent="0.4">
      <c r="A1" s="593" t="s">
        <v>422</v>
      </c>
      <c r="B1" s="593"/>
      <c r="C1" s="593"/>
      <c r="D1" s="594"/>
      <c r="E1" s="594"/>
      <c r="F1" s="594"/>
      <c r="G1" s="594"/>
      <c r="H1" s="594"/>
      <c r="I1" s="594"/>
      <c r="J1" s="594"/>
      <c r="K1" s="594"/>
      <c r="L1" s="594"/>
      <c r="M1" s="594"/>
      <c r="N1" s="594"/>
      <c r="O1" s="594"/>
      <c r="P1" s="594"/>
      <c r="Q1" s="594"/>
      <c r="R1" s="594"/>
      <c r="S1" s="594"/>
      <c r="T1" s="594"/>
      <c r="U1" s="594"/>
      <c r="V1" s="594"/>
      <c r="W1" s="594"/>
      <c r="X1" s="594"/>
      <c r="Y1" s="594"/>
      <c r="Z1" s="594"/>
      <c r="AA1" s="594"/>
      <c r="AB1" s="593"/>
      <c r="AC1" s="593"/>
      <c r="AD1" s="593"/>
      <c r="AE1" s="593"/>
      <c r="AF1" s="593"/>
      <c r="AG1" s="593"/>
      <c r="AH1" s="593"/>
      <c r="AI1" s="593"/>
      <c r="AJ1" s="593"/>
      <c r="AK1" s="593"/>
      <c r="AL1" s="593"/>
      <c r="AM1" s="593"/>
      <c r="AN1" s="593"/>
      <c r="AO1" s="593"/>
      <c r="AP1" s="1"/>
    </row>
    <row r="2" spans="1:42" ht="36.75" customHeight="1" x14ac:dyDescent="0.25">
      <c r="B2" s="3" t="s">
        <v>329</v>
      </c>
      <c r="D2" s="64"/>
      <c r="E2" s="64"/>
      <c r="F2" s="64"/>
      <c r="G2" s="64"/>
      <c r="H2" s="64"/>
      <c r="I2" s="64"/>
      <c r="J2" s="64"/>
      <c r="K2" s="64"/>
      <c r="L2" s="64"/>
      <c r="M2" s="64"/>
      <c r="N2" s="64"/>
      <c r="O2" s="64"/>
      <c r="P2" s="64"/>
      <c r="Q2" s="64"/>
      <c r="R2" s="64"/>
      <c r="S2" s="64"/>
      <c r="T2" s="64"/>
      <c r="U2" s="64"/>
      <c r="V2" s="64"/>
      <c r="W2" s="64"/>
      <c r="X2" s="64"/>
      <c r="Y2" s="64"/>
      <c r="Z2" s="64"/>
      <c r="AA2" s="64"/>
    </row>
    <row r="3" spans="1:42" ht="33.75" customHeight="1" x14ac:dyDescent="0.15">
      <c r="A3" s="583"/>
      <c r="B3" s="584"/>
      <c r="C3" s="584"/>
      <c r="D3" s="595"/>
      <c r="E3" s="595"/>
      <c r="F3" s="595"/>
      <c r="G3" s="595"/>
      <c r="H3" s="585" t="s">
        <v>163</v>
      </c>
      <c r="I3" s="585"/>
      <c r="J3" s="585"/>
      <c r="K3" s="115"/>
      <c r="L3" s="330"/>
      <c r="M3" s="586" t="s">
        <v>432</v>
      </c>
      <c r="N3" s="587"/>
      <c r="O3" s="587"/>
      <c r="P3" s="587"/>
      <c r="Q3" s="587"/>
      <c r="R3" s="587"/>
      <c r="S3" s="587"/>
      <c r="T3" s="587"/>
      <c r="U3" s="115"/>
      <c r="V3" s="330"/>
      <c r="W3" s="586" t="s">
        <v>423</v>
      </c>
      <c r="X3" s="587"/>
      <c r="Y3" s="587"/>
      <c r="Z3" s="587"/>
      <c r="AA3" s="587"/>
      <c r="AB3" s="587"/>
      <c r="AC3" s="587"/>
      <c r="AD3" s="587"/>
      <c r="AE3" s="115"/>
      <c r="AF3" s="120"/>
      <c r="AG3" s="586" t="s">
        <v>164</v>
      </c>
      <c r="AH3" s="587"/>
      <c r="AI3" s="587"/>
      <c r="AJ3" s="587"/>
      <c r="AK3" s="587"/>
      <c r="AL3" s="587"/>
      <c r="AM3" s="587"/>
      <c r="AN3" s="587"/>
      <c r="AO3" s="115"/>
    </row>
    <row r="4" spans="1:42" ht="33.75" customHeight="1" x14ac:dyDescent="0.15">
      <c r="A4" s="4"/>
      <c r="B4" s="589" t="s">
        <v>165</v>
      </c>
      <c r="C4" s="589"/>
      <c r="D4" s="589"/>
      <c r="E4" s="589"/>
      <c r="F4" s="589"/>
      <c r="G4" s="589"/>
      <c r="H4" s="596"/>
      <c r="I4" s="596"/>
      <c r="J4" s="596"/>
      <c r="K4" s="597"/>
      <c r="L4" s="5"/>
      <c r="M4" s="588"/>
      <c r="N4" s="588"/>
      <c r="O4" s="588"/>
      <c r="P4" s="588"/>
      <c r="Q4" s="588"/>
      <c r="R4" s="588"/>
      <c r="S4" s="588"/>
      <c r="T4" s="588"/>
      <c r="U4" s="6"/>
      <c r="V4" s="5"/>
      <c r="W4" s="588"/>
      <c r="X4" s="588"/>
      <c r="Y4" s="588"/>
      <c r="Z4" s="588"/>
      <c r="AA4" s="588"/>
      <c r="AB4" s="588"/>
      <c r="AC4" s="588"/>
      <c r="AD4" s="588"/>
      <c r="AE4" s="6"/>
      <c r="AF4" s="5"/>
      <c r="AG4" s="588"/>
      <c r="AH4" s="588"/>
      <c r="AI4" s="588"/>
      <c r="AJ4" s="588"/>
      <c r="AK4" s="588"/>
      <c r="AL4" s="588"/>
      <c r="AM4" s="588"/>
      <c r="AN4" s="588"/>
      <c r="AO4" s="6"/>
    </row>
    <row r="5" spans="1:42" ht="15" customHeight="1" x14ac:dyDescent="0.15">
      <c r="A5" s="7"/>
      <c r="B5" s="548" t="s">
        <v>78</v>
      </c>
      <c r="C5" s="548"/>
      <c r="D5" s="548"/>
      <c r="E5" s="548"/>
      <c r="F5" s="548"/>
      <c r="G5" s="548"/>
      <c r="H5" s="106"/>
      <c r="I5" s="109"/>
      <c r="J5" s="109"/>
      <c r="K5" s="8"/>
      <c r="L5" s="329"/>
      <c r="M5" s="326"/>
      <c r="N5" s="325"/>
      <c r="O5" s="332" t="s">
        <v>166</v>
      </c>
      <c r="P5" s="326"/>
      <c r="Q5" s="325"/>
      <c r="R5" s="332" t="s">
        <v>167</v>
      </c>
      <c r="S5" s="326"/>
      <c r="T5" s="325"/>
      <c r="U5" s="45" t="s">
        <v>159</v>
      </c>
      <c r="V5" s="329"/>
      <c r="W5" s="326"/>
      <c r="X5" s="325"/>
      <c r="Y5" s="332" t="s">
        <v>166</v>
      </c>
      <c r="Z5" s="326"/>
      <c r="AA5" s="325"/>
      <c r="AB5" s="332" t="s">
        <v>167</v>
      </c>
      <c r="AC5" s="326"/>
      <c r="AD5" s="325"/>
      <c r="AE5" s="45" t="s">
        <v>159</v>
      </c>
      <c r="AF5" s="120"/>
      <c r="AG5" s="108"/>
      <c r="AH5" s="103"/>
      <c r="AI5" s="102" t="s">
        <v>166</v>
      </c>
      <c r="AJ5" s="108"/>
      <c r="AK5" s="103"/>
      <c r="AL5" s="102" t="s">
        <v>167</v>
      </c>
      <c r="AM5" s="108"/>
      <c r="AN5" s="103"/>
      <c r="AO5" s="9" t="s">
        <v>159</v>
      </c>
    </row>
    <row r="6" spans="1:42" ht="30" customHeight="1" x14ac:dyDescent="0.15">
      <c r="A6" s="10"/>
      <c r="B6" s="109"/>
      <c r="C6" s="567" t="s">
        <v>168</v>
      </c>
      <c r="D6" s="400"/>
      <c r="E6" s="400"/>
      <c r="F6" s="400"/>
      <c r="G6" s="400"/>
      <c r="H6" s="400"/>
      <c r="I6" s="400"/>
      <c r="J6" s="105"/>
      <c r="K6" s="105"/>
      <c r="L6" s="11"/>
      <c r="M6" s="105"/>
      <c r="N6" s="573">
        <f>SUM(N7:T8)</f>
        <v>4664141967</v>
      </c>
      <c r="O6" s="573"/>
      <c r="P6" s="573"/>
      <c r="Q6" s="573" t="s">
        <v>169</v>
      </c>
      <c r="R6" s="573"/>
      <c r="S6" s="573"/>
      <c r="T6" s="573" t="s">
        <v>170</v>
      </c>
      <c r="U6" s="12"/>
      <c r="V6" s="11"/>
      <c r="W6" s="105"/>
      <c r="X6" s="573">
        <v>4481415093</v>
      </c>
      <c r="Y6" s="573"/>
      <c r="Z6" s="573"/>
      <c r="AA6" s="573" t="s">
        <v>173</v>
      </c>
      <c r="AB6" s="573"/>
      <c r="AC6" s="573"/>
      <c r="AD6" s="573" t="s">
        <v>174</v>
      </c>
      <c r="AE6" s="12"/>
      <c r="AF6" s="11"/>
      <c r="AG6" s="105" t="str">
        <f>IF(AH6&lt;0,"△","")</f>
        <v/>
      </c>
      <c r="AH6" s="573">
        <f>N6-X6</f>
        <v>182726874</v>
      </c>
      <c r="AI6" s="573"/>
      <c r="AJ6" s="573"/>
      <c r="AK6" s="573" t="s">
        <v>171</v>
      </c>
      <c r="AL6" s="573"/>
      <c r="AM6" s="573"/>
      <c r="AN6" s="573" t="s">
        <v>172</v>
      </c>
      <c r="AO6" s="12"/>
    </row>
    <row r="7" spans="1:42" ht="30" customHeight="1" x14ac:dyDescent="0.15">
      <c r="A7" s="10"/>
      <c r="B7" s="109"/>
      <c r="C7" s="109"/>
      <c r="D7" s="108"/>
      <c r="E7" s="586" t="s">
        <v>139</v>
      </c>
      <c r="F7" s="587"/>
      <c r="G7" s="587"/>
      <c r="H7" s="587"/>
      <c r="I7" s="587"/>
      <c r="J7" s="587"/>
      <c r="K7" s="13"/>
      <c r="L7" s="14"/>
      <c r="M7" s="13"/>
      <c r="N7" s="576">
        <v>30157340</v>
      </c>
      <c r="O7" s="576"/>
      <c r="P7" s="576"/>
      <c r="Q7" s="576"/>
      <c r="R7" s="576"/>
      <c r="S7" s="576"/>
      <c r="T7" s="576"/>
      <c r="U7" s="15"/>
      <c r="V7" s="14"/>
      <c r="W7" s="13"/>
      <c r="X7" s="576">
        <v>33269769</v>
      </c>
      <c r="Y7" s="576"/>
      <c r="Z7" s="576"/>
      <c r="AA7" s="576"/>
      <c r="AB7" s="576"/>
      <c r="AC7" s="576"/>
      <c r="AD7" s="576"/>
      <c r="AE7" s="15"/>
      <c r="AF7" s="14"/>
      <c r="AG7" s="13" t="str">
        <f t="shared" ref="AG7:AG29" si="0">IF(AH7&lt;0,"△","")</f>
        <v>△</v>
      </c>
      <c r="AH7" s="576">
        <f t="shared" ref="AH7:AH44" si="1">N7-X7</f>
        <v>-3112429</v>
      </c>
      <c r="AI7" s="576"/>
      <c r="AJ7" s="576"/>
      <c r="AK7" s="576" t="s">
        <v>173</v>
      </c>
      <c r="AL7" s="576"/>
      <c r="AM7" s="576"/>
      <c r="AN7" s="576" t="s">
        <v>174</v>
      </c>
      <c r="AO7" s="15"/>
    </row>
    <row r="8" spans="1:42" ht="30" customHeight="1" x14ac:dyDescent="0.15">
      <c r="A8" s="10"/>
      <c r="B8" s="109"/>
      <c r="C8" s="109"/>
      <c r="D8" s="109"/>
      <c r="E8" s="545" t="s">
        <v>140</v>
      </c>
      <c r="F8" s="591"/>
      <c r="G8" s="591"/>
      <c r="H8" s="591"/>
      <c r="I8" s="591"/>
      <c r="J8" s="591"/>
      <c r="K8" s="16"/>
      <c r="L8" s="17"/>
      <c r="M8" s="16"/>
      <c r="N8" s="547">
        <v>4633984627</v>
      </c>
      <c r="O8" s="547"/>
      <c r="P8" s="547"/>
      <c r="Q8" s="547"/>
      <c r="R8" s="547"/>
      <c r="S8" s="547"/>
      <c r="T8" s="547"/>
      <c r="U8" s="18"/>
      <c r="V8" s="17"/>
      <c r="W8" s="16"/>
      <c r="X8" s="547">
        <v>4448145324</v>
      </c>
      <c r="Y8" s="547"/>
      <c r="Z8" s="547"/>
      <c r="AA8" s="547"/>
      <c r="AB8" s="547"/>
      <c r="AC8" s="547"/>
      <c r="AD8" s="547"/>
      <c r="AE8" s="18"/>
      <c r="AF8" s="17"/>
      <c r="AG8" s="16" t="str">
        <f t="shared" si="0"/>
        <v/>
      </c>
      <c r="AH8" s="547">
        <f t="shared" si="1"/>
        <v>185839303</v>
      </c>
      <c r="AI8" s="547"/>
      <c r="AJ8" s="547"/>
      <c r="AK8" s="547" t="s">
        <v>173</v>
      </c>
      <c r="AL8" s="547"/>
      <c r="AM8" s="547"/>
      <c r="AN8" s="547" t="s">
        <v>174</v>
      </c>
      <c r="AO8" s="18"/>
    </row>
    <row r="9" spans="1:42" ht="30" customHeight="1" x14ac:dyDescent="0.15">
      <c r="A9" s="10"/>
      <c r="B9" s="109"/>
      <c r="C9" s="567" t="s">
        <v>175</v>
      </c>
      <c r="D9" s="400"/>
      <c r="E9" s="400"/>
      <c r="F9" s="400"/>
      <c r="G9" s="400"/>
      <c r="H9" s="400"/>
      <c r="I9" s="400"/>
      <c r="J9" s="105"/>
      <c r="K9" s="110"/>
      <c r="L9" s="5"/>
      <c r="M9" s="110"/>
      <c r="N9" s="578">
        <f>SUM(N10:T13)</f>
        <v>16241473</v>
      </c>
      <c r="O9" s="578"/>
      <c r="P9" s="578"/>
      <c r="Q9" s="578" t="s">
        <v>176</v>
      </c>
      <c r="R9" s="578"/>
      <c r="S9" s="578"/>
      <c r="T9" s="578" t="s">
        <v>177</v>
      </c>
      <c r="U9" s="12"/>
      <c r="V9" s="5"/>
      <c r="W9" s="110"/>
      <c r="X9" s="578">
        <v>9416149</v>
      </c>
      <c r="Y9" s="578"/>
      <c r="Z9" s="578"/>
      <c r="AA9" s="578" t="s">
        <v>379</v>
      </c>
      <c r="AB9" s="578"/>
      <c r="AC9" s="578"/>
      <c r="AD9" s="578" t="s">
        <v>380</v>
      </c>
      <c r="AE9" s="12"/>
      <c r="AF9" s="5"/>
      <c r="AG9" s="110" t="str">
        <f t="shared" si="0"/>
        <v/>
      </c>
      <c r="AH9" s="578">
        <f>N9-X9</f>
        <v>6825324</v>
      </c>
      <c r="AI9" s="578"/>
      <c r="AJ9" s="578"/>
      <c r="AK9" s="578" t="s">
        <v>173</v>
      </c>
      <c r="AL9" s="578"/>
      <c r="AM9" s="578"/>
      <c r="AN9" s="578" t="s">
        <v>174</v>
      </c>
      <c r="AO9" s="12"/>
    </row>
    <row r="10" spans="1:42" ht="30" hidden="1" customHeight="1" outlineLevel="1" x14ac:dyDescent="0.15">
      <c r="A10" s="10"/>
      <c r="B10" s="109"/>
      <c r="C10" s="107"/>
      <c r="D10" s="118"/>
      <c r="E10" s="579" t="s">
        <v>135</v>
      </c>
      <c r="F10" s="579"/>
      <c r="G10" s="579"/>
      <c r="H10" s="579"/>
      <c r="I10" s="579"/>
      <c r="J10" s="579"/>
      <c r="K10" s="20"/>
      <c r="L10" s="21"/>
      <c r="M10" s="20"/>
      <c r="N10" s="546">
        <v>0</v>
      </c>
      <c r="O10" s="546"/>
      <c r="P10" s="546"/>
      <c r="Q10" s="546"/>
      <c r="R10" s="546"/>
      <c r="S10" s="546"/>
      <c r="T10" s="546"/>
      <c r="U10" s="22"/>
      <c r="V10" s="21"/>
      <c r="W10" s="20"/>
      <c r="X10" s="546">
        <v>0</v>
      </c>
      <c r="Y10" s="546"/>
      <c r="Z10" s="546"/>
      <c r="AA10" s="546"/>
      <c r="AB10" s="546"/>
      <c r="AC10" s="546"/>
      <c r="AD10" s="546"/>
      <c r="AE10" s="22"/>
      <c r="AF10" s="21"/>
      <c r="AG10" s="20" t="str">
        <f t="shared" si="0"/>
        <v/>
      </c>
      <c r="AH10" s="546">
        <f t="shared" si="1"/>
        <v>0</v>
      </c>
      <c r="AI10" s="546"/>
      <c r="AJ10" s="546"/>
      <c r="AK10" s="546" t="s">
        <v>173</v>
      </c>
      <c r="AL10" s="546"/>
      <c r="AM10" s="546"/>
      <c r="AN10" s="546" t="s">
        <v>174</v>
      </c>
      <c r="AO10" s="22"/>
    </row>
    <row r="11" spans="1:42" ht="30" customHeight="1" collapsed="1" x14ac:dyDescent="0.15">
      <c r="A11" s="10"/>
      <c r="B11" s="109"/>
      <c r="C11" s="107"/>
      <c r="D11" s="118"/>
      <c r="E11" s="545" t="s">
        <v>142</v>
      </c>
      <c r="F11" s="545"/>
      <c r="G11" s="545"/>
      <c r="H11" s="545"/>
      <c r="I11" s="545"/>
      <c r="J11" s="545"/>
      <c r="K11" s="16"/>
      <c r="L11" s="17"/>
      <c r="M11" s="16"/>
      <c r="N11" s="547">
        <v>5515012</v>
      </c>
      <c r="O11" s="547"/>
      <c r="P11" s="547"/>
      <c r="Q11" s="547"/>
      <c r="R11" s="547"/>
      <c r="S11" s="547"/>
      <c r="T11" s="547"/>
      <c r="U11" s="18"/>
      <c r="V11" s="17"/>
      <c r="W11" s="16"/>
      <c r="X11" s="547">
        <v>3040091</v>
      </c>
      <c r="Y11" s="547"/>
      <c r="Z11" s="547"/>
      <c r="AA11" s="547"/>
      <c r="AB11" s="547"/>
      <c r="AC11" s="547"/>
      <c r="AD11" s="547"/>
      <c r="AE11" s="18"/>
      <c r="AF11" s="17"/>
      <c r="AG11" s="16" t="str">
        <f t="shared" si="0"/>
        <v/>
      </c>
      <c r="AH11" s="547">
        <f>N11-X11</f>
        <v>2474921</v>
      </c>
      <c r="AI11" s="547"/>
      <c r="AJ11" s="547"/>
      <c r="AK11" s="547" t="s">
        <v>173</v>
      </c>
      <c r="AL11" s="547"/>
      <c r="AM11" s="547"/>
      <c r="AN11" s="547" t="s">
        <v>174</v>
      </c>
      <c r="AO11" s="18"/>
    </row>
    <row r="12" spans="1:42" ht="30" customHeight="1" x14ac:dyDescent="0.15">
      <c r="A12" s="10"/>
      <c r="B12" s="109"/>
      <c r="C12" s="107"/>
      <c r="D12" s="118"/>
      <c r="E12" s="545" t="s">
        <v>136</v>
      </c>
      <c r="F12" s="545"/>
      <c r="G12" s="545"/>
      <c r="H12" s="545"/>
      <c r="I12" s="545"/>
      <c r="J12" s="545"/>
      <c r="K12" s="20"/>
      <c r="L12" s="21"/>
      <c r="M12" s="20"/>
      <c r="N12" s="546">
        <v>244231</v>
      </c>
      <c r="O12" s="546"/>
      <c r="P12" s="546"/>
      <c r="Q12" s="546"/>
      <c r="R12" s="546"/>
      <c r="S12" s="546"/>
      <c r="T12" s="546"/>
      <c r="U12" s="22"/>
      <c r="V12" s="21"/>
      <c r="W12" s="20"/>
      <c r="X12" s="546">
        <v>1535813</v>
      </c>
      <c r="Y12" s="546"/>
      <c r="Z12" s="546"/>
      <c r="AA12" s="546"/>
      <c r="AB12" s="546"/>
      <c r="AC12" s="546"/>
      <c r="AD12" s="546"/>
      <c r="AE12" s="22"/>
      <c r="AF12" s="21"/>
      <c r="AG12" s="20" t="str">
        <f t="shared" si="0"/>
        <v>△</v>
      </c>
      <c r="AH12" s="546">
        <f t="shared" si="1"/>
        <v>-1291582</v>
      </c>
      <c r="AI12" s="546"/>
      <c r="AJ12" s="546"/>
      <c r="AK12" s="546" t="s">
        <v>173</v>
      </c>
      <c r="AL12" s="546"/>
      <c r="AM12" s="546"/>
      <c r="AN12" s="546" t="s">
        <v>174</v>
      </c>
      <c r="AO12" s="22"/>
    </row>
    <row r="13" spans="1:42" ht="30" customHeight="1" collapsed="1" x14ac:dyDescent="0.15">
      <c r="A13" s="10"/>
      <c r="B13" s="319"/>
      <c r="C13" s="320"/>
      <c r="D13" s="318"/>
      <c r="E13" s="545" t="s">
        <v>178</v>
      </c>
      <c r="F13" s="545"/>
      <c r="G13" s="545"/>
      <c r="H13" s="545"/>
      <c r="I13" s="545"/>
      <c r="J13" s="545"/>
      <c r="K13" s="20"/>
      <c r="L13" s="21"/>
      <c r="M13" s="20"/>
      <c r="N13" s="546">
        <v>10482230</v>
      </c>
      <c r="O13" s="546"/>
      <c r="P13" s="546"/>
      <c r="Q13" s="546"/>
      <c r="R13" s="546"/>
      <c r="S13" s="546"/>
      <c r="T13" s="546"/>
      <c r="U13" s="22"/>
      <c r="V13" s="21"/>
      <c r="W13" s="20"/>
      <c r="X13" s="547">
        <v>4840245</v>
      </c>
      <c r="Y13" s="547"/>
      <c r="Z13" s="547"/>
      <c r="AA13" s="547"/>
      <c r="AB13" s="547"/>
      <c r="AC13" s="547"/>
      <c r="AD13" s="547"/>
      <c r="AE13" s="22"/>
      <c r="AF13" s="21"/>
      <c r="AG13" s="20" t="str">
        <f t="shared" ref="AG13" si="2">IF(AH13&lt;0,"△","")</f>
        <v/>
      </c>
      <c r="AH13" s="546">
        <f t="shared" ref="AH13" si="3">N13-X13</f>
        <v>5641985</v>
      </c>
      <c r="AI13" s="546"/>
      <c r="AJ13" s="546"/>
      <c r="AK13" s="546" t="s">
        <v>173</v>
      </c>
      <c r="AL13" s="546"/>
      <c r="AM13" s="546"/>
      <c r="AN13" s="546" t="s">
        <v>174</v>
      </c>
      <c r="AO13" s="22"/>
    </row>
    <row r="14" spans="1:42" ht="30" customHeight="1" x14ac:dyDescent="0.15">
      <c r="A14" s="10"/>
      <c r="B14" s="109"/>
      <c r="C14" s="567" t="s">
        <v>179</v>
      </c>
      <c r="D14" s="400"/>
      <c r="E14" s="400"/>
      <c r="F14" s="400"/>
      <c r="G14" s="400"/>
      <c r="H14" s="400"/>
      <c r="I14" s="400"/>
      <c r="J14" s="105"/>
      <c r="K14" s="110"/>
      <c r="L14" s="5"/>
      <c r="M14" s="110"/>
      <c r="N14" s="573">
        <f>SUM(N15:T16)</f>
        <v>12202425</v>
      </c>
      <c r="O14" s="573"/>
      <c r="P14" s="573"/>
      <c r="Q14" s="573" t="s">
        <v>180</v>
      </c>
      <c r="R14" s="573"/>
      <c r="S14" s="573"/>
      <c r="T14" s="573" t="s">
        <v>177</v>
      </c>
      <c r="U14" s="12"/>
      <c r="V14" s="5"/>
      <c r="W14" s="110"/>
      <c r="X14" s="573">
        <v>0</v>
      </c>
      <c r="Y14" s="573"/>
      <c r="Z14" s="573"/>
      <c r="AA14" s="573" t="s">
        <v>379</v>
      </c>
      <c r="AB14" s="573"/>
      <c r="AC14" s="573"/>
      <c r="AD14" s="573" t="s">
        <v>380</v>
      </c>
      <c r="AE14" s="12"/>
      <c r="AF14" s="5"/>
      <c r="AG14" s="110" t="str">
        <f t="shared" si="0"/>
        <v/>
      </c>
      <c r="AH14" s="573">
        <f>N14-X14</f>
        <v>12202425</v>
      </c>
      <c r="AI14" s="573"/>
      <c r="AJ14" s="573"/>
      <c r="AK14" s="573" t="s">
        <v>173</v>
      </c>
      <c r="AL14" s="573"/>
      <c r="AM14" s="573"/>
      <c r="AN14" s="573" t="s">
        <v>174</v>
      </c>
      <c r="AO14" s="12"/>
    </row>
    <row r="15" spans="1:42" ht="30" customHeight="1" x14ac:dyDescent="0.15">
      <c r="A15" s="10"/>
      <c r="B15" s="109"/>
      <c r="C15" s="107"/>
      <c r="D15" s="19"/>
      <c r="E15" s="590" t="s">
        <v>181</v>
      </c>
      <c r="F15" s="590"/>
      <c r="G15" s="590"/>
      <c r="H15" s="590"/>
      <c r="I15" s="590"/>
      <c r="J15" s="590"/>
      <c r="K15" s="109"/>
      <c r="L15" s="119"/>
      <c r="M15" s="109"/>
      <c r="N15" s="580">
        <v>12202425</v>
      </c>
      <c r="O15" s="580"/>
      <c r="P15" s="580"/>
      <c r="Q15" s="580"/>
      <c r="R15" s="580"/>
      <c r="S15" s="580"/>
      <c r="T15" s="580"/>
      <c r="U15" s="23"/>
      <c r="V15" s="119"/>
      <c r="W15" s="109"/>
      <c r="X15" s="580">
        <v>0</v>
      </c>
      <c r="Y15" s="580"/>
      <c r="Z15" s="580"/>
      <c r="AA15" s="580"/>
      <c r="AB15" s="580"/>
      <c r="AC15" s="580"/>
      <c r="AD15" s="580"/>
      <c r="AE15" s="23"/>
      <c r="AF15" s="119"/>
      <c r="AG15" s="109" t="str">
        <f t="shared" si="0"/>
        <v/>
      </c>
      <c r="AH15" s="580">
        <f t="shared" ref="AH15" si="4">N15-X15</f>
        <v>12202425</v>
      </c>
      <c r="AI15" s="580"/>
      <c r="AJ15" s="580"/>
      <c r="AK15" s="580" t="s">
        <v>173</v>
      </c>
      <c r="AL15" s="580"/>
      <c r="AM15" s="580"/>
      <c r="AN15" s="580" t="s">
        <v>174</v>
      </c>
      <c r="AO15" s="23"/>
    </row>
    <row r="16" spans="1:42" ht="30" hidden="1" customHeight="1" outlineLevel="1" x14ac:dyDescent="0.15">
      <c r="A16" s="10"/>
      <c r="B16" s="109"/>
      <c r="C16" s="109"/>
      <c r="D16" s="109"/>
      <c r="E16" s="590" t="s">
        <v>182</v>
      </c>
      <c r="F16" s="590"/>
      <c r="G16" s="590"/>
      <c r="H16" s="590"/>
      <c r="I16" s="590"/>
      <c r="J16" s="590"/>
      <c r="K16" s="24"/>
      <c r="L16" s="25"/>
      <c r="M16" s="24"/>
      <c r="N16" s="580">
        <v>0</v>
      </c>
      <c r="O16" s="580"/>
      <c r="P16" s="580"/>
      <c r="Q16" s="580"/>
      <c r="R16" s="580"/>
      <c r="S16" s="580"/>
      <c r="T16" s="580"/>
      <c r="U16" s="26"/>
      <c r="V16" s="25"/>
      <c r="W16" s="24"/>
      <c r="X16" s="580">
        <v>0</v>
      </c>
      <c r="Y16" s="580"/>
      <c r="Z16" s="580"/>
      <c r="AA16" s="580"/>
      <c r="AB16" s="580"/>
      <c r="AC16" s="580"/>
      <c r="AD16" s="580"/>
      <c r="AE16" s="26"/>
      <c r="AF16" s="25"/>
      <c r="AG16" s="24" t="str">
        <f t="shared" si="0"/>
        <v/>
      </c>
      <c r="AH16" s="580">
        <f t="shared" si="1"/>
        <v>0</v>
      </c>
      <c r="AI16" s="580"/>
      <c r="AJ16" s="580"/>
      <c r="AK16" s="580" t="s">
        <v>173</v>
      </c>
      <c r="AL16" s="580"/>
      <c r="AM16" s="580"/>
      <c r="AN16" s="580" t="s">
        <v>174</v>
      </c>
      <c r="AO16" s="26"/>
    </row>
    <row r="17" spans="1:41" ht="30" customHeight="1" collapsed="1" thickBot="1" x14ac:dyDescent="0.2">
      <c r="A17" s="10"/>
      <c r="B17" s="109"/>
      <c r="C17" s="109"/>
      <c r="D17" s="564" t="s">
        <v>183</v>
      </c>
      <c r="E17" s="592"/>
      <c r="F17" s="592"/>
      <c r="G17" s="592"/>
      <c r="H17" s="592"/>
      <c r="I17" s="592"/>
      <c r="J17" s="27"/>
      <c r="K17" s="27"/>
      <c r="L17" s="28"/>
      <c r="M17" s="27"/>
      <c r="N17" s="574">
        <f>SUM(N6,N9,N14)</f>
        <v>4692585865</v>
      </c>
      <c r="O17" s="574"/>
      <c r="P17" s="574"/>
      <c r="Q17" s="574" t="s">
        <v>184</v>
      </c>
      <c r="R17" s="574"/>
      <c r="S17" s="574"/>
      <c r="T17" s="574" t="s">
        <v>185</v>
      </c>
      <c r="U17" s="29"/>
      <c r="V17" s="28"/>
      <c r="W17" s="27"/>
      <c r="X17" s="574">
        <v>4490831242</v>
      </c>
      <c r="Y17" s="574"/>
      <c r="Z17" s="574"/>
      <c r="AA17" s="574" t="s">
        <v>424</v>
      </c>
      <c r="AB17" s="574"/>
      <c r="AC17" s="574"/>
      <c r="AD17" s="574" t="s">
        <v>425</v>
      </c>
      <c r="AE17" s="29"/>
      <c r="AF17" s="28"/>
      <c r="AG17" s="27" t="str">
        <f t="shared" si="0"/>
        <v/>
      </c>
      <c r="AH17" s="574">
        <f t="shared" si="1"/>
        <v>201754623</v>
      </c>
      <c r="AI17" s="574"/>
      <c r="AJ17" s="574"/>
      <c r="AK17" s="574" t="s">
        <v>173</v>
      </c>
      <c r="AL17" s="574"/>
      <c r="AM17" s="574"/>
      <c r="AN17" s="574" t="s">
        <v>174</v>
      </c>
      <c r="AO17" s="29"/>
    </row>
    <row r="18" spans="1:41" ht="30" customHeight="1" thickTop="1" x14ac:dyDescent="0.15">
      <c r="A18" s="10"/>
      <c r="B18" s="109"/>
      <c r="C18" s="567" t="s">
        <v>186</v>
      </c>
      <c r="D18" s="567"/>
      <c r="E18" s="567"/>
      <c r="F18" s="567"/>
      <c r="G18" s="567"/>
      <c r="H18" s="567"/>
      <c r="I18" s="567"/>
      <c r="J18" s="110"/>
      <c r="K18" s="110"/>
      <c r="L18" s="5"/>
      <c r="M18" s="110"/>
      <c r="N18" s="573">
        <f>SUM(N19,N20,N21,N22)</f>
        <v>1697535844</v>
      </c>
      <c r="O18" s="573"/>
      <c r="P18" s="573"/>
      <c r="Q18" s="573" t="s">
        <v>187</v>
      </c>
      <c r="R18" s="573"/>
      <c r="S18" s="573"/>
      <c r="T18" s="573" t="s">
        <v>188</v>
      </c>
      <c r="U18" s="30"/>
      <c r="V18" s="5"/>
      <c r="W18" s="110"/>
      <c r="X18" s="573">
        <v>1383968988</v>
      </c>
      <c r="Y18" s="573"/>
      <c r="Z18" s="573"/>
      <c r="AA18" s="573" t="s">
        <v>426</v>
      </c>
      <c r="AB18" s="573"/>
      <c r="AC18" s="573"/>
      <c r="AD18" s="573" t="s">
        <v>427</v>
      </c>
      <c r="AE18" s="30"/>
      <c r="AF18" s="5"/>
      <c r="AG18" s="110" t="str">
        <f t="shared" si="0"/>
        <v/>
      </c>
      <c r="AH18" s="573">
        <f t="shared" si="1"/>
        <v>313566856</v>
      </c>
      <c r="AI18" s="573"/>
      <c r="AJ18" s="573"/>
      <c r="AK18" s="573" t="s">
        <v>173</v>
      </c>
      <c r="AL18" s="573"/>
      <c r="AM18" s="573"/>
      <c r="AN18" s="573" t="s">
        <v>174</v>
      </c>
      <c r="AO18" s="30"/>
    </row>
    <row r="19" spans="1:41" ht="30" customHeight="1" x14ac:dyDescent="0.15">
      <c r="A19" s="10"/>
      <c r="B19" s="109"/>
      <c r="C19" s="109"/>
      <c r="D19" s="109"/>
      <c r="E19" s="575" t="s">
        <v>47</v>
      </c>
      <c r="F19" s="575"/>
      <c r="G19" s="575"/>
      <c r="H19" s="575"/>
      <c r="I19" s="575"/>
      <c r="J19" s="575"/>
      <c r="K19" s="13"/>
      <c r="L19" s="14"/>
      <c r="M19" s="13"/>
      <c r="N19" s="576">
        <v>199862159</v>
      </c>
      <c r="O19" s="576"/>
      <c r="P19" s="576"/>
      <c r="Q19" s="576"/>
      <c r="R19" s="576"/>
      <c r="S19" s="576"/>
      <c r="T19" s="576"/>
      <c r="U19" s="31"/>
      <c r="V19" s="14"/>
      <c r="W19" s="13"/>
      <c r="X19" s="576">
        <v>209015975</v>
      </c>
      <c r="Y19" s="576"/>
      <c r="Z19" s="576"/>
      <c r="AA19" s="576"/>
      <c r="AB19" s="576"/>
      <c r="AC19" s="576"/>
      <c r="AD19" s="576"/>
      <c r="AE19" s="31"/>
      <c r="AF19" s="14"/>
      <c r="AG19" s="13" t="str">
        <f t="shared" si="0"/>
        <v>△</v>
      </c>
      <c r="AH19" s="576">
        <f t="shared" si="1"/>
        <v>-9153816</v>
      </c>
      <c r="AI19" s="576"/>
      <c r="AJ19" s="576"/>
      <c r="AK19" s="576" t="s">
        <v>173</v>
      </c>
      <c r="AL19" s="576"/>
      <c r="AM19" s="576"/>
      <c r="AN19" s="576" t="s">
        <v>174</v>
      </c>
      <c r="AO19" s="31"/>
    </row>
    <row r="20" spans="1:41" ht="30" customHeight="1" x14ac:dyDescent="0.15">
      <c r="A20" s="10"/>
      <c r="B20" s="109"/>
      <c r="C20" s="109"/>
      <c r="D20" s="109"/>
      <c r="E20" s="545" t="s">
        <v>48</v>
      </c>
      <c r="F20" s="545"/>
      <c r="G20" s="545"/>
      <c r="H20" s="545"/>
      <c r="I20" s="545"/>
      <c r="J20" s="545"/>
      <c r="K20" s="16"/>
      <c r="L20" s="17"/>
      <c r="M20" s="16"/>
      <c r="N20" s="547">
        <v>1055026804</v>
      </c>
      <c r="O20" s="547"/>
      <c r="P20" s="547"/>
      <c r="Q20" s="547"/>
      <c r="R20" s="547"/>
      <c r="S20" s="547"/>
      <c r="T20" s="547"/>
      <c r="U20" s="32"/>
      <c r="V20" s="17"/>
      <c r="W20" s="16"/>
      <c r="X20" s="547">
        <v>730652026</v>
      </c>
      <c r="Y20" s="547"/>
      <c r="Z20" s="547"/>
      <c r="AA20" s="547"/>
      <c r="AB20" s="547"/>
      <c r="AC20" s="547"/>
      <c r="AD20" s="547"/>
      <c r="AE20" s="32"/>
      <c r="AF20" s="17"/>
      <c r="AG20" s="16" t="str">
        <f t="shared" si="0"/>
        <v/>
      </c>
      <c r="AH20" s="547">
        <f t="shared" si="1"/>
        <v>324374778</v>
      </c>
      <c r="AI20" s="547"/>
      <c r="AJ20" s="547"/>
      <c r="AK20" s="547" t="s">
        <v>173</v>
      </c>
      <c r="AL20" s="547"/>
      <c r="AM20" s="547"/>
      <c r="AN20" s="547" t="s">
        <v>174</v>
      </c>
      <c r="AO20" s="32"/>
    </row>
    <row r="21" spans="1:41" ht="30" customHeight="1" x14ac:dyDescent="0.15">
      <c r="A21" s="10"/>
      <c r="B21" s="109"/>
      <c r="C21" s="109"/>
      <c r="D21" s="109"/>
      <c r="E21" s="545" t="s">
        <v>189</v>
      </c>
      <c r="F21" s="545"/>
      <c r="G21" s="545"/>
      <c r="H21" s="545"/>
      <c r="I21" s="545"/>
      <c r="J21" s="545"/>
      <c r="K21" s="16"/>
      <c r="L21" s="17"/>
      <c r="M21" s="16"/>
      <c r="N21" s="547">
        <v>439575865</v>
      </c>
      <c r="O21" s="547"/>
      <c r="P21" s="547"/>
      <c r="Q21" s="547"/>
      <c r="R21" s="547"/>
      <c r="S21" s="547"/>
      <c r="T21" s="547"/>
      <c r="U21" s="32"/>
      <c r="V21" s="17"/>
      <c r="W21" s="16"/>
      <c r="X21" s="547">
        <v>438915070</v>
      </c>
      <c r="Y21" s="547"/>
      <c r="Z21" s="547"/>
      <c r="AA21" s="547"/>
      <c r="AB21" s="547"/>
      <c r="AC21" s="547"/>
      <c r="AD21" s="547"/>
      <c r="AE21" s="32"/>
      <c r="AF21" s="17"/>
      <c r="AG21" s="16" t="str">
        <f t="shared" si="0"/>
        <v/>
      </c>
      <c r="AH21" s="547">
        <f t="shared" si="1"/>
        <v>660795</v>
      </c>
      <c r="AI21" s="547"/>
      <c r="AJ21" s="547"/>
      <c r="AK21" s="547" t="s">
        <v>173</v>
      </c>
      <c r="AL21" s="547"/>
      <c r="AM21" s="547"/>
      <c r="AN21" s="547" t="s">
        <v>174</v>
      </c>
      <c r="AO21" s="32"/>
    </row>
    <row r="22" spans="1:41" ht="30" customHeight="1" x14ac:dyDescent="0.15">
      <c r="A22" s="10"/>
      <c r="B22" s="109"/>
      <c r="C22" s="109"/>
      <c r="D22" s="109"/>
      <c r="E22" s="545" t="s">
        <v>190</v>
      </c>
      <c r="F22" s="545"/>
      <c r="G22" s="545"/>
      <c r="H22" s="545"/>
      <c r="I22" s="545"/>
      <c r="J22" s="545"/>
      <c r="K22" s="16"/>
      <c r="L22" s="17"/>
      <c r="M22" s="16"/>
      <c r="N22" s="547">
        <v>3071016</v>
      </c>
      <c r="O22" s="547"/>
      <c r="P22" s="547"/>
      <c r="Q22" s="547"/>
      <c r="R22" s="547"/>
      <c r="S22" s="547"/>
      <c r="T22" s="547"/>
      <c r="U22" s="32"/>
      <c r="V22" s="17"/>
      <c r="W22" s="16"/>
      <c r="X22" s="547">
        <v>5385917</v>
      </c>
      <c r="Y22" s="547"/>
      <c r="Z22" s="547"/>
      <c r="AA22" s="547"/>
      <c r="AB22" s="547"/>
      <c r="AC22" s="547"/>
      <c r="AD22" s="547"/>
      <c r="AE22" s="32"/>
      <c r="AF22" s="17"/>
      <c r="AG22" s="16" t="str">
        <f t="shared" si="0"/>
        <v>△</v>
      </c>
      <c r="AH22" s="547">
        <f t="shared" si="1"/>
        <v>-2314901</v>
      </c>
      <c r="AI22" s="547"/>
      <c r="AJ22" s="547"/>
      <c r="AK22" s="547" t="s">
        <v>173</v>
      </c>
      <c r="AL22" s="547"/>
      <c r="AM22" s="547"/>
      <c r="AN22" s="547" t="s">
        <v>174</v>
      </c>
      <c r="AO22" s="32"/>
    </row>
    <row r="23" spans="1:41" ht="30" customHeight="1" x14ac:dyDescent="0.15">
      <c r="A23" s="10"/>
      <c r="B23" s="109"/>
      <c r="C23" s="567" t="s">
        <v>191</v>
      </c>
      <c r="D23" s="567"/>
      <c r="E23" s="567"/>
      <c r="F23" s="567"/>
      <c r="G23" s="567"/>
      <c r="H23" s="567"/>
      <c r="I23" s="567"/>
      <c r="J23" s="110"/>
      <c r="K23" s="110"/>
      <c r="L23" s="5"/>
      <c r="M23" s="110"/>
      <c r="N23" s="578">
        <f>SUM(N24:T25)</f>
        <v>56789899</v>
      </c>
      <c r="O23" s="578"/>
      <c r="P23" s="578"/>
      <c r="Q23" s="578" t="s">
        <v>192</v>
      </c>
      <c r="R23" s="578"/>
      <c r="S23" s="578"/>
      <c r="T23" s="578" t="s">
        <v>193</v>
      </c>
      <c r="U23" s="30"/>
      <c r="V23" s="5"/>
      <c r="W23" s="110"/>
      <c r="X23" s="578">
        <v>72034341</v>
      </c>
      <c r="Y23" s="578"/>
      <c r="Z23" s="578"/>
      <c r="AA23" s="578" t="s">
        <v>428</v>
      </c>
      <c r="AB23" s="578"/>
      <c r="AC23" s="578"/>
      <c r="AD23" s="578" t="s">
        <v>429</v>
      </c>
      <c r="AE23" s="30"/>
      <c r="AF23" s="5"/>
      <c r="AG23" s="110" t="str">
        <f t="shared" si="0"/>
        <v>△</v>
      </c>
      <c r="AH23" s="578">
        <f t="shared" si="1"/>
        <v>-15244442</v>
      </c>
      <c r="AI23" s="578"/>
      <c r="AJ23" s="578"/>
      <c r="AK23" s="578" t="s">
        <v>173</v>
      </c>
      <c r="AL23" s="578"/>
      <c r="AM23" s="578"/>
      <c r="AN23" s="578" t="s">
        <v>174</v>
      </c>
      <c r="AO23" s="30"/>
    </row>
    <row r="24" spans="1:41" ht="30" customHeight="1" x14ac:dyDescent="0.15">
      <c r="A24" s="10"/>
      <c r="B24" s="109"/>
      <c r="C24" s="109"/>
      <c r="D24" s="109"/>
      <c r="E24" s="575" t="s">
        <v>194</v>
      </c>
      <c r="F24" s="575"/>
      <c r="G24" s="575"/>
      <c r="H24" s="575"/>
      <c r="I24" s="575"/>
      <c r="J24" s="575"/>
      <c r="K24" s="13"/>
      <c r="L24" s="14"/>
      <c r="M24" s="13"/>
      <c r="N24" s="576">
        <v>51432183</v>
      </c>
      <c r="O24" s="576"/>
      <c r="P24" s="576"/>
      <c r="Q24" s="576"/>
      <c r="R24" s="576"/>
      <c r="S24" s="576"/>
      <c r="T24" s="576"/>
      <c r="U24" s="31"/>
      <c r="V24" s="14"/>
      <c r="W24" s="13"/>
      <c r="X24" s="576">
        <v>61646000</v>
      </c>
      <c r="Y24" s="576"/>
      <c r="Z24" s="576"/>
      <c r="AA24" s="576"/>
      <c r="AB24" s="576"/>
      <c r="AC24" s="576"/>
      <c r="AD24" s="576"/>
      <c r="AE24" s="31"/>
      <c r="AF24" s="14"/>
      <c r="AG24" s="13" t="str">
        <f t="shared" si="0"/>
        <v>△</v>
      </c>
      <c r="AH24" s="576">
        <f t="shared" si="1"/>
        <v>-10213817</v>
      </c>
      <c r="AI24" s="576"/>
      <c r="AJ24" s="576"/>
      <c r="AK24" s="576" t="s">
        <v>173</v>
      </c>
      <c r="AL24" s="576"/>
      <c r="AM24" s="576"/>
      <c r="AN24" s="576" t="s">
        <v>174</v>
      </c>
      <c r="AO24" s="31"/>
    </row>
    <row r="25" spans="1:41" ht="30" customHeight="1" x14ac:dyDescent="0.15">
      <c r="A25" s="10"/>
      <c r="B25" s="109"/>
      <c r="C25" s="109"/>
      <c r="D25" s="109"/>
      <c r="E25" s="545" t="s">
        <v>195</v>
      </c>
      <c r="F25" s="545"/>
      <c r="G25" s="545"/>
      <c r="H25" s="545"/>
      <c r="I25" s="545"/>
      <c r="J25" s="545"/>
      <c r="K25" s="16"/>
      <c r="L25" s="17"/>
      <c r="M25" s="16"/>
      <c r="N25" s="547">
        <v>5357716</v>
      </c>
      <c r="O25" s="547"/>
      <c r="P25" s="547"/>
      <c r="Q25" s="547"/>
      <c r="R25" s="547"/>
      <c r="S25" s="547"/>
      <c r="T25" s="547"/>
      <c r="U25" s="32"/>
      <c r="V25" s="17"/>
      <c r="W25" s="16"/>
      <c r="X25" s="547">
        <v>10388341</v>
      </c>
      <c r="Y25" s="547"/>
      <c r="Z25" s="547"/>
      <c r="AA25" s="547"/>
      <c r="AB25" s="547"/>
      <c r="AC25" s="547"/>
      <c r="AD25" s="547"/>
      <c r="AE25" s="32"/>
      <c r="AF25" s="17"/>
      <c r="AG25" s="16" t="str">
        <f t="shared" si="0"/>
        <v>△</v>
      </c>
      <c r="AH25" s="547">
        <f t="shared" si="1"/>
        <v>-5030625</v>
      </c>
      <c r="AI25" s="547"/>
      <c r="AJ25" s="547"/>
      <c r="AK25" s="547" t="s">
        <v>173</v>
      </c>
      <c r="AL25" s="547"/>
      <c r="AM25" s="547"/>
      <c r="AN25" s="547" t="s">
        <v>174</v>
      </c>
      <c r="AO25" s="32"/>
    </row>
    <row r="26" spans="1:41" ht="30" customHeight="1" x14ac:dyDescent="0.15">
      <c r="A26" s="10"/>
      <c r="B26" s="109"/>
      <c r="C26" s="567" t="s">
        <v>199</v>
      </c>
      <c r="D26" s="567"/>
      <c r="E26" s="567"/>
      <c r="F26" s="567"/>
      <c r="G26" s="567"/>
      <c r="H26" s="567"/>
      <c r="I26" s="567"/>
      <c r="J26" s="110"/>
      <c r="K26" s="110"/>
      <c r="L26" s="5"/>
      <c r="M26" s="110"/>
      <c r="N26" s="578">
        <f>SUM(N27:T28)</f>
        <v>50619999</v>
      </c>
      <c r="O26" s="578"/>
      <c r="P26" s="578"/>
      <c r="Q26" s="578" t="s">
        <v>200</v>
      </c>
      <c r="R26" s="578"/>
      <c r="S26" s="578"/>
      <c r="T26" s="578" t="s">
        <v>201</v>
      </c>
      <c r="U26" s="30"/>
      <c r="V26" s="5"/>
      <c r="W26" s="110"/>
      <c r="X26" s="578">
        <v>0</v>
      </c>
      <c r="Y26" s="578"/>
      <c r="Z26" s="578"/>
      <c r="AA26" s="578" t="s">
        <v>428</v>
      </c>
      <c r="AB26" s="578"/>
      <c r="AC26" s="578"/>
      <c r="AD26" s="578" t="s">
        <v>429</v>
      </c>
      <c r="AE26" s="30"/>
      <c r="AF26" s="5"/>
      <c r="AG26" s="110" t="str">
        <f t="shared" si="0"/>
        <v/>
      </c>
      <c r="AH26" s="578">
        <f t="shared" si="1"/>
        <v>50619999</v>
      </c>
      <c r="AI26" s="578"/>
      <c r="AJ26" s="578"/>
      <c r="AK26" s="578" t="s">
        <v>173</v>
      </c>
      <c r="AL26" s="578"/>
      <c r="AM26" s="578"/>
      <c r="AN26" s="578" t="s">
        <v>174</v>
      </c>
      <c r="AO26" s="30"/>
    </row>
    <row r="27" spans="1:41" ht="30" hidden="1" customHeight="1" outlineLevel="1" x14ac:dyDescent="0.15">
      <c r="A27" s="10"/>
      <c r="B27" s="109"/>
      <c r="C27" s="109"/>
      <c r="D27" s="109"/>
      <c r="E27" s="545" t="s">
        <v>203</v>
      </c>
      <c r="F27" s="545"/>
      <c r="G27" s="545"/>
      <c r="H27" s="545"/>
      <c r="I27" s="545"/>
      <c r="J27" s="545"/>
      <c r="K27" s="16"/>
      <c r="L27" s="17"/>
      <c r="M27" s="16"/>
      <c r="N27" s="547">
        <v>0</v>
      </c>
      <c r="O27" s="547"/>
      <c r="P27" s="547"/>
      <c r="Q27" s="547" t="s">
        <v>198</v>
      </c>
      <c r="R27" s="547"/>
      <c r="S27" s="547"/>
      <c r="T27" s="547" t="s">
        <v>197</v>
      </c>
      <c r="U27" s="32"/>
      <c r="V27" s="17"/>
      <c r="W27" s="16"/>
      <c r="X27" s="547">
        <v>0</v>
      </c>
      <c r="Y27" s="547"/>
      <c r="Z27" s="547"/>
      <c r="AA27" s="547" t="s">
        <v>330</v>
      </c>
      <c r="AB27" s="547"/>
      <c r="AC27" s="547"/>
      <c r="AD27" s="547" t="s">
        <v>331</v>
      </c>
      <c r="AE27" s="32"/>
      <c r="AF27" s="17"/>
      <c r="AG27" s="16" t="str">
        <f t="shared" si="0"/>
        <v/>
      </c>
      <c r="AH27" s="547">
        <f>N27-X27</f>
        <v>0</v>
      </c>
      <c r="AI27" s="547"/>
      <c r="AJ27" s="547"/>
      <c r="AK27" s="547" t="s">
        <v>173</v>
      </c>
      <c r="AL27" s="547"/>
      <c r="AM27" s="547"/>
      <c r="AN27" s="547" t="s">
        <v>174</v>
      </c>
      <c r="AO27" s="32"/>
    </row>
    <row r="28" spans="1:41" ht="30" customHeight="1" collapsed="1" x14ac:dyDescent="0.15">
      <c r="A28" s="10"/>
      <c r="B28" s="109"/>
      <c r="C28" s="109"/>
      <c r="D28" s="109"/>
      <c r="E28" s="545" t="s">
        <v>202</v>
      </c>
      <c r="F28" s="545"/>
      <c r="G28" s="545"/>
      <c r="H28" s="545"/>
      <c r="I28" s="545"/>
      <c r="J28" s="545"/>
      <c r="K28" s="16"/>
      <c r="L28" s="17"/>
      <c r="M28" s="16"/>
      <c r="N28" s="547">
        <v>50619999</v>
      </c>
      <c r="O28" s="547"/>
      <c r="P28" s="547"/>
      <c r="Q28" s="547" t="s">
        <v>196</v>
      </c>
      <c r="R28" s="547"/>
      <c r="S28" s="547"/>
      <c r="T28" s="547" t="s">
        <v>197</v>
      </c>
      <c r="U28" s="32"/>
      <c r="V28" s="17"/>
      <c r="W28" s="16"/>
      <c r="X28" s="547">
        <v>0</v>
      </c>
      <c r="Y28" s="547"/>
      <c r="Z28" s="547"/>
      <c r="AA28" s="547" t="s">
        <v>330</v>
      </c>
      <c r="AB28" s="547"/>
      <c r="AC28" s="547"/>
      <c r="AD28" s="547" t="s">
        <v>331</v>
      </c>
      <c r="AE28" s="32"/>
      <c r="AF28" s="17"/>
      <c r="AG28" s="16" t="str">
        <f t="shared" si="0"/>
        <v/>
      </c>
      <c r="AH28" s="547">
        <f t="shared" si="1"/>
        <v>50619999</v>
      </c>
      <c r="AI28" s="547"/>
      <c r="AJ28" s="547"/>
      <c r="AK28" s="547" t="s">
        <v>173</v>
      </c>
      <c r="AL28" s="547"/>
      <c r="AM28" s="547"/>
      <c r="AN28" s="547" t="s">
        <v>174</v>
      </c>
      <c r="AO28" s="32"/>
    </row>
    <row r="29" spans="1:41" ht="30" customHeight="1" thickBot="1" x14ac:dyDescent="0.2">
      <c r="A29" s="10"/>
      <c r="B29" s="109"/>
      <c r="C29" s="109"/>
      <c r="D29" s="564" t="s">
        <v>204</v>
      </c>
      <c r="E29" s="564"/>
      <c r="F29" s="564"/>
      <c r="G29" s="564"/>
      <c r="H29" s="564"/>
      <c r="I29" s="564"/>
      <c r="J29" s="33"/>
      <c r="K29" s="33"/>
      <c r="L29" s="34"/>
      <c r="M29" s="33"/>
      <c r="N29" s="574">
        <f>SUM(N18,N23,N26)</f>
        <v>1804945742</v>
      </c>
      <c r="O29" s="574"/>
      <c r="P29" s="574"/>
      <c r="Q29" s="574" t="s">
        <v>205</v>
      </c>
      <c r="R29" s="574"/>
      <c r="S29" s="574"/>
      <c r="T29" s="574" t="s">
        <v>206</v>
      </c>
      <c r="U29" s="35"/>
      <c r="V29" s="34"/>
      <c r="W29" s="33"/>
      <c r="X29" s="574">
        <v>1456003329</v>
      </c>
      <c r="Y29" s="574"/>
      <c r="Z29" s="574"/>
      <c r="AA29" s="574" t="s">
        <v>430</v>
      </c>
      <c r="AB29" s="574"/>
      <c r="AC29" s="574"/>
      <c r="AD29" s="574" t="s">
        <v>431</v>
      </c>
      <c r="AE29" s="35"/>
      <c r="AF29" s="34"/>
      <c r="AG29" s="33" t="str">
        <f t="shared" si="0"/>
        <v/>
      </c>
      <c r="AH29" s="574">
        <f t="shared" si="1"/>
        <v>348942413</v>
      </c>
      <c r="AI29" s="574"/>
      <c r="AJ29" s="574"/>
      <c r="AK29" s="574" t="s">
        <v>173</v>
      </c>
      <c r="AL29" s="574"/>
      <c r="AM29" s="574"/>
      <c r="AN29" s="574" t="s">
        <v>174</v>
      </c>
      <c r="AO29" s="35"/>
    </row>
    <row r="30" spans="1:41" ht="30" customHeight="1" thickTop="1" x14ac:dyDescent="0.15">
      <c r="A30" s="10"/>
      <c r="B30" s="109"/>
      <c r="C30" s="109"/>
      <c r="D30" s="107"/>
      <c r="E30" s="107"/>
      <c r="F30" s="107"/>
      <c r="G30" s="107"/>
      <c r="H30" s="107"/>
      <c r="I30" s="107"/>
      <c r="J30" s="109"/>
      <c r="K30" s="109"/>
      <c r="L30" s="119"/>
      <c r="M30" s="109"/>
      <c r="N30" s="36"/>
      <c r="O30" s="37"/>
      <c r="P30" s="37"/>
      <c r="Q30" s="36"/>
      <c r="R30" s="37"/>
      <c r="S30" s="37"/>
      <c r="T30" s="36"/>
      <c r="U30" s="38"/>
      <c r="V30" s="119"/>
      <c r="W30" s="109"/>
      <c r="X30" s="36"/>
      <c r="Y30" s="37"/>
      <c r="Z30" s="37"/>
      <c r="AA30" s="36"/>
      <c r="AB30" s="37"/>
      <c r="AC30" s="37"/>
      <c r="AD30" s="36"/>
      <c r="AE30" s="38"/>
      <c r="AF30" s="119"/>
      <c r="AG30" s="109"/>
      <c r="AH30" s="36"/>
      <c r="AI30" s="37"/>
      <c r="AJ30" s="37"/>
      <c r="AK30" s="36"/>
      <c r="AL30" s="37"/>
      <c r="AM30" s="37"/>
      <c r="AN30" s="36"/>
      <c r="AO30" s="38"/>
    </row>
    <row r="31" spans="1:41" ht="30" customHeight="1" x14ac:dyDescent="0.15">
      <c r="A31" s="10"/>
      <c r="B31" s="548" t="s">
        <v>79</v>
      </c>
      <c r="C31" s="548"/>
      <c r="D31" s="548"/>
      <c r="E31" s="548"/>
      <c r="F31" s="548"/>
      <c r="G31" s="548"/>
      <c r="H31" s="107"/>
      <c r="I31" s="107"/>
      <c r="J31" s="109"/>
      <c r="K31" s="109"/>
      <c r="L31" s="203"/>
      <c r="M31" s="202"/>
      <c r="N31" s="570"/>
      <c r="O31" s="570"/>
      <c r="P31" s="570"/>
      <c r="Q31" s="570"/>
      <c r="R31" s="570"/>
      <c r="S31" s="570"/>
      <c r="T31" s="570"/>
      <c r="U31" s="23"/>
      <c r="V31" s="203"/>
      <c r="W31" s="202"/>
      <c r="X31" s="570"/>
      <c r="Y31" s="570"/>
      <c r="Z31" s="570"/>
      <c r="AA31" s="570"/>
      <c r="AB31" s="570"/>
      <c r="AC31" s="570"/>
      <c r="AD31" s="570"/>
      <c r="AE31" s="23"/>
      <c r="AF31" s="203"/>
      <c r="AG31" s="202"/>
      <c r="AH31" s="570"/>
      <c r="AI31" s="570"/>
      <c r="AJ31" s="570"/>
      <c r="AK31" s="570"/>
      <c r="AL31" s="570"/>
      <c r="AM31" s="570"/>
      <c r="AN31" s="570"/>
      <c r="AO31" s="23"/>
    </row>
    <row r="32" spans="1:41" ht="30" customHeight="1" x14ac:dyDescent="0.15">
      <c r="A32" s="10"/>
      <c r="B32" s="109"/>
      <c r="C32" s="567" t="s">
        <v>168</v>
      </c>
      <c r="D32" s="400"/>
      <c r="E32" s="400"/>
      <c r="F32" s="400"/>
      <c r="G32" s="400"/>
      <c r="H32" s="400"/>
      <c r="I32" s="400"/>
      <c r="J32" s="105"/>
      <c r="K32" s="105"/>
      <c r="L32" s="11"/>
      <c r="M32" s="105"/>
      <c r="N32" s="573">
        <f>SUM(N33:T35)</f>
        <v>8602147789</v>
      </c>
      <c r="O32" s="573"/>
      <c r="P32" s="573"/>
      <c r="Q32" s="573" t="s">
        <v>207</v>
      </c>
      <c r="R32" s="573"/>
      <c r="S32" s="573"/>
      <c r="T32" s="573" t="s">
        <v>208</v>
      </c>
      <c r="U32" s="12"/>
      <c r="V32" s="11"/>
      <c r="W32" s="105"/>
      <c r="X32" s="573">
        <v>38886967063</v>
      </c>
      <c r="Y32" s="573"/>
      <c r="Z32" s="573"/>
      <c r="AA32" s="573" t="s">
        <v>433</v>
      </c>
      <c r="AB32" s="573"/>
      <c r="AC32" s="573"/>
      <c r="AD32" s="573" t="s">
        <v>434</v>
      </c>
      <c r="AE32" s="12"/>
      <c r="AF32" s="11"/>
      <c r="AG32" s="105" t="str">
        <f t="shared" ref="AG32:AG44" si="5">IF(AH32&lt;0,"△","")</f>
        <v>△</v>
      </c>
      <c r="AH32" s="573">
        <f t="shared" si="1"/>
        <v>-30284819274</v>
      </c>
      <c r="AI32" s="573"/>
      <c r="AJ32" s="573"/>
      <c r="AK32" s="573" t="s">
        <v>173</v>
      </c>
      <c r="AL32" s="573"/>
      <c r="AM32" s="573"/>
      <c r="AN32" s="573" t="s">
        <v>174</v>
      </c>
      <c r="AO32" s="12"/>
    </row>
    <row r="33" spans="1:41" ht="30" customHeight="1" x14ac:dyDescent="0.15">
      <c r="A33" s="10"/>
      <c r="B33" s="109"/>
      <c r="C33" s="107"/>
      <c r="D33" s="118"/>
      <c r="E33" s="586" t="s">
        <v>72</v>
      </c>
      <c r="F33" s="587"/>
      <c r="G33" s="587"/>
      <c r="H33" s="587"/>
      <c r="I33" s="587"/>
      <c r="J33" s="587"/>
      <c r="K33" s="13"/>
      <c r="L33" s="14"/>
      <c r="M33" s="13"/>
      <c r="N33" s="576">
        <v>4974730911</v>
      </c>
      <c r="O33" s="576"/>
      <c r="P33" s="576"/>
      <c r="Q33" s="576"/>
      <c r="R33" s="576"/>
      <c r="S33" s="576"/>
      <c r="T33" s="576"/>
      <c r="U33" s="15"/>
      <c r="V33" s="14"/>
      <c r="W33" s="13"/>
      <c r="X33" s="576">
        <v>35940139381</v>
      </c>
      <c r="Y33" s="576"/>
      <c r="Z33" s="576"/>
      <c r="AA33" s="576"/>
      <c r="AB33" s="576"/>
      <c r="AC33" s="576"/>
      <c r="AD33" s="576"/>
      <c r="AE33" s="15"/>
      <c r="AF33" s="14"/>
      <c r="AG33" s="13" t="str">
        <f t="shared" si="5"/>
        <v>△</v>
      </c>
      <c r="AH33" s="576">
        <f t="shared" si="1"/>
        <v>-30965408470</v>
      </c>
      <c r="AI33" s="576"/>
      <c r="AJ33" s="576"/>
      <c r="AK33" s="576" t="s">
        <v>173</v>
      </c>
      <c r="AL33" s="576"/>
      <c r="AM33" s="576"/>
      <c r="AN33" s="576" t="s">
        <v>174</v>
      </c>
      <c r="AO33" s="15"/>
    </row>
    <row r="34" spans="1:41" ht="30" customHeight="1" x14ac:dyDescent="0.15">
      <c r="A34" s="10"/>
      <c r="B34" s="109"/>
      <c r="C34" s="107"/>
      <c r="D34" s="118"/>
      <c r="E34" s="545" t="s">
        <v>73</v>
      </c>
      <c r="F34" s="591"/>
      <c r="G34" s="591"/>
      <c r="H34" s="591"/>
      <c r="I34" s="591"/>
      <c r="J34" s="591"/>
      <c r="K34" s="16"/>
      <c r="L34" s="17"/>
      <c r="M34" s="16"/>
      <c r="N34" s="547">
        <v>2373984159</v>
      </c>
      <c r="O34" s="547"/>
      <c r="P34" s="547"/>
      <c r="Q34" s="547"/>
      <c r="R34" s="547"/>
      <c r="S34" s="547"/>
      <c r="T34" s="547"/>
      <c r="U34" s="18"/>
      <c r="V34" s="17"/>
      <c r="W34" s="16"/>
      <c r="X34" s="547">
        <v>2373468172</v>
      </c>
      <c r="Y34" s="547"/>
      <c r="Z34" s="547"/>
      <c r="AA34" s="547"/>
      <c r="AB34" s="547"/>
      <c r="AC34" s="547"/>
      <c r="AD34" s="547"/>
      <c r="AE34" s="18"/>
      <c r="AF34" s="17"/>
      <c r="AG34" s="16" t="str">
        <f t="shared" si="5"/>
        <v/>
      </c>
      <c r="AH34" s="547">
        <f t="shared" si="1"/>
        <v>515987</v>
      </c>
      <c r="AI34" s="547"/>
      <c r="AJ34" s="547"/>
      <c r="AK34" s="547" t="s">
        <v>173</v>
      </c>
      <c r="AL34" s="547"/>
      <c r="AM34" s="547"/>
      <c r="AN34" s="547" t="s">
        <v>174</v>
      </c>
      <c r="AO34" s="18"/>
    </row>
    <row r="35" spans="1:41" ht="30" customHeight="1" x14ac:dyDescent="0.15">
      <c r="A35" s="10"/>
      <c r="B35" s="109"/>
      <c r="C35" s="107"/>
      <c r="D35" s="118"/>
      <c r="E35" s="545" t="s">
        <v>209</v>
      </c>
      <c r="F35" s="591"/>
      <c r="G35" s="591"/>
      <c r="H35" s="591"/>
      <c r="I35" s="591"/>
      <c r="J35" s="591"/>
      <c r="K35" s="16"/>
      <c r="L35" s="17"/>
      <c r="M35" s="16"/>
      <c r="N35" s="547">
        <v>1253432719</v>
      </c>
      <c r="O35" s="547"/>
      <c r="P35" s="547"/>
      <c r="Q35" s="547"/>
      <c r="R35" s="547"/>
      <c r="S35" s="547"/>
      <c r="T35" s="547"/>
      <c r="U35" s="18"/>
      <c r="V35" s="17"/>
      <c r="W35" s="16"/>
      <c r="X35" s="547">
        <v>573359510</v>
      </c>
      <c r="Y35" s="547"/>
      <c r="Z35" s="547"/>
      <c r="AA35" s="547"/>
      <c r="AB35" s="547"/>
      <c r="AC35" s="547"/>
      <c r="AD35" s="547"/>
      <c r="AE35" s="18"/>
      <c r="AF35" s="17"/>
      <c r="AG35" s="16" t="str">
        <f t="shared" si="5"/>
        <v/>
      </c>
      <c r="AH35" s="547">
        <f t="shared" si="1"/>
        <v>680073209</v>
      </c>
      <c r="AI35" s="547"/>
      <c r="AJ35" s="547"/>
      <c r="AK35" s="547" t="s">
        <v>173</v>
      </c>
      <c r="AL35" s="547"/>
      <c r="AM35" s="547"/>
      <c r="AN35" s="547" t="s">
        <v>174</v>
      </c>
      <c r="AO35" s="18"/>
    </row>
    <row r="36" spans="1:41" ht="30" customHeight="1" x14ac:dyDescent="0.15">
      <c r="A36" s="10"/>
      <c r="B36" s="109"/>
      <c r="C36" s="567" t="s">
        <v>175</v>
      </c>
      <c r="D36" s="400"/>
      <c r="E36" s="400"/>
      <c r="F36" s="400"/>
      <c r="G36" s="400"/>
      <c r="H36" s="400"/>
      <c r="I36" s="400"/>
      <c r="J36" s="105"/>
      <c r="K36" s="110"/>
      <c r="L36" s="5"/>
      <c r="M36" s="110"/>
      <c r="N36" s="578">
        <f>SUM(N37:T40)</f>
        <v>171354528</v>
      </c>
      <c r="O36" s="578"/>
      <c r="P36" s="578"/>
      <c r="Q36" s="578"/>
      <c r="R36" s="578"/>
      <c r="S36" s="578"/>
      <c r="T36" s="578"/>
      <c r="U36" s="39"/>
      <c r="V36" s="5"/>
      <c r="W36" s="110"/>
      <c r="X36" s="578">
        <v>46495341</v>
      </c>
      <c r="Y36" s="578"/>
      <c r="Z36" s="578"/>
      <c r="AA36" s="578"/>
      <c r="AB36" s="578"/>
      <c r="AC36" s="578"/>
      <c r="AD36" s="578"/>
      <c r="AE36" s="39"/>
      <c r="AF36" s="5"/>
      <c r="AG36" s="110" t="str">
        <f t="shared" si="5"/>
        <v/>
      </c>
      <c r="AH36" s="578">
        <f t="shared" si="1"/>
        <v>124859187</v>
      </c>
      <c r="AI36" s="578"/>
      <c r="AJ36" s="578"/>
      <c r="AK36" s="578" t="s">
        <v>173</v>
      </c>
      <c r="AL36" s="578"/>
      <c r="AM36" s="578"/>
      <c r="AN36" s="578" t="s">
        <v>174</v>
      </c>
      <c r="AO36" s="39"/>
    </row>
    <row r="37" spans="1:41" ht="30" customHeight="1" x14ac:dyDescent="0.15">
      <c r="A37" s="10"/>
      <c r="B37" s="109"/>
      <c r="C37" s="107"/>
      <c r="D37" s="118"/>
      <c r="E37" s="575" t="s">
        <v>143</v>
      </c>
      <c r="F37" s="575"/>
      <c r="G37" s="575"/>
      <c r="H37" s="575"/>
      <c r="I37" s="575"/>
      <c r="J37" s="575"/>
      <c r="K37" s="109"/>
      <c r="L37" s="119"/>
      <c r="M37" s="109"/>
      <c r="N37" s="576">
        <v>441982</v>
      </c>
      <c r="O37" s="576"/>
      <c r="P37" s="576"/>
      <c r="Q37" s="576"/>
      <c r="R37" s="576"/>
      <c r="S37" s="576"/>
      <c r="T37" s="576"/>
      <c r="U37" s="23"/>
      <c r="V37" s="119"/>
      <c r="W37" s="109"/>
      <c r="X37" s="576">
        <v>221832</v>
      </c>
      <c r="Y37" s="576"/>
      <c r="Z37" s="576"/>
      <c r="AA37" s="576"/>
      <c r="AB37" s="576"/>
      <c r="AC37" s="576"/>
      <c r="AD37" s="576"/>
      <c r="AE37" s="23"/>
      <c r="AF37" s="119"/>
      <c r="AG37" s="109" t="str">
        <f t="shared" si="5"/>
        <v/>
      </c>
      <c r="AH37" s="576">
        <f t="shared" si="1"/>
        <v>220150</v>
      </c>
      <c r="AI37" s="576"/>
      <c r="AJ37" s="576"/>
      <c r="AK37" s="576" t="s">
        <v>173</v>
      </c>
      <c r="AL37" s="576"/>
      <c r="AM37" s="576"/>
      <c r="AN37" s="576" t="s">
        <v>174</v>
      </c>
      <c r="AO37" s="23"/>
    </row>
    <row r="38" spans="1:41" ht="30" customHeight="1" x14ac:dyDescent="0.15">
      <c r="A38" s="10"/>
      <c r="B38" s="109"/>
      <c r="C38" s="107"/>
      <c r="D38" s="118"/>
      <c r="E38" s="545" t="s">
        <v>210</v>
      </c>
      <c r="F38" s="545"/>
      <c r="G38" s="545"/>
      <c r="H38" s="545"/>
      <c r="I38" s="545"/>
      <c r="J38" s="545"/>
      <c r="K38" s="16"/>
      <c r="L38" s="17"/>
      <c r="M38" s="16"/>
      <c r="N38" s="547">
        <v>206327</v>
      </c>
      <c r="O38" s="547"/>
      <c r="P38" s="547"/>
      <c r="Q38" s="547"/>
      <c r="R38" s="547"/>
      <c r="S38" s="547"/>
      <c r="T38" s="547"/>
      <c r="U38" s="18"/>
      <c r="V38" s="17"/>
      <c r="W38" s="16"/>
      <c r="X38" s="547">
        <v>206327</v>
      </c>
      <c r="Y38" s="547"/>
      <c r="Z38" s="547"/>
      <c r="AA38" s="547"/>
      <c r="AB38" s="547"/>
      <c r="AC38" s="547"/>
      <c r="AD38" s="547"/>
      <c r="AE38" s="18"/>
      <c r="AF38" s="17"/>
      <c r="AG38" s="16" t="str">
        <f t="shared" si="5"/>
        <v/>
      </c>
      <c r="AH38" s="547">
        <f t="shared" si="1"/>
        <v>0</v>
      </c>
      <c r="AI38" s="547"/>
      <c r="AJ38" s="547"/>
      <c r="AK38" s="547" t="s">
        <v>173</v>
      </c>
      <c r="AL38" s="547"/>
      <c r="AM38" s="547"/>
      <c r="AN38" s="547" t="s">
        <v>174</v>
      </c>
      <c r="AO38" s="18"/>
    </row>
    <row r="39" spans="1:41" ht="30" customHeight="1" x14ac:dyDescent="0.15">
      <c r="A39" s="10"/>
      <c r="B39" s="109"/>
      <c r="C39" s="107"/>
      <c r="D39" s="118"/>
      <c r="E39" s="579" t="s">
        <v>211</v>
      </c>
      <c r="F39" s="579"/>
      <c r="G39" s="579"/>
      <c r="H39" s="579"/>
      <c r="I39" s="579"/>
      <c r="J39" s="579"/>
      <c r="K39" s="20"/>
      <c r="L39" s="21"/>
      <c r="M39" s="20"/>
      <c r="N39" s="546">
        <v>134919054</v>
      </c>
      <c r="O39" s="546"/>
      <c r="P39" s="546"/>
      <c r="Q39" s="546"/>
      <c r="R39" s="546"/>
      <c r="S39" s="546"/>
      <c r="T39" s="546"/>
      <c r="U39" s="22"/>
      <c r="V39" s="21"/>
      <c r="W39" s="20"/>
      <c r="X39" s="546">
        <v>0</v>
      </c>
      <c r="Y39" s="546"/>
      <c r="Z39" s="546"/>
      <c r="AA39" s="546"/>
      <c r="AB39" s="546"/>
      <c r="AC39" s="546"/>
      <c r="AD39" s="546"/>
      <c r="AE39" s="22"/>
      <c r="AF39" s="21"/>
      <c r="AG39" s="20" t="str">
        <f t="shared" si="5"/>
        <v/>
      </c>
      <c r="AH39" s="546">
        <f t="shared" si="1"/>
        <v>134919054</v>
      </c>
      <c r="AI39" s="546"/>
      <c r="AJ39" s="546"/>
      <c r="AK39" s="546" t="s">
        <v>173</v>
      </c>
      <c r="AL39" s="546"/>
      <c r="AM39" s="546"/>
      <c r="AN39" s="546" t="s">
        <v>174</v>
      </c>
      <c r="AO39" s="22"/>
    </row>
    <row r="40" spans="1:41" ht="30" customHeight="1" x14ac:dyDescent="0.15">
      <c r="A40" s="10"/>
      <c r="B40" s="319"/>
      <c r="C40" s="320"/>
      <c r="D40" s="318"/>
      <c r="E40" s="545" t="s">
        <v>141</v>
      </c>
      <c r="F40" s="545"/>
      <c r="G40" s="545"/>
      <c r="H40" s="545"/>
      <c r="I40" s="545"/>
      <c r="J40" s="545"/>
      <c r="K40" s="16"/>
      <c r="L40" s="17"/>
      <c r="M40" s="16"/>
      <c r="N40" s="547">
        <v>35787165</v>
      </c>
      <c r="O40" s="547"/>
      <c r="P40" s="547"/>
      <c r="Q40" s="547"/>
      <c r="R40" s="547"/>
      <c r="S40" s="547"/>
      <c r="T40" s="547"/>
      <c r="U40" s="18"/>
      <c r="V40" s="17"/>
      <c r="W40" s="16"/>
      <c r="X40" s="547">
        <v>46067182</v>
      </c>
      <c r="Y40" s="547"/>
      <c r="Z40" s="547"/>
      <c r="AA40" s="547"/>
      <c r="AB40" s="547"/>
      <c r="AC40" s="547"/>
      <c r="AD40" s="547"/>
      <c r="AE40" s="18"/>
      <c r="AF40" s="17"/>
      <c r="AG40" s="16" t="str">
        <f t="shared" ref="AG40" si="6">IF(AH40&lt;0,"△","")</f>
        <v>△</v>
      </c>
      <c r="AH40" s="547">
        <f t="shared" ref="AH40" si="7">N40-X40</f>
        <v>-10280017</v>
      </c>
      <c r="AI40" s="547"/>
      <c r="AJ40" s="547"/>
      <c r="AK40" s="547" t="s">
        <v>173</v>
      </c>
      <c r="AL40" s="547"/>
      <c r="AM40" s="547"/>
      <c r="AN40" s="547" t="s">
        <v>174</v>
      </c>
      <c r="AO40" s="18"/>
    </row>
    <row r="41" spans="1:41" ht="30" customHeight="1" x14ac:dyDescent="0.15">
      <c r="A41" s="10"/>
      <c r="B41" s="109"/>
      <c r="C41" s="567" t="s">
        <v>179</v>
      </c>
      <c r="D41" s="400"/>
      <c r="E41" s="400"/>
      <c r="F41" s="400"/>
      <c r="G41" s="400"/>
      <c r="H41" s="400"/>
      <c r="I41" s="400"/>
      <c r="J41" s="105"/>
      <c r="K41" s="110"/>
      <c r="L41" s="5"/>
      <c r="M41" s="110"/>
      <c r="N41" s="573">
        <f>SUM(N42:T43)</f>
        <v>0</v>
      </c>
      <c r="O41" s="573"/>
      <c r="P41" s="573"/>
      <c r="Q41" s="573"/>
      <c r="R41" s="573"/>
      <c r="S41" s="573"/>
      <c r="T41" s="573"/>
      <c r="U41" s="12"/>
      <c r="V41" s="5"/>
      <c r="W41" s="110"/>
      <c r="X41" s="573">
        <v>0</v>
      </c>
      <c r="Y41" s="573"/>
      <c r="Z41" s="573"/>
      <c r="AA41" s="573"/>
      <c r="AB41" s="573"/>
      <c r="AC41" s="573"/>
      <c r="AD41" s="573"/>
      <c r="AE41" s="12"/>
      <c r="AF41" s="5"/>
      <c r="AG41" s="110" t="str">
        <f t="shared" si="5"/>
        <v/>
      </c>
      <c r="AH41" s="573">
        <f t="shared" si="1"/>
        <v>0</v>
      </c>
      <c r="AI41" s="573"/>
      <c r="AJ41" s="573"/>
      <c r="AK41" s="573" t="s">
        <v>173</v>
      </c>
      <c r="AL41" s="573"/>
      <c r="AM41" s="573"/>
      <c r="AN41" s="573" t="s">
        <v>174</v>
      </c>
      <c r="AO41" s="12"/>
    </row>
    <row r="42" spans="1:41" ht="30" customHeight="1" x14ac:dyDescent="0.15">
      <c r="A42" s="10"/>
      <c r="B42" s="158"/>
      <c r="C42" s="157"/>
      <c r="D42" s="151"/>
      <c r="E42" s="590" t="s">
        <v>334</v>
      </c>
      <c r="F42" s="590"/>
      <c r="G42" s="590"/>
      <c r="H42" s="590"/>
      <c r="I42" s="590"/>
      <c r="J42" s="590"/>
      <c r="K42" s="158"/>
      <c r="L42" s="163"/>
      <c r="M42" s="158"/>
      <c r="N42" s="576">
        <v>0</v>
      </c>
      <c r="O42" s="576"/>
      <c r="P42" s="576"/>
      <c r="Q42" s="576"/>
      <c r="R42" s="576"/>
      <c r="S42" s="576"/>
      <c r="T42" s="576"/>
      <c r="U42" s="23"/>
      <c r="V42" s="163"/>
      <c r="W42" s="158"/>
      <c r="X42" s="576">
        <v>0</v>
      </c>
      <c r="Y42" s="576"/>
      <c r="Z42" s="576"/>
      <c r="AA42" s="576"/>
      <c r="AB42" s="576"/>
      <c r="AC42" s="576"/>
      <c r="AD42" s="576"/>
      <c r="AE42" s="23"/>
      <c r="AF42" s="163"/>
      <c r="AG42" s="158" t="str">
        <f t="shared" si="5"/>
        <v/>
      </c>
      <c r="AH42" s="576">
        <f t="shared" ref="AH42" si="8">N42-X42</f>
        <v>0</v>
      </c>
      <c r="AI42" s="576"/>
      <c r="AJ42" s="576"/>
      <c r="AK42" s="576" t="s">
        <v>173</v>
      </c>
      <c r="AL42" s="576"/>
      <c r="AM42" s="576"/>
      <c r="AN42" s="576" t="s">
        <v>174</v>
      </c>
      <c r="AO42" s="23"/>
    </row>
    <row r="43" spans="1:41" ht="30" customHeight="1" x14ac:dyDescent="0.15">
      <c r="A43" s="10"/>
      <c r="B43" s="109"/>
      <c r="C43" s="109"/>
      <c r="D43" s="109"/>
      <c r="E43" s="590" t="s">
        <v>335</v>
      </c>
      <c r="F43" s="590"/>
      <c r="G43" s="590"/>
      <c r="H43" s="590"/>
      <c r="I43" s="590"/>
      <c r="J43" s="590"/>
      <c r="K43" s="24"/>
      <c r="L43" s="25"/>
      <c r="M43" s="24"/>
      <c r="N43" s="580">
        <v>0</v>
      </c>
      <c r="O43" s="580"/>
      <c r="P43" s="580"/>
      <c r="Q43" s="580" t="s">
        <v>212</v>
      </c>
      <c r="R43" s="580"/>
      <c r="S43" s="580"/>
      <c r="T43" s="580" t="s">
        <v>213</v>
      </c>
      <c r="U43" s="40"/>
      <c r="V43" s="25"/>
      <c r="W43" s="24"/>
      <c r="X43" s="580">
        <v>0</v>
      </c>
      <c r="Y43" s="580"/>
      <c r="Z43" s="580"/>
      <c r="AA43" s="580" t="s">
        <v>332</v>
      </c>
      <c r="AB43" s="580"/>
      <c r="AC43" s="580"/>
      <c r="AD43" s="580" t="s">
        <v>333</v>
      </c>
      <c r="AE43" s="40"/>
      <c r="AF43" s="25"/>
      <c r="AG43" s="24" t="str">
        <f t="shared" si="5"/>
        <v/>
      </c>
      <c r="AH43" s="580">
        <f t="shared" si="1"/>
        <v>0</v>
      </c>
      <c r="AI43" s="580"/>
      <c r="AJ43" s="580"/>
      <c r="AK43" s="580" t="s">
        <v>173</v>
      </c>
      <c r="AL43" s="580"/>
      <c r="AM43" s="580"/>
      <c r="AN43" s="580" t="s">
        <v>174</v>
      </c>
      <c r="AO43" s="40"/>
    </row>
    <row r="44" spans="1:41" ht="30" customHeight="1" x14ac:dyDescent="0.15">
      <c r="A44" s="41"/>
      <c r="B44" s="110"/>
      <c r="C44" s="105"/>
      <c r="D44" s="567" t="s">
        <v>183</v>
      </c>
      <c r="E44" s="582"/>
      <c r="F44" s="582"/>
      <c r="G44" s="582"/>
      <c r="H44" s="582"/>
      <c r="I44" s="582"/>
      <c r="J44" s="42"/>
      <c r="K44" s="42"/>
      <c r="L44" s="43"/>
      <c r="M44" s="42"/>
      <c r="N44" s="578">
        <f>SUM(N32,N36,N41)</f>
        <v>8773502317</v>
      </c>
      <c r="O44" s="578"/>
      <c r="P44" s="580"/>
      <c r="Q44" s="578" t="s">
        <v>214</v>
      </c>
      <c r="R44" s="578"/>
      <c r="S44" s="578"/>
      <c r="T44" s="578" t="s">
        <v>215</v>
      </c>
      <c r="U44" s="44"/>
      <c r="V44" s="43"/>
      <c r="W44" s="42"/>
      <c r="X44" s="578">
        <v>38933462404</v>
      </c>
      <c r="Y44" s="578"/>
      <c r="Z44" s="578"/>
      <c r="AA44" s="578" t="s">
        <v>435</v>
      </c>
      <c r="AB44" s="578"/>
      <c r="AC44" s="578"/>
      <c r="AD44" s="578" t="s">
        <v>436</v>
      </c>
      <c r="AE44" s="44"/>
      <c r="AF44" s="43"/>
      <c r="AG44" s="42" t="str">
        <f t="shared" si="5"/>
        <v>△</v>
      </c>
      <c r="AH44" s="578">
        <f t="shared" si="1"/>
        <v>-30159960087</v>
      </c>
      <c r="AI44" s="578"/>
      <c r="AJ44" s="578"/>
      <c r="AK44" s="578" t="s">
        <v>173</v>
      </c>
      <c r="AL44" s="578"/>
      <c r="AM44" s="578"/>
      <c r="AN44" s="578" t="s">
        <v>174</v>
      </c>
      <c r="AO44" s="44"/>
    </row>
    <row r="45" spans="1:41" ht="33.75" customHeight="1" x14ac:dyDescent="0.15">
      <c r="A45" s="85"/>
      <c r="B45" s="287"/>
      <c r="C45" s="287"/>
      <c r="D45" s="285"/>
      <c r="E45" s="285"/>
      <c r="F45" s="285"/>
      <c r="G45" s="285"/>
      <c r="H45" s="285"/>
      <c r="I45" s="285"/>
      <c r="J45" s="287"/>
      <c r="K45" s="287"/>
      <c r="L45" s="287"/>
      <c r="M45" s="287"/>
      <c r="N45" s="36"/>
      <c r="O45" s="37"/>
      <c r="P45" s="37"/>
      <c r="Q45" s="36"/>
      <c r="R45" s="37"/>
      <c r="S45" s="37"/>
      <c r="T45" s="36"/>
      <c r="U45" s="289"/>
      <c r="V45" s="287"/>
      <c r="W45" s="287"/>
      <c r="X45" s="36"/>
      <c r="Y45" s="37"/>
      <c r="Z45" s="37"/>
      <c r="AA45" s="36"/>
      <c r="AB45" s="37"/>
      <c r="AC45" s="37"/>
      <c r="AD45" s="36"/>
      <c r="AE45" s="289"/>
      <c r="AF45" s="287"/>
      <c r="AG45" s="287"/>
      <c r="AH45" s="36"/>
      <c r="AI45" s="37"/>
      <c r="AJ45" s="37"/>
      <c r="AK45" s="36"/>
      <c r="AL45" s="37"/>
      <c r="AM45" s="37"/>
      <c r="AN45" s="36"/>
      <c r="AO45" s="289"/>
    </row>
    <row r="46" spans="1:41" ht="50.25" customHeight="1" x14ac:dyDescent="0.15">
      <c r="A46" s="583"/>
      <c r="B46" s="584"/>
      <c r="C46" s="584"/>
      <c r="D46" s="584"/>
      <c r="E46" s="584"/>
      <c r="F46" s="584"/>
      <c r="G46" s="584"/>
      <c r="H46" s="585" t="s">
        <v>163</v>
      </c>
      <c r="I46" s="585"/>
      <c r="J46" s="585"/>
      <c r="K46" s="286"/>
      <c r="L46" s="288"/>
      <c r="M46" s="586" t="str">
        <f>M3</f>
        <v>令和４年度決算</v>
      </c>
      <c r="N46" s="587"/>
      <c r="O46" s="587"/>
      <c r="P46" s="587"/>
      <c r="Q46" s="587"/>
      <c r="R46" s="587"/>
      <c r="S46" s="587"/>
      <c r="T46" s="587"/>
      <c r="U46" s="115"/>
      <c r="V46" s="288"/>
      <c r="W46" s="586" t="str">
        <f>W3</f>
        <v>令和３年度決算</v>
      </c>
      <c r="X46" s="587"/>
      <c r="Y46" s="587"/>
      <c r="Z46" s="587"/>
      <c r="AA46" s="587"/>
      <c r="AB46" s="587"/>
      <c r="AC46" s="587"/>
      <c r="AD46" s="587"/>
      <c r="AE46" s="115"/>
      <c r="AF46" s="288"/>
      <c r="AG46" s="586" t="str">
        <f>AG3</f>
        <v>差引</v>
      </c>
      <c r="AH46" s="587"/>
      <c r="AI46" s="587"/>
      <c r="AJ46" s="587"/>
      <c r="AK46" s="587"/>
      <c r="AL46" s="587"/>
      <c r="AM46" s="587"/>
      <c r="AN46" s="587"/>
      <c r="AO46" s="115"/>
    </row>
    <row r="47" spans="1:41" ht="33.75" customHeight="1" x14ac:dyDescent="0.15">
      <c r="A47" s="4"/>
      <c r="B47" s="589" t="s">
        <v>165</v>
      </c>
      <c r="C47" s="589"/>
      <c r="D47" s="589"/>
      <c r="E47" s="589"/>
      <c r="F47" s="589"/>
      <c r="G47" s="589"/>
      <c r="H47" s="581"/>
      <c r="I47" s="581"/>
      <c r="J47" s="581"/>
      <c r="K47" s="581"/>
      <c r="L47" s="5"/>
      <c r="M47" s="588"/>
      <c r="N47" s="588"/>
      <c r="O47" s="588"/>
      <c r="P47" s="588"/>
      <c r="Q47" s="588"/>
      <c r="R47" s="588"/>
      <c r="S47" s="588"/>
      <c r="T47" s="588"/>
      <c r="U47" s="6"/>
      <c r="V47" s="5"/>
      <c r="W47" s="588"/>
      <c r="X47" s="588"/>
      <c r="Y47" s="588"/>
      <c r="Z47" s="588"/>
      <c r="AA47" s="588"/>
      <c r="AB47" s="588"/>
      <c r="AC47" s="588"/>
      <c r="AD47" s="588"/>
      <c r="AE47" s="6"/>
      <c r="AF47" s="5"/>
      <c r="AG47" s="588"/>
      <c r="AH47" s="588"/>
      <c r="AI47" s="588"/>
      <c r="AJ47" s="588"/>
      <c r="AK47" s="588"/>
      <c r="AL47" s="588"/>
      <c r="AM47" s="588"/>
      <c r="AN47" s="588"/>
      <c r="AO47" s="6"/>
    </row>
    <row r="48" spans="1:41" ht="33.75" customHeight="1" x14ac:dyDescent="0.15">
      <c r="A48" s="7"/>
      <c r="B48" s="104"/>
      <c r="C48" s="104"/>
      <c r="D48" s="104"/>
      <c r="E48" s="104"/>
      <c r="F48" s="104"/>
      <c r="G48" s="104"/>
      <c r="H48" s="106"/>
      <c r="I48" s="109"/>
      <c r="J48" s="109"/>
      <c r="K48" s="8"/>
      <c r="L48" s="119"/>
      <c r="M48" s="109"/>
      <c r="N48" s="103"/>
      <c r="O48" s="102" t="s">
        <v>166</v>
      </c>
      <c r="P48" s="108"/>
      <c r="Q48" s="103"/>
      <c r="R48" s="102" t="s">
        <v>167</v>
      </c>
      <c r="S48" s="108"/>
      <c r="T48" s="103"/>
      <c r="U48" s="45" t="s">
        <v>159</v>
      </c>
      <c r="V48" s="119"/>
      <c r="W48" s="109"/>
      <c r="X48" s="103"/>
      <c r="Y48" s="102" t="s">
        <v>166</v>
      </c>
      <c r="Z48" s="108"/>
      <c r="AA48" s="103"/>
      <c r="AB48" s="102" t="s">
        <v>167</v>
      </c>
      <c r="AC48" s="108"/>
      <c r="AD48" s="103"/>
      <c r="AE48" s="45" t="s">
        <v>159</v>
      </c>
      <c r="AF48" s="119"/>
      <c r="AG48" s="109"/>
      <c r="AH48" s="103"/>
      <c r="AI48" s="102" t="s">
        <v>166</v>
      </c>
      <c r="AJ48" s="108"/>
      <c r="AK48" s="103"/>
      <c r="AL48" s="102" t="s">
        <v>167</v>
      </c>
      <c r="AM48" s="108"/>
      <c r="AN48" s="103"/>
      <c r="AO48" s="45" t="s">
        <v>159</v>
      </c>
    </row>
    <row r="49" spans="1:41" ht="15" customHeight="1" x14ac:dyDescent="0.15">
      <c r="A49" s="10"/>
      <c r="B49" s="109"/>
      <c r="C49" s="567" t="s">
        <v>186</v>
      </c>
      <c r="D49" s="567"/>
      <c r="E49" s="567"/>
      <c r="F49" s="567"/>
      <c r="G49" s="567"/>
      <c r="H49" s="567"/>
      <c r="I49" s="567"/>
      <c r="J49" s="110"/>
      <c r="K49" s="110"/>
      <c r="L49" s="5"/>
      <c r="M49" s="110"/>
      <c r="N49" s="573">
        <f>SUM(N50:T54)</f>
        <v>10389312054</v>
      </c>
      <c r="O49" s="573"/>
      <c r="P49" s="573"/>
      <c r="Q49" s="573" t="s">
        <v>216</v>
      </c>
      <c r="R49" s="573"/>
      <c r="S49" s="573"/>
      <c r="T49" s="573" t="s">
        <v>217</v>
      </c>
      <c r="U49" s="12"/>
      <c r="V49" s="5"/>
      <c r="W49" s="110"/>
      <c r="X49" s="573">
        <v>19722990989</v>
      </c>
      <c r="Y49" s="573"/>
      <c r="Z49" s="573"/>
      <c r="AA49" s="573" t="s">
        <v>220</v>
      </c>
      <c r="AB49" s="573"/>
      <c r="AC49" s="573"/>
      <c r="AD49" s="573" t="s">
        <v>221</v>
      </c>
      <c r="AE49" s="12"/>
      <c r="AF49" s="5"/>
      <c r="AG49" s="110" t="str">
        <f t="shared" ref="AG49:AG64" si="9">IF(AH49&lt;0,"△","")</f>
        <v>△</v>
      </c>
      <c r="AH49" s="573">
        <f>N49-X49</f>
        <v>-9333678935</v>
      </c>
      <c r="AI49" s="573"/>
      <c r="AJ49" s="573"/>
      <c r="AK49" s="573" t="s">
        <v>219</v>
      </c>
      <c r="AL49" s="573"/>
      <c r="AM49" s="573"/>
      <c r="AN49" s="573" t="s">
        <v>218</v>
      </c>
      <c r="AO49" s="12"/>
    </row>
    <row r="50" spans="1:41" ht="31.5" customHeight="1" x14ac:dyDescent="0.15">
      <c r="A50" s="10"/>
      <c r="B50" s="109"/>
      <c r="C50" s="109"/>
      <c r="D50" s="109"/>
      <c r="E50" s="575" t="s">
        <v>76</v>
      </c>
      <c r="F50" s="575"/>
      <c r="G50" s="575"/>
      <c r="H50" s="575"/>
      <c r="I50" s="575"/>
      <c r="J50" s="575"/>
      <c r="K50" s="13"/>
      <c r="L50" s="14"/>
      <c r="M50" s="13"/>
      <c r="N50" s="576">
        <v>7525815292</v>
      </c>
      <c r="O50" s="576"/>
      <c r="P50" s="576"/>
      <c r="Q50" s="576"/>
      <c r="R50" s="576"/>
      <c r="S50" s="576"/>
      <c r="T50" s="576"/>
      <c r="U50" s="15"/>
      <c r="V50" s="14"/>
      <c r="W50" s="13"/>
      <c r="X50" s="576">
        <v>8134091939</v>
      </c>
      <c r="Y50" s="576"/>
      <c r="Z50" s="576"/>
      <c r="AA50" s="576"/>
      <c r="AB50" s="576"/>
      <c r="AC50" s="576"/>
      <c r="AD50" s="576"/>
      <c r="AE50" s="15"/>
      <c r="AF50" s="14"/>
      <c r="AG50" s="13" t="str">
        <f t="shared" si="9"/>
        <v>△</v>
      </c>
      <c r="AH50" s="576">
        <f t="shared" ref="AH50:AH63" si="10">N50-X50</f>
        <v>-608276647</v>
      </c>
      <c r="AI50" s="576"/>
      <c r="AJ50" s="576"/>
      <c r="AK50" s="576" t="s">
        <v>220</v>
      </c>
      <c r="AL50" s="576"/>
      <c r="AM50" s="576"/>
      <c r="AN50" s="576" t="s">
        <v>221</v>
      </c>
      <c r="AO50" s="15"/>
    </row>
    <row r="51" spans="1:41" ht="31.5" customHeight="1" x14ac:dyDescent="0.15">
      <c r="A51" s="10"/>
      <c r="B51" s="109"/>
      <c r="C51" s="109"/>
      <c r="D51" s="109"/>
      <c r="E51" s="577" t="s">
        <v>47</v>
      </c>
      <c r="F51" s="577"/>
      <c r="G51" s="577"/>
      <c r="H51" s="577"/>
      <c r="I51" s="577"/>
      <c r="J51" s="577"/>
      <c r="K51" s="109"/>
      <c r="L51" s="119"/>
      <c r="M51" s="109"/>
      <c r="N51" s="580">
        <v>544414327</v>
      </c>
      <c r="O51" s="580"/>
      <c r="P51" s="580"/>
      <c r="Q51" s="580"/>
      <c r="R51" s="580"/>
      <c r="S51" s="580"/>
      <c r="T51" s="580"/>
      <c r="U51" s="26"/>
      <c r="V51" s="119"/>
      <c r="W51" s="109"/>
      <c r="X51" s="580">
        <v>498509945</v>
      </c>
      <c r="Y51" s="580"/>
      <c r="Z51" s="580"/>
      <c r="AA51" s="580"/>
      <c r="AB51" s="580"/>
      <c r="AC51" s="580"/>
      <c r="AD51" s="580"/>
      <c r="AE51" s="26"/>
      <c r="AF51" s="119"/>
      <c r="AG51" s="109" t="str">
        <f t="shared" si="9"/>
        <v/>
      </c>
      <c r="AH51" s="580">
        <f t="shared" si="10"/>
        <v>45904382</v>
      </c>
      <c r="AI51" s="580"/>
      <c r="AJ51" s="580"/>
      <c r="AK51" s="580" t="s">
        <v>220</v>
      </c>
      <c r="AL51" s="580"/>
      <c r="AM51" s="580"/>
      <c r="AN51" s="580" t="s">
        <v>221</v>
      </c>
      <c r="AO51" s="26"/>
    </row>
    <row r="52" spans="1:41" ht="31.5" customHeight="1" x14ac:dyDescent="0.15">
      <c r="A52" s="10"/>
      <c r="B52" s="109"/>
      <c r="C52" s="109"/>
      <c r="D52" s="109"/>
      <c r="E52" s="545" t="s">
        <v>48</v>
      </c>
      <c r="F52" s="545"/>
      <c r="G52" s="545"/>
      <c r="H52" s="545"/>
      <c r="I52" s="545"/>
      <c r="J52" s="545"/>
      <c r="K52" s="16"/>
      <c r="L52" s="17"/>
      <c r="M52" s="16"/>
      <c r="N52" s="547">
        <v>463565431</v>
      </c>
      <c r="O52" s="547"/>
      <c r="P52" s="547"/>
      <c r="Q52" s="547"/>
      <c r="R52" s="547"/>
      <c r="S52" s="547"/>
      <c r="T52" s="547"/>
      <c r="U52" s="18"/>
      <c r="V52" s="17"/>
      <c r="W52" s="16"/>
      <c r="X52" s="547">
        <v>661128419</v>
      </c>
      <c r="Y52" s="547"/>
      <c r="Z52" s="547"/>
      <c r="AA52" s="547"/>
      <c r="AB52" s="547"/>
      <c r="AC52" s="547"/>
      <c r="AD52" s="547"/>
      <c r="AE52" s="18"/>
      <c r="AF52" s="17"/>
      <c r="AG52" s="16" t="str">
        <f t="shared" si="9"/>
        <v>△</v>
      </c>
      <c r="AH52" s="547">
        <f t="shared" si="10"/>
        <v>-197562988</v>
      </c>
      <c r="AI52" s="547"/>
      <c r="AJ52" s="547"/>
      <c r="AK52" s="547" t="s">
        <v>220</v>
      </c>
      <c r="AL52" s="547"/>
      <c r="AM52" s="547"/>
      <c r="AN52" s="547" t="s">
        <v>221</v>
      </c>
      <c r="AO52" s="18"/>
    </row>
    <row r="53" spans="1:41" ht="31.5" customHeight="1" x14ac:dyDescent="0.15">
      <c r="A53" s="10"/>
      <c r="B53" s="109"/>
      <c r="C53" s="109"/>
      <c r="D53" s="109"/>
      <c r="E53" s="579" t="s">
        <v>222</v>
      </c>
      <c r="F53" s="579"/>
      <c r="G53" s="579"/>
      <c r="H53" s="579"/>
      <c r="I53" s="579"/>
      <c r="J53" s="579"/>
      <c r="K53" s="20"/>
      <c r="L53" s="21"/>
      <c r="M53" s="20"/>
      <c r="N53" s="546">
        <v>98387843</v>
      </c>
      <c r="O53" s="546"/>
      <c r="P53" s="546"/>
      <c r="Q53" s="546"/>
      <c r="R53" s="546"/>
      <c r="S53" s="546"/>
      <c r="T53" s="546"/>
      <c r="U53" s="22"/>
      <c r="V53" s="21"/>
      <c r="W53" s="20"/>
      <c r="X53" s="546">
        <v>81342259</v>
      </c>
      <c r="Y53" s="546"/>
      <c r="Z53" s="546"/>
      <c r="AA53" s="546"/>
      <c r="AB53" s="546"/>
      <c r="AC53" s="546"/>
      <c r="AD53" s="546"/>
      <c r="AE53" s="22"/>
      <c r="AF53" s="21"/>
      <c r="AG53" s="20" t="str">
        <f t="shared" si="9"/>
        <v/>
      </c>
      <c r="AH53" s="546">
        <f t="shared" si="10"/>
        <v>17045584</v>
      </c>
      <c r="AI53" s="546"/>
      <c r="AJ53" s="546"/>
      <c r="AK53" s="546" t="s">
        <v>220</v>
      </c>
      <c r="AL53" s="546"/>
      <c r="AM53" s="546"/>
      <c r="AN53" s="546" t="s">
        <v>221</v>
      </c>
      <c r="AO53" s="22"/>
    </row>
    <row r="54" spans="1:41" ht="31.5" customHeight="1" x14ac:dyDescent="0.15">
      <c r="A54" s="10"/>
      <c r="B54" s="109"/>
      <c r="C54" s="109"/>
      <c r="D54" s="109"/>
      <c r="E54" s="579" t="s">
        <v>190</v>
      </c>
      <c r="F54" s="579"/>
      <c r="G54" s="579"/>
      <c r="H54" s="579"/>
      <c r="I54" s="579"/>
      <c r="J54" s="579"/>
      <c r="K54" s="20"/>
      <c r="L54" s="21"/>
      <c r="M54" s="20"/>
      <c r="N54" s="546">
        <v>1757129161</v>
      </c>
      <c r="O54" s="546"/>
      <c r="P54" s="546"/>
      <c r="Q54" s="546"/>
      <c r="R54" s="546"/>
      <c r="S54" s="546"/>
      <c r="T54" s="546"/>
      <c r="U54" s="22"/>
      <c r="V54" s="21"/>
      <c r="W54" s="20"/>
      <c r="X54" s="546">
        <v>10347918427</v>
      </c>
      <c r="Y54" s="546"/>
      <c r="Z54" s="546"/>
      <c r="AA54" s="546"/>
      <c r="AB54" s="546"/>
      <c r="AC54" s="546"/>
      <c r="AD54" s="546"/>
      <c r="AE54" s="22"/>
      <c r="AF54" s="21"/>
      <c r="AG54" s="20" t="str">
        <f t="shared" si="9"/>
        <v>△</v>
      </c>
      <c r="AH54" s="546">
        <f t="shared" si="10"/>
        <v>-8590789266</v>
      </c>
      <c r="AI54" s="546"/>
      <c r="AJ54" s="546"/>
      <c r="AK54" s="546" t="s">
        <v>220</v>
      </c>
      <c r="AL54" s="546"/>
      <c r="AM54" s="546"/>
      <c r="AN54" s="546" t="s">
        <v>221</v>
      </c>
      <c r="AO54" s="22"/>
    </row>
    <row r="55" spans="1:41" ht="31.5" customHeight="1" x14ac:dyDescent="0.15">
      <c r="A55" s="10"/>
      <c r="B55" s="109"/>
      <c r="C55" s="567" t="s">
        <v>191</v>
      </c>
      <c r="D55" s="567"/>
      <c r="E55" s="567"/>
      <c r="F55" s="567"/>
      <c r="G55" s="567"/>
      <c r="H55" s="567"/>
      <c r="I55" s="567"/>
      <c r="J55" s="110"/>
      <c r="K55" s="110"/>
      <c r="L55" s="5"/>
      <c r="M55" s="110"/>
      <c r="N55" s="578">
        <f>SUM(N56:T57)</f>
        <v>2114769308</v>
      </c>
      <c r="O55" s="578"/>
      <c r="P55" s="578"/>
      <c r="Q55" s="578" t="s">
        <v>223</v>
      </c>
      <c r="R55" s="578"/>
      <c r="S55" s="578"/>
      <c r="T55" s="578" t="s">
        <v>224</v>
      </c>
      <c r="U55" s="44"/>
      <c r="V55" s="5"/>
      <c r="W55" s="110"/>
      <c r="X55" s="578">
        <v>1443143373</v>
      </c>
      <c r="Y55" s="578"/>
      <c r="Z55" s="578"/>
      <c r="AA55" s="578" t="s">
        <v>437</v>
      </c>
      <c r="AB55" s="578"/>
      <c r="AC55" s="578"/>
      <c r="AD55" s="578" t="s">
        <v>438</v>
      </c>
      <c r="AE55" s="44"/>
      <c r="AF55" s="5"/>
      <c r="AG55" s="110" t="str">
        <f t="shared" si="9"/>
        <v/>
      </c>
      <c r="AH55" s="578">
        <f t="shared" si="10"/>
        <v>671625935</v>
      </c>
      <c r="AI55" s="578"/>
      <c r="AJ55" s="578"/>
      <c r="AK55" s="578" t="s">
        <v>220</v>
      </c>
      <c r="AL55" s="578"/>
      <c r="AM55" s="578"/>
      <c r="AN55" s="578" t="s">
        <v>221</v>
      </c>
      <c r="AO55" s="44"/>
    </row>
    <row r="56" spans="1:41" ht="31.5" customHeight="1" x14ac:dyDescent="0.15">
      <c r="A56" s="10"/>
      <c r="B56" s="109"/>
      <c r="C56" s="109"/>
      <c r="D56" s="109"/>
      <c r="E56" s="575" t="s">
        <v>194</v>
      </c>
      <c r="F56" s="575"/>
      <c r="G56" s="575"/>
      <c r="H56" s="575"/>
      <c r="I56" s="575"/>
      <c r="J56" s="575"/>
      <c r="K56" s="13"/>
      <c r="L56" s="14"/>
      <c r="M56" s="13"/>
      <c r="N56" s="546">
        <v>362299036</v>
      </c>
      <c r="O56" s="546"/>
      <c r="P56" s="546"/>
      <c r="Q56" s="546"/>
      <c r="R56" s="546"/>
      <c r="S56" s="546"/>
      <c r="T56" s="546"/>
      <c r="U56" s="31"/>
      <c r="V56" s="14"/>
      <c r="W56" s="13"/>
      <c r="X56" s="546">
        <v>392186749</v>
      </c>
      <c r="Y56" s="546"/>
      <c r="Z56" s="546"/>
      <c r="AA56" s="546"/>
      <c r="AB56" s="546"/>
      <c r="AC56" s="546"/>
      <c r="AD56" s="546"/>
      <c r="AE56" s="31"/>
      <c r="AF56" s="14"/>
      <c r="AG56" s="13" t="str">
        <f t="shared" si="9"/>
        <v>△</v>
      </c>
      <c r="AH56" s="546">
        <f t="shared" si="10"/>
        <v>-29887713</v>
      </c>
      <c r="AI56" s="546"/>
      <c r="AJ56" s="546"/>
      <c r="AK56" s="546" t="s">
        <v>220</v>
      </c>
      <c r="AL56" s="546"/>
      <c r="AM56" s="546"/>
      <c r="AN56" s="546" t="s">
        <v>221</v>
      </c>
      <c r="AO56" s="31"/>
    </row>
    <row r="57" spans="1:41" ht="31.5" customHeight="1" x14ac:dyDescent="0.15">
      <c r="A57" s="10"/>
      <c r="B57" s="109"/>
      <c r="C57" s="109"/>
      <c r="D57" s="109"/>
      <c r="E57" s="545" t="s">
        <v>195</v>
      </c>
      <c r="F57" s="545"/>
      <c r="G57" s="545"/>
      <c r="H57" s="545"/>
      <c r="I57" s="545"/>
      <c r="J57" s="545"/>
      <c r="K57" s="16"/>
      <c r="L57" s="17"/>
      <c r="M57" s="16"/>
      <c r="N57" s="547">
        <v>1752470272</v>
      </c>
      <c r="O57" s="547"/>
      <c r="P57" s="547"/>
      <c r="Q57" s="547"/>
      <c r="R57" s="547"/>
      <c r="S57" s="547"/>
      <c r="T57" s="547"/>
      <c r="U57" s="32"/>
      <c r="V57" s="17"/>
      <c r="W57" s="16"/>
      <c r="X57" s="547">
        <v>1050956624</v>
      </c>
      <c r="Y57" s="547"/>
      <c r="Z57" s="547"/>
      <c r="AA57" s="547"/>
      <c r="AB57" s="547"/>
      <c r="AC57" s="547"/>
      <c r="AD57" s="547"/>
      <c r="AE57" s="32"/>
      <c r="AF57" s="17"/>
      <c r="AG57" s="16" t="str">
        <f t="shared" si="9"/>
        <v/>
      </c>
      <c r="AH57" s="547">
        <f t="shared" si="10"/>
        <v>701513648</v>
      </c>
      <c r="AI57" s="547"/>
      <c r="AJ57" s="547"/>
      <c r="AK57" s="547" t="s">
        <v>220</v>
      </c>
      <c r="AL57" s="547"/>
      <c r="AM57" s="547"/>
      <c r="AN57" s="547" t="s">
        <v>221</v>
      </c>
      <c r="AO57" s="32"/>
    </row>
    <row r="58" spans="1:41" ht="31.5" customHeight="1" x14ac:dyDescent="0.15">
      <c r="A58" s="10"/>
      <c r="B58" s="109"/>
      <c r="C58" s="567" t="s">
        <v>199</v>
      </c>
      <c r="D58" s="567"/>
      <c r="E58" s="567"/>
      <c r="F58" s="567"/>
      <c r="G58" s="567"/>
      <c r="H58" s="567"/>
      <c r="I58" s="567"/>
      <c r="J58" s="159"/>
      <c r="K58" s="159"/>
      <c r="L58" s="5"/>
      <c r="M58" s="159"/>
      <c r="N58" s="573">
        <f>SUM(N59:T63)</f>
        <v>0</v>
      </c>
      <c r="O58" s="573"/>
      <c r="P58" s="573"/>
      <c r="Q58" s="573" t="s">
        <v>225</v>
      </c>
      <c r="R58" s="573"/>
      <c r="S58" s="573"/>
      <c r="T58" s="573" t="s">
        <v>226</v>
      </c>
      <c r="U58" s="30"/>
      <c r="V58" s="5"/>
      <c r="W58" s="159"/>
      <c r="X58" s="573">
        <v>0</v>
      </c>
      <c r="Y58" s="573"/>
      <c r="Z58" s="573"/>
      <c r="AA58" s="573" t="s">
        <v>232</v>
      </c>
      <c r="AB58" s="573"/>
      <c r="AC58" s="573"/>
      <c r="AD58" s="573" t="s">
        <v>233</v>
      </c>
      <c r="AE58" s="30"/>
      <c r="AF58" s="5"/>
      <c r="AG58" s="159" t="str">
        <f t="shared" si="9"/>
        <v/>
      </c>
      <c r="AH58" s="573">
        <f t="shared" si="10"/>
        <v>0</v>
      </c>
      <c r="AI58" s="573"/>
      <c r="AJ58" s="573"/>
      <c r="AK58" s="573" t="s">
        <v>220</v>
      </c>
      <c r="AL58" s="573"/>
      <c r="AM58" s="573"/>
      <c r="AN58" s="573" t="s">
        <v>221</v>
      </c>
      <c r="AO58" s="30"/>
    </row>
    <row r="59" spans="1:41" ht="31.5" hidden="1" customHeight="1" outlineLevel="1" x14ac:dyDescent="0.15">
      <c r="A59" s="10"/>
      <c r="B59" s="109"/>
      <c r="C59" s="109"/>
      <c r="D59" s="109"/>
      <c r="E59" s="575" t="s">
        <v>203</v>
      </c>
      <c r="F59" s="575"/>
      <c r="G59" s="575"/>
      <c r="H59" s="575"/>
      <c r="I59" s="575"/>
      <c r="J59" s="575"/>
      <c r="K59" s="13"/>
      <c r="L59" s="14"/>
      <c r="M59" s="13"/>
      <c r="N59" s="576">
        <v>0</v>
      </c>
      <c r="O59" s="576"/>
      <c r="P59" s="576"/>
      <c r="Q59" s="576" t="s">
        <v>232</v>
      </c>
      <c r="R59" s="576"/>
      <c r="S59" s="576"/>
      <c r="T59" s="576" t="s">
        <v>233</v>
      </c>
      <c r="U59" s="31"/>
      <c r="V59" s="14"/>
      <c r="W59" s="13"/>
      <c r="X59" s="576">
        <v>0</v>
      </c>
      <c r="Y59" s="576"/>
      <c r="Z59" s="576"/>
      <c r="AA59" s="576" t="s">
        <v>232</v>
      </c>
      <c r="AB59" s="576"/>
      <c r="AC59" s="576"/>
      <c r="AD59" s="576" t="s">
        <v>233</v>
      </c>
      <c r="AE59" s="31"/>
      <c r="AF59" s="14"/>
      <c r="AG59" s="13" t="str">
        <f t="shared" si="9"/>
        <v/>
      </c>
      <c r="AH59" s="576">
        <f>N59-X59</f>
        <v>0</v>
      </c>
      <c r="AI59" s="576"/>
      <c r="AJ59" s="576"/>
      <c r="AK59" s="576" t="s">
        <v>220</v>
      </c>
      <c r="AL59" s="576"/>
      <c r="AM59" s="576"/>
      <c r="AN59" s="576" t="s">
        <v>221</v>
      </c>
      <c r="AO59" s="31"/>
    </row>
    <row r="60" spans="1:41" ht="31.5" hidden="1" customHeight="1" outlineLevel="1" x14ac:dyDescent="0.15">
      <c r="A60" s="10"/>
      <c r="B60" s="158"/>
      <c r="C60" s="158"/>
      <c r="D60" s="158"/>
      <c r="E60" s="545" t="s">
        <v>325</v>
      </c>
      <c r="F60" s="545"/>
      <c r="G60" s="545"/>
      <c r="H60" s="545"/>
      <c r="I60" s="545"/>
      <c r="J60" s="545"/>
      <c r="K60" s="16"/>
      <c r="L60" s="17"/>
      <c r="M60" s="16"/>
      <c r="N60" s="547">
        <v>0</v>
      </c>
      <c r="O60" s="547"/>
      <c r="P60" s="547"/>
      <c r="Q60" s="547" t="s">
        <v>232</v>
      </c>
      <c r="R60" s="547"/>
      <c r="S60" s="547"/>
      <c r="T60" s="547" t="s">
        <v>233</v>
      </c>
      <c r="U60" s="32"/>
      <c r="V60" s="17"/>
      <c r="W60" s="16"/>
      <c r="X60" s="547">
        <v>0</v>
      </c>
      <c r="Y60" s="547"/>
      <c r="Z60" s="547"/>
      <c r="AA60" s="547" t="s">
        <v>232</v>
      </c>
      <c r="AB60" s="547"/>
      <c r="AC60" s="547"/>
      <c r="AD60" s="547" t="s">
        <v>233</v>
      </c>
      <c r="AE60" s="32"/>
      <c r="AF60" s="17"/>
      <c r="AG60" s="16" t="str">
        <f t="shared" si="9"/>
        <v/>
      </c>
      <c r="AH60" s="547">
        <f t="shared" ref="AH60" si="11">N60-X60</f>
        <v>0</v>
      </c>
      <c r="AI60" s="547"/>
      <c r="AJ60" s="547"/>
      <c r="AK60" s="547" t="s">
        <v>220</v>
      </c>
      <c r="AL60" s="547"/>
      <c r="AM60" s="547"/>
      <c r="AN60" s="547" t="s">
        <v>221</v>
      </c>
      <c r="AO60" s="32"/>
    </row>
    <row r="61" spans="1:41" ht="31.5" hidden="1" customHeight="1" outlineLevel="1" x14ac:dyDescent="0.15">
      <c r="A61" s="10"/>
      <c r="B61" s="109"/>
      <c r="C61" s="109"/>
      <c r="D61" s="109"/>
      <c r="E61" s="545" t="s">
        <v>336</v>
      </c>
      <c r="F61" s="545"/>
      <c r="G61" s="545"/>
      <c r="H61" s="545"/>
      <c r="I61" s="545"/>
      <c r="J61" s="545"/>
      <c r="K61" s="16"/>
      <c r="L61" s="17"/>
      <c r="M61" s="16"/>
      <c r="N61" s="547">
        <v>0</v>
      </c>
      <c r="O61" s="547"/>
      <c r="P61" s="547"/>
      <c r="Q61" s="547" t="s">
        <v>227</v>
      </c>
      <c r="R61" s="547"/>
      <c r="S61" s="547"/>
      <c r="T61" s="547" t="s">
        <v>234</v>
      </c>
      <c r="U61" s="32"/>
      <c r="V61" s="17"/>
      <c r="W61" s="16"/>
      <c r="X61" s="547">
        <v>0</v>
      </c>
      <c r="Y61" s="547"/>
      <c r="Z61" s="547"/>
      <c r="AA61" s="547" t="s">
        <v>232</v>
      </c>
      <c r="AB61" s="547"/>
      <c r="AC61" s="547"/>
      <c r="AD61" s="547" t="s">
        <v>233</v>
      </c>
      <c r="AE61" s="32"/>
      <c r="AF61" s="17"/>
      <c r="AG61" s="16" t="str">
        <f t="shared" si="9"/>
        <v/>
      </c>
      <c r="AH61" s="547">
        <f>N61-X61</f>
        <v>0</v>
      </c>
      <c r="AI61" s="547"/>
      <c r="AJ61" s="547"/>
      <c r="AK61" s="547" t="s">
        <v>220</v>
      </c>
      <c r="AL61" s="547"/>
      <c r="AM61" s="547"/>
      <c r="AN61" s="547" t="s">
        <v>221</v>
      </c>
      <c r="AO61" s="32"/>
    </row>
    <row r="62" spans="1:41" ht="31.5" customHeight="1" collapsed="1" x14ac:dyDescent="0.15">
      <c r="A62" s="10"/>
      <c r="B62" s="109"/>
      <c r="C62" s="109"/>
      <c r="D62" s="109"/>
      <c r="E62" s="577" t="s">
        <v>202</v>
      </c>
      <c r="F62" s="577"/>
      <c r="G62" s="577"/>
      <c r="H62" s="577"/>
      <c r="I62" s="577"/>
      <c r="J62" s="577"/>
      <c r="K62" s="158"/>
      <c r="L62" s="163"/>
      <c r="M62" s="158"/>
      <c r="N62" s="570">
        <v>0</v>
      </c>
      <c r="O62" s="570"/>
      <c r="P62" s="570"/>
      <c r="Q62" s="570" t="s">
        <v>229</v>
      </c>
      <c r="R62" s="570"/>
      <c r="S62" s="570"/>
      <c r="T62" s="570" t="s">
        <v>228</v>
      </c>
      <c r="U62" s="38"/>
      <c r="V62" s="163"/>
      <c r="W62" s="158"/>
      <c r="X62" s="570">
        <v>0</v>
      </c>
      <c r="Y62" s="570"/>
      <c r="Z62" s="570"/>
      <c r="AA62" s="570" t="s">
        <v>232</v>
      </c>
      <c r="AB62" s="570"/>
      <c r="AC62" s="570"/>
      <c r="AD62" s="570" t="s">
        <v>233</v>
      </c>
      <c r="AE62" s="38"/>
      <c r="AF62" s="163"/>
      <c r="AG62" s="158" t="str">
        <f t="shared" si="9"/>
        <v/>
      </c>
      <c r="AH62" s="570">
        <f t="shared" si="10"/>
        <v>0</v>
      </c>
      <c r="AI62" s="570"/>
      <c r="AJ62" s="570"/>
      <c r="AK62" s="570" t="s">
        <v>220</v>
      </c>
      <c r="AL62" s="570"/>
      <c r="AM62" s="570"/>
      <c r="AN62" s="570" t="s">
        <v>221</v>
      </c>
      <c r="AO62" s="38"/>
    </row>
    <row r="63" spans="1:41" ht="31.5" hidden="1" customHeight="1" outlineLevel="1" x14ac:dyDescent="0.15">
      <c r="A63" s="10"/>
      <c r="B63" s="109"/>
      <c r="C63" s="109"/>
      <c r="D63" s="109"/>
      <c r="E63" s="545" t="s">
        <v>231</v>
      </c>
      <c r="F63" s="545"/>
      <c r="G63" s="545"/>
      <c r="H63" s="545"/>
      <c r="I63" s="545"/>
      <c r="J63" s="545"/>
      <c r="K63" s="16"/>
      <c r="L63" s="17"/>
      <c r="M63" s="16"/>
      <c r="N63" s="547">
        <v>0</v>
      </c>
      <c r="O63" s="547"/>
      <c r="P63" s="547"/>
      <c r="Q63" s="547" t="s">
        <v>232</v>
      </c>
      <c r="R63" s="547"/>
      <c r="S63" s="547"/>
      <c r="T63" s="547" t="s">
        <v>233</v>
      </c>
      <c r="U63" s="32"/>
      <c r="V63" s="17"/>
      <c r="W63" s="16"/>
      <c r="X63" s="547">
        <v>0</v>
      </c>
      <c r="Y63" s="547"/>
      <c r="Z63" s="547"/>
      <c r="AA63" s="547" t="s">
        <v>232</v>
      </c>
      <c r="AB63" s="547"/>
      <c r="AC63" s="547"/>
      <c r="AD63" s="547" t="s">
        <v>233</v>
      </c>
      <c r="AE63" s="32"/>
      <c r="AF63" s="17"/>
      <c r="AG63" s="16" t="str">
        <f t="shared" si="9"/>
        <v/>
      </c>
      <c r="AH63" s="547">
        <f t="shared" si="10"/>
        <v>0</v>
      </c>
      <c r="AI63" s="547"/>
      <c r="AJ63" s="547"/>
      <c r="AK63" s="547" t="s">
        <v>220</v>
      </c>
      <c r="AL63" s="547"/>
      <c r="AM63" s="547"/>
      <c r="AN63" s="547" t="s">
        <v>221</v>
      </c>
      <c r="AO63" s="32"/>
    </row>
    <row r="64" spans="1:41" ht="31.5" customHeight="1" collapsed="1" thickBot="1" x14ac:dyDescent="0.2">
      <c r="A64" s="10"/>
      <c r="B64" s="109"/>
      <c r="C64" s="109"/>
      <c r="D64" s="564" t="s">
        <v>204</v>
      </c>
      <c r="E64" s="564"/>
      <c r="F64" s="564"/>
      <c r="G64" s="564"/>
      <c r="H64" s="564"/>
      <c r="I64" s="564"/>
      <c r="J64" s="33"/>
      <c r="K64" s="33"/>
      <c r="L64" s="34"/>
      <c r="M64" s="33"/>
      <c r="N64" s="574">
        <f>SUM(N49,N55,N58)</f>
        <v>12504081362</v>
      </c>
      <c r="O64" s="574"/>
      <c r="P64" s="574"/>
      <c r="Q64" s="574" t="s">
        <v>235</v>
      </c>
      <c r="R64" s="574"/>
      <c r="S64" s="574"/>
      <c r="T64" s="574" t="s">
        <v>236</v>
      </c>
      <c r="U64" s="35"/>
      <c r="V64" s="34"/>
      <c r="W64" s="33"/>
      <c r="X64" s="574">
        <v>21166134362</v>
      </c>
      <c r="Y64" s="574"/>
      <c r="Z64" s="574"/>
      <c r="AA64" s="574" t="s">
        <v>439</v>
      </c>
      <c r="AB64" s="574"/>
      <c r="AC64" s="574"/>
      <c r="AD64" s="574" t="s">
        <v>440</v>
      </c>
      <c r="AE64" s="35"/>
      <c r="AF64" s="34"/>
      <c r="AG64" s="33" t="str">
        <f t="shared" si="9"/>
        <v>△</v>
      </c>
      <c r="AH64" s="574">
        <f>N64-X64</f>
        <v>-8662053000</v>
      </c>
      <c r="AI64" s="574"/>
      <c r="AJ64" s="574"/>
      <c r="AK64" s="574" t="s">
        <v>220</v>
      </c>
      <c r="AL64" s="574"/>
      <c r="AM64" s="574"/>
      <c r="AN64" s="574" t="s">
        <v>221</v>
      </c>
      <c r="AO64" s="35"/>
    </row>
    <row r="65" spans="1:41" ht="21.75" customHeight="1" thickTop="1" x14ac:dyDescent="0.15">
      <c r="A65" s="10"/>
      <c r="B65" s="109"/>
      <c r="C65" s="109"/>
      <c r="D65" s="109"/>
      <c r="E65" s="107"/>
      <c r="F65" s="107"/>
      <c r="G65" s="107"/>
      <c r="H65" s="107"/>
      <c r="I65" s="107"/>
      <c r="J65" s="107"/>
      <c r="K65" s="109"/>
      <c r="L65" s="119"/>
      <c r="M65" s="109"/>
      <c r="N65" s="36"/>
      <c r="O65" s="37"/>
      <c r="P65" s="37"/>
      <c r="Q65" s="36"/>
      <c r="R65" s="37"/>
      <c r="S65" s="37"/>
      <c r="T65" s="36"/>
      <c r="U65" s="38"/>
      <c r="V65" s="119"/>
      <c r="W65" s="109"/>
      <c r="X65" s="36"/>
      <c r="Y65" s="37"/>
      <c r="Z65" s="37"/>
      <c r="AA65" s="36"/>
      <c r="AB65" s="37"/>
      <c r="AC65" s="37"/>
      <c r="AD65" s="36"/>
      <c r="AE65" s="38"/>
      <c r="AF65" s="119"/>
      <c r="AG65" s="109"/>
      <c r="AH65" s="36"/>
      <c r="AI65" s="37"/>
      <c r="AJ65" s="37"/>
      <c r="AK65" s="36"/>
      <c r="AL65" s="37"/>
      <c r="AM65" s="37"/>
      <c r="AN65" s="36"/>
      <c r="AO65" s="38"/>
    </row>
    <row r="66" spans="1:41" ht="31.5" customHeight="1" x14ac:dyDescent="0.15">
      <c r="A66" s="10"/>
      <c r="B66" s="548" t="s">
        <v>237</v>
      </c>
      <c r="C66" s="548"/>
      <c r="D66" s="548"/>
      <c r="E66" s="548"/>
      <c r="F66" s="548"/>
      <c r="G66" s="548"/>
      <c r="H66" s="107"/>
      <c r="I66" s="107"/>
      <c r="J66" s="107"/>
      <c r="K66" s="109"/>
      <c r="L66" s="119"/>
      <c r="M66" s="109"/>
      <c r="N66" s="36"/>
      <c r="O66" s="37"/>
      <c r="P66" s="37"/>
      <c r="Q66" s="36"/>
      <c r="R66" s="37"/>
      <c r="S66" s="37"/>
      <c r="T66" s="36"/>
      <c r="U66" s="38"/>
      <c r="V66" s="119"/>
      <c r="W66" s="109"/>
      <c r="X66" s="36"/>
      <c r="Y66" s="37"/>
      <c r="Z66" s="37"/>
      <c r="AA66" s="36"/>
      <c r="AB66" s="37"/>
      <c r="AC66" s="37"/>
      <c r="AD66" s="36"/>
      <c r="AE66" s="38"/>
      <c r="AF66" s="119"/>
      <c r="AG66" s="109"/>
      <c r="AH66" s="36"/>
      <c r="AI66" s="37"/>
      <c r="AJ66" s="37"/>
      <c r="AK66" s="36"/>
      <c r="AL66" s="37"/>
      <c r="AM66" s="37"/>
      <c r="AN66" s="36"/>
      <c r="AO66" s="38"/>
    </row>
    <row r="67" spans="1:41" ht="31.5" customHeight="1" x14ac:dyDescent="0.15">
      <c r="A67" s="10"/>
      <c r="B67" s="109"/>
      <c r="C67" s="567" t="s">
        <v>168</v>
      </c>
      <c r="D67" s="400"/>
      <c r="E67" s="400"/>
      <c r="F67" s="400"/>
      <c r="G67" s="400"/>
      <c r="H67" s="400"/>
      <c r="I67" s="400"/>
      <c r="J67" s="105"/>
      <c r="K67" s="105"/>
      <c r="L67" s="11"/>
      <c r="M67" s="105"/>
      <c r="N67" s="573">
        <f>SUM(N6,N32)</f>
        <v>13266289756</v>
      </c>
      <c r="O67" s="573"/>
      <c r="P67" s="573"/>
      <c r="Q67" s="573" t="s">
        <v>238</v>
      </c>
      <c r="R67" s="573"/>
      <c r="S67" s="573"/>
      <c r="T67" s="573" t="s">
        <v>239</v>
      </c>
      <c r="U67" s="12"/>
      <c r="V67" s="11"/>
      <c r="W67" s="105"/>
      <c r="X67" s="573">
        <f>SUM(X6,X32)</f>
        <v>43368382156</v>
      </c>
      <c r="Y67" s="573"/>
      <c r="Z67" s="573"/>
      <c r="AA67" s="573" t="s">
        <v>240</v>
      </c>
      <c r="AB67" s="573"/>
      <c r="AC67" s="573"/>
      <c r="AD67" s="573" t="s">
        <v>241</v>
      </c>
      <c r="AE67" s="12"/>
      <c r="AF67" s="11"/>
      <c r="AG67" s="105" t="str">
        <f t="shared" ref="AG67:AG74" si="12">IF(AH67&lt;0,"△","")</f>
        <v>△</v>
      </c>
      <c r="AH67" s="573">
        <f t="shared" ref="AH67:AH79" si="13">N67-X67</f>
        <v>-30102092400</v>
      </c>
      <c r="AI67" s="573"/>
      <c r="AJ67" s="573"/>
      <c r="AK67" s="573" t="s">
        <v>220</v>
      </c>
      <c r="AL67" s="573"/>
      <c r="AM67" s="573"/>
      <c r="AN67" s="573" t="s">
        <v>221</v>
      </c>
      <c r="AO67" s="12"/>
    </row>
    <row r="68" spans="1:41" ht="31.5" customHeight="1" x14ac:dyDescent="0.15">
      <c r="A68" s="10"/>
      <c r="B68" s="109"/>
      <c r="C68" s="567" t="s">
        <v>175</v>
      </c>
      <c r="D68" s="400"/>
      <c r="E68" s="400"/>
      <c r="F68" s="400"/>
      <c r="G68" s="400"/>
      <c r="H68" s="400"/>
      <c r="I68" s="400"/>
      <c r="J68" s="105"/>
      <c r="K68" s="110"/>
      <c r="L68" s="5"/>
      <c r="M68" s="110"/>
      <c r="N68" s="568">
        <f>SUM(N9,N36)</f>
        <v>187596001</v>
      </c>
      <c r="O68" s="568"/>
      <c r="P68" s="568"/>
      <c r="Q68" s="568" t="s">
        <v>242</v>
      </c>
      <c r="R68" s="568"/>
      <c r="S68" s="568"/>
      <c r="T68" s="568" t="s">
        <v>243</v>
      </c>
      <c r="U68" s="23"/>
      <c r="V68" s="5"/>
      <c r="W68" s="110"/>
      <c r="X68" s="568">
        <f>SUM(X9,X36)</f>
        <v>55911490</v>
      </c>
      <c r="Y68" s="568"/>
      <c r="Z68" s="568"/>
      <c r="AA68" s="568" t="s">
        <v>244</v>
      </c>
      <c r="AB68" s="568"/>
      <c r="AC68" s="568"/>
      <c r="AD68" s="568" t="s">
        <v>245</v>
      </c>
      <c r="AE68" s="23"/>
      <c r="AF68" s="5"/>
      <c r="AG68" s="110" t="str">
        <f t="shared" si="12"/>
        <v/>
      </c>
      <c r="AH68" s="568">
        <f t="shared" si="13"/>
        <v>131684511</v>
      </c>
      <c r="AI68" s="568"/>
      <c r="AJ68" s="568"/>
      <c r="AK68" s="568" t="s">
        <v>220</v>
      </c>
      <c r="AL68" s="568"/>
      <c r="AM68" s="568"/>
      <c r="AN68" s="568" t="s">
        <v>221</v>
      </c>
      <c r="AO68" s="23"/>
    </row>
    <row r="69" spans="1:41" ht="31.5" customHeight="1" x14ac:dyDescent="0.15">
      <c r="A69" s="10"/>
      <c r="B69" s="109"/>
      <c r="C69" s="567" t="s">
        <v>179</v>
      </c>
      <c r="D69" s="400"/>
      <c r="E69" s="400"/>
      <c r="F69" s="400"/>
      <c r="G69" s="400"/>
      <c r="H69" s="400"/>
      <c r="I69" s="400"/>
      <c r="J69" s="105"/>
      <c r="K69" s="110"/>
      <c r="L69" s="5"/>
      <c r="M69" s="110"/>
      <c r="N69" s="568">
        <f>SUM(N14,N41)</f>
        <v>12202425</v>
      </c>
      <c r="O69" s="568"/>
      <c r="P69" s="568"/>
      <c r="Q69" s="568" t="s">
        <v>242</v>
      </c>
      <c r="R69" s="568"/>
      <c r="S69" s="568"/>
      <c r="T69" s="568" t="s">
        <v>245</v>
      </c>
      <c r="U69" s="114"/>
      <c r="V69" s="5"/>
      <c r="W69" s="110"/>
      <c r="X69" s="568">
        <f>SUM(X14,X41)</f>
        <v>0</v>
      </c>
      <c r="Y69" s="568"/>
      <c r="Z69" s="568"/>
      <c r="AA69" s="568" t="s">
        <v>244</v>
      </c>
      <c r="AB69" s="568"/>
      <c r="AC69" s="568"/>
      <c r="AD69" s="568" t="s">
        <v>243</v>
      </c>
      <c r="AE69" s="114"/>
      <c r="AF69" s="5"/>
      <c r="AG69" s="110" t="str">
        <f t="shared" si="12"/>
        <v/>
      </c>
      <c r="AH69" s="568">
        <f t="shared" si="13"/>
        <v>12202425</v>
      </c>
      <c r="AI69" s="568"/>
      <c r="AJ69" s="568"/>
      <c r="AK69" s="568" t="s">
        <v>220</v>
      </c>
      <c r="AL69" s="568"/>
      <c r="AM69" s="568"/>
      <c r="AN69" s="568" t="s">
        <v>221</v>
      </c>
      <c r="AO69" s="114"/>
    </row>
    <row r="70" spans="1:41" ht="31.5" customHeight="1" thickBot="1" x14ac:dyDescent="0.2">
      <c r="A70" s="10"/>
      <c r="B70" s="109"/>
      <c r="C70" s="107"/>
      <c r="D70" s="571" t="s">
        <v>183</v>
      </c>
      <c r="E70" s="571"/>
      <c r="F70" s="571"/>
      <c r="G70" s="571"/>
      <c r="H70" s="571"/>
      <c r="I70" s="571"/>
      <c r="J70" s="33"/>
      <c r="K70" s="33"/>
      <c r="L70" s="46"/>
      <c r="M70" s="47"/>
      <c r="N70" s="572">
        <f>SUM(N67:T69)</f>
        <v>13466088182</v>
      </c>
      <c r="O70" s="572"/>
      <c r="P70" s="572"/>
      <c r="Q70" s="572"/>
      <c r="R70" s="572"/>
      <c r="S70" s="572"/>
      <c r="T70" s="572"/>
      <c r="U70" s="48"/>
      <c r="V70" s="46"/>
      <c r="W70" s="47"/>
      <c r="X70" s="572">
        <f>SUM(X67:AD69)</f>
        <v>43424293646</v>
      </c>
      <c r="Y70" s="572"/>
      <c r="Z70" s="572"/>
      <c r="AA70" s="572"/>
      <c r="AB70" s="572"/>
      <c r="AC70" s="572"/>
      <c r="AD70" s="572"/>
      <c r="AE70" s="48"/>
      <c r="AF70" s="46"/>
      <c r="AG70" s="47" t="str">
        <f t="shared" si="12"/>
        <v>△</v>
      </c>
      <c r="AH70" s="572">
        <f t="shared" si="13"/>
        <v>-29958205464</v>
      </c>
      <c r="AI70" s="572"/>
      <c r="AJ70" s="572"/>
      <c r="AK70" s="572" t="s">
        <v>220</v>
      </c>
      <c r="AL70" s="572"/>
      <c r="AM70" s="572"/>
      <c r="AN70" s="572" t="s">
        <v>221</v>
      </c>
      <c r="AO70" s="48"/>
    </row>
    <row r="71" spans="1:41" ht="31.5" customHeight="1" thickTop="1" x14ac:dyDescent="0.15">
      <c r="A71" s="10"/>
      <c r="B71" s="109"/>
      <c r="C71" s="567" t="s">
        <v>186</v>
      </c>
      <c r="D71" s="567"/>
      <c r="E71" s="567"/>
      <c r="F71" s="567"/>
      <c r="G71" s="567"/>
      <c r="H71" s="567"/>
      <c r="I71" s="567"/>
      <c r="J71" s="110"/>
      <c r="K71" s="110"/>
      <c r="L71" s="5"/>
      <c r="M71" s="110"/>
      <c r="N71" s="570">
        <f>SUM(N18,N49)</f>
        <v>12086847898</v>
      </c>
      <c r="O71" s="570"/>
      <c r="P71" s="570"/>
      <c r="Q71" s="570" t="s">
        <v>246</v>
      </c>
      <c r="R71" s="570"/>
      <c r="S71" s="570"/>
      <c r="T71" s="570" t="s">
        <v>247</v>
      </c>
      <c r="U71" s="49"/>
      <c r="V71" s="5"/>
      <c r="W71" s="110"/>
      <c r="X71" s="570">
        <f>SUM(X18,X49)</f>
        <v>21106959977</v>
      </c>
      <c r="Y71" s="570"/>
      <c r="Z71" s="570"/>
      <c r="AA71" s="570" t="s">
        <v>246</v>
      </c>
      <c r="AB71" s="570"/>
      <c r="AC71" s="570"/>
      <c r="AD71" s="570" t="s">
        <v>248</v>
      </c>
      <c r="AE71" s="49"/>
      <c r="AF71" s="5"/>
      <c r="AG71" s="110" t="str">
        <f t="shared" si="12"/>
        <v>△</v>
      </c>
      <c r="AH71" s="570">
        <f t="shared" si="13"/>
        <v>-9020112079</v>
      </c>
      <c r="AI71" s="570"/>
      <c r="AJ71" s="570"/>
      <c r="AK71" s="570" t="s">
        <v>220</v>
      </c>
      <c r="AL71" s="570"/>
      <c r="AM71" s="570"/>
      <c r="AN71" s="570" t="s">
        <v>221</v>
      </c>
      <c r="AO71" s="49"/>
    </row>
    <row r="72" spans="1:41" ht="31.5" customHeight="1" x14ac:dyDescent="0.15">
      <c r="A72" s="10"/>
      <c r="B72" s="109"/>
      <c r="C72" s="567" t="s">
        <v>191</v>
      </c>
      <c r="D72" s="567"/>
      <c r="E72" s="567"/>
      <c r="F72" s="567"/>
      <c r="G72" s="567"/>
      <c r="H72" s="567"/>
      <c r="I72" s="567"/>
      <c r="J72" s="110"/>
      <c r="K72" s="110"/>
      <c r="L72" s="5"/>
      <c r="M72" s="110"/>
      <c r="N72" s="568">
        <f>SUM(N23,N55)</f>
        <v>2171559207</v>
      </c>
      <c r="O72" s="568"/>
      <c r="P72" s="568"/>
      <c r="Q72" s="568" t="s">
        <v>249</v>
      </c>
      <c r="R72" s="568"/>
      <c r="S72" s="568"/>
      <c r="T72" s="568" t="s">
        <v>250</v>
      </c>
      <c r="U72" s="50"/>
      <c r="V72" s="5"/>
      <c r="W72" s="110"/>
      <c r="X72" s="568">
        <f>SUM(X23,X55)</f>
        <v>1515177714</v>
      </c>
      <c r="Y72" s="568"/>
      <c r="Z72" s="568"/>
      <c r="AA72" s="568" t="s">
        <v>249</v>
      </c>
      <c r="AB72" s="568"/>
      <c r="AC72" s="568"/>
      <c r="AD72" s="568" t="s">
        <v>251</v>
      </c>
      <c r="AE72" s="50"/>
      <c r="AF72" s="5"/>
      <c r="AG72" s="110" t="str">
        <f t="shared" si="12"/>
        <v/>
      </c>
      <c r="AH72" s="568">
        <f t="shared" si="13"/>
        <v>656381493</v>
      </c>
      <c r="AI72" s="568"/>
      <c r="AJ72" s="568"/>
      <c r="AK72" s="568" t="s">
        <v>220</v>
      </c>
      <c r="AL72" s="568"/>
      <c r="AM72" s="568"/>
      <c r="AN72" s="568" t="s">
        <v>221</v>
      </c>
      <c r="AO72" s="50"/>
    </row>
    <row r="73" spans="1:41" ht="31.5" customHeight="1" x14ac:dyDescent="0.15">
      <c r="A73" s="10"/>
      <c r="B73" s="109"/>
      <c r="C73" s="567" t="s">
        <v>199</v>
      </c>
      <c r="D73" s="567"/>
      <c r="E73" s="567"/>
      <c r="F73" s="567"/>
      <c r="G73" s="567"/>
      <c r="H73" s="567"/>
      <c r="I73" s="567"/>
      <c r="J73" s="110"/>
      <c r="K73" s="110"/>
      <c r="L73" s="5"/>
      <c r="M73" s="110"/>
      <c r="N73" s="568">
        <f>SUM(N26,N58)</f>
        <v>50619999</v>
      </c>
      <c r="O73" s="568"/>
      <c r="P73" s="568"/>
      <c r="Q73" s="568" t="s">
        <v>225</v>
      </c>
      <c r="R73" s="568"/>
      <c r="S73" s="568"/>
      <c r="T73" s="568" t="s">
        <v>226</v>
      </c>
      <c r="U73" s="50"/>
      <c r="V73" s="5"/>
      <c r="W73" s="110"/>
      <c r="X73" s="568">
        <f>SUM(X26,X58)</f>
        <v>0</v>
      </c>
      <c r="Y73" s="568"/>
      <c r="Z73" s="568"/>
      <c r="AA73" s="568" t="s">
        <v>225</v>
      </c>
      <c r="AB73" s="568"/>
      <c r="AC73" s="568"/>
      <c r="AD73" s="568" t="s">
        <v>230</v>
      </c>
      <c r="AE73" s="50"/>
      <c r="AF73" s="5"/>
      <c r="AG73" s="110" t="str">
        <f t="shared" si="12"/>
        <v/>
      </c>
      <c r="AH73" s="568">
        <f t="shared" si="13"/>
        <v>50619999</v>
      </c>
      <c r="AI73" s="568"/>
      <c r="AJ73" s="568"/>
      <c r="AK73" s="568" t="s">
        <v>220</v>
      </c>
      <c r="AL73" s="568"/>
      <c r="AM73" s="568"/>
      <c r="AN73" s="568" t="s">
        <v>221</v>
      </c>
      <c r="AO73" s="50"/>
    </row>
    <row r="74" spans="1:41" ht="31.5" customHeight="1" thickBot="1" x14ac:dyDescent="0.2">
      <c r="A74" s="10"/>
      <c r="B74" s="109"/>
      <c r="C74" s="109"/>
      <c r="D74" s="564" t="s">
        <v>204</v>
      </c>
      <c r="E74" s="564"/>
      <c r="F74" s="564"/>
      <c r="G74" s="564"/>
      <c r="H74" s="564"/>
      <c r="I74" s="564"/>
      <c r="J74" s="33"/>
      <c r="K74" s="33"/>
      <c r="L74" s="34"/>
      <c r="M74" s="33"/>
      <c r="N74" s="569">
        <f>SUM(N71:T73)</f>
        <v>14309027104</v>
      </c>
      <c r="O74" s="569"/>
      <c r="P74" s="569"/>
      <c r="Q74" s="569" t="s">
        <v>252</v>
      </c>
      <c r="R74" s="569"/>
      <c r="S74" s="569"/>
      <c r="T74" s="569" t="s">
        <v>253</v>
      </c>
      <c r="U74" s="35"/>
      <c r="V74" s="34"/>
      <c r="W74" s="33"/>
      <c r="X74" s="569">
        <f>SUM(X71:AD73)</f>
        <v>22622137691</v>
      </c>
      <c r="Y74" s="569"/>
      <c r="Z74" s="569"/>
      <c r="AA74" s="569" t="s">
        <v>254</v>
      </c>
      <c r="AB74" s="569"/>
      <c r="AC74" s="569"/>
      <c r="AD74" s="569" t="s">
        <v>255</v>
      </c>
      <c r="AE74" s="35"/>
      <c r="AF74" s="34"/>
      <c r="AG74" s="33" t="str">
        <f t="shared" si="12"/>
        <v>△</v>
      </c>
      <c r="AH74" s="569">
        <f t="shared" si="13"/>
        <v>-8313110587</v>
      </c>
      <c r="AI74" s="569"/>
      <c r="AJ74" s="569"/>
      <c r="AK74" s="569" t="s">
        <v>220</v>
      </c>
      <c r="AL74" s="569"/>
      <c r="AM74" s="569"/>
      <c r="AN74" s="569" t="s">
        <v>221</v>
      </c>
      <c r="AO74" s="35"/>
    </row>
    <row r="75" spans="1:41" ht="31.5" customHeight="1" thickTop="1" thickBot="1" x14ac:dyDescent="0.2">
      <c r="A75" s="10"/>
      <c r="B75" s="109"/>
      <c r="C75" s="109"/>
      <c r="D75" s="564" t="s">
        <v>256</v>
      </c>
      <c r="E75" s="564"/>
      <c r="F75" s="564"/>
      <c r="G75" s="564"/>
      <c r="H75" s="564"/>
      <c r="I75" s="564"/>
      <c r="J75" s="33"/>
      <c r="K75" s="33"/>
      <c r="L75" s="34"/>
      <c r="M75" s="33" t="str">
        <f>IF(N70-N74&lt;0,"△","")</f>
        <v>△</v>
      </c>
      <c r="N75" s="565">
        <f>N70-N74</f>
        <v>-842938922</v>
      </c>
      <c r="O75" s="565"/>
      <c r="P75" s="565"/>
      <c r="Q75" s="565" t="s">
        <v>257</v>
      </c>
      <c r="R75" s="565"/>
      <c r="S75" s="565"/>
      <c r="T75" s="565" t="s">
        <v>258</v>
      </c>
      <c r="U75" s="35"/>
      <c r="V75" s="34"/>
      <c r="W75" s="33" t="str">
        <f>IF(X70-X74&lt;0,"△","")</f>
        <v/>
      </c>
      <c r="X75" s="565">
        <f>X70-X74</f>
        <v>20802155955</v>
      </c>
      <c r="Y75" s="565"/>
      <c r="Z75" s="565"/>
      <c r="AA75" s="565" t="s">
        <v>259</v>
      </c>
      <c r="AB75" s="565"/>
      <c r="AC75" s="565"/>
      <c r="AD75" s="565" t="s">
        <v>260</v>
      </c>
      <c r="AE75" s="35"/>
      <c r="AF75" s="34"/>
      <c r="AG75" s="33" t="str">
        <f>IF(AH70-AH74&lt;0,"△","")</f>
        <v>△</v>
      </c>
      <c r="AH75" s="565">
        <f t="shared" si="13"/>
        <v>-21645094877</v>
      </c>
      <c r="AI75" s="565"/>
      <c r="AJ75" s="565"/>
      <c r="AK75" s="565" t="s">
        <v>220</v>
      </c>
      <c r="AL75" s="565"/>
      <c r="AM75" s="565"/>
      <c r="AN75" s="565" t="s">
        <v>221</v>
      </c>
      <c r="AO75" s="35"/>
    </row>
    <row r="76" spans="1:41" ht="31.5" customHeight="1" thickTop="1" thickBot="1" x14ac:dyDescent="0.2">
      <c r="A76" s="10"/>
      <c r="B76" s="109"/>
      <c r="C76" s="109"/>
      <c r="D76" s="566" t="s">
        <v>68</v>
      </c>
      <c r="E76" s="566"/>
      <c r="F76" s="566"/>
      <c r="G76" s="566"/>
      <c r="H76" s="566"/>
      <c r="I76" s="566"/>
      <c r="J76" s="51"/>
      <c r="K76" s="51"/>
      <c r="L76" s="52"/>
      <c r="M76" s="51" t="str">
        <f>IF(((N67+N68)-(N71+N72))&lt;0,"△","")</f>
        <v>△</v>
      </c>
      <c r="N76" s="565">
        <f>(N67+N68)-(N71+N72)</f>
        <v>-804521348</v>
      </c>
      <c r="O76" s="565"/>
      <c r="P76" s="565"/>
      <c r="Q76" s="565" t="s">
        <v>261</v>
      </c>
      <c r="R76" s="565"/>
      <c r="S76" s="565"/>
      <c r="T76" s="565" t="s">
        <v>262</v>
      </c>
      <c r="U76" s="53"/>
      <c r="V76" s="52"/>
      <c r="W76" s="51" t="str">
        <f>IF(((X67+X68)-(X71+X72))&lt;0,"△","")</f>
        <v/>
      </c>
      <c r="X76" s="565">
        <f>(X67+X68)-(X71+X72)</f>
        <v>20802155955</v>
      </c>
      <c r="Y76" s="565"/>
      <c r="Z76" s="565"/>
      <c r="AA76" s="565" t="s">
        <v>263</v>
      </c>
      <c r="AB76" s="565"/>
      <c r="AC76" s="565"/>
      <c r="AD76" s="565" t="s">
        <v>264</v>
      </c>
      <c r="AE76" s="53"/>
      <c r="AF76" s="52"/>
      <c r="AG76" s="51" t="str">
        <f>IF(((AH67+AH68)-(AH71+AH72))&lt;0,"△","")</f>
        <v>△</v>
      </c>
      <c r="AH76" s="565">
        <f t="shared" si="13"/>
        <v>-21606677303</v>
      </c>
      <c r="AI76" s="565"/>
      <c r="AJ76" s="565"/>
      <c r="AK76" s="565" t="s">
        <v>220</v>
      </c>
      <c r="AL76" s="565"/>
      <c r="AM76" s="565"/>
      <c r="AN76" s="565" t="s">
        <v>221</v>
      </c>
      <c r="AO76" s="53"/>
    </row>
    <row r="77" spans="1:41" ht="31.5" customHeight="1" thickTop="1" thickBot="1" x14ac:dyDescent="0.2">
      <c r="A77" s="10"/>
      <c r="B77" s="109"/>
      <c r="C77" s="109"/>
      <c r="D77" s="555" t="s">
        <v>265</v>
      </c>
      <c r="E77" s="555"/>
      <c r="F77" s="555"/>
      <c r="G77" s="555"/>
      <c r="H77" s="555"/>
      <c r="I77" s="555"/>
      <c r="J77" s="54"/>
      <c r="K77" s="54"/>
      <c r="L77" s="55"/>
      <c r="M77" s="51"/>
      <c r="N77" s="556">
        <v>0</v>
      </c>
      <c r="O77" s="556"/>
      <c r="P77" s="556"/>
      <c r="Q77" s="556"/>
      <c r="R77" s="556"/>
      <c r="S77" s="556"/>
      <c r="T77" s="556" t="s">
        <v>266</v>
      </c>
      <c r="U77" s="56"/>
      <c r="V77" s="55"/>
      <c r="W77" s="51"/>
      <c r="X77" s="556">
        <v>0</v>
      </c>
      <c r="Y77" s="556"/>
      <c r="Z77" s="556"/>
      <c r="AA77" s="556"/>
      <c r="AB77" s="556"/>
      <c r="AC77" s="556"/>
      <c r="AD77" s="556" t="s">
        <v>267</v>
      </c>
      <c r="AE77" s="56"/>
      <c r="AF77" s="55"/>
      <c r="AG77" s="51" t="str">
        <f>IF(AH77&lt;0,"△","")</f>
        <v/>
      </c>
      <c r="AH77" s="556">
        <f t="shared" si="13"/>
        <v>0</v>
      </c>
      <c r="AI77" s="556"/>
      <c r="AJ77" s="556"/>
      <c r="AK77" s="556" t="s">
        <v>220</v>
      </c>
      <c r="AL77" s="556"/>
      <c r="AM77" s="556"/>
      <c r="AN77" s="556" t="s">
        <v>221</v>
      </c>
      <c r="AO77" s="56"/>
    </row>
    <row r="78" spans="1:41" ht="31.5" customHeight="1" thickTop="1" thickBot="1" x14ac:dyDescent="0.2">
      <c r="A78" s="10"/>
      <c r="B78" s="109"/>
      <c r="C78" s="109"/>
      <c r="D78" s="563" t="s">
        <v>268</v>
      </c>
      <c r="E78" s="555"/>
      <c r="F78" s="555"/>
      <c r="G78" s="555"/>
      <c r="H78" s="555"/>
      <c r="I78" s="555"/>
      <c r="J78" s="54"/>
      <c r="K78" s="54"/>
      <c r="L78" s="55"/>
      <c r="M78" s="51" t="s">
        <v>269</v>
      </c>
      <c r="N78" s="556">
        <f>+X78+N75</f>
        <v>-121420571375</v>
      </c>
      <c r="O78" s="556"/>
      <c r="P78" s="556"/>
      <c r="Q78" s="556"/>
      <c r="R78" s="556"/>
      <c r="S78" s="556"/>
      <c r="T78" s="556"/>
      <c r="U78" s="56"/>
      <c r="V78" s="55"/>
      <c r="W78" s="51" t="s">
        <v>270</v>
      </c>
      <c r="X78" s="556">
        <v>-120577632453</v>
      </c>
      <c r="Y78" s="556"/>
      <c r="Z78" s="556"/>
      <c r="AA78" s="556"/>
      <c r="AB78" s="556"/>
      <c r="AC78" s="556"/>
      <c r="AD78" s="556"/>
      <c r="AE78" s="56"/>
      <c r="AF78" s="55"/>
      <c r="AG78" s="51" t="str">
        <f>IF(AH78&lt;0,"△","")</f>
        <v>△</v>
      </c>
      <c r="AH78" s="556">
        <f t="shared" si="13"/>
        <v>-842938922</v>
      </c>
      <c r="AI78" s="556"/>
      <c r="AJ78" s="556"/>
      <c r="AK78" s="556" t="s">
        <v>220</v>
      </c>
      <c r="AL78" s="556"/>
      <c r="AM78" s="556"/>
      <c r="AN78" s="556" t="s">
        <v>221</v>
      </c>
      <c r="AO78" s="56"/>
    </row>
    <row r="79" spans="1:41" ht="35.25" customHeight="1" thickTop="1" x14ac:dyDescent="0.15">
      <c r="A79" s="41"/>
      <c r="B79" s="110"/>
      <c r="C79" s="110"/>
      <c r="D79" s="555" t="s">
        <v>82</v>
      </c>
      <c r="E79" s="555"/>
      <c r="F79" s="555"/>
      <c r="G79" s="555"/>
      <c r="H79" s="555"/>
      <c r="I79" s="555"/>
      <c r="J79" s="54"/>
      <c r="K79" s="54"/>
      <c r="L79" s="55"/>
      <c r="M79" s="54"/>
      <c r="N79" s="556">
        <v>54405172244</v>
      </c>
      <c r="O79" s="556"/>
      <c r="P79" s="556"/>
      <c r="Q79" s="556"/>
      <c r="R79" s="556"/>
      <c r="S79" s="556"/>
      <c r="T79" s="556"/>
      <c r="U79" s="56"/>
      <c r="V79" s="55"/>
      <c r="W79" s="54"/>
      <c r="X79" s="556">
        <v>51864431787</v>
      </c>
      <c r="Y79" s="556"/>
      <c r="Z79" s="556"/>
      <c r="AA79" s="556"/>
      <c r="AB79" s="556"/>
      <c r="AC79" s="556"/>
      <c r="AD79" s="556"/>
      <c r="AE79" s="56"/>
      <c r="AF79" s="55"/>
      <c r="AG79" s="54" t="str">
        <f>IF(AH79&lt;0,"△","")</f>
        <v/>
      </c>
      <c r="AH79" s="556">
        <f t="shared" si="13"/>
        <v>2540740457</v>
      </c>
      <c r="AI79" s="556"/>
      <c r="AJ79" s="556"/>
      <c r="AK79" s="556" t="s">
        <v>220</v>
      </c>
      <c r="AL79" s="556"/>
      <c r="AM79" s="556"/>
      <c r="AN79" s="556" t="s">
        <v>221</v>
      </c>
      <c r="AO79" s="56"/>
    </row>
    <row r="80" spans="1:41" ht="15" customHeight="1" x14ac:dyDescent="0.15">
      <c r="A80" s="10"/>
      <c r="B80" s="557" t="s">
        <v>271</v>
      </c>
      <c r="C80" s="557"/>
      <c r="D80" s="557"/>
      <c r="E80" s="557"/>
      <c r="F80" s="557"/>
      <c r="G80" s="107"/>
      <c r="H80" s="107"/>
      <c r="I80" s="557" t="s">
        <v>272</v>
      </c>
      <c r="J80" s="557"/>
      <c r="K80" s="109"/>
      <c r="L80" s="119"/>
      <c r="M80" s="109"/>
      <c r="N80" s="57"/>
      <c r="O80" s="8"/>
      <c r="P80" s="8"/>
      <c r="Q80" s="57"/>
      <c r="R80" s="8"/>
      <c r="S80" s="8"/>
      <c r="T80" s="57"/>
      <c r="U80" s="58"/>
      <c r="V80" s="119"/>
      <c r="W80" s="109"/>
      <c r="X80" s="57"/>
      <c r="Y80" s="8"/>
      <c r="Z80" s="8"/>
      <c r="AA80" s="57"/>
      <c r="AB80" s="8"/>
      <c r="AC80" s="8"/>
      <c r="AD80" s="57"/>
      <c r="AE80" s="58"/>
      <c r="AF80" s="119"/>
      <c r="AG80" s="109"/>
      <c r="AH80" s="57"/>
      <c r="AI80" s="8"/>
      <c r="AJ80" s="8"/>
      <c r="AK80" s="57"/>
      <c r="AL80" s="8"/>
      <c r="AM80" s="8"/>
      <c r="AN80" s="57"/>
      <c r="AO80" s="58"/>
    </row>
    <row r="81" spans="1:41" ht="15" customHeight="1" x14ac:dyDescent="0.15">
      <c r="A81" s="10"/>
      <c r="B81" s="558"/>
      <c r="C81" s="558"/>
      <c r="D81" s="558"/>
      <c r="E81" s="558"/>
      <c r="F81" s="558"/>
      <c r="G81" s="559"/>
      <c r="H81" s="559"/>
      <c r="I81" s="558"/>
      <c r="J81" s="558"/>
      <c r="K81" s="109"/>
      <c r="L81" s="119"/>
      <c r="M81" s="109"/>
      <c r="N81" s="59"/>
      <c r="O81" s="59"/>
      <c r="P81" s="59"/>
      <c r="Q81" s="59"/>
      <c r="R81" s="59"/>
      <c r="S81" s="59"/>
      <c r="T81" s="59"/>
      <c r="U81" s="58"/>
      <c r="V81" s="119"/>
      <c r="W81" s="109"/>
      <c r="X81" s="59"/>
      <c r="Y81" s="59"/>
      <c r="Z81" s="59"/>
      <c r="AA81" s="59"/>
      <c r="AB81" s="59"/>
      <c r="AC81" s="59"/>
      <c r="AD81" s="59"/>
      <c r="AE81" s="58"/>
      <c r="AF81" s="119"/>
      <c r="AG81" s="109"/>
      <c r="AH81" s="59"/>
      <c r="AI81" s="59"/>
      <c r="AJ81" s="59"/>
      <c r="AK81" s="59"/>
      <c r="AL81" s="59"/>
      <c r="AM81" s="59"/>
      <c r="AN81" s="59"/>
      <c r="AO81" s="58"/>
    </row>
    <row r="82" spans="1:41" ht="15" customHeight="1" x14ac:dyDescent="0.15">
      <c r="A82" s="10"/>
      <c r="B82" s="558" t="s">
        <v>175</v>
      </c>
      <c r="C82" s="558"/>
      <c r="D82" s="558"/>
      <c r="E82" s="558"/>
      <c r="F82" s="558"/>
      <c r="G82" s="559"/>
      <c r="H82" s="559"/>
      <c r="I82" s="558" t="s">
        <v>191</v>
      </c>
      <c r="J82" s="558"/>
      <c r="K82" s="109"/>
      <c r="L82" s="119"/>
      <c r="M82" s="109"/>
      <c r="N82" s="59"/>
      <c r="O82" s="561">
        <f>ROUND((N67+N68)/(N71+N72)*100,1)</f>
        <v>94.4</v>
      </c>
      <c r="P82" s="561"/>
      <c r="Q82" s="561"/>
      <c r="R82" s="549" t="s">
        <v>273</v>
      </c>
      <c r="S82" s="549"/>
      <c r="T82" s="549"/>
      <c r="U82" s="38"/>
      <c r="V82" s="119"/>
      <c r="W82" s="109"/>
      <c r="X82" s="59"/>
      <c r="Y82" s="551">
        <f>ROUND((X67+X68)/(X71+X72)*100,1)</f>
        <v>192</v>
      </c>
      <c r="Z82" s="551"/>
      <c r="AA82" s="551"/>
      <c r="AB82" s="549" t="s">
        <v>274</v>
      </c>
      <c r="AC82" s="549"/>
      <c r="AD82" s="549"/>
      <c r="AE82" s="38"/>
      <c r="AF82" s="119"/>
      <c r="AG82" s="109"/>
      <c r="AH82" s="59"/>
      <c r="AI82" s="551"/>
      <c r="AJ82" s="551"/>
      <c r="AK82" s="551"/>
      <c r="AL82" s="549"/>
      <c r="AM82" s="549"/>
      <c r="AN82" s="549"/>
      <c r="AO82" s="38"/>
    </row>
    <row r="83" spans="1:41" ht="15" customHeight="1" x14ac:dyDescent="0.15">
      <c r="A83" s="41"/>
      <c r="B83" s="560"/>
      <c r="C83" s="560"/>
      <c r="D83" s="560"/>
      <c r="E83" s="560"/>
      <c r="F83" s="560"/>
      <c r="G83" s="110"/>
      <c r="H83" s="110"/>
      <c r="I83" s="560"/>
      <c r="J83" s="560"/>
      <c r="K83" s="110"/>
      <c r="L83" s="5"/>
      <c r="M83" s="110"/>
      <c r="N83" s="60"/>
      <c r="O83" s="562"/>
      <c r="P83" s="562"/>
      <c r="Q83" s="562"/>
      <c r="R83" s="550"/>
      <c r="S83" s="550"/>
      <c r="T83" s="550"/>
      <c r="U83" s="30"/>
      <c r="V83" s="5"/>
      <c r="W83" s="110"/>
      <c r="X83" s="60"/>
      <c r="Y83" s="552"/>
      <c r="Z83" s="552"/>
      <c r="AA83" s="552"/>
      <c r="AB83" s="550"/>
      <c r="AC83" s="550"/>
      <c r="AD83" s="550"/>
      <c r="AE83" s="30"/>
      <c r="AF83" s="5"/>
      <c r="AG83" s="110"/>
      <c r="AH83" s="60"/>
      <c r="AI83" s="552"/>
      <c r="AJ83" s="552"/>
      <c r="AK83" s="552"/>
      <c r="AL83" s="550"/>
      <c r="AM83" s="550"/>
      <c r="AN83" s="550"/>
      <c r="AO83" s="30"/>
    </row>
    <row r="84" spans="1:41" ht="30.75" customHeight="1" x14ac:dyDescent="0.15">
      <c r="A84" s="61"/>
      <c r="B84" s="553" t="s">
        <v>83</v>
      </c>
      <c r="C84" s="553"/>
      <c r="D84" s="553"/>
      <c r="E84" s="553"/>
      <c r="F84" s="553"/>
      <c r="G84" s="553"/>
      <c r="H84" s="553"/>
      <c r="I84" s="553"/>
      <c r="J84" s="553"/>
      <c r="K84" s="113"/>
      <c r="L84" s="112"/>
      <c r="M84" s="554" t="s">
        <v>275</v>
      </c>
      <c r="N84" s="370"/>
      <c r="O84" s="370"/>
      <c r="P84" s="370"/>
      <c r="Q84" s="370"/>
      <c r="R84" s="370"/>
      <c r="S84" s="370"/>
      <c r="T84" s="370"/>
      <c r="U84" s="50"/>
      <c r="V84" s="112"/>
      <c r="W84" s="554" t="s">
        <v>276</v>
      </c>
      <c r="X84" s="370"/>
      <c r="Y84" s="370"/>
      <c r="Z84" s="370"/>
      <c r="AA84" s="370"/>
      <c r="AB84" s="370"/>
      <c r="AC84" s="370"/>
      <c r="AD84" s="370"/>
      <c r="AE84" s="50"/>
      <c r="AF84" s="112"/>
      <c r="AG84" s="554" t="s">
        <v>276</v>
      </c>
      <c r="AH84" s="370"/>
      <c r="AI84" s="370"/>
      <c r="AJ84" s="370"/>
      <c r="AK84" s="370"/>
      <c r="AL84" s="370"/>
      <c r="AM84" s="370"/>
      <c r="AN84" s="370"/>
      <c r="AO84" s="50"/>
    </row>
    <row r="85" spans="1:41" ht="30" customHeight="1" x14ac:dyDescent="0.15">
      <c r="A85" s="62"/>
      <c r="B85" s="548"/>
      <c r="C85" s="548"/>
      <c r="D85" s="548"/>
      <c r="E85" s="548"/>
      <c r="F85" s="548"/>
      <c r="G85" s="548"/>
      <c r="H85" s="548"/>
      <c r="I85" s="548"/>
      <c r="J85" s="548"/>
      <c r="K85" s="548"/>
      <c r="L85" s="548"/>
      <c r="M85" s="548"/>
      <c r="N85" s="548"/>
      <c r="O85" s="548"/>
      <c r="P85" s="548"/>
      <c r="Q85" s="548"/>
      <c r="R85" s="548"/>
      <c r="S85" s="548"/>
      <c r="T85" s="548"/>
      <c r="U85" s="548"/>
      <c r="V85" s="548"/>
      <c r="W85" s="548"/>
      <c r="X85" s="548"/>
      <c r="Y85" s="548"/>
      <c r="Z85" s="548"/>
      <c r="AA85" s="548"/>
      <c r="AB85" s="548"/>
      <c r="AC85" s="548"/>
      <c r="AD85" s="548"/>
      <c r="AE85" s="548"/>
      <c r="AF85" s="548"/>
      <c r="AG85" s="548"/>
      <c r="AH85" s="548"/>
      <c r="AI85" s="548"/>
      <c r="AJ85" s="548"/>
      <c r="AK85" s="548"/>
      <c r="AL85" s="548"/>
      <c r="AM85" s="548"/>
      <c r="AN85" s="548"/>
      <c r="AO85" s="63"/>
    </row>
    <row r="99" spans="1:5" ht="0.95" customHeight="1" x14ac:dyDescent="0.15">
      <c r="A99" s="64"/>
      <c r="B99" s="64"/>
      <c r="C99" s="64"/>
      <c r="D99" s="64"/>
      <c r="E99" s="64"/>
    </row>
  </sheetData>
  <mergeCells count="301">
    <mergeCell ref="A1:AO1"/>
    <mergeCell ref="A3:G3"/>
    <mergeCell ref="H3:J3"/>
    <mergeCell ref="M3:T4"/>
    <mergeCell ref="W3:AD4"/>
    <mergeCell ref="AG3:AN4"/>
    <mergeCell ref="B4:G4"/>
    <mergeCell ref="H4:K4"/>
    <mergeCell ref="B5:G5"/>
    <mergeCell ref="C6:I6"/>
    <mergeCell ref="N6:T6"/>
    <mergeCell ref="X6:AD6"/>
    <mergeCell ref="AH6:AN6"/>
    <mergeCell ref="E7:J7"/>
    <mergeCell ref="N7:T7"/>
    <mergeCell ref="X7:AD7"/>
    <mergeCell ref="AH7:AN7"/>
    <mergeCell ref="C9:I9"/>
    <mergeCell ref="N9:T9"/>
    <mergeCell ref="X9:AD9"/>
    <mergeCell ref="AH9:AN9"/>
    <mergeCell ref="E8:J8"/>
    <mergeCell ref="N8:T8"/>
    <mergeCell ref="X8:AD8"/>
    <mergeCell ref="AH8:AN8"/>
    <mergeCell ref="E12:J12"/>
    <mergeCell ref="N12:T12"/>
    <mergeCell ref="X12:AD12"/>
    <mergeCell ref="AH12:AN12"/>
    <mergeCell ref="E11:J11"/>
    <mergeCell ref="N11:T11"/>
    <mergeCell ref="X11:AD11"/>
    <mergeCell ref="AH11:AN11"/>
    <mergeCell ref="E10:J10"/>
    <mergeCell ref="N10:T10"/>
    <mergeCell ref="X10:AD10"/>
    <mergeCell ref="AH10:AN10"/>
    <mergeCell ref="E16:J16"/>
    <mergeCell ref="N16:T16"/>
    <mergeCell ref="X16:AD16"/>
    <mergeCell ref="AH16:AN16"/>
    <mergeCell ref="C14:I14"/>
    <mergeCell ref="N14:T14"/>
    <mergeCell ref="X14:AD14"/>
    <mergeCell ref="AH14:AN14"/>
    <mergeCell ref="E15:J15"/>
    <mergeCell ref="N15:T15"/>
    <mergeCell ref="X15:AD15"/>
    <mergeCell ref="AH15:AN15"/>
    <mergeCell ref="E19:J19"/>
    <mergeCell ref="N19:T19"/>
    <mergeCell ref="X19:AD19"/>
    <mergeCell ref="AH19:AN19"/>
    <mergeCell ref="E20:J20"/>
    <mergeCell ref="N20:T20"/>
    <mergeCell ref="X20:AD20"/>
    <mergeCell ref="AH20:AN20"/>
    <mergeCell ref="D17:I17"/>
    <mergeCell ref="N17:T17"/>
    <mergeCell ref="X17:AD17"/>
    <mergeCell ref="AH17:AN17"/>
    <mergeCell ref="C18:I18"/>
    <mergeCell ref="N18:T18"/>
    <mergeCell ref="X18:AD18"/>
    <mergeCell ref="AH18:AN18"/>
    <mergeCell ref="C23:I23"/>
    <mergeCell ref="N23:T23"/>
    <mergeCell ref="X23:AD23"/>
    <mergeCell ref="AH23:AN23"/>
    <mergeCell ref="E24:J24"/>
    <mergeCell ref="N24:T24"/>
    <mergeCell ref="X24:AD24"/>
    <mergeCell ref="AH24:AN24"/>
    <mergeCell ref="E21:J21"/>
    <mergeCell ref="N21:T21"/>
    <mergeCell ref="X21:AD21"/>
    <mergeCell ref="AH21:AN21"/>
    <mergeCell ref="E22:J22"/>
    <mergeCell ref="N22:T22"/>
    <mergeCell ref="X22:AD22"/>
    <mergeCell ref="AH22:AN22"/>
    <mergeCell ref="E28:J28"/>
    <mergeCell ref="N28:T28"/>
    <mergeCell ref="X28:AD28"/>
    <mergeCell ref="AH28:AN28"/>
    <mergeCell ref="E27:J27"/>
    <mergeCell ref="N27:T27"/>
    <mergeCell ref="X27:AD27"/>
    <mergeCell ref="AH27:AN27"/>
    <mergeCell ref="E25:J25"/>
    <mergeCell ref="N25:T25"/>
    <mergeCell ref="X25:AD25"/>
    <mergeCell ref="AH25:AN25"/>
    <mergeCell ref="C26:I26"/>
    <mergeCell ref="N26:T26"/>
    <mergeCell ref="X26:AD26"/>
    <mergeCell ref="AH26:AN26"/>
    <mergeCell ref="D29:I29"/>
    <mergeCell ref="N29:T29"/>
    <mergeCell ref="X29:AD29"/>
    <mergeCell ref="AH29:AN29"/>
    <mergeCell ref="E33:J33"/>
    <mergeCell ref="N33:T33"/>
    <mergeCell ref="X33:AD33"/>
    <mergeCell ref="AH33:AN33"/>
    <mergeCell ref="E34:J34"/>
    <mergeCell ref="N34:T34"/>
    <mergeCell ref="X34:AD34"/>
    <mergeCell ref="AH34:AN34"/>
    <mergeCell ref="B31:G31"/>
    <mergeCell ref="N31:T31"/>
    <mergeCell ref="X31:AD31"/>
    <mergeCell ref="AH31:AN31"/>
    <mergeCell ref="C32:I32"/>
    <mergeCell ref="N32:T32"/>
    <mergeCell ref="X32:AD32"/>
    <mergeCell ref="AH32:AN32"/>
    <mergeCell ref="E37:J37"/>
    <mergeCell ref="N37:T37"/>
    <mergeCell ref="X37:AD37"/>
    <mergeCell ref="AH37:AN37"/>
    <mergeCell ref="E38:J38"/>
    <mergeCell ref="N38:T38"/>
    <mergeCell ref="X38:AD38"/>
    <mergeCell ref="AH38:AN38"/>
    <mergeCell ref="E35:J35"/>
    <mergeCell ref="N35:T35"/>
    <mergeCell ref="X35:AD35"/>
    <mergeCell ref="AH35:AN35"/>
    <mergeCell ref="C36:I36"/>
    <mergeCell ref="N36:T36"/>
    <mergeCell ref="X36:AD36"/>
    <mergeCell ref="AH36:AN36"/>
    <mergeCell ref="C41:I41"/>
    <mergeCell ref="N41:T41"/>
    <mergeCell ref="X41:AD41"/>
    <mergeCell ref="AH41:AN41"/>
    <mergeCell ref="E43:J43"/>
    <mergeCell ref="N43:T43"/>
    <mergeCell ref="X43:AD43"/>
    <mergeCell ref="AH43:AN43"/>
    <mergeCell ref="E39:J39"/>
    <mergeCell ref="N39:T39"/>
    <mergeCell ref="X39:AD39"/>
    <mergeCell ref="AH39:AN39"/>
    <mergeCell ref="E42:J42"/>
    <mergeCell ref="AH42:AN42"/>
    <mergeCell ref="X42:AD42"/>
    <mergeCell ref="N42:T42"/>
    <mergeCell ref="D44:I44"/>
    <mergeCell ref="N44:T44"/>
    <mergeCell ref="X44:AD44"/>
    <mergeCell ref="AH44:AN44"/>
    <mergeCell ref="A46:G46"/>
    <mergeCell ref="H46:J46"/>
    <mergeCell ref="M46:T47"/>
    <mergeCell ref="W46:AD47"/>
    <mergeCell ref="AG46:AN47"/>
    <mergeCell ref="B47:G47"/>
    <mergeCell ref="E51:J51"/>
    <mergeCell ref="N51:T51"/>
    <mergeCell ref="X51:AD51"/>
    <mergeCell ref="AH51:AN51"/>
    <mergeCell ref="E52:J52"/>
    <mergeCell ref="N52:T52"/>
    <mergeCell ref="X52:AD52"/>
    <mergeCell ref="AH52:AN52"/>
    <mergeCell ref="H47:K47"/>
    <mergeCell ref="C49:I49"/>
    <mergeCell ref="N49:T49"/>
    <mergeCell ref="X49:AD49"/>
    <mergeCell ref="AH49:AN49"/>
    <mergeCell ref="E50:J50"/>
    <mergeCell ref="N50:T50"/>
    <mergeCell ref="X50:AD50"/>
    <mergeCell ref="AH50:AN50"/>
    <mergeCell ref="C55:I55"/>
    <mergeCell ref="N55:T55"/>
    <mergeCell ref="X55:AD55"/>
    <mergeCell ref="AH55:AN55"/>
    <mergeCell ref="E56:J56"/>
    <mergeCell ref="N56:T56"/>
    <mergeCell ref="X56:AD56"/>
    <mergeCell ref="AH56:AN56"/>
    <mergeCell ref="E53:J53"/>
    <mergeCell ref="N53:T53"/>
    <mergeCell ref="X53:AD53"/>
    <mergeCell ref="AH53:AN53"/>
    <mergeCell ref="E54:J54"/>
    <mergeCell ref="N54:T54"/>
    <mergeCell ref="X54:AD54"/>
    <mergeCell ref="AH54:AN54"/>
    <mergeCell ref="C58:I58"/>
    <mergeCell ref="N58:T58"/>
    <mergeCell ref="X58:AD58"/>
    <mergeCell ref="AH58:AN58"/>
    <mergeCell ref="E62:J62"/>
    <mergeCell ref="N62:T62"/>
    <mergeCell ref="X62:AD62"/>
    <mergeCell ref="AH62:AN62"/>
    <mergeCell ref="E57:J57"/>
    <mergeCell ref="N57:T57"/>
    <mergeCell ref="X57:AD57"/>
    <mergeCell ref="AH57:AN57"/>
    <mergeCell ref="E61:J61"/>
    <mergeCell ref="N61:T61"/>
    <mergeCell ref="X61:AD61"/>
    <mergeCell ref="AH61:AN61"/>
    <mergeCell ref="D64:I64"/>
    <mergeCell ref="N64:T64"/>
    <mergeCell ref="X64:AD64"/>
    <mergeCell ref="AH64:AN64"/>
    <mergeCell ref="E63:J63"/>
    <mergeCell ref="N63:T63"/>
    <mergeCell ref="X63:AD63"/>
    <mergeCell ref="AH63:AN63"/>
    <mergeCell ref="E59:J59"/>
    <mergeCell ref="N59:T59"/>
    <mergeCell ref="X59:AD59"/>
    <mergeCell ref="AH59:AN59"/>
    <mergeCell ref="E60:J60"/>
    <mergeCell ref="N60:T60"/>
    <mergeCell ref="X60:AD60"/>
    <mergeCell ref="AH60:AN60"/>
    <mergeCell ref="B66:G66"/>
    <mergeCell ref="C67:I67"/>
    <mergeCell ref="N67:T67"/>
    <mergeCell ref="X67:AD67"/>
    <mergeCell ref="AH67:AN67"/>
    <mergeCell ref="C68:I68"/>
    <mergeCell ref="N68:T68"/>
    <mergeCell ref="X68:AD68"/>
    <mergeCell ref="AH68:AN68"/>
    <mergeCell ref="C71:I71"/>
    <mergeCell ref="N71:T71"/>
    <mergeCell ref="X71:AD71"/>
    <mergeCell ref="AH71:AN71"/>
    <mergeCell ref="C72:I72"/>
    <mergeCell ref="N72:T72"/>
    <mergeCell ref="X72:AD72"/>
    <mergeCell ref="AH72:AN72"/>
    <mergeCell ref="C69:I69"/>
    <mergeCell ref="N69:T69"/>
    <mergeCell ref="X69:AD69"/>
    <mergeCell ref="AH69:AN69"/>
    <mergeCell ref="D70:I70"/>
    <mergeCell ref="N70:T70"/>
    <mergeCell ref="X70:AD70"/>
    <mergeCell ref="AH70:AN70"/>
    <mergeCell ref="D75:I75"/>
    <mergeCell ref="N75:T75"/>
    <mergeCell ref="X75:AD75"/>
    <mergeCell ref="AH75:AN75"/>
    <mergeCell ref="D76:I76"/>
    <mergeCell ref="N76:T76"/>
    <mergeCell ref="X76:AD76"/>
    <mergeCell ref="AH76:AN76"/>
    <mergeCell ref="C73:I73"/>
    <mergeCell ref="N73:T73"/>
    <mergeCell ref="X73:AD73"/>
    <mergeCell ref="AH73:AN73"/>
    <mergeCell ref="D74:I74"/>
    <mergeCell ref="N74:T74"/>
    <mergeCell ref="X74:AD74"/>
    <mergeCell ref="AH74:AN74"/>
    <mergeCell ref="G81:H82"/>
    <mergeCell ref="B82:F83"/>
    <mergeCell ref="I82:J83"/>
    <mergeCell ref="O82:Q83"/>
    <mergeCell ref="D77:I77"/>
    <mergeCell ref="N77:T77"/>
    <mergeCell ref="X77:AD77"/>
    <mergeCell ref="AH77:AN77"/>
    <mergeCell ref="D78:I78"/>
    <mergeCell ref="N78:T78"/>
    <mergeCell ref="X78:AD78"/>
    <mergeCell ref="AH78:AN78"/>
    <mergeCell ref="E13:J13"/>
    <mergeCell ref="N13:T13"/>
    <mergeCell ref="X13:AD13"/>
    <mergeCell ref="AH13:AN13"/>
    <mergeCell ref="E40:J40"/>
    <mergeCell ref="N40:T40"/>
    <mergeCell ref="X40:AD40"/>
    <mergeCell ref="AH40:AN40"/>
    <mergeCell ref="B85:AN85"/>
    <mergeCell ref="R82:T83"/>
    <mergeCell ref="Y82:AA83"/>
    <mergeCell ref="AB82:AD83"/>
    <mergeCell ref="AI82:AK83"/>
    <mergeCell ref="AL82:AN83"/>
    <mergeCell ref="B84:J84"/>
    <mergeCell ref="M84:T84"/>
    <mergeCell ref="W84:AD84"/>
    <mergeCell ref="AG84:AN84"/>
    <mergeCell ref="D79:I79"/>
    <mergeCell ref="N79:T79"/>
    <mergeCell ref="X79:AD79"/>
    <mergeCell ref="AH79:AN79"/>
    <mergeCell ref="B80:F81"/>
    <mergeCell ref="I80:J81"/>
  </mergeCells>
  <phoneticPr fontId="1"/>
  <printOptions horizontalCentered="1"/>
  <pageMargins left="0.59055118110236227" right="0.59055118110236227" top="0.59055118110236227" bottom="0.39370078740157483" header="0.51181102362204722" footer="0.39370078740157483"/>
  <pageSetup paperSize="9" scale="64" firstPageNumber="12" fitToHeight="2" orientation="portrait" useFirstPageNumber="1" r:id="rId1"/>
  <headerFooter alignWithMargins="0">
    <oddFooter>&amp;C&amp;P</oddFooter>
  </headerFooter>
  <rowBreaks count="1" manualBreakCount="1">
    <brk id="44"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5"/>
  <sheetViews>
    <sheetView tabSelected="1" view="pageBreakPreview" topLeftCell="A16" zoomScale="80" zoomScaleNormal="100" zoomScaleSheetLayoutView="80" workbookViewId="0">
      <selection activeCell="AI50" sqref="AI50:AN50"/>
    </sheetView>
  </sheetViews>
  <sheetFormatPr defaultRowHeight="16.5" customHeight="1" x14ac:dyDescent="0.15"/>
  <cols>
    <col min="1" max="1" width="1.875" style="139" customWidth="1"/>
    <col min="2" max="3" width="1.5" style="139" customWidth="1"/>
    <col min="4" max="4" width="23.875" style="139" bestFit="1" customWidth="1"/>
    <col min="5" max="7" width="13.625" style="139" customWidth="1"/>
    <col min="8" max="16384" width="9" style="139"/>
  </cols>
  <sheetData>
    <row r="1" spans="1:27" ht="16.5" customHeight="1" x14ac:dyDescent="0.15">
      <c r="B1" s="625" t="s">
        <v>386</v>
      </c>
      <c r="C1" s="625"/>
      <c r="D1" s="626"/>
      <c r="E1" s="626"/>
      <c r="F1" s="626"/>
      <c r="G1" s="626"/>
      <c r="H1" s="335"/>
      <c r="I1" s="335"/>
      <c r="J1" s="335"/>
      <c r="K1" s="335"/>
      <c r="L1" s="335"/>
      <c r="M1" s="335"/>
      <c r="N1" s="335"/>
      <c r="O1" s="335"/>
      <c r="P1" s="335"/>
      <c r="Q1" s="335"/>
      <c r="R1" s="335"/>
      <c r="S1" s="335"/>
      <c r="T1" s="335"/>
      <c r="U1" s="335"/>
      <c r="V1" s="335"/>
      <c r="W1" s="335"/>
      <c r="X1" s="335"/>
      <c r="Y1" s="335"/>
      <c r="Z1" s="335"/>
      <c r="AA1" s="335"/>
    </row>
    <row r="2" spans="1:27" ht="16.5" customHeight="1" x14ac:dyDescent="0.15">
      <c r="B2" s="139" t="s">
        <v>277</v>
      </c>
      <c r="D2" s="335"/>
      <c r="E2" s="335"/>
      <c r="F2" s="335"/>
      <c r="G2" s="336" t="s">
        <v>278</v>
      </c>
      <c r="H2" s="335"/>
      <c r="I2" s="335"/>
      <c r="J2" s="335"/>
      <c r="K2" s="335"/>
      <c r="L2" s="335"/>
      <c r="M2" s="335"/>
      <c r="N2" s="335"/>
      <c r="O2" s="335"/>
      <c r="P2" s="335"/>
      <c r="Q2" s="335"/>
      <c r="R2" s="335"/>
      <c r="S2" s="335"/>
      <c r="T2" s="335"/>
      <c r="U2" s="335"/>
      <c r="V2" s="335"/>
      <c r="W2" s="335"/>
      <c r="X2" s="335"/>
      <c r="Y2" s="335"/>
      <c r="Z2" s="335"/>
      <c r="AA2" s="335"/>
    </row>
    <row r="3" spans="1:27" ht="16.5" customHeight="1" x14ac:dyDescent="0.15">
      <c r="B3" s="620"/>
      <c r="C3" s="620"/>
      <c r="D3" s="620"/>
      <c r="E3" s="627" t="s">
        <v>441</v>
      </c>
      <c r="F3" s="627" t="s">
        <v>381</v>
      </c>
      <c r="G3" s="627" t="s">
        <v>279</v>
      </c>
      <c r="H3" s="335"/>
      <c r="I3" s="335"/>
      <c r="J3" s="335"/>
      <c r="K3" s="335"/>
      <c r="L3" s="335"/>
      <c r="M3" s="335"/>
      <c r="N3" s="335"/>
      <c r="O3" s="335"/>
      <c r="P3" s="335"/>
      <c r="Q3" s="335"/>
      <c r="R3" s="335"/>
      <c r="S3" s="335"/>
      <c r="T3" s="335"/>
      <c r="U3" s="335"/>
      <c r="V3" s="335"/>
      <c r="W3" s="335"/>
      <c r="X3" s="335"/>
      <c r="Y3" s="335"/>
      <c r="Z3" s="335"/>
      <c r="AA3" s="335"/>
    </row>
    <row r="4" spans="1:27" ht="31.5" customHeight="1" x14ac:dyDescent="0.15">
      <c r="B4" s="620"/>
      <c r="C4" s="620"/>
      <c r="D4" s="620"/>
      <c r="E4" s="627"/>
      <c r="F4" s="627"/>
      <c r="G4" s="627"/>
      <c r="H4" s="335"/>
      <c r="I4" s="335"/>
      <c r="J4" s="335"/>
      <c r="K4" s="335"/>
      <c r="L4" s="335"/>
      <c r="M4" s="335"/>
      <c r="N4" s="335"/>
      <c r="O4" s="335"/>
      <c r="P4" s="335"/>
      <c r="Q4" s="335"/>
      <c r="R4" s="335"/>
      <c r="S4" s="335"/>
      <c r="T4" s="335"/>
      <c r="U4" s="335"/>
      <c r="V4" s="335"/>
      <c r="W4" s="335"/>
      <c r="X4" s="335"/>
      <c r="Y4" s="335"/>
      <c r="Z4" s="335"/>
      <c r="AA4" s="335"/>
    </row>
    <row r="5" spans="1:27" ht="15.95" customHeight="1" x14ac:dyDescent="0.15">
      <c r="B5" s="622" t="s">
        <v>280</v>
      </c>
      <c r="C5" s="623"/>
      <c r="D5" s="624"/>
      <c r="E5" s="327">
        <v>6530</v>
      </c>
      <c r="F5" s="327">
        <v>35723</v>
      </c>
      <c r="G5" s="327">
        <v>-29192</v>
      </c>
    </row>
    <row r="6" spans="1:27" ht="15.95" customHeight="1" x14ac:dyDescent="0.15">
      <c r="B6" s="620"/>
      <c r="C6" s="605" t="s">
        <v>168</v>
      </c>
      <c r="D6" s="606"/>
      <c r="E6" s="207">
        <v>6416</v>
      </c>
      <c r="F6" s="207">
        <v>35673</v>
      </c>
      <c r="G6" s="297">
        <v>-29258</v>
      </c>
    </row>
    <row r="7" spans="1:27" ht="15.95" customHeight="1" x14ac:dyDescent="0.15">
      <c r="B7" s="620"/>
      <c r="C7" s="608"/>
      <c r="D7" s="175" t="s">
        <v>72</v>
      </c>
      <c r="E7" s="207">
        <v>2459</v>
      </c>
      <c r="F7" s="207">
        <v>31581</v>
      </c>
      <c r="G7" s="297">
        <v>-29122</v>
      </c>
    </row>
    <row r="8" spans="1:27" ht="15.95" customHeight="1" x14ac:dyDescent="0.15">
      <c r="B8" s="620"/>
      <c r="C8" s="609"/>
      <c r="D8" s="175" t="s">
        <v>73</v>
      </c>
      <c r="E8" s="207">
        <v>3397</v>
      </c>
      <c r="F8" s="207">
        <v>3533</v>
      </c>
      <c r="G8" s="297">
        <v>-135</v>
      </c>
    </row>
    <row r="9" spans="1:27" ht="15.95" customHeight="1" x14ac:dyDescent="0.15">
      <c r="B9" s="620"/>
      <c r="C9" s="610"/>
      <c r="D9" s="175" t="s">
        <v>209</v>
      </c>
      <c r="E9" s="207">
        <v>559</v>
      </c>
      <c r="F9" s="207">
        <v>560</v>
      </c>
      <c r="G9" s="297">
        <v>-1</v>
      </c>
    </row>
    <row r="10" spans="1:27" ht="15.95" customHeight="1" x14ac:dyDescent="0.15">
      <c r="B10" s="620"/>
      <c r="C10" s="605" t="s">
        <v>281</v>
      </c>
      <c r="D10" s="606"/>
      <c r="E10" s="207">
        <v>115</v>
      </c>
      <c r="F10" s="207">
        <v>49</v>
      </c>
      <c r="G10" s="297">
        <v>65</v>
      </c>
    </row>
    <row r="11" spans="1:27" ht="15.95" customHeight="1" x14ac:dyDescent="0.15">
      <c r="B11" s="620"/>
      <c r="C11" s="620"/>
      <c r="D11" s="175" t="s">
        <v>143</v>
      </c>
      <c r="E11" s="207">
        <v>0</v>
      </c>
      <c r="F11" s="207">
        <v>0</v>
      </c>
      <c r="G11" s="297">
        <v>0</v>
      </c>
    </row>
    <row r="12" spans="1:27" ht="15.95" customHeight="1" x14ac:dyDescent="0.15">
      <c r="B12" s="608"/>
      <c r="C12" s="620"/>
      <c r="D12" s="175" t="s">
        <v>90</v>
      </c>
      <c r="E12" s="207">
        <v>0</v>
      </c>
      <c r="F12" s="207">
        <v>0</v>
      </c>
      <c r="G12" s="297">
        <v>0</v>
      </c>
    </row>
    <row r="13" spans="1:27" ht="15.95" customHeight="1" x14ac:dyDescent="0.15">
      <c r="B13" s="608"/>
      <c r="C13" s="620"/>
      <c r="D13" s="175" t="s">
        <v>141</v>
      </c>
      <c r="E13" s="207">
        <v>72</v>
      </c>
      <c r="F13" s="207">
        <v>49</v>
      </c>
      <c r="G13" s="297">
        <v>23</v>
      </c>
    </row>
    <row r="14" spans="1:27" ht="15.95" customHeight="1" x14ac:dyDescent="0.15">
      <c r="B14" s="608"/>
      <c r="C14" s="620"/>
      <c r="D14" s="175" t="s">
        <v>136</v>
      </c>
      <c r="E14" s="207">
        <v>42</v>
      </c>
      <c r="F14" s="207">
        <v>0</v>
      </c>
      <c r="G14" s="297">
        <v>42</v>
      </c>
    </row>
    <row r="15" spans="1:27" s="142" customFormat="1" ht="15.95" customHeight="1" x14ac:dyDescent="0.15">
      <c r="A15" s="139"/>
      <c r="B15" s="206"/>
      <c r="C15" s="605" t="s">
        <v>179</v>
      </c>
      <c r="D15" s="606"/>
      <c r="E15" s="207">
        <v>0</v>
      </c>
      <c r="F15" s="207">
        <v>0</v>
      </c>
      <c r="G15" s="297">
        <v>0</v>
      </c>
    </row>
    <row r="16" spans="1:27" ht="15.95" customHeight="1" x14ac:dyDescent="0.15">
      <c r="B16" s="605" t="s">
        <v>282</v>
      </c>
      <c r="C16" s="607"/>
      <c r="D16" s="606"/>
      <c r="E16" s="207">
        <v>2022</v>
      </c>
      <c r="F16" s="207">
        <v>4644</v>
      </c>
      <c r="G16" s="297">
        <v>-2623</v>
      </c>
    </row>
    <row r="17" spans="2:7" ht="15.95" customHeight="1" x14ac:dyDescent="0.15">
      <c r="B17" s="620"/>
      <c r="C17" s="605" t="s">
        <v>186</v>
      </c>
      <c r="D17" s="606"/>
      <c r="E17" s="207">
        <v>1435</v>
      </c>
      <c r="F17" s="207">
        <v>3948</v>
      </c>
      <c r="G17" s="297">
        <v>-2513</v>
      </c>
    </row>
    <row r="18" spans="2:7" ht="15.95" customHeight="1" x14ac:dyDescent="0.15">
      <c r="B18" s="620"/>
      <c r="C18" s="620"/>
      <c r="D18" s="175" t="s">
        <v>76</v>
      </c>
      <c r="E18" s="207">
        <v>1049</v>
      </c>
      <c r="F18" s="207">
        <v>3195</v>
      </c>
      <c r="G18" s="297">
        <v>-2146</v>
      </c>
    </row>
    <row r="19" spans="2:7" ht="15.95" customHeight="1" x14ac:dyDescent="0.15">
      <c r="B19" s="620"/>
      <c r="C19" s="620"/>
      <c r="D19" s="175" t="s">
        <v>80</v>
      </c>
      <c r="E19" s="207">
        <v>313</v>
      </c>
      <c r="F19" s="207">
        <v>700</v>
      </c>
      <c r="G19" s="297">
        <v>-387</v>
      </c>
    </row>
    <row r="20" spans="2:7" ht="15.95" customHeight="1" x14ac:dyDescent="0.15">
      <c r="B20" s="620"/>
      <c r="C20" s="620"/>
      <c r="D20" s="175" t="s">
        <v>137</v>
      </c>
      <c r="E20" s="207">
        <v>74</v>
      </c>
      <c r="F20" s="207">
        <v>53</v>
      </c>
      <c r="G20" s="297">
        <v>21</v>
      </c>
    </row>
    <row r="21" spans="2:7" ht="15.95" customHeight="1" x14ac:dyDescent="0.15">
      <c r="B21" s="620"/>
      <c r="C21" s="605" t="s">
        <v>283</v>
      </c>
      <c r="D21" s="606"/>
      <c r="E21" s="207">
        <v>586</v>
      </c>
      <c r="F21" s="207">
        <v>696</v>
      </c>
      <c r="G21" s="297">
        <v>-110</v>
      </c>
    </row>
    <row r="22" spans="2:7" ht="15.95" customHeight="1" x14ac:dyDescent="0.15">
      <c r="B22" s="620"/>
      <c r="C22" s="620"/>
      <c r="D22" s="176" t="s">
        <v>284</v>
      </c>
      <c r="E22" s="207">
        <v>89</v>
      </c>
      <c r="F22" s="207">
        <v>121</v>
      </c>
      <c r="G22" s="297">
        <v>-33</v>
      </c>
    </row>
    <row r="23" spans="2:7" ht="15.95" customHeight="1" x14ac:dyDescent="0.15">
      <c r="B23" s="620"/>
      <c r="C23" s="620"/>
      <c r="D23" s="175" t="s">
        <v>285</v>
      </c>
      <c r="E23" s="207">
        <v>0</v>
      </c>
      <c r="F23" s="207">
        <v>0</v>
      </c>
      <c r="G23" s="297">
        <v>0</v>
      </c>
    </row>
    <row r="24" spans="2:7" ht="15.95" customHeight="1" x14ac:dyDescent="0.15">
      <c r="B24" s="620"/>
      <c r="C24" s="620"/>
      <c r="D24" s="175" t="s">
        <v>85</v>
      </c>
      <c r="E24" s="207">
        <v>0</v>
      </c>
      <c r="F24" s="207">
        <v>0</v>
      </c>
      <c r="G24" s="297">
        <v>0</v>
      </c>
    </row>
    <row r="25" spans="2:7" ht="15.95" customHeight="1" x14ac:dyDescent="0.15">
      <c r="B25" s="620"/>
      <c r="C25" s="620"/>
      <c r="D25" s="175" t="s">
        <v>286</v>
      </c>
      <c r="E25" s="207">
        <v>497</v>
      </c>
      <c r="F25" s="207">
        <v>574</v>
      </c>
      <c r="G25" s="297">
        <v>-77</v>
      </c>
    </row>
    <row r="26" spans="2:7" ht="15.95" customHeight="1" x14ac:dyDescent="0.15">
      <c r="B26" s="620"/>
      <c r="C26" s="605" t="s">
        <v>199</v>
      </c>
      <c r="D26" s="606"/>
      <c r="E26" s="224">
        <v>0</v>
      </c>
      <c r="F26" s="207">
        <v>0</v>
      </c>
      <c r="G26" s="297">
        <v>0</v>
      </c>
    </row>
    <row r="27" spans="2:7" ht="15.95" customHeight="1" x14ac:dyDescent="0.15">
      <c r="B27" s="605" t="s">
        <v>256</v>
      </c>
      <c r="C27" s="607"/>
      <c r="D27" s="606"/>
      <c r="E27" s="207">
        <v>4509</v>
      </c>
      <c r="F27" s="207">
        <v>31078</v>
      </c>
      <c r="G27" s="297">
        <v>-26570</v>
      </c>
    </row>
    <row r="28" spans="2:7" ht="15.95" customHeight="1" x14ac:dyDescent="0.15">
      <c r="C28" s="621" t="s">
        <v>287</v>
      </c>
      <c r="D28" s="621"/>
      <c r="E28" s="621"/>
      <c r="F28" s="621"/>
      <c r="G28" s="621"/>
    </row>
    <row r="29" spans="2:7" ht="15.95" customHeight="1" x14ac:dyDescent="0.15">
      <c r="C29" s="611"/>
      <c r="D29" s="611"/>
      <c r="E29" s="611"/>
      <c r="F29" s="611"/>
      <c r="G29" s="611"/>
    </row>
    <row r="30" spans="2:7" ht="16.5" customHeight="1" x14ac:dyDescent="0.15">
      <c r="B30" s="139" t="s">
        <v>288</v>
      </c>
      <c r="G30" s="140" t="s">
        <v>278</v>
      </c>
    </row>
    <row r="31" spans="2:7" ht="16.5" customHeight="1" x14ac:dyDescent="0.15">
      <c r="B31" s="620"/>
      <c r="C31" s="620"/>
      <c r="D31" s="620"/>
      <c r="E31" s="618" t="s">
        <v>415</v>
      </c>
      <c r="F31" s="618" t="s">
        <v>381</v>
      </c>
      <c r="G31" s="618" t="s">
        <v>279</v>
      </c>
    </row>
    <row r="32" spans="2:7" ht="31.5" customHeight="1" x14ac:dyDescent="0.15">
      <c r="B32" s="620"/>
      <c r="C32" s="620"/>
      <c r="D32" s="620"/>
      <c r="E32" s="619"/>
      <c r="F32" s="619"/>
      <c r="G32" s="619"/>
    </row>
    <row r="33" spans="1:7" ht="15.95" customHeight="1" x14ac:dyDescent="0.15">
      <c r="B33" s="605" t="s">
        <v>280</v>
      </c>
      <c r="C33" s="607"/>
      <c r="D33" s="606"/>
      <c r="E33" s="207">
        <v>549</v>
      </c>
      <c r="F33" s="207">
        <v>511</v>
      </c>
      <c r="G33" s="207">
        <v>38</v>
      </c>
    </row>
    <row r="34" spans="1:7" ht="15.95" customHeight="1" x14ac:dyDescent="0.15">
      <c r="B34" s="620"/>
      <c r="C34" s="605" t="s">
        <v>168</v>
      </c>
      <c r="D34" s="606"/>
      <c r="E34" s="207">
        <v>518</v>
      </c>
      <c r="F34" s="207">
        <v>509</v>
      </c>
      <c r="G34" s="297">
        <v>8</v>
      </c>
    </row>
    <row r="35" spans="1:7" ht="15.95" customHeight="1" x14ac:dyDescent="0.15">
      <c r="B35" s="620"/>
      <c r="C35" s="608"/>
      <c r="D35" s="175" t="s">
        <v>72</v>
      </c>
      <c r="E35" s="207">
        <v>0</v>
      </c>
      <c r="F35" s="207">
        <v>0</v>
      </c>
      <c r="G35" s="297">
        <v>0</v>
      </c>
    </row>
    <row r="36" spans="1:7" ht="15.95" customHeight="1" x14ac:dyDescent="0.15">
      <c r="B36" s="620"/>
      <c r="C36" s="609"/>
      <c r="D36" s="175" t="s">
        <v>73</v>
      </c>
      <c r="E36" s="207">
        <v>508</v>
      </c>
      <c r="F36" s="207">
        <v>500</v>
      </c>
      <c r="G36" s="297">
        <v>8</v>
      </c>
    </row>
    <row r="37" spans="1:7" ht="15.95" customHeight="1" x14ac:dyDescent="0.15">
      <c r="B37" s="620"/>
      <c r="C37" s="610"/>
      <c r="D37" s="175" t="s">
        <v>209</v>
      </c>
      <c r="E37" s="207">
        <v>9</v>
      </c>
      <c r="F37" s="207">
        <v>9</v>
      </c>
      <c r="G37" s="297">
        <v>0</v>
      </c>
    </row>
    <row r="38" spans="1:7" ht="15.95" customHeight="1" x14ac:dyDescent="0.15">
      <c r="B38" s="620"/>
      <c r="C38" s="605" t="s">
        <v>281</v>
      </c>
      <c r="D38" s="606"/>
      <c r="E38" s="207">
        <v>31</v>
      </c>
      <c r="F38" s="207">
        <v>2</v>
      </c>
      <c r="G38" s="297">
        <v>29</v>
      </c>
    </row>
    <row r="39" spans="1:7" ht="15.95" customHeight="1" x14ac:dyDescent="0.15">
      <c r="B39" s="620"/>
      <c r="C39" s="608"/>
      <c r="D39" s="175" t="s">
        <v>143</v>
      </c>
      <c r="E39" s="207">
        <v>0</v>
      </c>
      <c r="F39" s="207">
        <v>0</v>
      </c>
      <c r="G39" s="297">
        <v>0</v>
      </c>
    </row>
    <row r="40" spans="1:7" ht="15.95" customHeight="1" x14ac:dyDescent="0.15">
      <c r="B40" s="608"/>
      <c r="C40" s="609"/>
      <c r="D40" s="175" t="s">
        <v>90</v>
      </c>
      <c r="E40" s="207">
        <v>0</v>
      </c>
      <c r="F40" s="207">
        <v>0</v>
      </c>
      <c r="G40" s="297">
        <v>0</v>
      </c>
    </row>
    <row r="41" spans="1:7" s="142" customFormat="1" ht="15.95" customHeight="1" x14ac:dyDescent="0.15">
      <c r="A41" s="139"/>
      <c r="B41" s="608"/>
      <c r="C41" s="609"/>
      <c r="D41" s="175" t="s">
        <v>141</v>
      </c>
      <c r="E41" s="207">
        <v>1</v>
      </c>
      <c r="F41" s="207">
        <v>2</v>
      </c>
      <c r="G41" s="297">
        <v>-1</v>
      </c>
    </row>
    <row r="42" spans="1:7" ht="15.95" customHeight="1" x14ac:dyDescent="0.15">
      <c r="B42" s="205"/>
      <c r="C42" s="610"/>
      <c r="D42" s="175" t="s">
        <v>136</v>
      </c>
      <c r="E42" s="207">
        <v>42</v>
      </c>
      <c r="F42" s="207">
        <v>0</v>
      </c>
      <c r="G42" s="297">
        <v>31</v>
      </c>
    </row>
    <row r="43" spans="1:7" ht="15.95" customHeight="1" x14ac:dyDescent="0.15">
      <c r="B43" s="206"/>
      <c r="C43" s="605" t="s">
        <v>179</v>
      </c>
      <c r="D43" s="606"/>
      <c r="E43" s="207">
        <v>0</v>
      </c>
      <c r="F43" s="207">
        <v>0</v>
      </c>
      <c r="G43" s="297">
        <v>0</v>
      </c>
    </row>
    <row r="44" spans="1:7" ht="15.95" customHeight="1" x14ac:dyDescent="0.15">
      <c r="B44" s="605" t="s">
        <v>282</v>
      </c>
      <c r="C44" s="607"/>
      <c r="D44" s="606"/>
      <c r="E44" s="207">
        <v>279</v>
      </c>
      <c r="F44" s="207">
        <v>214</v>
      </c>
      <c r="G44" s="297">
        <v>65</v>
      </c>
    </row>
    <row r="45" spans="1:7" ht="15.95" customHeight="1" x14ac:dyDescent="0.15">
      <c r="B45" s="620"/>
      <c r="C45" s="605" t="s">
        <v>186</v>
      </c>
      <c r="D45" s="606"/>
      <c r="E45" s="207">
        <v>251</v>
      </c>
      <c r="F45" s="207">
        <v>169</v>
      </c>
      <c r="G45" s="297">
        <v>82</v>
      </c>
    </row>
    <row r="46" spans="1:7" ht="15.95" customHeight="1" x14ac:dyDescent="0.15">
      <c r="B46" s="620"/>
      <c r="C46" s="620"/>
      <c r="D46" s="175" t="s">
        <v>76</v>
      </c>
      <c r="E46" s="207">
        <v>0</v>
      </c>
      <c r="F46" s="207">
        <v>0</v>
      </c>
      <c r="G46" s="297">
        <v>0</v>
      </c>
    </row>
    <row r="47" spans="1:7" ht="15.95" customHeight="1" x14ac:dyDescent="0.15">
      <c r="B47" s="620"/>
      <c r="C47" s="620"/>
      <c r="D47" s="175" t="s">
        <v>80</v>
      </c>
      <c r="E47" s="207">
        <v>228</v>
      </c>
      <c r="F47" s="207">
        <v>144</v>
      </c>
      <c r="G47" s="297">
        <v>84</v>
      </c>
    </row>
    <row r="48" spans="1:7" ht="15.95" customHeight="1" x14ac:dyDescent="0.15">
      <c r="B48" s="620"/>
      <c r="C48" s="620"/>
      <c r="D48" s="175" t="s">
        <v>137</v>
      </c>
      <c r="E48" s="207">
        <v>23</v>
      </c>
      <c r="F48" s="207">
        <v>25</v>
      </c>
      <c r="G48" s="297">
        <v>-2</v>
      </c>
    </row>
    <row r="49" spans="2:7" ht="15.95" customHeight="1" x14ac:dyDescent="0.15">
      <c r="B49" s="620"/>
      <c r="C49" s="605" t="s">
        <v>283</v>
      </c>
      <c r="D49" s="606"/>
      <c r="E49" s="207">
        <v>28</v>
      </c>
      <c r="F49" s="207">
        <v>45</v>
      </c>
      <c r="G49" s="297">
        <v>-17</v>
      </c>
    </row>
    <row r="50" spans="2:7" ht="15.95" customHeight="1" x14ac:dyDescent="0.15">
      <c r="B50" s="620"/>
      <c r="C50" s="620"/>
      <c r="D50" s="176" t="s">
        <v>284</v>
      </c>
      <c r="E50" s="207">
        <v>27</v>
      </c>
      <c r="F50" s="207">
        <v>41</v>
      </c>
      <c r="G50" s="297">
        <v>-14</v>
      </c>
    </row>
    <row r="51" spans="2:7" ht="15.95" customHeight="1" x14ac:dyDescent="0.15">
      <c r="B51" s="620"/>
      <c r="C51" s="620"/>
      <c r="D51" s="175" t="s">
        <v>285</v>
      </c>
      <c r="E51" s="207">
        <v>0</v>
      </c>
      <c r="F51" s="207">
        <v>0</v>
      </c>
      <c r="G51" s="297">
        <v>0</v>
      </c>
    </row>
    <row r="52" spans="2:7" ht="15.95" customHeight="1" x14ac:dyDescent="0.15">
      <c r="B52" s="620"/>
      <c r="C52" s="620"/>
      <c r="D52" s="175" t="s">
        <v>85</v>
      </c>
      <c r="E52" s="207">
        <v>0</v>
      </c>
      <c r="F52" s="207">
        <v>0</v>
      </c>
      <c r="G52" s="297">
        <v>0</v>
      </c>
    </row>
    <row r="53" spans="2:7" ht="15.95" customHeight="1" x14ac:dyDescent="0.15">
      <c r="B53" s="620"/>
      <c r="C53" s="620"/>
      <c r="D53" s="175" t="s">
        <v>286</v>
      </c>
      <c r="E53" s="207">
        <v>2</v>
      </c>
      <c r="F53" s="207">
        <v>4</v>
      </c>
      <c r="G53" s="297">
        <v>-3</v>
      </c>
    </row>
    <row r="54" spans="2:7" ht="16.5" customHeight="1" x14ac:dyDescent="0.15">
      <c r="B54" s="620"/>
      <c r="C54" s="605" t="s">
        <v>199</v>
      </c>
      <c r="D54" s="606"/>
      <c r="E54" s="207">
        <v>0</v>
      </c>
      <c r="F54" s="207">
        <v>0</v>
      </c>
      <c r="G54" s="297">
        <v>0</v>
      </c>
    </row>
    <row r="55" spans="2:7" ht="16.5" customHeight="1" x14ac:dyDescent="0.15">
      <c r="B55" s="605" t="s">
        <v>256</v>
      </c>
      <c r="C55" s="607"/>
      <c r="D55" s="606"/>
      <c r="E55" s="207">
        <v>270</v>
      </c>
      <c r="F55" s="207">
        <v>297</v>
      </c>
      <c r="G55" s="297">
        <v>-28</v>
      </c>
    </row>
    <row r="56" spans="2:7" ht="16.5" customHeight="1" x14ac:dyDescent="0.15">
      <c r="C56" s="139" t="s">
        <v>287</v>
      </c>
    </row>
    <row r="57" spans="2:7" ht="16.5" customHeight="1" x14ac:dyDescent="0.15">
      <c r="B57" s="139" t="s">
        <v>289</v>
      </c>
      <c r="G57" s="140" t="s">
        <v>278</v>
      </c>
    </row>
    <row r="58" spans="2:7" ht="16.5" customHeight="1" x14ac:dyDescent="0.15">
      <c r="B58" s="620"/>
      <c r="C58" s="620"/>
      <c r="D58" s="620"/>
      <c r="E58" s="618" t="s">
        <v>415</v>
      </c>
      <c r="F58" s="618" t="s">
        <v>381</v>
      </c>
      <c r="G58" s="618" t="s">
        <v>279</v>
      </c>
    </row>
    <row r="59" spans="2:7" ht="31.5" customHeight="1" x14ac:dyDescent="0.15">
      <c r="B59" s="620"/>
      <c r="C59" s="620"/>
      <c r="D59" s="620"/>
      <c r="E59" s="619"/>
      <c r="F59" s="619"/>
      <c r="G59" s="619"/>
    </row>
    <row r="60" spans="2:7" ht="15.95" customHeight="1" x14ac:dyDescent="0.15">
      <c r="B60" s="605" t="s">
        <v>280</v>
      </c>
      <c r="C60" s="607"/>
      <c r="D60" s="606"/>
      <c r="E60" s="207">
        <v>252</v>
      </c>
      <c r="F60" s="207">
        <v>702</v>
      </c>
      <c r="G60" s="207">
        <v>-450</v>
      </c>
    </row>
    <row r="61" spans="2:7" ht="15.95" customHeight="1" x14ac:dyDescent="0.15">
      <c r="B61" s="620"/>
      <c r="C61" s="605" t="s">
        <v>168</v>
      </c>
      <c r="D61" s="606"/>
      <c r="E61" s="207">
        <v>247</v>
      </c>
      <c r="F61" s="207">
        <v>702</v>
      </c>
      <c r="G61" s="297">
        <v>-455</v>
      </c>
    </row>
    <row r="62" spans="2:7" ht="15.95" customHeight="1" x14ac:dyDescent="0.15">
      <c r="B62" s="620"/>
      <c r="C62" s="608"/>
      <c r="D62" s="175" t="s">
        <v>72</v>
      </c>
      <c r="E62" s="207">
        <v>0</v>
      </c>
      <c r="F62" s="207">
        <v>450</v>
      </c>
      <c r="G62" s="297">
        <v>-450</v>
      </c>
    </row>
    <row r="63" spans="2:7" ht="15.95" customHeight="1" x14ac:dyDescent="0.15">
      <c r="B63" s="620"/>
      <c r="C63" s="609"/>
      <c r="D63" s="175" t="s">
        <v>73</v>
      </c>
      <c r="E63" s="207">
        <v>247</v>
      </c>
      <c r="F63" s="207">
        <v>252</v>
      </c>
      <c r="G63" s="297">
        <v>-4</v>
      </c>
    </row>
    <row r="64" spans="2:7" ht="15.95" customHeight="1" x14ac:dyDescent="0.15">
      <c r="B64" s="620"/>
      <c r="C64" s="610"/>
      <c r="D64" s="175" t="s">
        <v>209</v>
      </c>
      <c r="E64" s="207">
        <v>0</v>
      </c>
      <c r="F64" s="207">
        <v>0</v>
      </c>
      <c r="G64" s="297">
        <v>0</v>
      </c>
    </row>
    <row r="65" spans="1:7" ht="15.95" customHeight="1" x14ac:dyDescent="0.15">
      <c r="B65" s="620"/>
      <c r="C65" s="605" t="s">
        <v>281</v>
      </c>
      <c r="D65" s="606"/>
      <c r="E65" s="207">
        <v>5</v>
      </c>
      <c r="F65" s="207">
        <v>0</v>
      </c>
      <c r="G65" s="297">
        <v>5</v>
      </c>
    </row>
    <row r="66" spans="1:7" ht="15.95" customHeight="1" x14ac:dyDescent="0.15">
      <c r="B66" s="620"/>
      <c r="C66" s="608"/>
      <c r="D66" s="175" t="s">
        <v>143</v>
      </c>
      <c r="E66" s="207">
        <v>0</v>
      </c>
      <c r="F66" s="207">
        <v>0</v>
      </c>
      <c r="G66" s="297">
        <v>0</v>
      </c>
    </row>
    <row r="67" spans="1:7" ht="15.95" customHeight="1" x14ac:dyDescent="0.15">
      <c r="B67" s="608"/>
      <c r="C67" s="609"/>
      <c r="D67" s="175" t="s">
        <v>90</v>
      </c>
      <c r="E67" s="207">
        <v>0</v>
      </c>
      <c r="F67" s="207">
        <v>0</v>
      </c>
      <c r="G67" s="297">
        <v>0</v>
      </c>
    </row>
    <row r="68" spans="1:7" s="142" customFormat="1" ht="15.95" customHeight="1" x14ac:dyDescent="0.15">
      <c r="A68" s="139"/>
      <c r="B68" s="608"/>
      <c r="C68" s="609"/>
      <c r="D68" s="175" t="s">
        <v>141</v>
      </c>
      <c r="E68" s="207">
        <v>0</v>
      </c>
      <c r="F68" s="207">
        <v>0</v>
      </c>
      <c r="G68" s="297">
        <v>0</v>
      </c>
    </row>
    <row r="69" spans="1:7" ht="15.95" customHeight="1" x14ac:dyDescent="0.15">
      <c r="B69" s="205"/>
      <c r="C69" s="610"/>
      <c r="D69" s="175" t="s">
        <v>136</v>
      </c>
      <c r="E69" s="207">
        <v>42</v>
      </c>
      <c r="F69" s="207">
        <v>0</v>
      </c>
      <c r="G69" s="297">
        <v>5</v>
      </c>
    </row>
    <row r="70" spans="1:7" ht="15.95" customHeight="1" x14ac:dyDescent="0.15">
      <c r="B70" s="206"/>
      <c r="C70" s="605" t="s">
        <v>179</v>
      </c>
      <c r="D70" s="606"/>
      <c r="E70" s="207">
        <v>0</v>
      </c>
      <c r="F70" s="207">
        <v>0</v>
      </c>
      <c r="G70" s="297">
        <v>0</v>
      </c>
    </row>
    <row r="71" spans="1:7" ht="15.95" customHeight="1" x14ac:dyDescent="0.15">
      <c r="B71" s="605" t="s">
        <v>282</v>
      </c>
      <c r="C71" s="607"/>
      <c r="D71" s="606"/>
      <c r="E71" s="207">
        <v>51</v>
      </c>
      <c r="F71" s="207">
        <v>598</v>
      </c>
      <c r="G71" s="297">
        <v>-547</v>
      </c>
    </row>
    <row r="72" spans="1:7" ht="15.95" customHeight="1" x14ac:dyDescent="0.15">
      <c r="B72" s="620"/>
      <c r="C72" s="605" t="s">
        <v>186</v>
      </c>
      <c r="D72" s="606"/>
      <c r="E72" s="207">
        <v>35</v>
      </c>
      <c r="F72" s="207">
        <v>571</v>
      </c>
      <c r="G72" s="297">
        <v>-536</v>
      </c>
    </row>
    <row r="73" spans="1:7" ht="15.95" customHeight="1" x14ac:dyDescent="0.15">
      <c r="B73" s="620"/>
      <c r="C73" s="620"/>
      <c r="D73" s="175" t="s">
        <v>76</v>
      </c>
      <c r="E73" s="207">
        <v>0</v>
      </c>
      <c r="F73" s="207">
        <v>549</v>
      </c>
      <c r="G73" s="297">
        <v>-549</v>
      </c>
    </row>
    <row r="74" spans="1:7" ht="15.95" customHeight="1" x14ac:dyDescent="0.15">
      <c r="B74" s="620"/>
      <c r="C74" s="620"/>
      <c r="D74" s="175" t="s">
        <v>80</v>
      </c>
      <c r="E74" s="207">
        <v>34</v>
      </c>
      <c r="F74" s="207">
        <v>22</v>
      </c>
      <c r="G74" s="297">
        <v>13</v>
      </c>
    </row>
    <row r="75" spans="1:7" ht="15.95" customHeight="1" x14ac:dyDescent="0.15">
      <c r="B75" s="620"/>
      <c r="C75" s="620"/>
      <c r="D75" s="175" t="s">
        <v>137</v>
      </c>
      <c r="E75" s="207">
        <v>0</v>
      </c>
      <c r="F75" s="207">
        <v>0</v>
      </c>
      <c r="G75" s="297">
        <v>0</v>
      </c>
    </row>
    <row r="76" spans="1:7" ht="15.95" customHeight="1" x14ac:dyDescent="0.15">
      <c r="B76" s="620"/>
      <c r="C76" s="605" t="s">
        <v>283</v>
      </c>
      <c r="D76" s="606"/>
      <c r="E76" s="207">
        <v>16</v>
      </c>
      <c r="F76" s="207">
        <v>27</v>
      </c>
      <c r="G76" s="297">
        <v>-11</v>
      </c>
    </row>
    <row r="77" spans="1:7" ht="15.95" customHeight="1" x14ac:dyDescent="0.15">
      <c r="B77" s="620"/>
      <c r="C77" s="620"/>
      <c r="D77" s="176" t="s">
        <v>284</v>
      </c>
      <c r="E77" s="207">
        <v>16</v>
      </c>
      <c r="F77" s="207">
        <v>24</v>
      </c>
      <c r="G77" s="297">
        <v>-8</v>
      </c>
    </row>
    <row r="78" spans="1:7" ht="15.95" customHeight="1" x14ac:dyDescent="0.15">
      <c r="B78" s="620"/>
      <c r="C78" s="620"/>
      <c r="D78" s="175" t="s">
        <v>285</v>
      </c>
      <c r="E78" s="207">
        <v>0</v>
      </c>
      <c r="F78" s="207">
        <v>0</v>
      </c>
      <c r="G78" s="297">
        <v>0</v>
      </c>
    </row>
    <row r="79" spans="1:7" ht="15.95" customHeight="1" x14ac:dyDescent="0.15">
      <c r="B79" s="620"/>
      <c r="C79" s="620"/>
      <c r="D79" s="175" t="s">
        <v>85</v>
      </c>
      <c r="E79" s="207">
        <v>0</v>
      </c>
      <c r="F79" s="207">
        <v>0</v>
      </c>
      <c r="G79" s="297">
        <v>0</v>
      </c>
    </row>
    <row r="80" spans="1:7" ht="15.95" customHeight="1" x14ac:dyDescent="0.15">
      <c r="B80" s="620"/>
      <c r="C80" s="620"/>
      <c r="D80" s="175" t="s">
        <v>286</v>
      </c>
      <c r="E80" s="207">
        <v>0</v>
      </c>
      <c r="F80" s="207">
        <v>3</v>
      </c>
      <c r="G80" s="297">
        <v>-3</v>
      </c>
    </row>
    <row r="81" spans="1:7" ht="16.5" customHeight="1" x14ac:dyDescent="0.15">
      <c r="B81" s="620"/>
      <c r="C81" s="605" t="s">
        <v>199</v>
      </c>
      <c r="D81" s="606"/>
      <c r="E81" s="207">
        <v>0</v>
      </c>
      <c r="F81" s="207">
        <v>0</v>
      </c>
      <c r="G81" s="297">
        <v>0</v>
      </c>
    </row>
    <row r="82" spans="1:7" ht="16.5" customHeight="1" x14ac:dyDescent="0.15">
      <c r="B82" s="605" t="s">
        <v>256</v>
      </c>
      <c r="C82" s="607"/>
      <c r="D82" s="606"/>
      <c r="E82" s="207">
        <v>201</v>
      </c>
      <c r="F82" s="207">
        <v>104</v>
      </c>
      <c r="G82" s="297">
        <v>97</v>
      </c>
    </row>
    <row r="83" spans="1:7" ht="16.5" customHeight="1" x14ac:dyDescent="0.15">
      <c r="C83" s="139" t="s">
        <v>287</v>
      </c>
    </row>
    <row r="84" spans="1:7" ht="15.95" customHeight="1" x14ac:dyDescent="0.15">
      <c r="C84" s="611"/>
      <c r="D84" s="611"/>
      <c r="E84" s="611"/>
      <c r="F84" s="611"/>
      <c r="G84" s="611"/>
    </row>
    <row r="85" spans="1:7" ht="16.5" customHeight="1" x14ac:dyDescent="0.15">
      <c r="B85" s="139" t="s">
        <v>290</v>
      </c>
      <c r="G85" s="140" t="s">
        <v>278</v>
      </c>
    </row>
    <row r="86" spans="1:7" ht="16.5" customHeight="1" x14ac:dyDescent="0.15">
      <c r="B86" s="612"/>
      <c r="C86" s="613"/>
      <c r="D86" s="614"/>
      <c r="E86" s="618" t="s">
        <v>415</v>
      </c>
      <c r="F86" s="618" t="s">
        <v>381</v>
      </c>
      <c r="G86" s="618" t="s">
        <v>279</v>
      </c>
    </row>
    <row r="87" spans="1:7" ht="31.5" customHeight="1" x14ac:dyDescent="0.15">
      <c r="B87" s="615"/>
      <c r="C87" s="616"/>
      <c r="D87" s="617"/>
      <c r="E87" s="619"/>
      <c r="F87" s="619"/>
      <c r="G87" s="619"/>
    </row>
    <row r="88" spans="1:7" ht="15.95" customHeight="1" x14ac:dyDescent="0.15">
      <c r="B88" s="605" t="s">
        <v>280</v>
      </c>
      <c r="C88" s="607"/>
      <c r="D88" s="606"/>
      <c r="E88" s="207">
        <v>4136</v>
      </c>
      <c r="F88" s="207">
        <v>4549</v>
      </c>
      <c r="G88" s="207">
        <v>-413</v>
      </c>
    </row>
    <row r="89" spans="1:7" ht="15.95" customHeight="1" x14ac:dyDescent="0.15">
      <c r="B89" s="608"/>
      <c r="C89" s="605" t="s">
        <v>168</v>
      </c>
      <c r="D89" s="606"/>
      <c r="E89" s="207">
        <v>4063</v>
      </c>
      <c r="F89" s="207">
        <v>4532</v>
      </c>
      <c r="G89" s="297">
        <v>-470</v>
      </c>
    </row>
    <row r="90" spans="1:7" ht="15.95" customHeight="1" x14ac:dyDescent="0.15">
      <c r="B90" s="609"/>
      <c r="C90" s="608"/>
      <c r="D90" s="175" t="s">
        <v>72</v>
      </c>
      <c r="E90" s="207">
        <v>3078</v>
      </c>
      <c r="F90" s="207">
        <v>4232</v>
      </c>
      <c r="G90" s="297">
        <v>-1154</v>
      </c>
    </row>
    <row r="91" spans="1:7" ht="15.95" customHeight="1" x14ac:dyDescent="0.15">
      <c r="B91" s="609"/>
      <c r="C91" s="609"/>
      <c r="D91" s="175" t="s">
        <v>73</v>
      </c>
      <c r="E91" s="207">
        <v>300</v>
      </c>
      <c r="F91" s="207">
        <v>296</v>
      </c>
      <c r="G91" s="297">
        <v>4</v>
      </c>
    </row>
    <row r="92" spans="1:7" ht="15.95" customHeight="1" x14ac:dyDescent="0.15">
      <c r="B92" s="609"/>
      <c r="C92" s="610"/>
      <c r="D92" s="175" t="s">
        <v>209</v>
      </c>
      <c r="E92" s="207">
        <v>685</v>
      </c>
      <c r="F92" s="207">
        <v>4</v>
      </c>
      <c r="G92" s="297">
        <v>681</v>
      </c>
    </row>
    <row r="93" spans="1:7" ht="15.95" customHeight="1" x14ac:dyDescent="0.15">
      <c r="B93" s="609"/>
      <c r="C93" s="605" t="s">
        <v>281</v>
      </c>
      <c r="D93" s="606"/>
      <c r="E93" s="207">
        <v>73</v>
      </c>
      <c r="F93" s="207">
        <v>16</v>
      </c>
      <c r="G93" s="297">
        <v>56</v>
      </c>
    </row>
    <row r="94" spans="1:7" ht="15.95" customHeight="1" x14ac:dyDescent="0.15">
      <c r="B94" s="609"/>
      <c r="C94" s="608"/>
      <c r="D94" s="175" t="s">
        <v>143</v>
      </c>
      <c r="E94" s="207">
        <v>0</v>
      </c>
      <c r="F94" s="207">
        <v>0</v>
      </c>
      <c r="G94" s="297">
        <v>0</v>
      </c>
    </row>
    <row r="95" spans="1:7" ht="15.95" customHeight="1" x14ac:dyDescent="0.15">
      <c r="B95" s="609"/>
      <c r="C95" s="609"/>
      <c r="D95" s="175" t="s">
        <v>90</v>
      </c>
      <c r="E95" s="207">
        <v>0</v>
      </c>
      <c r="F95" s="207">
        <v>0</v>
      </c>
      <c r="G95" s="297">
        <v>0</v>
      </c>
    </row>
    <row r="96" spans="1:7" s="142" customFormat="1" ht="15.95" customHeight="1" x14ac:dyDescent="0.15">
      <c r="A96" s="139"/>
      <c r="B96" s="609"/>
      <c r="C96" s="609"/>
      <c r="D96" s="175" t="s">
        <v>141</v>
      </c>
      <c r="E96" s="207">
        <v>14</v>
      </c>
      <c r="F96" s="207">
        <v>16</v>
      </c>
      <c r="G96" s="297">
        <v>-2</v>
      </c>
    </row>
    <row r="97" spans="2:7" ht="15.95" customHeight="1" x14ac:dyDescent="0.15">
      <c r="B97" s="205"/>
      <c r="C97" s="610"/>
      <c r="D97" s="175" t="s">
        <v>136</v>
      </c>
      <c r="E97" s="207">
        <v>42</v>
      </c>
      <c r="F97" s="207">
        <v>0</v>
      </c>
      <c r="G97" s="297">
        <v>58</v>
      </c>
    </row>
    <row r="98" spans="2:7" ht="15.95" customHeight="1" x14ac:dyDescent="0.15">
      <c r="B98" s="206"/>
      <c r="C98" s="605" t="s">
        <v>179</v>
      </c>
      <c r="D98" s="606"/>
      <c r="E98" s="207">
        <v>0</v>
      </c>
      <c r="F98" s="207">
        <v>0</v>
      </c>
      <c r="G98" s="297">
        <v>0</v>
      </c>
    </row>
    <row r="99" spans="2:7" ht="15.95" customHeight="1" x14ac:dyDescent="0.15">
      <c r="B99" s="605" t="s">
        <v>282</v>
      </c>
      <c r="C99" s="607"/>
      <c r="D99" s="606"/>
      <c r="E99" s="207">
        <v>10152</v>
      </c>
      <c r="F99" s="207">
        <v>15709</v>
      </c>
      <c r="G99" s="297">
        <v>-5557</v>
      </c>
    </row>
    <row r="100" spans="2:7" ht="15.95" customHeight="1" x14ac:dyDescent="0.15">
      <c r="B100" s="608"/>
      <c r="C100" s="605" t="s">
        <v>186</v>
      </c>
      <c r="D100" s="606"/>
      <c r="E100" s="207">
        <v>8668</v>
      </c>
      <c r="F100" s="207">
        <v>15034</v>
      </c>
      <c r="G100" s="297">
        <v>-6366</v>
      </c>
    </row>
    <row r="101" spans="2:7" ht="15.95" customHeight="1" x14ac:dyDescent="0.15">
      <c r="B101" s="609"/>
      <c r="C101" s="608"/>
      <c r="D101" s="175" t="s">
        <v>76</v>
      </c>
      <c r="E101" s="207">
        <v>6477</v>
      </c>
      <c r="F101" s="207">
        <v>4390</v>
      </c>
      <c r="G101" s="297">
        <v>2087</v>
      </c>
    </row>
    <row r="102" spans="2:7" ht="15.95" customHeight="1" x14ac:dyDescent="0.15">
      <c r="B102" s="609"/>
      <c r="C102" s="609"/>
      <c r="D102" s="175" t="s">
        <v>80</v>
      </c>
      <c r="E102" s="207">
        <v>433</v>
      </c>
      <c r="F102" s="207">
        <v>294</v>
      </c>
      <c r="G102" s="297">
        <v>139</v>
      </c>
    </row>
    <row r="103" spans="2:7" ht="15.95" customHeight="1" x14ac:dyDescent="0.15">
      <c r="B103" s="609"/>
      <c r="C103" s="610"/>
      <c r="D103" s="175" t="s">
        <v>137</v>
      </c>
      <c r="E103" s="207">
        <v>1758</v>
      </c>
      <c r="F103" s="207">
        <v>10351</v>
      </c>
      <c r="G103" s="297">
        <v>-8592</v>
      </c>
    </row>
    <row r="104" spans="2:7" ht="15.95" customHeight="1" x14ac:dyDescent="0.15">
      <c r="B104" s="609"/>
      <c r="C104" s="605" t="s">
        <v>283</v>
      </c>
      <c r="D104" s="606"/>
      <c r="E104" s="207">
        <v>1484</v>
      </c>
      <c r="F104" s="207">
        <v>675</v>
      </c>
      <c r="G104" s="297">
        <v>809</v>
      </c>
    </row>
    <row r="105" spans="2:7" ht="15.95" customHeight="1" x14ac:dyDescent="0.15">
      <c r="B105" s="609"/>
      <c r="C105" s="608"/>
      <c r="D105" s="176" t="s">
        <v>284</v>
      </c>
      <c r="E105" s="207">
        <v>231</v>
      </c>
      <c r="F105" s="207">
        <v>206</v>
      </c>
      <c r="G105" s="297">
        <v>25</v>
      </c>
    </row>
    <row r="106" spans="2:7" ht="15.95" customHeight="1" x14ac:dyDescent="0.15">
      <c r="B106" s="609"/>
      <c r="C106" s="609"/>
      <c r="D106" s="175" t="s">
        <v>285</v>
      </c>
      <c r="E106" s="207">
        <v>0</v>
      </c>
      <c r="F106" s="207">
        <v>0</v>
      </c>
      <c r="G106" s="297">
        <v>0</v>
      </c>
    </row>
    <row r="107" spans="2:7" ht="15.95" customHeight="1" x14ac:dyDescent="0.15">
      <c r="B107" s="609"/>
      <c r="C107" s="609"/>
      <c r="D107" s="175" t="s">
        <v>85</v>
      </c>
      <c r="E107" s="207">
        <v>0</v>
      </c>
      <c r="F107" s="207">
        <v>0</v>
      </c>
      <c r="G107" s="297">
        <v>0</v>
      </c>
    </row>
    <row r="108" spans="2:7" ht="15.95" customHeight="1" x14ac:dyDescent="0.15">
      <c r="B108" s="609"/>
      <c r="C108" s="610"/>
      <c r="D108" s="175" t="s">
        <v>286</v>
      </c>
      <c r="E108" s="207">
        <v>1253</v>
      </c>
      <c r="F108" s="207">
        <v>468</v>
      </c>
      <c r="G108" s="297">
        <v>785</v>
      </c>
    </row>
    <row r="109" spans="2:7" ht="16.5" customHeight="1" x14ac:dyDescent="0.15">
      <c r="B109" s="610"/>
      <c r="C109" s="605" t="s">
        <v>199</v>
      </c>
      <c r="D109" s="606"/>
      <c r="E109" s="207">
        <v>0</v>
      </c>
      <c r="F109" s="207">
        <v>0</v>
      </c>
      <c r="G109" s="297">
        <v>0</v>
      </c>
    </row>
    <row r="110" spans="2:7" ht="16.5" customHeight="1" x14ac:dyDescent="0.15">
      <c r="B110" s="605" t="s">
        <v>256</v>
      </c>
      <c r="C110" s="607"/>
      <c r="D110" s="606"/>
      <c r="E110" s="207">
        <v>-6017</v>
      </c>
      <c r="F110" s="207">
        <v>-11161</v>
      </c>
      <c r="G110" s="297">
        <v>5144</v>
      </c>
    </row>
    <row r="111" spans="2:7" ht="16.5" hidden="1" customHeight="1" x14ac:dyDescent="0.15">
      <c r="C111" s="139" t="s">
        <v>287</v>
      </c>
    </row>
    <row r="112" spans="2:7" ht="16.5" hidden="1" customHeight="1" x14ac:dyDescent="0.15">
      <c r="B112" s="601"/>
      <c r="C112" s="601"/>
      <c r="D112" s="601"/>
      <c r="E112" s="602" t="s">
        <v>291</v>
      </c>
      <c r="F112" s="602" t="s">
        <v>292</v>
      </c>
      <c r="G112" s="602" t="s">
        <v>279</v>
      </c>
    </row>
    <row r="113" spans="2:7" ht="31.5" hidden="1" customHeight="1" x14ac:dyDescent="0.15">
      <c r="B113" s="601"/>
      <c r="C113" s="601"/>
      <c r="D113" s="601"/>
      <c r="E113" s="604"/>
      <c r="F113" s="604"/>
      <c r="G113" s="604"/>
    </row>
    <row r="114" spans="2:7" ht="16.5" hidden="1" customHeight="1" x14ac:dyDescent="0.15">
      <c r="B114" s="598" t="s">
        <v>280</v>
      </c>
      <c r="C114" s="599"/>
      <c r="D114" s="600"/>
      <c r="E114" s="204">
        <v>9573</v>
      </c>
      <c r="F114" s="204">
        <v>12460</v>
      </c>
      <c r="G114" s="204">
        <v>-2888</v>
      </c>
    </row>
    <row r="115" spans="2:7" ht="16.5" hidden="1" customHeight="1" x14ac:dyDescent="0.15">
      <c r="B115" s="602"/>
      <c r="C115" s="598" t="s">
        <v>168</v>
      </c>
      <c r="D115" s="600"/>
      <c r="E115" s="204">
        <v>8831</v>
      </c>
      <c r="F115" s="204">
        <v>11602</v>
      </c>
      <c r="G115" s="204">
        <v>-2770</v>
      </c>
    </row>
    <row r="116" spans="2:7" ht="16.5" hidden="1" customHeight="1" x14ac:dyDescent="0.15">
      <c r="B116" s="603"/>
      <c r="C116" s="601"/>
      <c r="D116" s="141" t="s">
        <v>72</v>
      </c>
      <c r="E116" s="204">
        <v>4049</v>
      </c>
      <c r="F116" s="204">
        <v>6670</v>
      </c>
      <c r="G116" s="204">
        <v>-2621</v>
      </c>
    </row>
    <row r="117" spans="2:7" ht="16.5" hidden="1" customHeight="1" x14ac:dyDescent="0.15">
      <c r="B117" s="603"/>
      <c r="C117" s="601"/>
      <c r="D117" s="141" t="s">
        <v>73</v>
      </c>
      <c r="E117" s="204">
        <v>4782</v>
      </c>
      <c r="F117" s="204">
        <v>4932</v>
      </c>
      <c r="G117" s="204">
        <v>-149</v>
      </c>
    </row>
    <row r="118" spans="2:7" ht="16.5" hidden="1" customHeight="1" x14ac:dyDescent="0.15">
      <c r="B118" s="603"/>
      <c r="C118" s="598" t="s">
        <v>281</v>
      </c>
      <c r="D118" s="600"/>
      <c r="E118" s="204">
        <v>737</v>
      </c>
      <c r="F118" s="204">
        <v>801</v>
      </c>
      <c r="G118" s="204">
        <v>-65</v>
      </c>
    </row>
    <row r="119" spans="2:7" ht="16.5" hidden="1" customHeight="1" x14ac:dyDescent="0.15">
      <c r="B119" s="603"/>
      <c r="C119" s="601"/>
      <c r="D119" s="141" t="s">
        <v>143</v>
      </c>
      <c r="E119" s="204">
        <v>7</v>
      </c>
      <c r="F119" s="204">
        <v>13</v>
      </c>
      <c r="G119" s="204">
        <v>-6</v>
      </c>
    </row>
    <row r="120" spans="2:7" ht="16.5" hidden="1" customHeight="1" x14ac:dyDescent="0.15">
      <c r="B120" s="603"/>
      <c r="C120" s="601"/>
      <c r="D120" s="141" t="s">
        <v>141</v>
      </c>
      <c r="E120" s="204">
        <v>727</v>
      </c>
      <c r="F120" s="204">
        <v>697</v>
      </c>
      <c r="G120" s="204">
        <v>29</v>
      </c>
    </row>
    <row r="121" spans="2:7" ht="16.5" hidden="1" customHeight="1" x14ac:dyDescent="0.15">
      <c r="B121" s="604"/>
      <c r="C121" s="598" t="s">
        <v>281</v>
      </c>
      <c r="D121" s="600"/>
      <c r="E121" s="204">
        <v>4</v>
      </c>
      <c r="F121" s="204">
        <v>57</v>
      </c>
      <c r="G121" s="204">
        <v>-53</v>
      </c>
    </row>
    <row r="122" spans="2:7" ht="16.5" hidden="1" customHeight="1" x14ac:dyDescent="0.15">
      <c r="B122" s="598" t="s">
        <v>282</v>
      </c>
      <c r="C122" s="599"/>
      <c r="D122" s="600"/>
      <c r="E122" s="204">
        <v>6983</v>
      </c>
      <c r="F122" s="204">
        <v>116789</v>
      </c>
      <c r="G122" s="204">
        <v>-109806</v>
      </c>
    </row>
    <row r="123" spans="2:7" ht="16.5" hidden="1" customHeight="1" x14ac:dyDescent="0.15">
      <c r="B123" s="601"/>
      <c r="C123" s="598" t="s">
        <v>186</v>
      </c>
      <c r="D123" s="600"/>
      <c r="E123" s="204">
        <v>2944</v>
      </c>
      <c r="F123" s="204">
        <v>4505</v>
      </c>
      <c r="G123" s="204">
        <v>-1561</v>
      </c>
    </row>
    <row r="124" spans="2:7" ht="16.5" hidden="1" customHeight="1" x14ac:dyDescent="0.15">
      <c r="B124" s="601"/>
      <c r="C124" s="601"/>
      <c r="D124" s="141" t="s">
        <v>76</v>
      </c>
      <c r="E124" s="204">
        <v>1776</v>
      </c>
      <c r="F124" s="204">
        <v>3074</v>
      </c>
      <c r="G124" s="204">
        <v>-1299</v>
      </c>
    </row>
    <row r="125" spans="2:7" ht="16.5" hidden="1" customHeight="1" x14ac:dyDescent="0.15">
      <c r="B125" s="601"/>
      <c r="C125" s="601"/>
      <c r="D125" s="141" t="s">
        <v>80</v>
      </c>
      <c r="E125" s="204">
        <v>1046</v>
      </c>
      <c r="F125" s="204">
        <v>1291</v>
      </c>
      <c r="G125" s="204">
        <v>-245</v>
      </c>
    </row>
    <row r="126" spans="2:7" ht="16.5" hidden="1" customHeight="1" x14ac:dyDescent="0.15">
      <c r="B126" s="601"/>
      <c r="C126" s="601"/>
      <c r="D126" s="141" t="s">
        <v>137</v>
      </c>
      <c r="E126" s="204">
        <v>122</v>
      </c>
      <c r="F126" s="204">
        <v>140</v>
      </c>
      <c r="G126" s="204">
        <v>-17</v>
      </c>
    </row>
    <row r="127" spans="2:7" ht="16.5" hidden="1" customHeight="1" x14ac:dyDescent="0.15">
      <c r="B127" s="601"/>
      <c r="C127" s="598" t="s">
        <v>283</v>
      </c>
      <c r="D127" s="600"/>
      <c r="E127" s="204">
        <v>3621</v>
      </c>
      <c r="F127" s="204">
        <v>3746</v>
      </c>
      <c r="G127" s="204">
        <v>-125</v>
      </c>
    </row>
    <row r="128" spans="2:7" ht="16.5" hidden="1" customHeight="1" x14ac:dyDescent="0.15">
      <c r="B128" s="601"/>
      <c r="C128" s="601"/>
      <c r="D128" s="143" t="s">
        <v>284</v>
      </c>
      <c r="E128" s="204">
        <v>1040</v>
      </c>
      <c r="F128" s="204">
        <v>1150</v>
      </c>
      <c r="G128" s="204">
        <v>-109</v>
      </c>
    </row>
    <row r="129" spans="2:7" ht="16.5" hidden="1" customHeight="1" x14ac:dyDescent="0.15">
      <c r="B129" s="601"/>
      <c r="C129" s="601"/>
      <c r="D129" s="141" t="s">
        <v>285</v>
      </c>
      <c r="E129" s="204">
        <v>7</v>
      </c>
      <c r="F129" s="204">
        <v>7</v>
      </c>
      <c r="G129" s="204">
        <v>0</v>
      </c>
    </row>
    <row r="130" spans="2:7" ht="16.5" hidden="1" customHeight="1" x14ac:dyDescent="0.15">
      <c r="B130" s="601"/>
      <c r="C130" s="601"/>
      <c r="D130" s="141" t="s">
        <v>85</v>
      </c>
      <c r="E130" s="204">
        <v>2566</v>
      </c>
      <c r="F130" s="204">
        <v>20</v>
      </c>
      <c r="G130" s="204">
        <v>-13</v>
      </c>
    </row>
    <row r="131" spans="2:7" ht="16.5" hidden="1" customHeight="1" x14ac:dyDescent="0.15">
      <c r="B131" s="601"/>
      <c r="C131" s="601"/>
      <c r="D131" s="141" t="s">
        <v>286</v>
      </c>
      <c r="E131" s="204">
        <v>7</v>
      </c>
      <c r="F131" s="204">
        <v>20</v>
      </c>
      <c r="G131" s="204">
        <v>-13</v>
      </c>
    </row>
    <row r="132" spans="2:7" ht="16.5" hidden="1" customHeight="1" x14ac:dyDescent="0.15">
      <c r="B132" s="601"/>
      <c r="C132" s="598" t="s">
        <v>199</v>
      </c>
      <c r="D132" s="600"/>
      <c r="E132" s="204">
        <v>419</v>
      </c>
      <c r="F132" s="204">
        <v>108538</v>
      </c>
      <c r="G132" s="204">
        <v>-108120</v>
      </c>
    </row>
    <row r="133" spans="2:7" ht="16.5" hidden="1" customHeight="1" x14ac:dyDescent="0.15">
      <c r="B133" s="598" t="s">
        <v>256</v>
      </c>
      <c r="C133" s="599"/>
      <c r="D133" s="600"/>
      <c r="E133" s="204">
        <v>2589</v>
      </c>
      <c r="F133" s="204">
        <v>-104329</v>
      </c>
      <c r="G133" s="204">
        <v>106918</v>
      </c>
    </row>
    <row r="134" spans="2:7" ht="16.5" hidden="1" customHeight="1" x14ac:dyDescent="0.15">
      <c r="C134" s="139" t="s">
        <v>287</v>
      </c>
    </row>
    <row r="135" spans="2:7" ht="16.5" customHeight="1" x14ac:dyDescent="0.15">
      <c r="C135" s="139" t="s">
        <v>287</v>
      </c>
    </row>
  </sheetData>
  <mergeCells count="99">
    <mergeCell ref="B1:G1"/>
    <mergeCell ref="B3:D4"/>
    <mergeCell ref="E3:E4"/>
    <mergeCell ref="F3:F4"/>
    <mergeCell ref="G3:G4"/>
    <mergeCell ref="B5:D5"/>
    <mergeCell ref="B16:D16"/>
    <mergeCell ref="B17:B26"/>
    <mergeCell ref="C17:D17"/>
    <mergeCell ref="C18:C20"/>
    <mergeCell ref="C21:D21"/>
    <mergeCell ref="C22:C25"/>
    <mergeCell ref="C26:D26"/>
    <mergeCell ref="B6:B14"/>
    <mergeCell ref="C6:D6"/>
    <mergeCell ref="C7:C9"/>
    <mergeCell ref="C10:D10"/>
    <mergeCell ref="C11:C14"/>
    <mergeCell ref="C15:D15"/>
    <mergeCell ref="B33:D33"/>
    <mergeCell ref="B34:B41"/>
    <mergeCell ref="C34:D34"/>
    <mergeCell ref="C35:C37"/>
    <mergeCell ref="C38:D38"/>
    <mergeCell ref="C39:C42"/>
    <mergeCell ref="B27:D27"/>
    <mergeCell ref="C28:G28"/>
    <mergeCell ref="C29:G29"/>
    <mergeCell ref="B31:D32"/>
    <mergeCell ref="E31:E32"/>
    <mergeCell ref="F31:F32"/>
    <mergeCell ref="G31:G32"/>
    <mergeCell ref="B55:D55"/>
    <mergeCell ref="B58:D59"/>
    <mergeCell ref="E58:E59"/>
    <mergeCell ref="F58:F59"/>
    <mergeCell ref="G58:G59"/>
    <mergeCell ref="C43:D43"/>
    <mergeCell ref="B44:D44"/>
    <mergeCell ref="B45:B54"/>
    <mergeCell ref="C45:D45"/>
    <mergeCell ref="C46:C48"/>
    <mergeCell ref="C49:D49"/>
    <mergeCell ref="C50:C53"/>
    <mergeCell ref="C54:D54"/>
    <mergeCell ref="C70:D70"/>
    <mergeCell ref="B71:D71"/>
    <mergeCell ref="B72:B81"/>
    <mergeCell ref="C72:D72"/>
    <mergeCell ref="C73:C75"/>
    <mergeCell ref="C76:D76"/>
    <mergeCell ref="C77:C80"/>
    <mergeCell ref="C81:D81"/>
    <mergeCell ref="B60:D60"/>
    <mergeCell ref="B61:B68"/>
    <mergeCell ref="C61:D61"/>
    <mergeCell ref="C62:C64"/>
    <mergeCell ref="C65:D65"/>
    <mergeCell ref="C66:C69"/>
    <mergeCell ref="B88:D88"/>
    <mergeCell ref="B89:B96"/>
    <mergeCell ref="C89:D89"/>
    <mergeCell ref="C90:C92"/>
    <mergeCell ref="C93:D93"/>
    <mergeCell ref="C94:C97"/>
    <mergeCell ref="B82:D82"/>
    <mergeCell ref="C84:G84"/>
    <mergeCell ref="B86:D87"/>
    <mergeCell ref="E86:E87"/>
    <mergeCell ref="F86:F87"/>
    <mergeCell ref="G86:G87"/>
    <mergeCell ref="F112:F113"/>
    <mergeCell ref="G112:G113"/>
    <mergeCell ref="B114:D114"/>
    <mergeCell ref="C98:D98"/>
    <mergeCell ref="B99:D99"/>
    <mergeCell ref="B100:B109"/>
    <mergeCell ref="C100:D100"/>
    <mergeCell ref="C101:C103"/>
    <mergeCell ref="C104:D104"/>
    <mergeCell ref="C105:C108"/>
    <mergeCell ref="C109:D109"/>
    <mergeCell ref="B110:D110"/>
    <mergeCell ref="B112:D113"/>
    <mergeCell ref="E112:E113"/>
    <mergeCell ref="B115:B121"/>
    <mergeCell ref="C115:D115"/>
    <mergeCell ref="C116:C117"/>
    <mergeCell ref="C118:D118"/>
    <mergeCell ref="C119:C120"/>
    <mergeCell ref="C121:D121"/>
    <mergeCell ref="B133:D133"/>
    <mergeCell ref="B122:D122"/>
    <mergeCell ref="B123:B132"/>
    <mergeCell ref="C123:D123"/>
    <mergeCell ref="C124:C126"/>
    <mergeCell ref="C127:D127"/>
    <mergeCell ref="C128:C131"/>
    <mergeCell ref="C132:D132"/>
  </mergeCells>
  <phoneticPr fontId="1"/>
  <printOptions horizontalCentered="1"/>
  <pageMargins left="0.51181102362204722" right="0.51181102362204722" top="0.31496062992125984" bottom="0.31496062992125984" header="0.51181102362204722" footer="0.51181102362204722"/>
  <pageSetup paperSize="9" scale="92" firstPageNumber="14" fitToWidth="0" fitToHeight="0" orientation="portrait" useFirstPageNumber="1" r:id="rId1"/>
  <headerFooter alignWithMargins="0">
    <oddFooter>&amp;C&amp;P</oddFooter>
  </headerFooter>
  <rowBreaks count="1" manualBreakCount="1">
    <brk id="5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97"/>
  <sheetViews>
    <sheetView tabSelected="1" view="pageBreakPreview" topLeftCell="A40" zoomScale="70" zoomScaleNormal="75" zoomScaleSheetLayoutView="70" workbookViewId="0">
      <selection activeCell="AI50" sqref="AI50:AN50"/>
    </sheetView>
  </sheetViews>
  <sheetFormatPr defaultColWidth="9" defaultRowHeight="14.25" x14ac:dyDescent="0.15"/>
  <cols>
    <col min="1" max="1" width="1.625" style="66" customWidth="1"/>
    <col min="2" max="2" width="0.375" style="66" customWidth="1"/>
    <col min="3" max="3" width="1.75" style="66" customWidth="1"/>
    <col min="4" max="4" width="2" style="66" customWidth="1"/>
    <col min="5" max="5" width="1.75" style="66" customWidth="1"/>
    <col min="6" max="6" width="31.75" style="66" customWidth="1"/>
    <col min="7" max="8" width="1.75" style="66" customWidth="1"/>
    <col min="9" max="9" width="0.25" style="66" customWidth="1"/>
    <col min="10" max="10" width="2.625" style="66" customWidth="1"/>
    <col min="11" max="11" width="4.25" style="67" customWidth="1"/>
    <col min="12" max="13" width="6.875" style="67" customWidth="1"/>
    <col min="14" max="14" width="0.625" style="66" customWidth="1"/>
    <col min="15" max="16" width="1.625" style="66" customWidth="1"/>
    <col min="17" max="17" width="15.75" style="66" customWidth="1"/>
    <col min="18" max="18" width="6.5" style="66" customWidth="1"/>
    <col min="19" max="19" width="0.625" style="66" customWidth="1"/>
    <col min="20" max="20" width="2.625" style="66" customWidth="1"/>
    <col min="21" max="21" width="4.875" style="67" customWidth="1"/>
    <col min="22" max="22" width="7.875" style="67" customWidth="1"/>
    <col min="23" max="23" width="8" style="67" customWidth="1"/>
    <col min="24" max="24" width="2.125" style="66" customWidth="1"/>
    <col min="25" max="25" width="1.625" style="66" customWidth="1"/>
    <col min="26" max="26" width="0.625" style="66" customWidth="1"/>
    <col min="27" max="29" width="1.625" style="66" customWidth="1"/>
    <col min="30" max="30" width="31.75" style="66" customWidth="1"/>
    <col min="31" max="32" width="1.625" style="66" customWidth="1"/>
    <col min="33" max="33" width="0.625" style="66" customWidth="1"/>
    <col min="34" max="34" width="2.625" style="66" customWidth="1"/>
    <col min="35" max="35" width="4.25" style="67" customWidth="1"/>
    <col min="36" max="37" width="6.875" style="67" customWidth="1"/>
    <col min="38" max="38" width="0.625" style="68" customWidth="1"/>
    <col min="39" max="39" width="0.5" style="66" customWidth="1"/>
    <col min="40" max="41" width="1.625" style="66" customWidth="1"/>
    <col min="42" max="42" width="15.875" style="66" customWidth="1"/>
    <col min="43" max="43" width="6.25" style="66" customWidth="1"/>
    <col min="44" max="45" width="0.5" style="66" customWidth="1"/>
    <col min="46" max="46" width="2.625" style="66" customWidth="1"/>
    <col min="47" max="47" width="5.375" style="67" customWidth="1"/>
    <col min="48" max="48" width="8" style="67" customWidth="1"/>
    <col min="49" max="49" width="8.125" style="67" customWidth="1"/>
    <col min="50" max="16384" width="9" style="66"/>
  </cols>
  <sheetData>
    <row r="1" spans="1:49" ht="48.75" customHeight="1" thickBot="1" x14ac:dyDescent="0.2">
      <c r="A1" s="65"/>
      <c r="C1" s="788" t="s">
        <v>442</v>
      </c>
      <c r="D1" s="788"/>
      <c r="E1" s="788"/>
      <c r="F1" s="788"/>
      <c r="G1" s="788"/>
      <c r="H1" s="788"/>
      <c r="I1" s="788"/>
      <c r="J1" s="788"/>
      <c r="K1" s="788"/>
      <c r="L1" s="788"/>
      <c r="M1" s="788"/>
      <c r="N1" s="788"/>
      <c r="O1" s="788"/>
      <c r="P1" s="788"/>
      <c r="Q1" s="788"/>
      <c r="R1" s="788"/>
      <c r="S1" s="788"/>
      <c r="T1" s="788"/>
      <c r="U1" s="37"/>
      <c r="V1" s="37"/>
      <c r="W1" s="333"/>
      <c r="X1" s="323"/>
      <c r="Y1" s="323"/>
      <c r="Z1" s="323"/>
      <c r="AA1" s="334"/>
      <c r="AM1" s="65"/>
    </row>
    <row r="2" spans="1:49" ht="30.75" customHeight="1" thickTop="1" x14ac:dyDescent="0.15">
      <c r="D2" s="323"/>
      <c r="E2" s="323"/>
      <c r="F2" s="323"/>
      <c r="G2" s="323"/>
      <c r="H2" s="323"/>
      <c r="I2" s="323"/>
      <c r="J2" s="323"/>
      <c r="K2" s="37"/>
      <c r="L2" s="37"/>
      <c r="M2" s="37"/>
      <c r="N2" s="323"/>
      <c r="O2" s="323"/>
      <c r="P2" s="323"/>
      <c r="Q2" s="323"/>
      <c r="R2" s="323"/>
      <c r="S2" s="323"/>
      <c r="T2" s="323"/>
      <c r="U2" s="37"/>
      <c r="V2" s="37"/>
      <c r="W2" s="37"/>
      <c r="X2" s="323"/>
      <c r="Y2" s="323"/>
      <c r="Z2" s="323"/>
      <c r="AA2" s="323"/>
    </row>
    <row r="3" spans="1:49" ht="23.25" customHeight="1" x14ac:dyDescent="0.15">
      <c r="B3" s="735" t="s">
        <v>293</v>
      </c>
      <c r="C3" s="735"/>
      <c r="D3" s="735"/>
      <c r="E3" s="735"/>
      <c r="F3" s="735"/>
      <c r="G3" s="735"/>
      <c r="H3" s="735"/>
      <c r="I3" s="735"/>
      <c r="J3" s="735"/>
      <c r="K3" s="735"/>
      <c r="L3" s="735"/>
      <c r="M3" s="735"/>
      <c r="N3" s="735"/>
      <c r="O3" s="735"/>
      <c r="P3" s="735"/>
      <c r="Q3" s="735"/>
      <c r="R3" s="735"/>
      <c r="S3" s="735"/>
      <c r="T3" s="735"/>
      <c r="U3" s="735"/>
      <c r="V3" s="735"/>
      <c r="W3" s="735"/>
      <c r="X3" s="323"/>
      <c r="Y3" s="323"/>
      <c r="Z3" s="735" t="s">
        <v>294</v>
      </c>
      <c r="AA3" s="735"/>
      <c r="AB3" s="735"/>
      <c r="AC3" s="735"/>
      <c r="AD3" s="735"/>
      <c r="AE3" s="735"/>
      <c r="AF3" s="735"/>
      <c r="AG3" s="735"/>
      <c r="AH3" s="735"/>
      <c r="AI3" s="735"/>
      <c r="AJ3" s="735"/>
      <c r="AK3" s="735"/>
      <c r="AL3" s="735"/>
      <c r="AM3" s="735"/>
      <c r="AN3" s="735"/>
      <c r="AO3" s="735"/>
      <c r="AP3" s="735"/>
      <c r="AQ3" s="735"/>
      <c r="AR3" s="735"/>
      <c r="AS3" s="735"/>
      <c r="AT3" s="735"/>
      <c r="AU3" s="735"/>
      <c r="AV3" s="735"/>
      <c r="AW3" s="735"/>
    </row>
    <row r="4" spans="1:49" ht="23.25" customHeight="1" x14ac:dyDescent="0.15">
      <c r="B4" s="735" t="s">
        <v>295</v>
      </c>
      <c r="C4" s="735"/>
      <c r="D4" s="735"/>
      <c r="E4" s="735"/>
      <c r="F4" s="735"/>
      <c r="G4" s="735"/>
      <c r="H4" s="735"/>
      <c r="I4" s="735"/>
      <c r="J4" s="735"/>
      <c r="K4" s="735"/>
      <c r="L4" s="735"/>
      <c r="M4" s="735"/>
      <c r="N4" s="735" t="s">
        <v>296</v>
      </c>
      <c r="O4" s="735"/>
      <c r="P4" s="735"/>
      <c r="Q4" s="735"/>
      <c r="R4" s="735"/>
      <c r="S4" s="735"/>
      <c r="T4" s="735"/>
      <c r="U4" s="735"/>
      <c r="V4" s="735"/>
      <c r="W4" s="735"/>
      <c r="X4" s="323"/>
      <c r="Y4" s="323"/>
      <c r="Z4" s="735" t="s">
        <v>295</v>
      </c>
      <c r="AA4" s="735"/>
      <c r="AB4" s="735"/>
      <c r="AC4" s="735"/>
      <c r="AD4" s="735"/>
      <c r="AE4" s="735"/>
      <c r="AF4" s="735"/>
      <c r="AG4" s="735"/>
      <c r="AH4" s="735"/>
      <c r="AI4" s="735"/>
      <c r="AJ4" s="735"/>
      <c r="AK4" s="735"/>
      <c r="AL4" s="735" t="s">
        <v>297</v>
      </c>
      <c r="AM4" s="735"/>
      <c r="AN4" s="735"/>
      <c r="AO4" s="735"/>
      <c r="AP4" s="735"/>
      <c r="AQ4" s="735"/>
      <c r="AR4" s="735"/>
      <c r="AS4" s="735"/>
      <c r="AT4" s="735"/>
      <c r="AU4" s="735"/>
      <c r="AV4" s="735"/>
      <c r="AW4" s="735"/>
    </row>
    <row r="5" spans="1:49" ht="23.25" customHeight="1" x14ac:dyDescent="0.15">
      <c r="B5" s="735" t="s">
        <v>298</v>
      </c>
      <c r="C5" s="735"/>
      <c r="D5" s="735"/>
      <c r="E5" s="735"/>
      <c r="F5" s="735"/>
      <c r="G5" s="735"/>
      <c r="H5" s="735"/>
      <c r="I5" s="735"/>
      <c r="J5" s="748" t="s">
        <v>299</v>
      </c>
      <c r="K5" s="748"/>
      <c r="L5" s="748"/>
      <c r="M5" s="748"/>
      <c r="N5" s="560" t="s">
        <v>300</v>
      </c>
      <c r="O5" s="560"/>
      <c r="P5" s="560"/>
      <c r="Q5" s="560"/>
      <c r="R5" s="560"/>
      <c r="S5" s="331"/>
      <c r="T5" s="738" t="s">
        <v>299</v>
      </c>
      <c r="U5" s="738"/>
      <c r="V5" s="738"/>
      <c r="W5" s="738"/>
      <c r="Z5" s="735" t="s">
        <v>298</v>
      </c>
      <c r="AA5" s="735"/>
      <c r="AB5" s="735"/>
      <c r="AC5" s="735"/>
      <c r="AD5" s="735"/>
      <c r="AE5" s="735"/>
      <c r="AF5" s="735"/>
      <c r="AG5" s="735"/>
      <c r="AH5" s="748" t="s">
        <v>299</v>
      </c>
      <c r="AI5" s="748"/>
      <c r="AJ5" s="748"/>
      <c r="AK5" s="748"/>
      <c r="AL5" s="736" t="s">
        <v>301</v>
      </c>
      <c r="AM5" s="737"/>
      <c r="AN5" s="737"/>
      <c r="AO5" s="737"/>
      <c r="AP5" s="737"/>
      <c r="AQ5" s="737"/>
      <c r="AR5" s="339"/>
      <c r="AS5" s="338"/>
      <c r="AT5" s="738" t="s">
        <v>299</v>
      </c>
      <c r="AU5" s="738"/>
      <c r="AV5" s="738"/>
      <c r="AW5" s="738"/>
    </row>
    <row r="6" spans="1:49" ht="20.25" customHeight="1" x14ac:dyDescent="0.15">
      <c r="B6" s="69"/>
      <c r="C6" s="586" t="s">
        <v>302</v>
      </c>
      <c r="D6" s="739"/>
      <c r="E6" s="739"/>
      <c r="F6" s="739"/>
      <c r="G6" s="246"/>
      <c r="H6" s="246"/>
      <c r="I6" s="246"/>
      <c r="J6" s="278"/>
      <c r="K6" s="70" t="s">
        <v>166</v>
      </c>
      <c r="L6" s="70" t="s">
        <v>167</v>
      </c>
      <c r="M6" s="71" t="s">
        <v>159</v>
      </c>
      <c r="N6" s="326"/>
      <c r="O6" s="577" t="s">
        <v>303</v>
      </c>
      <c r="P6" s="577"/>
      <c r="Q6" s="577"/>
      <c r="R6" s="324"/>
      <c r="S6" s="266"/>
      <c r="T6" s="278"/>
      <c r="U6" s="70" t="s">
        <v>166</v>
      </c>
      <c r="V6" s="70" t="s">
        <v>167</v>
      </c>
      <c r="W6" s="71" t="s">
        <v>159</v>
      </c>
      <c r="Z6" s="69"/>
      <c r="AA6" s="586" t="s">
        <v>304</v>
      </c>
      <c r="AB6" s="697"/>
      <c r="AC6" s="697"/>
      <c r="AD6" s="697"/>
      <c r="AE6" s="246"/>
      <c r="AF6" s="246"/>
      <c r="AG6" s="246"/>
      <c r="AH6" s="72"/>
      <c r="AI6" s="70" t="s">
        <v>166</v>
      </c>
      <c r="AJ6" s="70" t="s">
        <v>167</v>
      </c>
      <c r="AK6" s="71" t="s">
        <v>159</v>
      </c>
      <c r="AL6" s="332"/>
      <c r="AM6" s="326"/>
      <c r="AN6" s="577" t="s">
        <v>303</v>
      </c>
      <c r="AO6" s="577"/>
      <c r="AP6" s="577"/>
      <c r="AQ6" s="324"/>
      <c r="AR6" s="323"/>
      <c r="AS6" s="324"/>
      <c r="AT6" s="72"/>
      <c r="AU6" s="70" t="s">
        <v>166</v>
      </c>
      <c r="AV6" s="70" t="s">
        <v>167</v>
      </c>
      <c r="AW6" s="71" t="s">
        <v>159</v>
      </c>
    </row>
    <row r="7" spans="1:49" ht="20.25" customHeight="1" thickBot="1" x14ac:dyDescent="0.2">
      <c r="B7" s="73"/>
      <c r="C7" s="740"/>
      <c r="D7" s="740"/>
      <c r="E7" s="740"/>
      <c r="F7" s="740"/>
      <c r="G7" s="251"/>
      <c r="H7" s="251"/>
      <c r="I7" s="251"/>
      <c r="J7" s="742">
        <f>SUM(J8,J16)</f>
        <v>1643955830</v>
      </c>
      <c r="K7" s="743"/>
      <c r="L7" s="743"/>
      <c r="M7" s="744"/>
      <c r="N7" s="253"/>
      <c r="O7" s="564"/>
      <c r="P7" s="564"/>
      <c r="Q7" s="564"/>
      <c r="R7" s="74"/>
      <c r="S7" s="240"/>
      <c r="T7" s="742">
        <f>SUM(T8:W11)</f>
        <v>443000000</v>
      </c>
      <c r="U7" s="743"/>
      <c r="V7" s="743"/>
      <c r="W7" s="744"/>
      <c r="Z7" s="73"/>
      <c r="AA7" s="741"/>
      <c r="AB7" s="741"/>
      <c r="AC7" s="741"/>
      <c r="AD7" s="741"/>
      <c r="AE7" s="251"/>
      <c r="AF7" s="251"/>
      <c r="AG7" s="251"/>
      <c r="AH7" s="660">
        <f>SUM(AH8,AH16)</f>
        <v>21360982119</v>
      </c>
      <c r="AI7" s="661"/>
      <c r="AJ7" s="661"/>
      <c r="AK7" s="662"/>
      <c r="AL7" s="253"/>
      <c r="AM7" s="253"/>
      <c r="AN7" s="564"/>
      <c r="AO7" s="564"/>
      <c r="AP7" s="564"/>
      <c r="AQ7" s="74"/>
      <c r="AR7" s="240"/>
      <c r="AS7" s="74"/>
      <c r="AT7" s="745">
        <f>SUM(AT8:AW9)</f>
        <v>21100000000</v>
      </c>
      <c r="AU7" s="746"/>
      <c r="AV7" s="746"/>
      <c r="AW7" s="747"/>
    </row>
    <row r="8" spans="1:49" ht="19.5" customHeight="1" thickTop="1" x14ac:dyDescent="0.15">
      <c r="B8" s="75"/>
      <c r="C8" s="261"/>
      <c r="D8" s="646" t="s">
        <v>305</v>
      </c>
      <c r="E8" s="762"/>
      <c r="F8" s="762"/>
      <c r="G8" s="762"/>
      <c r="H8" s="261"/>
      <c r="I8" s="252"/>
      <c r="J8" s="763">
        <f>SUM(J10:M15)</f>
        <v>26496830</v>
      </c>
      <c r="K8" s="764"/>
      <c r="L8" s="764"/>
      <c r="M8" s="765"/>
      <c r="N8" s="272"/>
      <c r="O8" s="272"/>
      <c r="P8" s="646" t="s">
        <v>382</v>
      </c>
      <c r="Q8" s="646"/>
      <c r="R8" s="646"/>
      <c r="S8" s="269"/>
      <c r="T8" s="682">
        <v>24000000</v>
      </c>
      <c r="U8" s="683"/>
      <c r="V8" s="683"/>
      <c r="W8" s="684"/>
      <c r="Z8" s="75"/>
      <c r="AA8" s="261"/>
      <c r="AB8" s="646" t="s">
        <v>307</v>
      </c>
      <c r="AC8" s="646"/>
      <c r="AD8" s="646"/>
      <c r="AE8" s="646"/>
      <c r="AF8" s="76"/>
      <c r="AG8" s="76"/>
      <c r="AH8" s="647">
        <v>8477038236</v>
      </c>
      <c r="AI8" s="648"/>
      <c r="AJ8" s="648"/>
      <c r="AK8" s="649"/>
      <c r="AL8" s="77"/>
      <c r="AM8" s="272"/>
      <c r="AN8" s="272"/>
      <c r="AO8" s="646" t="s">
        <v>308</v>
      </c>
      <c r="AP8" s="646"/>
      <c r="AQ8" s="646"/>
      <c r="AR8" s="272"/>
      <c r="AS8" s="272"/>
      <c r="AT8" s="749">
        <v>21100000000</v>
      </c>
      <c r="AU8" s="750"/>
      <c r="AV8" s="750"/>
      <c r="AW8" s="751"/>
    </row>
    <row r="9" spans="1:49" ht="19.5" customHeight="1" x14ac:dyDescent="0.15">
      <c r="B9" s="73"/>
      <c r="C9" s="252"/>
      <c r="D9" s="400"/>
      <c r="E9" s="400"/>
      <c r="F9" s="400"/>
      <c r="G9" s="400"/>
      <c r="H9" s="247"/>
      <c r="I9" s="247"/>
      <c r="J9" s="695"/>
      <c r="K9" s="588"/>
      <c r="L9" s="588"/>
      <c r="M9" s="766"/>
      <c r="N9" s="240"/>
      <c r="O9" s="240"/>
      <c r="P9" s="577"/>
      <c r="Q9" s="577"/>
      <c r="R9" s="577"/>
      <c r="S9" s="251"/>
      <c r="T9" s="717"/>
      <c r="U9" s="658"/>
      <c r="V9" s="658"/>
      <c r="W9" s="718"/>
      <c r="Z9" s="73"/>
      <c r="AA9" s="252"/>
      <c r="AB9" s="567"/>
      <c r="AC9" s="567"/>
      <c r="AD9" s="567"/>
      <c r="AE9" s="567"/>
      <c r="AF9" s="78"/>
      <c r="AG9" s="78"/>
      <c r="AH9" s="666"/>
      <c r="AI9" s="667"/>
      <c r="AJ9" s="667"/>
      <c r="AK9" s="668"/>
      <c r="AL9" s="253"/>
      <c r="AM9" s="240"/>
      <c r="AN9" s="240"/>
      <c r="AO9" s="567"/>
      <c r="AP9" s="567"/>
      <c r="AQ9" s="567"/>
      <c r="AR9" s="279"/>
      <c r="AS9" s="279"/>
      <c r="AT9" s="752"/>
      <c r="AU9" s="753"/>
      <c r="AV9" s="753"/>
      <c r="AW9" s="754"/>
    </row>
    <row r="10" spans="1:49" ht="19.5" customHeight="1" x14ac:dyDescent="0.15">
      <c r="B10" s="73"/>
      <c r="C10" s="240"/>
      <c r="D10" s="240"/>
      <c r="E10" s="755" t="s">
        <v>447</v>
      </c>
      <c r="F10" s="755"/>
      <c r="G10" s="755"/>
      <c r="H10" s="755"/>
      <c r="I10" s="79"/>
      <c r="J10" s="727">
        <v>12826000</v>
      </c>
      <c r="K10" s="728"/>
      <c r="L10" s="728"/>
      <c r="M10" s="729"/>
      <c r="N10" s="240"/>
      <c r="O10" s="240"/>
      <c r="P10" s="545" t="s">
        <v>306</v>
      </c>
      <c r="Q10" s="545"/>
      <c r="R10" s="545"/>
      <c r="S10" s="283"/>
      <c r="T10" s="756">
        <v>419000000</v>
      </c>
      <c r="U10" s="757"/>
      <c r="V10" s="757"/>
      <c r="W10" s="758"/>
      <c r="Z10" s="73"/>
      <c r="AA10" s="253"/>
      <c r="AB10" s="266"/>
      <c r="AC10" s="586" t="s">
        <v>353</v>
      </c>
      <c r="AD10" s="586"/>
      <c r="AE10" s="586"/>
      <c r="AF10" s="586"/>
      <c r="AG10" s="244"/>
      <c r="AH10" s="674">
        <v>0</v>
      </c>
      <c r="AI10" s="675"/>
      <c r="AJ10" s="675"/>
      <c r="AK10" s="676"/>
      <c r="AL10" s="253"/>
      <c r="AM10" s="240"/>
      <c r="AN10" s="240"/>
      <c r="AO10" s="252"/>
      <c r="AP10" s="252"/>
      <c r="AQ10" s="252"/>
      <c r="AR10" s="240"/>
      <c r="AS10" s="240"/>
      <c r="AT10" s="258"/>
      <c r="AU10" s="259"/>
      <c r="AV10" s="259"/>
      <c r="AW10" s="260"/>
    </row>
    <row r="11" spans="1:49" ht="19.5" customHeight="1" x14ac:dyDescent="0.15">
      <c r="B11" s="73"/>
      <c r="C11" s="240"/>
      <c r="D11" s="240"/>
      <c r="E11" s="726"/>
      <c r="F11" s="726"/>
      <c r="G11" s="726"/>
      <c r="H11" s="726"/>
      <c r="I11" s="80"/>
      <c r="J11" s="719"/>
      <c r="K11" s="720"/>
      <c r="L11" s="720"/>
      <c r="M11" s="721"/>
      <c r="N11" s="240"/>
      <c r="O11" s="240"/>
      <c r="P11" s="545"/>
      <c r="Q11" s="545"/>
      <c r="R11" s="545"/>
      <c r="S11" s="284"/>
      <c r="T11" s="756"/>
      <c r="U11" s="757"/>
      <c r="V11" s="757"/>
      <c r="W11" s="758"/>
      <c r="Z11" s="73"/>
      <c r="AA11" s="240"/>
      <c r="AB11" s="242"/>
      <c r="AC11" s="579"/>
      <c r="AD11" s="579"/>
      <c r="AE11" s="579"/>
      <c r="AF11" s="579"/>
      <c r="AG11" s="81"/>
      <c r="AH11" s="759"/>
      <c r="AI11" s="760"/>
      <c r="AJ11" s="760"/>
      <c r="AK11" s="761"/>
      <c r="AL11" s="253"/>
      <c r="AM11" s="240"/>
      <c r="AN11" s="240"/>
      <c r="AO11" s="252"/>
      <c r="AP11" s="252"/>
      <c r="AQ11" s="252"/>
      <c r="AR11" s="78"/>
      <c r="AS11" s="78"/>
      <c r="AT11" s="82"/>
      <c r="AU11" s="83"/>
      <c r="AV11" s="83"/>
      <c r="AW11" s="84"/>
    </row>
    <row r="12" spans="1:49" ht="19.5" customHeight="1" x14ac:dyDescent="0.15">
      <c r="B12" s="73"/>
      <c r="C12" s="240"/>
      <c r="D12" s="240"/>
      <c r="E12" s="726" t="s">
        <v>448</v>
      </c>
      <c r="F12" s="726"/>
      <c r="G12" s="726"/>
      <c r="H12" s="726"/>
      <c r="I12" s="79"/>
      <c r="J12" s="727">
        <v>12562000</v>
      </c>
      <c r="K12" s="728"/>
      <c r="L12" s="728"/>
      <c r="M12" s="729"/>
      <c r="N12" s="73"/>
      <c r="O12" s="577" t="s">
        <v>326</v>
      </c>
      <c r="P12" s="577"/>
      <c r="Q12" s="577"/>
      <c r="R12" s="251"/>
      <c r="S12" s="251"/>
      <c r="T12" s="666">
        <f>SUM(T14:W17)</f>
        <v>30908131</v>
      </c>
      <c r="U12" s="667"/>
      <c r="V12" s="667"/>
      <c r="W12" s="668"/>
      <c r="Z12" s="73"/>
      <c r="AA12" s="240"/>
      <c r="AB12" s="242"/>
      <c r="AC12" s="590" t="s">
        <v>384</v>
      </c>
      <c r="AD12" s="590"/>
      <c r="AE12" s="590"/>
      <c r="AF12" s="590"/>
      <c r="AG12" s="249"/>
      <c r="AH12" s="767">
        <v>0</v>
      </c>
      <c r="AI12" s="768"/>
      <c r="AJ12" s="768"/>
      <c r="AK12" s="769"/>
      <c r="AL12" s="276"/>
      <c r="AM12" s="240"/>
      <c r="AN12" s="577" t="s">
        <v>383</v>
      </c>
      <c r="AO12" s="577"/>
      <c r="AP12" s="577"/>
      <c r="AQ12" s="85"/>
      <c r="AR12" s="85"/>
      <c r="AS12" s="78"/>
      <c r="AT12" s="770">
        <f>SUM(AT14:AW17)</f>
        <v>2269000</v>
      </c>
      <c r="AU12" s="771"/>
      <c r="AV12" s="771"/>
      <c r="AW12" s="772"/>
    </row>
    <row r="13" spans="1:49" ht="19.5" customHeight="1" thickBot="1" x14ac:dyDescent="0.2">
      <c r="B13" s="73"/>
      <c r="C13" s="240"/>
      <c r="D13" s="240"/>
      <c r="E13" s="726"/>
      <c r="F13" s="726"/>
      <c r="G13" s="726"/>
      <c r="H13" s="726"/>
      <c r="I13" s="80"/>
      <c r="J13" s="719"/>
      <c r="K13" s="720"/>
      <c r="L13" s="720"/>
      <c r="M13" s="721"/>
      <c r="N13" s="93"/>
      <c r="O13" s="564"/>
      <c r="P13" s="564"/>
      <c r="Q13" s="564"/>
      <c r="R13" s="74"/>
      <c r="S13" s="171"/>
      <c r="T13" s="660"/>
      <c r="U13" s="661"/>
      <c r="V13" s="661"/>
      <c r="W13" s="662"/>
      <c r="Z13" s="73"/>
      <c r="AA13" s="240"/>
      <c r="AB13" s="242"/>
      <c r="AC13" s="579"/>
      <c r="AD13" s="579"/>
      <c r="AE13" s="579"/>
      <c r="AF13" s="579"/>
      <c r="AG13" s="81"/>
      <c r="AH13" s="759"/>
      <c r="AI13" s="760"/>
      <c r="AJ13" s="760"/>
      <c r="AK13" s="761"/>
      <c r="AL13" s="34"/>
      <c r="AM13" s="267"/>
      <c r="AN13" s="564"/>
      <c r="AO13" s="564"/>
      <c r="AP13" s="564"/>
      <c r="AQ13" s="86"/>
      <c r="AR13" s="86"/>
      <c r="AS13" s="86"/>
      <c r="AT13" s="773"/>
      <c r="AU13" s="774"/>
      <c r="AV13" s="774"/>
      <c r="AW13" s="775"/>
    </row>
    <row r="14" spans="1:49" ht="19.5" customHeight="1" thickTop="1" x14ac:dyDescent="0.15">
      <c r="B14" s="73"/>
      <c r="C14" s="240"/>
      <c r="D14" s="240"/>
      <c r="E14" s="726" t="s">
        <v>449</v>
      </c>
      <c r="F14" s="726"/>
      <c r="G14" s="726"/>
      <c r="H14" s="726"/>
      <c r="I14" s="79"/>
      <c r="J14" s="727">
        <v>1108830</v>
      </c>
      <c r="K14" s="728"/>
      <c r="L14" s="728"/>
      <c r="M14" s="729"/>
      <c r="N14" s="73"/>
      <c r="O14" s="272"/>
      <c r="P14" s="646" t="s">
        <v>326</v>
      </c>
      <c r="Q14" s="646"/>
      <c r="R14" s="646"/>
      <c r="S14" s="269"/>
      <c r="T14" s="682">
        <v>30908131</v>
      </c>
      <c r="U14" s="683"/>
      <c r="V14" s="683"/>
      <c r="W14" s="684"/>
      <c r="Z14" s="73"/>
      <c r="AA14" s="240"/>
      <c r="AB14" s="242"/>
      <c r="AC14" s="590" t="s">
        <v>309</v>
      </c>
      <c r="AD14" s="590"/>
      <c r="AE14" s="590"/>
      <c r="AF14" s="590"/>
      <c r="AG14" s="249"/>
      <c r="AH14" s="767">
        <v>8477038236</v>
      </c>
      <c r="AI14" s="768"/>
      <c r="AJ14" s="768"/>
      <c r="AK14" s="769"/>
      <c r="AL14" s="276"/>
      <c r="AM14" s="240"/>
      <c r="AN14" s="242"/>
      <c r="AO14" s="646" t="s">
        <v>383</v>
      </c>
      <c r="AP14" s="646"/>
      <c r="AQ14" s="646"/>
      <c r="AR14" s="272"/>
      <c r="AS14" s="272"/>
      <c r="AT14" s="87"/>
      <c r="AU14" s="776">
        <v>2269000</v>
      </c>
      <c r="AV14" s="776"/>
      <c r="AW14" s="777"/>
    </row>
    <row r="15" spans="1:49" ht="19.5" customHeight="1" x14ac:dyDescent="0.15">
      <c r="B15" s="73"/>
      <c r="C15" s="240"/>
      <c r="D15" s="240"/>
      <c r="E15" s="726"/>
      <c r="F15" s="726"/>
      <c r="G15" s="726"/>
      <c r="H15" s="726"/>
      <c r="I15" s="80"/>
      <c r="J15" s="719"/>
      <c r="K15" s="720"/>
      <c r="L15" s="720"/>
      <c r="M15" s="721"/>
      <c r="N15" s="73"/>
      <c r="O15" s="240"/>
      <c r="P15" s="567"/>
      <c r="Q15" s="567"/>
      <c r="R15" s="567"/>
      <c r="S15" s="245"/>
      <c r="T15" s="685"/>
      <c r="U15" s="686"/>
      <c r="V15" s="686"/>
      <c r="W15" s="687"/>
      <c r="Z15" s="73"/>
      <c r="AA15" s="240"/>
      <c r="AB15" s="242"/>
      <c r="AC15" s="579"/>
      <c r="AD15" s="579"/>
      <c r="AE15" s="579"/>
      <c r="AF15" s="579"/>
      <c r="AG15" s="81"/>
      <c r="AH15" s="759"/>
      <c r="AI15" s="760"/>
      <c r="AJ15" s="760"/>
      <c r="AK15" s="761"/>
      <c r="AL15" s="276"/>
      <c r="AM15" s="240"/>
      <c r="AN15" s="252"/>
      <c r="AO15" s="567"/>
      <c r="AP15" s="567"/>
      <c r="AQ15" s="567"/>
      <c r="AR15" s="279"/>
      <c r="AS15" s="280"/>
      <c r="AT15" s="88"/>
      <c r="AU15" s="778"/>
      <c r="AV15" s="778"/>
      <c r="AW15" s="779"/>
    </row>
    <row r="16" spans="1:49" ht="19.5" customHeight="1" x14ac:dyDescent="0.15">
      <c r="B16" s="73"/>
      <c r="C16" s="252"/>
      <c r="D16" s="577" t="s">
        <v>311</v>
      </c>
      <c r="E16" s="577"/>
      <c r="F16" s="577"/>
      <c r="G16" s="577"/>
      <c r="H16" s="99"/>
      <c r="I16" s="252"/>
      <c r="J16" s="717">
        <f>SUM(J18:J43)</f>
        <v>1617459000</v>
      </c>
      <c r="K16" s="658"/>
      <c r="L16" s="658"/>
      <c r="M16" s="718"/>
      <c r="N16" s="73"/>
      <c r="O16" s="240"/>
      <c r="P16" s="577"/>
      <c r="Q16" s="577"/>
      <c r="R16" s="577"/>
      <c r="S16" s="253"/>
      <c r="T16" s="717"/>
      <c r="U16" s="658"/>
      <c r="V16" s="658"/>
      <c r="W16" s="718"/>
      <c r="Z16" s="73"/>
      <c r="AA16" s="252"/>
      <c r="AB16" s="577" t="s">
        <v>312</v>
      </c>
      <c r="AC16" s="577"/>
      <c r="AD16" s="577"/>
      <c r="AE16" s="577"/>
      <c r="AF16" s="240"/>
      <c r="AG16" s="252"/>
      <c r="AH16" s="666">
        <f>SUM(AH18:AK25)</f>
        <v>12883943883</v>
      </c>
      <c r="AI16" s="667"/>
      <c r="AJ16" s="667"/>
      <c r="AK16" s="668"/>
      <c r="AL16" s="276"/>
      <c r="AM16" s="240"/>
      <c r="AN16" s="240"/>
      <c r="AO16" s="586"/>
      <c r="AP16" s="586"/>
      <c r="AQ16" s="586"/>
      <c r="AR16" s="266"/>
      <c r="AS16" s="246"/>
      <c r="AT16" s="89"/>
      <c r="AU16" s="653"/>
      <c r="AV16" s="653"/>
      <c r="AW16" s="654"/>
    </row>
    <row r="17" spans="1:49" ht="19.5" customHeight="1" x14ac:dyDescent="0.15">
      <c r="B17" s="73"/>
      <c r="C17" s="252"/>
      <c r="D17" s="567"/>
      <c r="E17" s="567"/>
      <c r="F17" s="567"/>
      <c r="G17" s="567"/>
      <c r="H17" s="221"/>
      <c r="I17" s="247"/>
      <c r="J17" s="685"/>
      <c r="K17" s="686"/>
      <c r="L17" s="686"/>
      <c r="M17" s="687"/>
      <c r="N17" s="73"/>
      <c r="O17" s="252"/>
      <c r="P17" s="577"/>
      <c r="Q17" s="577"/>
      <c r="R17" s="577"/>
      <c r="S17" s="240"/>
      <c r="T17" s="717"/>
      <c r="U17" s="658"/>
      <c r="V17" s="658"/>
      <c r="W17" s="718"/>
      <c r="Z17" s="73"/>
      <c r="AA17" s="240"/>
      <c r="AB17" s="567"/>
      <c r="AC17" s="567"/>
      <c r="AD17" s="567"/>
      <c r="AE17" s="567"/>
      <c r="AF17" s="279"/>
      <c r="AG17" s="279"/>
      <c r="AH17" s="650"/>
      <c r="AI17" s="651"/>
      <c r="AJ17" s="651"/>
      <c r="AK17" s="652"/>
      <c r="AL17" s="276"/>
      <c r="AM17" s="240"/>
      <c r="AN17" s="240"/>
      <c r="AO17" s="577"/>
      <c r="AP17" s="577"/>
      <c r="AQ17" s="577"/>
      <c r="AR17" s="240"/>
      <c r="AS17" s="240"/>
      <c r="AT17" s="263"/>
      <c r="AU17" s="655"/>
      <c r="AV17" s="655"/>
      <c r="AW17" s="656"/>
    </row>
    <row r="18" spans="1:49" ht="19.5" customHeight="1" x14ac:dyDescent="0.15">
      <c r="B18" s="73"/>
      <c r="C18" s="252"/>
      <c r="D18" s="240"/>
      <c r="E18" s="783" t="s">
        <v>450</v>
      </c>
      <c r="F18" s="783"/>
      <c r="G18" s="783"/>
      <c r="H18" s="783"/>
      <c r="I18" s="242"/>
      <c r="J18" s="717">
        <v>1058974704</v>
      </c>
      <c r="K18" s="658"/>
      <c r="L18" s="658"/>
      <c r="M18" s="718"/>
      <c r="N18" s="73"/>
      <c r="O18" s="577" t="s">
        <v>383</v>
      </c>
      <c r="P18" s="577"/>
      <c r="Q18" s="577"/>
      <c r="R18" s="251"/>
      <c r="S18" s="251"/>
      <c r="T18" s="666">
        <f>SUM(T20:W23)</f>
        <v>10971000</v>
      </c>
      <c r="U18" s="667"/>
      <c r="V18" s="667"/>
      <c r="W18" s="668"/>
      <c r="Z18" s="73"/>
      <c r="AA18" s="240"/>
      <c r="AB18" s="252"/>
      <c r="AC18" s="590" t="s">
        <v>354</v>
      </c>
      <c r="AD18" s="590"/>
      <c r="AE18" s="590"/>
      <c r="AF18" s="590"/>
      <c r="AG18" s="266"/>
      <c r="AH18" s="767">
        <v>8400000000</v>
      </c>
      <c r="AI18" s="768"/>
      <c r="AJ18" s="768"/>
      <c r="AK18" s="769"/>
      <c r="AL18" s="276"/>
      <c r="AM18" s="240"/>
      <c r="AN18" s="468" t="s">
        <v>350</v>
      </c>
      <c r="AO18" s="468"/>
      <c r="AP18" s="468"/>
      <c r="AQ18" s="172"/>
      <c r="AR18" s="172"/>
      <c r="AS18" s="173"/>
      <c r="AT18" s="780">
        <f>SUM(AT20:AW23)</f>
        <v>86279404</v>
      </c>
      <c r="AU18" s="781"/>
      <c r="AV18" s="781"/>
      <c r="AW18" s="782"/>
    </row>
    <row r="19" spans="1:49" ht="19.5" customHeight="1" thickBot="1" x14ac:dyDescent="0.2">
      <c r="B19" s="73"/>
      <c r="C19" s="252"/>
      <c r="D19" s="240"/>
      <c r="E19" s="784"/>
      <c r="F19" s="784"/>
      <c r="G19" s="784"/>
      <c r="H19" s="784"/>
      <c r="I19" s="242"/>
      <c r="J19" s="717"/>
      <c r="K19" s="658"/>
      <c r="L19" s="658"/>
      <c r="M19" s="718"/>
      <c r="N19" s="73"/>
      <c r="O19" s="564"/>
      <c r="P19" s="564"/>
      <c r="Q19" s="564"/>
      <c r="R19" s="74"/>
      <c r="S19" s="171"/>
      <c r="T19" s="660"/>
      <c r="U19" s="661"/>
      <c r="V19" s="661"/>
      <c r="W19" s="662"/>
      <c r="Z19" s="73"/>
      <c r="AA19" s="252"/>
      <c r="AB19" s="257"/>
      <c r="AC19" s="579"/>
      <c r="AD19" s="579"/>
      <c r="AE19" s="579"/>
      <c r="AF19" s="579"/>
      <c r="AG19" s="92"/>
      <c r="AH19" s="759"/>
      <c r="AI19" s="760"/>
      <c r="AJ19" s="760"/>
      <c r="AK19" s="761"/>
      <c r="AL19" s="276"/>
      <c r="AM19" s="240"/>
      <c r="AN19" s="468"/>
      <c r="AO19" s="468"/>
      <c r="AP19" s="468"/>
      <c r="AQ19" s="173"/>
      <c r="AR19" s="173"/>
      <c r="AS19" s="173"/>
      <c r="AT19" s="780"/>
      <c r="AU19" s="781"/>
      <c r="AV19" s="781"/>
      <c r="AW19" s="782"/>
    </row>
    <row r="20" spans="1:49" ht="19.5" customHeight="1" thickTop="1" x14ac:dyDescent="0.15">
      <c r="B20" s="73"/>
      <c r="C20" s="242"/>
      <c r="D20" s="242"/>
      <c r="E20" s="726" t="s">
        <v>451</v>
      </c>
      <c r="F20" s="545"/>
      <c r="G20" s="545"/>
      <c r="H20" s="545"/>
      <c r="I20" s="733"/>
      <c r="J20" s="756">
        <v>189769800</v>
      </c>
      <c r="K20" s="757"/>
      <c r="L20" s="757"/>
      <c r="M20" s="758"/>
      <c r="N20" s="75"/>
      <c r="O20" s="272"/>
      <c r="P20" s="646" t="s">
        <v>383</v>
      </c>
      <c r="Q20" s="646"/>
      <c r="R20" s="646"/>
      <c r="S20" s="269"/>
      <c r="T20" s="682">
        <v>10971000</v>
      </c>
      <c r="U20" s="683"/>
      <c r="V20" s="683"/>
      <c r="W20" s="684"/>
      <c r="Z20" s="73"/>
      <c r="AA20" s="240"/>
      <c r="AB20" s="242"/>
      <c r="AC20" s="590" t="s">
        <v>355</v>
      </c>
      <c r="AD20" s="590"/>
      <c r="AE20" s="590"/>
      <c r="AF20" s="590"/>
      <c r="AG20" s="174"/>
      <c r="AH20" s="767">
        <v>1532596605</v>
      </c>
      <c r="AI20" s="768"/>
      <c r="AJ20" s="768"/>
      <c r="AK20" s="769"/>
      <c r="AL20" s="270"/>
      <c r="AM20" s="272"/>
      <c r="AN20" s="272"/>
      <c r="AO20" s="646" t="s">
        <v>350</v>
      </c>
      <c r="AP20" s="646"/>
      <c r="AQ20" s="646"/>
      <c r="AR20" s="222"/>
      <c r="AS20" s="76"/>
      <c r="AT20" s="87"/>
      <c r="AU20" s="776">
        <v>86279404</v>
      </c>
      <c r="AV20" s="776"/>
      <c r="AW20" s="777"/>
    </row>
    <row r="21" spans="1:49" ht="19.5" customHeight="1" x14ac:dyDescent="0.15">
      <c r="A21" s="161"/>
      <c r="B21" s="73"/>
      <c r="C21" s="242"/>
      <c r="D21" s="242"/>
      <c r="E21" s="545"/>
      <c r="F21" s="545"/>
      <c r="G21" s="545"/>
      <c r="H21" s="545"/>
      <c r="I21" s="734"/>
      <c r="J21" s="756"/>
      <c r="K21" s="757"/>
      <c r="L21" s="757"/>
      <c r="M21" s="758"/>
      <c r="N21" s="73"/>
      <c r="O21" s="240"/>
      <c r="P21" s="567"/>
      <c r="Q21" s="567"/>
      <c r="R21" s="567"/>
      <c r="S21" s="245"/>
      <c r="T21" s="685"/>
      <c r="U21" s="686"/>
      <c r="V21" s="686"/>
      <c r="W21" s="687"/>
      <c r="Y21" s="161"/>
      <c r="Z21" s="73"/>
      <c r="AA21" s="240"/>
      <c r="AB21" s="242"/>
      <c r="AC21" s="579"/>
      <c r="AD21" s="579"/>
      <c r="AE21" s="579"/>
      <c r="AF21" s="579"/>
      <c r="AG21" s="94"/>
      <c r="AH21" s="759"/>
      <c r="AI21" s="760"/>
      <c r="AJ21" s="760"/>
      <c r="AK21" s="761"/>
      <c r="AL21" s="276"/>
      <c r="AM21" s="240"/>
      <c r="AN21" s="240"/>
      <c r="AO21" s="577"/>
      <c r="AP21" s="577"/>
      <c r="AQ21" s="577"/>
      <c r="AR21" s="78"/>
      <c r="AS21" s="78"/>
      <c r="AT21" s="263"/>
      <c r="AU21" s="778"/>
      <c r="AV21" s="778"/>
      <c r="AW21" s="779"/>
    </row>
    <row r="22" spans="1:49" ht="19.5" customHeight="1" x14ac:dyDescent="0.15">
      <c r="A22" s="161"/>
      <c r="B22" s="73"/>
      <c r="C22" s="90"/>
      <c r="D22" s="262"/>
      <c r="E22" s="726" t="s">
        <v>449</v>
      </c>
      <c r="F22" s="726"/>
      <c r="G22" s="726"/>
      <c r="H22" s="726"/>
      <c r="I22" s="733"/>
      <c r="J22" s="756">
        <v>118412876</v>
      </c>
      <c r="K22" s="757"/>
      <c r="L22" s="757"/>
      <c r="M22" s="758"/>
      <c r="N22" s="73"/>
      <c r="O22" s="240"/>
      <c r="P22" s="577"/>
      <c r="Q22" s="577"/>
      <c r="R22" s="577"/>
      <c r="S22" s="253"/>
      <c r="T22" s="717"/>
      <c r="U22" s="658"/>
      <c r="V22" s="658"/>
      <c r="W22" s="718"/>
      <c r="Y22" s="161"/>
      <c r="Z22" s="73"/>
      <c r="AA22" s="240"/>
      <c r="AB22" s="240"/>
      <c r="AC22" s="590" t="s">
        <v>313</v>
      </c>
      <c r="AD22" s="590"/>
      <c r="AE22" s="590"/>
      <c r="AF22" s="590"/>
      <c r="AG22" s="174"/>
      <c r="AH22" s="767">
        <v>2305085160</v>
      </c>
      <c r="AI22" s="768"/>
      <c r="AJ22" s="768"/>
      <c r="AK22" s="769"/>
      <c r="AL22" s="276"/>
      <c r="AM22" s="240"/>
      <c r="AN22" s="242"/>
      <c r="AO22" s="586"/>
      <c r="AP22" s="586"/>
      <c r="AQ22" s="586"/>
      <c r="AR22" s="266"/>
      <c r="AS22" s="266"/>
      <c r="AT22" s="89"/>
      <c r="AU22" s="653"/>
      <c r="AV22" s="653"/>
      <c r="AW22" s="654"/>
    </row>
    <row r="23" spans="1:49" ht="19.5" customHeight="1" x14ac:dyDescent="0.15">
      <c r="A23" s="161"/>
      <c r="B23" s="73"/>
      <c r="C23" s="90"/>
      <c r="D23" s="262"/>
      <c r="E23" s="726"/>
      <c r="F23" s="726"/>
      <c r="G23" s="726"/>
      <c r="H23" s="726"/>
      <c r="I23" s="734"/>
      <c r="J23" s="756"/>
      <c r="K23" s="757"/>
      <c r="L23" s="757"/>
      <c r="M23" s="758"/>
      <c r="N23" s="73"/>
      <c r="O23" s="252"/>
      <c r="P23" s="577"/>
      <c r="Q23" s="577"/>
      <c r="R23" s="577"/>
      <c r="S23" s="240"/>
      <c r="T23" s="717"/>
      <c r="U23" s="658"/>
      <c r="V23" s="658"/>
      <c r="W23" s="718"/>
      <c r="Y23" s="161"/>
      <c r="Z23" s="73"/>
      <c r="AA23" s="240"/>
      <c r="AB23" s="252"/>
      <c r="AC23" s="579"/>
      <c r="AD23" s="579"/>
      <c r="AE23" s="579"/>
      <c r="AF23" s="579"/>
      <c r="AG23" s="92"/>
      <c r="AH23" s="759"/>
      <c r="AI23" s="760"/>
      <c r="AJ23" s="760"/>
      <c r="AK23" s="761"/>
      <c r="AL23" s="276"/>
      <c r="AM23" s="240"/>
      <c r="AN23" s="252"/>
      <c r="AO23" s="577"/>
      <c r="AP23" s="577"/>
      <c r="AQ23" s="577"/>
      <c r="AR23" s="240"/>
      <c r="AS23" s="273"/>
      <c r="AT23" s="263"/>
      <c r="AU23" s="655"/>
      <c r="AV23" s="655"/>
      <c r="AW23" s="656"/>
    </row>
    <row r="24" spans="1:49" ht="19.5" customHeight="1" x14ac:dyDescent="0.15">
      <c r="A24" s="161"/>
      <c r="B24" s="73"/>
      <c r="C24" s="252"/>
      <c r="D24" s="252"/>
      <c r="E24" s="681" t="s">
        <v>452</v>
      </c>
      <c r="F24" s="681"/>
      <c r="G24" s="681"/>
      <c r="H24" s="681"/>
      <c r="I24" s="252"/>
      <c r="J24" s="717">
        <v>100618100</v>
      </c>
      <c r="K24" s="658"/>
      <c r="L24" s="658"/>
      <c r="M24" s="718"/>
      <c r="N24" s="73"/>
      <c r="O24" s="577" t="s">
        <v>350</v>
      </c>
      <c r="P24" s="577"/>
      <c r="Q24" s="577"/>
      <c r="R24" s="251"/>
      <c r="S24" s="251"/>
      <c r="T24" s="666">
        <f>SUM(T26:W29)</f>
        <v>5555000</v>
      </c>
      <c r="U24" s="667"/>
      <c r="V24" s="667"/>
      <c r="W24" s="668"/>
      <c r="Y24" s="161"/>
      <c r="Z24" s="73"/>
      <c r="AA24" s="240"/>
      <c r="AB24" s="240"/>
      <c r="AC24" s="590" t="s">
        <v>146</v>
      </c>
      <c r="AD24" s="590"/>
      <c r="AE24" s="590"/>
      <c r="AF24" s="590"/>
      <c r="AG24" s="174"/>
      <c r="AH24" s="767">
        <v>646262118</v>
      </c>
      <c r="AI24" s="768"/>
      <c r="AJ24" s="768"/>
      <c r="AK24" s="769"/>
      <c r="AL24" s="253"/>
      <c r="AM24" s="240"/>
      <c r="AN24" s="789" t="s">
        <v>310</v>
      </c>
      <c r="AO24" s="789"/>
      <c r="AP24" s="789"/>
      <c r="AQ24" s="172"/>
      <c r="AR24" s="172"/>
      <c r="AS24" s="173"/>
      <c r="AT24" s="785">
        <f>SUM(AT26:AW29)</f>
        <v>0</v>
      </c>
      <c r="AU24" s="786"/>
      <c r="AV24" s="786"/>
      <c r="AW24" s="787"/>
    </row>
    <row r="25" spans="1:49" ht="19.5" customHeight="1" thickBot="1" x14ac:dyDescent="0.2">
      <c r="A25" s="161"/>
      <c r="B25" s="73"/>
      <c r="C25" s="252"/>
      <c r="D25" s="252"/>
      <c r="E25" s="713"/>
      <c r="F25" s="713"/>
      <c r="G25" s="713"/>
      <c r="H25" s="713"/>
      <c r="I25" s="248"/>
      <c r="J25" s="719"/>
      <c r="K25" s="720"/>
      <c r="L25" s="720"/>
      <c r="M25" s="721"/>
      <c r="N25" s="73"/>
      <c r="O25" s="564"/>
      <c r="P25" s="564"/>
      <c r="Q25" s="564"/>
      <c r="R25" s="74"/>
      <c r="S25" s="171"/>
      <c r="T25" s="660"/>
      <c r="U25" s="661"/>
      <c r="V25" s="661"/>
      <c r="W25" s="662"/>
      <c r="Y25" s="162"/>
      <c r="Z25" s="73"/>
      <c r="AA25" s="240"/>
      <c r="AB25" s="240"/>
      <c r="AC25" s="579"/>
      <c r="AD25" s="579"/>
      <c r="AE25" s="579"/>
      <c r="AF25" s="579"/>
      <c r="AG25" s="92"/>
      <c r="AH25" s="759"/>
      <c r="AI25" s="760"/>
      <c r="AJ25" s="760"/>
      <c r="AK25" s="761"/>
      <c r="AL25" s="253"/>
      <c r="AM25" s="240"/>
      <c r="AN25" s="789"/>
      <c r="AO25" s="789"/>
      <c r="AP25" s="789"/>
      <c r="AQ25" s="173"/>
      <c r="AR25" s="173"/>
      <c r="AS25" s="173"/>
      <c r="AT25" s="785"/>
      <c r="AU25" s="786"/>
      <c r="AV25" s="786"/>
      <c r="AW25" s="787"/>
    </row>
    <row r="26" spans="1:49" ht="19.5" customHeight="1" thickTop="1" x14ac:dyDescent="0.15">
      <c r="A26" s="161"/>
      <c r="B26" s="73"/>
      <c r="C26" s="252"/>
      <c r="D26" s="252"/>
      <c r="E26" s="681" t="s">
        <v>453</v>
      </c>
      <c r="F26" s="681"/>
      <c r="G26" s="681"/>
      <c r="H26" s="681"/>
      <c r="I26" s="252"/>
      <c r="J26" s="717">
        <v>49874000</v>
      </c>
      <c r="K26" s="658"/>
      <c r="L26" s="658"/>
      <c r="M26" s="718"/>
      <c r="N26" s="73"/>
      <c r="O26" s="272"/>
      <c r="P26" s="646" t="s">
        <v>350</v>
      </c>
      <c r="Q26" s="646"/>
      <c r="R26" s="646"/>
      <c r="S26" s="269"/>
      <c r="T26" s="682">
        <v>5555000</v>
      </c>
      <c r="U26" s="683"/>
      <c r="V26" s="683"/>
      <c r="W26" s="684"/>
      <c r="Y26" s="162"/>
      <c r="Z26" s="73"/>
      <c r="AA26" s="240"/>
      <c r="AB26" s="240"/>
      <c r="AC26" s="240"/>
      <c r="AD26" s="240"/>
      <c r="AE26" s="240"/>
      <c r="AF26" s="240"/>
      <c r="AG26" s="240"/>
      <c r="AH26" s="73"/>
      <c r="AI26" s="37"/>
      <c r="AJ26" s="37"/>
      <c r="AK26" s="23"/>
      <c r="AL26" s="253"/>
      <c r="AM26" s="240"/>
      <c r="AN26" s="240"/>
      <c r="AO26" s="577"/>
      <c r="AP26" s="577"/>
      <c r="AQ26" s="577"/>
      <c r="AR26" s="240"/>
      <c r="AS26" s="240"/>
      <c r="AT26" s="669"/>
      <c r="AU26" s="655"/>
      <c r="AV26" s="655"/>
      <c r="AW26" s="656"/>
    </row>
    <row r="27" spans="1:49" ht="19.5" customHeight="1" x14ac:dyDescent="0.15">
      <c r="A27" s="161"/>
      <c r="B27" s="73"/>
      <c r="C27" s="252"/>
      <c r="D27" s="252"/>
      <c r="E27" s="713"/>
      <c r="F27" s="713"/>
      <c r="G27" s="713"/>
      <c r="H27" s="713"/>
      <c r="I27" s="248"/>
      <c r="J27" s="719"/>
      <c r="K27" s="720"/>
      <c r="L27" s="720"/>
      <c r="M27" s="721"/>
      <c r="N27" s="73"/>
      <c r="O27" s="240"/>
      <c r="P27" s="567"/>
      <c r="Q27" s="567"/>
      <c r="R27" s="567"/>
      <c r="S27" s="245"/>
      <c r="T27" s="685"/>
      <c r="U27" s="686"/>
      <c r="V27" s="686"/>
      <c r="W27" s="687"/>
      <c r="Y27" s="162"/>
      <c r="Z27" s="73"/>
      <c r="AA27" s="240"/>
      <c r="AB27" s="240"/>
      <c r="AC27" s="240"/>
      <c r="AD27" s="240"/>
      <c r="AE27" s="240"/>
      <c r="AF27" s="240"/>
      <c r="AG27" s="240"/>
      <c r="AH27" s="73"/>
      <c r="AI27" s="37"/>
      <c r="AJ27" s="37"/>
      <c r="AK27" s="23"/>
      <c r="AL27" s="253"/>
      <c r="AM27" s="240"/>
      <c r="AN27" s="252"/>
      <c r="AO27" s="577"/>
      <c r="AP27" s="577"/>
      <c r="AQ27" s="577"/>
      <c r="AR27" s="240"/>
      <c r="AS27" s="240"/>
      <c r="AT27" s="669"/>
      <c r="AU27" s="655"/>
      <c r="AV27" s="655"/>
      <c r="AW27" s="656"/>
    </row>
    <row r="28" spans="1:49" ht="19.5" customHeight="1" x14ac:dyDescent="0.15">
      <c r="A28" s="161"/>
      <c r="B28" s="73"/>
      <c r="C28" s="252"/>
      <c r="D28" s="252"/>
      <c r="E28" s="681" t="s">
        <v>454</v>
      </c>
      <c r="F28" s="681"/>
      <c r="G28" s="681"/>
      <c r="H28" s="681"/>
      <c r="I28" s="252"/>
      <c r="J28" s="717">
        <v>41030000</v>
      </c>
      <c r="K28" s="658"/>
      <c r="L28" s="658"/>
      <c r="M28" s="718"/>
      <c r="N28" s="240"/>
      <c r="O28" s="240"/>
      <c r="P28" s="240"/>
      <c r="Q28" s="240"/>
      <c r="R28" s="240"/>
      <c r="S28" s="240"/>
      <c r="T28" s="73"/>
      <c r="U28" s="83"/>
      <c r="V28" s="83"/>
      <c r="W28" s="84"/>
      <c r="Y28" s="162"/>
      <c r="Z28" s="73"/>
      <c r="AA28" s="577" t="s">
        <v>327</v>
      </c>
      <c r="AB28" s="577"/>
      <c r="AC28" s="577"/>
      <c r="AD28" s="577"/>
      <c r="AE28" s="240"/>
      <c r="AF28" s="240"/>
      <c r="AG28" s="240"/>
      <c r="AH28" s="666">
        <f>SUM(AH30)</f>
        <v>604315</v>
      </c>
      <c r="AI28" s="667"/>
      <c r="AJ28" s="667"/>
      <c r="AK28" s="668"/>
      <c r="AL28" s="253"/>
      <c r="AM28" s="240"/>
      <c r="AN28" s="91"/>
      <c r="AO28" s="240"/>
      <c r="AP28" s="240"/>
      <c r="AQ28" s="240"/>
      <c r="AR28" s="240"/>
      <c r="AS28" s="240"/>
      <c r="AT28" s="263"/>
      <c r="AU28" s="264"/>
      <c r="AV28" s="264"/>
      <c r="AW28" s="265"/>
    </row>
    <row r="29" spans="1:49" ht="19.5" customHeight="1" thickBot="1" x14ac:dyDescent="0.2">
      <c r="A29" s="161"/>
      <c r="B29" s="73"/>
      <c r="C29" s="252"/>
      <c r="D29" s="252"/>
      <c r="E29" s="713"/>
      <c r="F29" s="713"/>
      <c r="G29" s="713"/>
      <c r="H29" s="713"/>
      <c r="I29" s="248"/>
      <c r="J29" s="719"/>
      <c r="K29" s="720"/>
      <c r="L29" s="720"/>
      <c r="M29" s="721"/>
      <c r="N29" s="240"/>
      <c r="O29" s="240"/>
      <c r="P29" s="240"/>
      <c r="Q29" s="240"/>
      <c r="R29" s="240"/>
      <c r="S29" s="240"/>
      <c r="T29" s="73"/>
      <c r="U29" s="83"/>
      <c r="V29" s="83"/>
      <c r="W29" s="84"/>
      <c r="Y29" s="162"/>
      <c r="Z29" s="73"/>
      <c r="AA29" s="564"/>
      <c r="AB29" s="564"/>
      <c r="AC29" s="564"/>
      <c r="AD29" s="564"/>
      <c r="AE29" s="279"/>
      <c r="AF29" s="240"/>
      <c r="AG29" s="240"/>
      <c r="AH29" s="660"/>
      <c r="AI29" s="661"/>
      <c r="AJ29" s="661"/>
      <c r="AK29" s="662"/>
      <c r="AL29" s="253"/>
      <c r="AM29" s="240"/>
      <c r="AN29" s="252"/>
      <c r="AO29" s="240"/>
      <c r="AP29" s="240"/>
      <c r="AQ29" s="240"/>
      <c r="AR29" s="240"/>
      <c r="AS29" s="240"/>
      <c r="AT29" s="263"/>
      <c r="AU29" s="264"/>
      <c r="AV29" s="264"/>
      <c r="AW29" s="265"/>
    </row>
    <row r="30" spans="1:49" ht="19.5" customHeight="1" thickTop="1" x14ac:dyDescent="0.15">
      <c r="A30" s="161"/>
      <c r="B30" s="73"/>
      <c r="C30" s="252"/>
      <c r="D30" s="252"/>
      <c r="E30" s="681" t="s">
        <v>455</v>
      </c>
      <c r="F30" s="681"/>
      <c r="G30" s="681"/>
      <c r="H30" s="681"/>
      <c r="I30" s="252"/>
      <c r="J30" s="717">
        <v>26811400</v>
      </c>
      <c r="K30" s="658"/>
      <c r="L30" s="658"/>
      <c r="M30" s="718"/>
      <c r="N30" s="240"/>
      <c r="O30" s="240"/>
      <c r="P30" s="240"/>
      <c r="Q30" s="240"/>
      <c r="R30" s="240"/>
      <c r="S30" s="240"/>
      <c r="T30" s="73"/>
      <c r="U30" s="83"/>
      <c r="V30" s="83"/>
      <c r="W30" s="84"/>
      <c r="Y30" s="162"/>
      <c r="Z30" s="73"/>
      <c r="AA30" s="240"/>
      <c r="AB30" s="646" t="s">
        <v>328</v>
      </c>
      <c r="AC30" s="646"/>
      <c r="AD30" s="646"/>
      <c r="AE30" s="646"/>
      <c r="AF30" s="272"/>
      <c r="AG30" s="272"/>
      <c r="AH30" s="647">
        <v>604315</v>
      </c>
      <c r="AI30" s="648"/>
      <c r="AJ30" s="648"/>
      <c r="AK30" s="649"/>
      <c r="AL30" s="253"/>
      <c r="AM30" s="240"/>
      <c r="AN30" s="252"/>
      <c r="AO30" s="240"/>
      <c r="AP30" s="240"/>
      <c r="AQ30" s="240"/>
      <c r="AR30" s="240"/>
      <c r="AS30" s="240"/>
      <c r="AT30" s="263"/>
      <c r="AU30" s="264"/>
      <c r="AV30" s="264"/>
      <c r="AW30" s="265"/>
    </row>
    <row r="31" spans="1:49" ht="19.5" customHeight="1" x14ac:dyDescent="0.15">
      <c r="A31" s="161"/>
      <c r="B31" s="73"/>
      <c r="C31" s="252"/>
      <c r="D31" s="252"/>
      <c r="E31" s="713"/>
      <c r="F31" s="713"/>
      <c r="G31" s="713"/>
      <c r="H31" s="713"/>
      <c r="I31" s="248"/>
      <c r="J31" s="719"/>
      <c r="K31" s="720"/>
      <c r="L31" s="720"/>
      <c r="M31" s="721"/>
      <c r="N31" s="240"/>
      <c r="O31" s="240"/>
      <c r="P31" s="240"/>
      <c r="Q31" s="240"/>
      <c r="R31" s="240"/>
      <c r="S31" s="240"/>
      <c r="T31" s="73"/>
      <c r="U31" s="83"/>
      <c r="V31" s="83"/>
      <c r="W31" s="84"/>
      <c r="Y31" s="162"/>
      <c r="Z31" s="73"/>
      <c r="AA31" s="240"/>
      <c r="AB31" s="567"/>
      <c r="AC31" s="567"/>
      <c r="AD31" s="567"/>
      <c r="AE31" s="567"/>
      <c r="AF31" s="279"/>
      <c r="AG31" s="279"/>
      <c r="AH31" s="650"/>
      <c r="AI31" s="651"/>
      <c r="AJ31" s="651"/>
      <c r="AK31" s="652"/>
      <c r="AL31" s="253"/>
      <c r="AM31" s="240"/>
      <c r="AN31" s="252"/>
      <c r="AO31" s="240"/>
      <c r="AP31" s="240"/>
      <c r="AQ31" s="240"/>
      <c r="AR31" s="240"/>
      <c r="AS31" s="240"/>
      <c r="AT31" s="263"/>
      <c r="AU31" s="264"/>
      <c r="AV31" s="264"/>
      <c r="AW31" s="265"/>
    </row>
    <row r="32" spans="1:49" ht="19.5" customHeight="1" x14ac:dyDescent="0.15">
      <c r="A32" s="161"/>
      <c r="B32" s="73"/>
      <c r="C32" s="252"/>
      <c r="D32" s="252"/>
      <c r="E32" s="681" t="s">
        <v>456</v>
      </c>
      <c r="F32" s="681"/>
      <c r="G32" s="681"/>
      <c r="H32" s="681"/>
      <c r="I32" s="252"/>
      <c r="J32" s="717">
        <v>17735000</v>
      </c>
      <c r="K32" s="658"/>
      <c r="L32" s="658"/>
      <c r="M32" s="718"/>
      <c r="N32" s="73"/>
      <c r="O32" s="240"/>
      <c r="P32" s="577"/>
      <c r="Q32" s="701"/>
      <c r="R32" s="701"/>
      <c r="S32" s="702"/>
      <c r="T32" s="666"/>
      <c r="U32" s="701"/>
      <c r="V32" s="701"/>
      <c r="W32" s="702"/>
      <c r="Y32" s="162"/>
      <c r="Z32" s="73"/>
      <c r="AA32" s="240"/>
      <c r="AB32" s="240"/>
      <c r="AC32" s="240"/>
      <c r="AD32" s="240"/>
      <c r="AE32" s="240"/>
      <c r="AF32" s="240"/>
      <c r="AG32" s="240"/>
      <c r="AH32" s="95"/>
      <c r="AI32" s="96"/>
      <c r="AJ32" s="96"/>
      <c r="AK32" s="97"/>
      <c r="AL32" s="276"/>
      <c r="AM32" s="240"/>
      <c r="AN32" s="240"/>
      <c r="AO32" s="240"/>
      <c r="AP32" s="240"/>
      <c r="AQ32" s="240"/>
      <c r="AR32" s="240"/>
      <c r="AS32" s="240"/>
      <c r="AT32" s="73"/>
      <c r="AU32" s="37"/>
      <c r="AV32" s="37"/>
      <c r="AW32" s="23"/>
    </row>
    <row r="33" spans="1:49" ht="19.5" customHeight="1" x14ac:dyDescent="0.15">
      <c r="A33" s="161"/>
      <c r="B33" s="73"/>
      <c r="C33" s="252"/>
      <c r="D33" s="252"/>
      <c r="E33" s="713"/>
      <c r="F33" s="713"/>
      <c r="G33" s="713"/>
      <c r="H33" s="713"/>
      <c r="I33" s="248"/>
      <c r="J33" s="719"/>
      <c r="K33" s="720"/>
      <c r="L33" s="720"/>
      <c r="M33" s="721"/>
      <c r="N33" s="73"/>
      <c r="O33" s="240"/>
      <c r="P33" s="701"/>
      <c r="Q33" s="701"/>
      <c r="R33" s="701"/>
      <c r="S33" s="702"/>
      <c r="T33" s="716"/>
      <c r="U33" s="701"/>
      <c r="V33" s="701"/>
      <c r="W33" s="702"/>
      <c r="Y33" s="162"/>
      <c r="Z33" s="73"/>
      <c r="AA33" s="240"/>
      <c r="AB33" s="239"/>
      <c r="AC33" s="239"/>
      <c r="AD33" s="239"/>
      <c r="AE33" s="239"/>
      <c r="AF33" s="240"/>
      <c r="AG33" s="240"/>
      <c r="AH33" s="271"/>
      <c r="AI33" s="239"/>
      <c r="AJ33" s="239"/>
      <c r="AK33" s="241"/>
      <c r="AL33" s="276"/>
      <c r="AM33" s="240"/>
      <c r="AN33" s="240"/>
      <c r="AO33" s="257"/>
      <c r="AP33" s="257"/>
      <c r="AQ33" s="240"/>
      <c r="AR33" s="240"/>
      <c r="AS33" s="240"/>
      <c r="AT33" s="276"/>
      <c r="AU33" s="83"/>
      <c r="AV33" s="83"/>
      <c r="AW33" s="98"/>
    </row>
    <row r="34" spans="1:49" ht="19.5" customHeight="1" x14ac:dyDescent="0.15">
      <c r="A34" s="161"/>
      <c r="B34" s="73"/>
      <c r="C34" s="240"/>
      <c r="D34" s="242"/>
      <c r="E34" s="681" t="s">
        <v>457</v>
      </c>
      <c r="F34" s="681"/>
      <c r="G34" s="681"/>
      <c r="H34" s="681"/>
      <c r="I34" s="733"/>
      <c r="J34" s="717">
        <v>11110000</v>
      </c>
      <c r="K34" s="658"/>
      <c r="L34" s="658"/>
      <c r="M34" s="718"/>
      <c r="N34" s="240"/>
      <c r="O34" s="252"/>
      <c r="P34" s="548" t="s">
        <v>314</v>
      </c>
      <c r="Q34" s="703"/>
      <c r="R34" s="703"/>
      <c r="S34" s="240"/>
      <c r="T34" s="666">
        <f>SUM(T7,T12,T18,T24)</f>
        <v>490434131</v>
      </c>
      <c r="U34" s="703"/>
      <c r="V34" s="703"/>
      <c r="W34" s="702"/>
      <c r="Y34" s="162"/>
      <c r="Z34" s="73"/>
      <c r="AA34" s="577" t="s">
        <v>315</v>
      </c>
      <c r="AB34" s="577"/>
      <c r="AC34" s="577"/>
      <c r="AD34" s="577"/>
      <c r="AE34" s="240"/>
      <c r="AF34" s="240"/>
      <c r="AG34" s="240"/>
      <c r="AH34" s="666">
        <f>SUM(AH36:AK37)</f>
        <v>6552795000</v>
      </c>
      <c r="AI34" s="667"/>
      <c r="AJ34" s="667"/>
      <c r="AK34" s="668"/>
      <c r="AL34" s="253"/>
      <c r="AM34" s="240"/>
      <c r="AN34" s="91"/>
      <c r="AO34" s="548" t="s">
        <v>314</v>
      </c>
      <c r="AP34" s="548"/>
      <c r="AQ34" s="548"/>
      <c r="AR34" s="240"/>
      <c r="AS34" s="240"/>
      <c r="AT34" s="669">
        <f>SUM(AT7,AT12,AT18)</f>
        <v>21188548404</v>
      </c>
      <c r="AU34" s="655"/>
      <c r="AV34" s="655"/>
      <c r="AW34" s="656"/>
    </row>
    <row r="35" spans="1:49" ht="19.5" customHeight="1" thickBot="1" x14ac:dyDescent="0.2">
      <c r="A35" s="161"/>
      <c r="B35" s="73"/>
      <c r="C35" s="240"/>
      <c r="D35" s="242"/>
      <c r="E35" s="713"/>
      <c r="F35" s="713"/>
      <c r="G35" s="713"/>
      <c r="H35" s="713"/>
      <c r="I35" s="734"/>
      <c r="J35" s="719"/>
      <c r="K35" s="720"/>
      <c r="L35" s="720"/>
      <c r="M35" s="721"/>
      <c r="N35" s="240"/>
      <c r="O35" s="252"/>
      <c r="P35" s="705"/>
      <c r="Q35" s="705"/>
      <c r="R35" s="705"/>
      <c r="S35" s="240"/>
      <c r="T35" s="704"/>
      <c r="U35" s="705"/>
      <c r="V35" s="705"/>
      <c r="W35" s="706"/>
      <c r="Y35" s="162"/>
      <c r="Z35" s="93"/>
      <c r="AA35" s="564"/>
      <c r="AB35" s="564"/>
      <c r="AC35" s="564"/>
      <c r="AD35" s="564"/>
      <c r="AE35" s="267"/>
      <c r="AF35" s="267"/>
      <c r="AG35" s="267"/>
      <c r="AH35" s="660"/>
      <c r="AI35" s="661"/>
      <c r="AJ35" s="661"/>
      <c r="AK35" s="662"/>
      <c r="AL35" s="253"/>
      <c r="AM35" s="240"/>
      <c r="AN35" s="252"/>
      <c r="AO35" s="548"/>
      <c r="AP35" s="548"/>
      <c r="AQ35" s="548"/>
      <c r="AR35" s="240"/>
      <c r="AS35" s="240"/>
      <c r="AT35" s="669"/>
      <c r="AU35" s="655"/>
      <c r="AV35" s="655"/>
      <c r="AW35" s="656"/>
    </row>
    <row r="36" spans="1:49" ht="19.5" customHeight="1" thickTop="1" x14ac:dyDescent="0.15">
      <c r="A36" s="161"/>
      <c r="B36" s="73"/>
      <c r="C36" s="252"/>
      <c r="D36" s="252"/>
      <c r="E36" s="731" t="s">
        <v>458</v>
      </c>
      <c r="F36" s="731"/>
      <c r="G36" s="731"/>
      <c r="H36" s="731"/>
      <c r="I36" s="79"/>
      <c r="J36" s="727">
        <v>1320000</v>
      </c>
      <c r="K36" s="728"/>
      <c r="L36" s="728"/>
      <c r="M36" s="729"/>
      <c r="N36" s="75"/>
      <c r="O36" s="261"/>
      <c r="P36" s="707" t="s">
        <v>316</v>
      </c>
      <c r="Q36" s="708"/>
      <c r="R36" s="708"/>
      <c r="S36" s="272"/>
      <c r="T36" s="679" t="str">
        <f>IF(J50-T34&gt;0,"△","")</f>
        <v>△</v>
      </c>
      <c r="U36" s="709">
        <f>J50-T34</f>
        <v>2039846960</v>
      </c>
      <c r="V36" s="709"/>
      <c r="W36" s="710"/>
      <c r="Y36" s="162"/>
      <c r="Z36" s="75"/>
      <c r="AA36" s="272"/>
      <c r="AB36" s="646" t="s">
        <v>317</v>
      </c>
      <c r="AC36" s="646"/>
      <c r="AD36" s="646"/>
      <c r="AE36" s="646"/>
      <c r="AF36" s="272"/>
      <c r="AG36" s="272"/>
      <c r="AH36" s="647">
        <v>6552795000</v>
      </c>
      <c r="AI36" s="648"/>
      <c r="AJ36" s="648"/>
      <c r="AK36" s="649"/>
      <c r="AL36" s="270"/>
      <c r="AM36" s="272"/>
      <c r="AN36" s="261"/>
      <c r="AO36" s="646" t="s">
        <v>318</v>
      </c>
      <c r="AP36" s="646"/>
      <c r="AQ36" s="646"/>
      <c r="AR36" s="272"/>
      <c r="AS36" s="272"/>
      <c r="AT36" s="679" t="str">
        <f>IF(AH50-AT34&gt;0,"△","")</f>
        <v>△</v>
      </c>
      <c r="AU36" s="642">
        <f>AT34-AH50</f>
        <v>-6857533796</v>
      </c>
      <c r="AV36" s="642"/>
      <c r="AW36" s="643"/>
    </row>
    <row r="37" spans="1:49" ht="19.5" customHeight="1" thickBot="1" x14ac:dyDescent="0.2">
      <c r="B37" s="73"/>
      <c r="C37" s="252"/>
      <c r="D37" s="252"/>
      <c r="E37" s="732"/>
      <c r="F37" s="732"/>
      <c r="G37" s="732"/>
      <c r="H37" s="732"/>
      <c r="I37" s="80"/>
      <c r="J37" s="719"/>
      <c r="K37" s="720"/>
      <c r="L37" s="720"/>
      <c r="M37" s="721"/>
      <c r="N37" s="73"/>
      <c r="O37" s="252"/>
      <c r="P37" s="701"/>
      <c r="Q37" s="701"/>
      <c r="R37" s="701"/>
      <c r="S37" s="240"/>
      <c r="T37" s="680"/>
      <c r="U37" s="711"/>
      <c r="V37" s="711"/>
      <c r="W37" s="712"/>
      <c r="Y37" s="162"/>
      <c r="Z37" s="73"/>
      <c r="AA37" s="240"/>
      <c r="AB37" s="567"/>
      <c r="AC37" s="567"/>
      <c r="AD37" s="567"/>
      <c r="AE37" s="567"/>
      <c r="AF37" s="279"/>
      <c r="AG37" s="279"/>
      <c r="AH37" s="650"/>
      <c r="AI37" s="651"/>
      <c r="AJ37" s="651"/>
      <c r="AK37" s="652"/>
      <c r="AL37" s="276"/>
      <c r="AM37" s="240"/>
      <c r="AN37" s="252"/>
      <c r="AO37" s="577"/>
      <c r="AP37" s="577"/>
      <c r="AQ37" s="577"/>
      <c r="AR37" s="240"/>
      <c r="AS37" s="240"/>
      <c r="AT37" s="680"/>
      <c r="AU37" s="644"/>
      <c r="AV37" s="644"/>
      <c r="AW37" s="645"/>
    </row>
    <row r="38" spans="1:49" ht="19.5" customHeight="1" thickTop="1" x14ac:dyDescent="0.15">
      <c r="B38" s="73"/>
      <c r="C38" s="252"/>
      <c r="D38" s="240"/>
      <c r="E38" s="726" t="s">
        <v>459</v>
      </c>
      <c r="F38" s="726"/>
      <c r="G38" s="726"/>
      <c r="H38" s="726"/>
      <c r="I38" s="240"/>
      <c r="J38" s="727">
        <v>1803120</v>
      </c>
      <c r="K38" s="728"/>
      <c r="L38" s="728"/>
      <c r="M38" s="729"/>
      <c r="N38" s="75"/>
      <c r="O38" s="646" t="s">
        <v>461</v>
      </c>
      <c r="P38" s="646"/>
      <c r="Q38" s="646"/>
      <c r="R38" s="310"/>
      <c r="S38" s="311"/>
      <c r="T38" s="647">
        <f>SUM(T40:W43)</f>
        <v>2039846960</v>
      </c>
      <c r="U38" s="708"/>
      <c r="V38" s="708"/>
      <c r="W38" s="730"/>
      <c r="Y38" s="162"/>
      <c r="Z38" s="73"/>
      <c r="AA38" s="240"/>
      <c r="AB38" s="586"/>
      <c r="AC38" s="586"/>
      <c r="AD38" s="586"/>
      <c r="AE38" s="586"/>
      <c r="AF38" s="266"/>
      <c r="AG38" s="266"/>
      <c r="AH38" s="674"/>
      <c r="AI38" s="675"/>
      <c r="AJ38" s="675"/>
      <c r="AK38" s="676"/>
      <c r="AL38" s="75"/>
      <c r="AM38" s="272"/>
      <c r="AN38" s="646" t="s">
        <v>461</v>
      </c>
      <c r="AO38" s="646"/>
      <c r="AP38" s="646"/>
      <c r="AQ38" s="272"/>
      <c r="AR38" s="272"/>
      <c r="AS38" s="315"/>
      <c r="AT38" s="670" t="str">
        <f>IF(AU38&lt;0,"△","")</f>
        <v/>
      </c>
      <c r="AU38" s="642">
        <v>6857533796</v>
      </c>
      <c r="AV38" s="642"/>
      <c r="AW38" s="643"/>
    </row>
    <row r="39" spans="1:49" ht="19.5" customHeight="1" thickBot="1" x14ac:dyDescent="0.2">
      <c r="B39" s="73"/>
      <c r="C39" s="252"/>
      <c r="D39" s="240"/>
      <c r="E39" s="726"/>
      <c r="F39" s="726"/>
      <c r="G39" s="726"/>
      <c r="H39" s="726"/>
      <c r="I39" s="92"/>
      <c r="J39" s="719"/>
      <c r="K39" s="720"/>
      <c r="L39" s="720"/>
      <c r="M39" s="721"/>
      <c r="N39" s="307"/>
      <c r="O39" s="564"/>
      <c r="P39" s="564"/>
      <c r="Q39" s="564"/>
      <c r="R39" s="308"/>
      <c r="S39" s="309"/>
      <c r="T39" s="704"/>
      <c r="U39" s="705"/>
      <c r="V39" s="705"/>
      <c r="W39" s="706"/>
      <c r="Y39" s="162"/>
      <c r="Z39" s="73"/>
      <c r="AA39" s="252"/>
      <c r="AB39" s="375"/>
      <c r="AC39" s="375"/>
      <c r="AD39" s="375"/>
      <c r="AE39" s="375"/>
      <c r="AF39" s="240"/>
      <c r="AG39" s="240"/>
      <c r="AH39" s="677"/>
      <c r="AI39" s="426"/>
      <c r="AJ39" s="426"/>
      <c r="AK39" s="678"/>
      <c r="AL39" s="93"/>
      <c r="AM39" s="306"/>
      <c r="AN39" s="564"/>
      <c r="AO39" s="564"/>
      <c r="AP39" s="564"/>
      <c r="AQ39" s="306"/>
      <c r="AR39" s="306"/>
      <c r="AS39" s="316"/>
      <c r="AT39" s="671"/>
      <c r="AU39" s="672"/>
      <c r="AV39" s="672"/>
      <c r="AW39" s="673"/>
    </row>
    <row r="40" spans="1:49" ht="19.5" customHeight="1" thickTop="1" thickBot="1" x14ac:dyDescent="0.2">
      <c r="B40" s="73"/>
      <c r="C40" s="252"/>
      <c r="D40" s="252"/>
      <c r="E40" s="681"/>
      <c r="F40" s="681"/>
      <c r="G40" s="681"/>
      <c r="H40" s="681"/>
      <c r="I40" s="240"/>
      <c r="J40" s="717"/>
      <c r="K40" s="658"/>
      <c r="L40" s="658"/>
      <c r="M40" s="718"/>
      <c r="N40" s="220"/>
      <c r="O40" s="239"/>
      <c r="P40" s="722" t="s">
        <v>351</v>
      </c>
      <c r="Q40" s="714"/>
      <c r="R40" s="714"/>
      <c r="S40" s="715"/>
      <c r="T40" s="674">
        <v>46469764</v>
      </c>
      <c r="U40" s="714"/>
      <c r="V40" s="714"/>
      <c r="W40" s="715"/>
      <c r="Y40" s="162"/>
      <c r="Z40" s="73"/>
      <c r="AA40" s="577" t="s">
        <v>319</v>
      </c>
      <c r="AB40" s="577"/>
      <c r="AC40" s="577"/>
      <c r="AD40" s="577"/>
      <c r="AE40" s="240"/>
      <c r="AF40" s="240"/>
      <c r="AG40" s="240"/>
      <c r="AH40" s="660">
        <f>SUM(AH42)</f>
        <v>131700766</v>
      </c>
      <c r="AI40" s="661"/>
      <c r="AJ40" s="661"/>
      <c r="AK40" s="662"/>
      <c r="AL40" s="240"/>
      <c r="AM40" s="240"/>
      <c r="AN40" s="85"/>
      <c r="AO40" s="586" t="s">
        <v>356</v>
      </c>
      <c r="AP40" s="586"/>
      <c r="AQ40" s="586"/>
      <c r="AR40" s="266"/>
      <c r="AS40" s="266"/>
      <c r="AT40" s="640" t="str">
        <f>IF(AU40&lt;0,"△","")</f>
        <v>△</v>
      </c>
      <c r="AU40" s="642">
        <v>-14581345</v>
      </c>
      <c r="AV40" s="642"/>
      <c r="AW40" s="643"/>
    </row>
    <row r="41" spans="1:49" ht="19.5" customHeight="1" thickTop="1" thickBot="1" x14ac:dyDescent="0.2">
      <c r="B41" s="73"/>
      <c r="C41" s="252"/>
      <c r="D41" s="252"/>
      <c r="E41" s="713"/>
      <c r="F41" s="713"/>
      <c r="G41" s="713"/>
      <c r="H41" s="713"/>
      <c r="I41" s="92"/>
      <c r="J41" s="719"/>
      <c r="K41" s="720"/>
      <c r="L41" s="720"/>
      <c r="M41" s="721"/>
      <c r="N41" s="271"/>
      <c r="O41" s="239"/>
      <c r="P41" s="723"/>
      <c r="Q41" s="723"/>
      <c r="R41" s="723"/>
      <c r="S41" s="724"/>
      <c r="T41" s="725"/>
      <c r="U41" s="723"/>
      <c r="V41" s="723"/>
      <c r="W41" s="724"/>
      <c r="Y41" s="162"/>
      <c r="Z41" s="93"/>
      <c r="AA41" s="564"/>
      <c r="AB41" s="564"/>
      <c r="AC41" s="564"/>
      <c r="AD41" s="564"/>
      <c r="AE41" s="267"/>
      <c r="AF41" s="267"/>
      <c r="AG41" s="267"/>
      <c r="AH41" s="663"/>
      <c r="AI41" s="664"/>
      <c r="AJ41" s="664"/>
      <c r="AK41" s="665"/>
      <c r="AL41" s="240"/>
      <c r="AM41" s="240"/>
      <c r="AN41" s="240"/>
      <c r="AO41" s="567"/>
      <c r="AP41" s="567"/>
      <c r="AQ41" s="567"/>
      <c r="AR41" s="279"/>
      <c r="AS41" s="279"/>
      <c r="AT41" s="641"/>
      <c r="AU41" s="644"/>
      <c r="AV41" s="644"/>
      <c r="AW41" s="645"/>
    </row>
    <row r="42" spans="1:49" ht="19.5" customHeight="1" thickTop="1" x14ac:dyDescent="0.15">
      <c r="B42" s="73"/>
      <c r="C42" s="252"/>
      <c r="D42" s="252"/>
      <c r="E42" s="681"/>
      <c r="F42" s="681"/>
      <c r="G42" s="681"/>
      <c r="H42" s="681"/>
      <c r="I42" s="240"/>
      <c r="J42" s="717"/>
      <c r="K42" s="658"/>
      <c r="L42" s="658"/>
      <c r="M42" s="718"/>
      <c r="N42" s="220"/>
      <c r="O42" s="268"/>
      <c r="P42" s="586" t="s">
        <v>352</v>
      </c>
      <c r="Q42" s="714"/>
      <c r="R42" s="714"/>
      <c r="S42" s="715"/>
      <c r="T42" s="674">
        <v>1993377196</v>
      </c>
      <c r="U42" s="714"/>
      <c r="V42" s="714"/>
      <c r="W42" s="715"/>
      <c r="Y42" s="162"/>
      <c r="Z42" s="73"/>
      <c r="AA42" s="240"/>
      <c r="AB42" s="646" t="s">
        <v>319</v>
      </c>
      <c r="AC42" s="646"/>
      <c r="AD42" s="646"/>
      <c r="AE42" s="646"/>
      <c r="AF42" s="272"/>
      <c r="AG42" s="272"/>
      <c r="AH42" s="647">
        <v>131700766</v>
      </c>
      <c r="AI42" s="648"/>
      <c r="AJ42" s="648"/>
      <c r="AK42" s="649"/>
      <c r="AL42" s="73"/>
      <c r="AM42" s="240"/>
      <c r="AN42" s="240"/>
      <c r="AO42" s="586" t="s">
        <v>352</v>
      </c>
      <c r="AP42" s="586"/>
      <c r="AQ42" s="586"/>
      <c r="AR42" s="266"/>
      <c r="AS42" s="266"/>
      <c r="AT42" s="89"/>
      <c r="AU42" s="653">
        <v>6872115141</v>
      </c>
      <c r="AV42" s="653"/>
      <c r="AW42" s="654"/>
    </row>
    <row r="43" spans="1:49" ht="19.5" customHeight="1" x14ac:dyDescent="0.15">
      <c r="B43" s="73"/>
      <c r="C43" s="252"/>
      <c r="D43" s="252"/>
      <c r="E43" s="713"/>
      <c r="F43" s="713"/>
      <c r="G43" s="713"/>
      <c r="H43" s="713"/>
      <c r="I43" s="92"/>
      <c r="J43" s="719"/>
      <c r="K43" s="720"/>
      <c r="L43" s="720"/>
      <c r="M43" s="721"/>
      <c r="N43" s="274"/>
      <c r="O43" s="268"/>
      <c r="P43" s="701"/>
      <c r="Q43" s="701"/>
      <c r="R43" s="701"/>
      <c r="S43" s="702"/>
      <c r="T43" s="716"/>
      <c r="U43" s="701"/>
      <c r="V43" s="701"/>
      <c r="W43" s="702"/>
      <c r="Y43" s="162"/>
      <c r="Z43" s="73"/>
      <c r="AA43" s="240"/>
      <c r="AB43" s="567"/>
      <c r="AC43" s="567"/>
      <c r="AD43" s="567"/>
      <c r="AE43" s="567"/>
      <c r="AF43" s="279"/>
      <c r="AG43" s="279"/>
      <c r="AH43" s="650"/>
      <c r="AI43" s="651"/>
      <c r="AJ43" s="651"/>
      <c r="AK43" s="652"/>
      <c r="AL43" s="73"/>
      <c r="AM43" s="240"/>
      <c r="AN43" s="240"/>
      <c r="AO43" s="577"/>
      <c r="AP43" s="577"/>
      <c r="AQ43" s="577"/>
      <c r="AR43" s="240"/>
      <c r="AS43" s="240"/>
      <c r="AT43" s="263"/>
      <c r="AU43" s="655"/>
      <c r="AV43" s="655"/>
      <c r="AW43" s="656"/>
    </row>
    <row r="44" spans="1:49" ht="19.5" customHeight="1" x14ac:dyDescent="0.15">
      <c r="B44" s="73"/>
      <c r="C44" s="577" t="s">
        <v>317</v>
      </c>
      <c r="D44" s="577"/>
      <c r="E44" s="577"/>
      <c r="F44" s="577"/>
      <c r="G44" s="99"/>
      <c r="H44" s="99"/>
      <c r="I44" s="252"/>
      <c r="J44" s="717">
        <f>SUM(J46)</f>
        <v>886325261</v>
      </c>
      <c r="K44" s="658"/>
      <c r="L44" s="658"/>
      <c r="M44" s="718"/>
      <c r="N44" s="73"/>
      <c r="O44" s="681"/>
      <c r="P44" s="681"/>
      <c r="Q44" s="681"/>
      <c r="R44" s="240"/>
      <c r="S44" s="240"/>
      <c r="T44" s="657"/>
      <c r="U44" s="83"/>
      <c r="V44" s="658"/>
      <c r="W44" s="678"/>
      <c r="Y44" s="162"/>
      <c r="Z44" s="73"/>
      <c r="AA44" s="240"/>
      <c r="AB44" s="240"/>
      <c r="AC44" s="240"/>
      <c r="AD44" s="240"/>
      <c r="AE44" s="240"/>
      <c r="AF44" s="240"/>
      <c r="AG44" s="240"/>
      <c r="AH44" s="73"/>
      <c r="AI44" s="37"/>
      <c r="AJ44" s="37"/>
      <c r="AK44" s="23"/>
      <c r="AL44" s="276"/>
      <c r="AM44" s="240"/>
      <c r="AN44" s="240"/>
      <c r="AO44" s="257"/>
      <c r="AP44" s="257"/>
      <c r="AQ44" s="240"/>
      <c r="AR44" s="240"/>
      <c r="AS44" s="240"/>
      <c r="AT44" s="657"/>
      <c r="AU44" s="83"/>
      <c r="AV44" s="658"/>
      <c r="AW44" s="659"/>
    </row>
    <row r="45" spans="1:49" ht="19.5" customHeight="1" thickBot="1" x14ac:dyDescent="0.2">
      <c r="B45" s="73"/>
      <c r="C45" s="577"/>
      <c r="D45" s="564"/>
      <c r="E45" s="564"/>
      <c r="F45" s="564"/>
      <c r="G45" s="100"/>
      <c r="H45" s="100"/>
      <c r="I45" s="250"/>
      <c r="J45" s="742"/>
      <c r="K45" s="743"/>
      <c r="L45" s="743"/>
      <c r="M45" s="744"/>
      <c r="N45" s="73"/>
      <c r="O45" s="257"/>
      <c r="P45" s="257"/>
      <c r="Q45" s="257"/>
      <c r="R45" s="240"/>
      <c r="S45" s="240"/>
      <c r="T45" s="657"/>
      <c r="U45" s="83"/>
      <c r="V45" s="658"/>
      <c r="W45" s="678"/>
      <c r="Y45" s="162"/>
      <c r="Z45" s="73"/>
      <c r="AA45" s="240"/>
      <c r="AB45" s="240"/>
      <c r="AC45" s="240"/>
      <c r="AD45" s="240"/>
      <c r="AE45" s="240"/>
      <c r="AF45" s="240"/>
      <c r="AG45" s="240"/>
      <c r="AH45" s="73"/>
      <c r="AI45" s="37"/>
      <c r="AJ45" s="37"/>
      <c r="AK45" s="23"/>
      <c r="AL45" s="276"/>
      <c r="AM45" s="240"/>
      <c r="AN45" s="240"/>
      <c r="AO45" s="257"/>
      <c r="AP45" s="257"/>
      <c r="AQ45" s="240"/>
      <c r="AR45" s="240"/>
      <c r="AS45" s="240"/>
      <c r="AT45" s="657"/>
      <c r="AU45" s="83"/>
      <c r="AV45" s="658"/>
      <c r="AW45" s="659"/>
    </row>
    <row r="46" spans="1:49" ht="19.5" customHeight="1" thickTop="1" x14ac:dyDescent="0.15">
      <c r="B46" s="75"/>
      <c r="C46" s="261"/>
      <c r="D46" s="646" t="s">
        <v>320</v>
      </c>
      <c r="E46" s="646"/>
      <c r="F46" s="646"/>
      <c r="G46" s="646"/>
      <c r="H46" s="646"/>
      <c r="I46" s="261"/>
      <c r="J46" s="682">
        <v>886325261</v>
      </c>
      <c r="K46" s="683"/>
      <c r="L46" s="683"/>
      <c r="M46" s="684"/>
      <c r="N46" s="73"/>
      <c r="O46" s="257"/>
      <c r="P46" s="257"/>
      <c r="Q46" s="257"/>
      <c r="R46" s="240"/>
      <c r="S46" s="240"/>
      <c r="T46" s="657"/>
      <c r="U46" s="83"/>
      <c r="V46" s="658"/>
      <c r="W46" s="678"/>
      <c r="Y46" s="162"/>
      <c r="Z46" s="73"/>
      <c r="AA46" s="240"/>
      <c r="AB46" s="240"/>
      <c r="AC46" s="240"/>
      <c r="AD46" s="240"/>
      <c r="AE46" s="240"/>
      <c r="AF46" s="240"/>
      <c r="AG46" s="240"/>
      <c r="AH46" s="73"/>
      <c r="AI46" s="37"/>
      <c r="AJ46" s="37"/>
      <c r="AK46" s="23"/>
      <c r="AL46" s="276"/>
      <c r="AM46" s="240"/>
      <c r="AN46" s="240"/>
      <c r="AO46" s="257"/>
      <c r="AP46" s="257"/>
      <c r="AQ46" s="240"/>
      <c r="AR46" s="240"/>
      <c r="AS46" s="240"/>
      <c r="AT46" s="657"/>
      <c r="AU46" s="83"/>
      <c r="AV46" s="658"/>
      <c r="AW46" s="659"/>
    </row>
    <row r="47" spans="1:49" ht="19.5" customHeight="1" x14ac:dyDescent="0.15">
      <c r="B47" s="73"/>
      <c r="C47" s="252"/>
      <c r="D47" s="567"/>
      <c r="E47" s="567"/>
      <c r="F47" s="567"/>
      <c r="G47" s="567"/>
      <c r="H47" s="567"/>
      <c r="I47" s="247"/>
      <c r="J47" s="685"/>
      <c r="K47" s="686"/>
      <c r="L47" s="686"/>
      <c r="M47" s="687"/>
      <c r="N47" s="73"/>
      <c r="O47" s="681"/>
      <c r="P47" s="681"/>
      <c r="Q47" s="681"/>
      <c r="R47" s="252"/>
      <c r="S47" s="240"/>
      <c r="T47" s="657"/>
      <c r="U47" s="83"/>
      <c r="V47" s="658"/>
      <c r="W47" s="678"/>
      <c r="Y47" s="162"/>
      <c r="Z47" s="73"/>
      <c r="AA47" s="240"/>
      <c r="AB47" s="240"/>
      <c r="AC47" s="240"/>
      <c r="AD47" s="240"/>
      <c r="AE47" s="240"/>
      <c r="AF47" s="240"/>
      <c r="AG47" s="240"/>
      <c r="AH47" s="73"/>
      <c r="AI47" s="37"/>
      <c r="AJ47" s="37"/>
      <c r="AK47" s="23"/>
      <c r="AL47" s="276"/>
      <c r="AM47" s="240"/>
      <c r="AN47" s="257"/>
      <c r="AO47" s="257"/>
      <c r="AP47" s="257"/>
      <c r="AQ47" s="240"/>
      <c r="AR47" s="240"/>
      <c r="AS47" s="240"/>
      <c r="AT47" s="657"/>
      <c r="AU47" s="83"/>
      <c r="AV47" s="658"/>
      <c r="AW47" s="659"/>
    </row>
    <row r="48" spans="1:49" ht="19.5" customHeight="1" x14ac:dyDescent="0.15">
      <c r="B48" s="73"/>
      <c r="C48" s="252"/>
      <c r="D48" s="252"/>
      <c r="E48" s="252"/>
      <c r="F48" s="252"/>
      <c r="G48" s="252"/>
      <c r="H48" s="252"/>
      <c r="I48" s="252"/>
      <c r="J48" s="254"/>
      <c r="K48" s="255"/>
      <c r="L48" s="255"/>
      <c r="M48" s="256"/>
      <c r="N48" s="73"/>
      <c r="O48" s="257"/>
      <c r="P48" s="257"/>
      <c r="Q48" s="257"/>
      <c r="R48" s="252"/>
      <c r="S48" s="240"/>
      <c r="T48" s="276"/>
      <c r="U48" s="83"/>
      <c r="V48" s="255"/>
      <c r="W48" s="277"/>
      <c r="Y48" s="162"/>
      <c r="Z48" s="73"/>
      <c r="AA48" s="240"/>
      <c r="AB48" s="240"/>
      <c r="AC48" s="240"/>
      <c r="AD48" s="240"/>
      <c r="AE48" s="240"/>
      <c r="AF48" s="240"/>
      <c r="AG48" s="240"/>
      <c r="AH48" s="73"/>
      <c r="AI48" s="37"/>
      <c r="AJ48" s="37"/>
      <c r="AK48" s="23"/>
      <c r="AL48" s="276"/>
      <c r="AM48" s="240"/>
      <c r="AN48" s="257"/>
      <c r="AO48" s="257"/>
      <c r="AP48" s="257"/>
      <c r="AQ48" s="240"/>
      <c r="AR48" s="240"/>
      <c r="AS48" s="240"/>
      <c r="AT48" s="276"/>
      <c r="AU48" s="83"/>
      <c r="AV48" s="255"/>
      <c r="AW48" s="281"/>
    </row>
    <row r="49" spans="2:49" ht="19.5" customHeight="1" x14ac:dyDescent="0.15">
      <c r="B49" s="73"/>
      <c r="C49" s="240"/>
      <c r="D49" s="240"/>
      <c r="E49" s="240"/>
      <c r="F49" s="240"/>
      <c r="G49" s="240"/>
      <c r="H49" s="240"/>
      <c r="I49" s="240"/>
      <c r="J49" s="160"/>
      <c r="K49" s="255"/>
      <c r="L49" s="255"/>
      <c r="M49" s="256"/>
      <c r="N49" s="73"/>
      <c r="O49" s="240"/>
      <c r="P49" s="252"/>
      <c r="Q49" s="252"/>
      <c r="R49" s="252"/>
      <c r="S49" s="240"/>
      <c r="T49" s="73"/>
      <c r="U49" s="83"/>
      <c r="V49" s="83"/>
      <c r="W49" s="84"/>
      <c r="Y49" s="162"/>
      <c r="Z49" s="73"/>
      <c r="AA49" s="240"/>
      <c r="AB49" s="240"/>
      <c r="AC49" s="240"/>
      <c r="AD49" s="240"/>
      <c r="AE49" s="240"/>
      <c r="AF49" s="240"/>
      <c r="AG49" s="240"/>
      <c r="AH49" s="73"/>
      <c r="AI49" s="37"/>
      <c r="AJ49" s="37"/>
      <c r="AK49" s="23"/>
      <c r="AL49" s="276"/>
      <c r="AM49" s="240"/>
      <c r="AN49" s="257"/>
      <c r="AO49" s="240"/>
      <c r="AP49" s="240"/>
      <c r="AQ49" s="240"/>
      <c r="AR49" s="240"/>
      <c r="AS49" s="240"/>
      <c r="AT49" s="73"/>
      <c r="AU49" s="83"/>
      <c r="AV49" s="83"/>
      <c r="AW49" s="84"/>
    </row>
    <row r="50" spans="2:49" ht="19.5" customHeight="1" thickBot="1" x14ac:dyDescent="0.2">
      <c r="B50" s="69"/>
      <c r="C50" s="266"/>
      <c r="D50" s="266"/>
      <c r="E50" s="586" t="s">
        <v>321</v>
      </c>
      <c r="F50" s="586"/>
      <c r="G50" s="266"/>
      <c r="H50" s="266"/>
      <c r="I50" s="266"/>
      <c r="J50" s="688">
        <f>SUM(J7,J44)</f>
        <v>2530281091</v>
      </c>
      <c r="K50" s="689"/>
      <c r="L50" s="689"/>
      <c r="M50" s="690"/>
      <c r="N50" s="69"/>
      <c r="O50" s="266"/>
      <c r="P50" s="266"/>
      <c r="Q50" s="586" t="s">
        <v>322</v>
      </c>
      <c r="R50" s="586"/>
      <c r="S50" s="266"/>
      <c r="T50" s="694" t="str">
        <f>IF(-(T38-U36)&gt;0,"△","")</f>
        <v/>
      </c>
      <c r="U50" s="696">
        <f>-(T38-U36)</f>
        <v>0</v>
      </c>
      <c r="V50" s="697"/>
      <c r="W50" s="698"/>
      <c r="Z50" s="69"/>
      <c r="AA50" s="266"/>
      <c r="AB50" s="266"/>
      <c r="AC50" s="586" t="s">
        <v>321</v>
      </c>
      <c r="AD50" s="586"/>
      <c r="AE50" s="266"/>
      <c r="AF50" s="266"/>
      <c r="AG50" s="266"/>
      <c r="AH50" s="628">
        <f>SUM(AH7,AH28,AH34,AH40)</f>
        <v>28046082200</v>
      </c>
      <c r="AI50" s="629"/>
      <c r="AJ50" s="629"/>
      <c r="AK50" s="630"/>
      <c r="AL50" s="278"/>
      <c r="AM50" s="266"/>
      <c r="AN50" s="275"/>
      <c r="AO50" s="266"/>
      <c r="AP50" s="586" t="s">
        <v>322</v>
      </c>
      <c r="AQ50" s="586"/>
      <c r="AR50" s="266"/>
      <c r="AS50" s="266"/>
      <c r="AT50" s="634"/>
      <c r="AU50" s="636">
        <f>AU36+AU38</f>
        <v>0</v>
      </c>
      <c r="AV50" s="636"/>
      <c r="AW50" s="637"/>
    </row>
    <row r="51" spans="2:49" ht="19.5" customHeight="1" thickTop="1" x14ac:dyDescent="0.15">
      <c r="B51" s="101"/>
      <c r="C51" s="279"/>
      <c r="D51" s="279"/>
      <c r="E51" s="567"/>
      <c r="F51" s="567"/>
      <c r="G51" s="279"/>
      <c r="H51" s="279"/>
      <c r="I51" s="279"/>
      <c r="J51" s="691"/>
      <c r="K51" s="692"/>
      <c r="L51" s="692"/>
      <c r="M51" s="693"/>
      <c r="N51" s="101"/>
      <c r="O51" s="279"/>
      <c r="P51" s="279"/>
      <c r="Q51" s="567"/>
      <c r="R51" s="567"/>
      <c r="S51" s="279"/>
      <c r="T51" s="695"/>
      <c r="U51" s="699"/>
      <c r="V51" s="699"/>
      <c r="W51" s="700"/>
      <c r="Z51" s="101"/>
      <c r="AA51" s="279"/>
      <c r="AB51" s="279"/>
      <c r="AC51" s="567"/>
      <c r="AD51" s="567"/>
      <c r="AE51" s="279"/>
      <c r="AF51" s="279"/>
      <c r="AG51" s="279"/>
      <c r="AH51" s="631"/>
      <c r="AI51" s="632"/>
      <c r="AJ51" s="632"/>
      <c r="AK51" s="633"/>
      <c r="AL51" s="5"/>
      <c r="AM51" s="279"/>
      <c r="AN51" s="279"/>
      <c r="AO51" s="279"/>
      <c r="AP51" s="567"/>
      <c r="AQ51" s="567"/>
      <c r="AR51" s="279"/>
      <c r="AS51" s="279"/>
      <c r="AT51" s="635"/>
      <c r="AU51" s="638"/>
      <c r="AV51" s="638"/>
      <c r="AW51" s="639"/>
    </row>
    <row r="52" spans="2:49" ht="19.5" customHeight="1" x14ac:dyDescent="0.15">
      <c r="C52" s="219" t="s">
        <v>357</v>
      </c>
    </row>
    <row r="81" ht="15" customHeight="1" x14ac:dyDescent="0.15"/>
    <row r="82" ht="15" customHeight="1" x14ac:dyDescent="0.15"/>
    <row r="97" spans="1:6" ht="0.95" customHeight="1" x14ac:dyDescent="0.15">
      <c r="A97" s="161"/>
      <c r="B97" s="161"/>
      <c r="C97" s="161"/>
      <c r="D97" s="161"/>
      <c r="E97" s="161"/>
      <c r="F97" s="161"/>
    </row>
  </sheetData>
  <mergeCells count="178">
    <mergeCell ref="C1:T1"/>
    <mergeCell ref="J44:M45"/>
    <mergeCell ref="AO40:AQ41"/>
    <mergeCell ref="J42:M43"/>
    <mergeCell ref="E40:H41"/>
    <mergeCell ref="E28:H29"/>
    <mergeCell ref="J28:M29"/>
    <mergeCell ref="E30:H31"/>
    <mergeCell ref="J30:M31"/>
    <mergeCell ref="AH24:AK25"/>
    <mergeCell ref="AN24:AP25"/>
    <mergeCell ref="E22:H23"/>
    <mergeCell ref="I22:I23"/>
    <mergeCell ref="J22:M23"/>
    <mergeCell ref="P22:R23"/>
    <mergeCell ref="T22:W23"/>
    <mergeCell ref="AH22:AK23"/>
    <mergeCell ref="AO22:AQ23"/>
    <mergeCell ref="J18:M19"/>
    <mergeCell ref="O18:Q19"/>
    <mergeCell ref="T18:W19"/>
    <mergeCell ref="AC18:AF19"/>
    <mergeCell ref="AC22:AF23"/>
    <mergeCell ref="E12:H13"/>
    <mergeCell ref="AN18:AP19"/>
    <mergeCell ref="AO16:AQ17"/>
    <mergeCell ref="AU16:AW17"/>
    <mergeCell ref="AT24:AW25"/>
    <mergeCell ref="E26:H27"/>
    <mergeCell ref="J26:M27"/>
    <mergeCell ref="P26:R27"/>
    <mergeCell ref="T26:W27"/>
    <mergeCell ref="E24:H25"/>
    <mergeCell ref="J24:M25"/>
    <mergeCell ref="O24:Q25"/>
    <mergeCell ref="T24:W25"/>
    <mergeCell ref="AC24:AF25"/>
    <mergeCell ref="AO26:AQ27"/>
    <mergeCell ref="AT26:AW27"/>
    <mergeCell ref="T14:W15"/>
    <mergeCell ref="AC14:AF15"/>
    <mergeCell ref="AH14:AK15"/>
    <mergeCell ref="AO14:AQ15"/>
    <mergeCell ref="AU14:AW15"/>
    <mergeCell ref="AU22:AW23"/>
    <mergeCell ref="E20:H21"/>
    <mergeCell ref="J20:M21"/>
    <mergeCell ref="P20:R21"/>
    <mergeCell ref="T20:W21"/>
    <mergeCell ref="AC20:AF21"/>
    <mergeCell ref="AH20:AK21"/>
    <mergeCell ref="I20:I21"/>
    <mergeCell ref="AO20:AQ21"/>
    <mergeCell ref="AU20:AW21"/>
    <mergeCell ref="AT18:AW19"/>
    <mergeCell ref="J16:M17"/>
    <mergeCell ref="P16:R17"/>
    <mergeCell ref="T16:W17"/>
    <mergeCell ref="AB16:AE17"/>
    <mergeCell ref="AH16:AK17"/>
    <mergeCell ref="E18:H19"/>
    <mergeCell ref="D16:G17"/>
    <mergeCell ref="AH18:AK19"/>
    <mergeCell ref="E14:H15"/>
    <mergeCell ref="AO8:AQ9"/>
    <mergeCell ref="AT8:AW9"/>
    <mergeCell ref="E10:H11"/>
    <mergeCell ref="J10:M11"/>
    <mergeCell ref="P10:R11"/>
    <mergeCell ref="T10:W11"/>
    <mergeCell ref="AC10:AF11"/>
    <mergeCell ref="AH10:AK11"/>
    <mergeCell ref="D8:G9"/>
    <mergeCell ref="J8:M9"/>
    <mergeCell ref="P8:R9"/>
    <mergeCell ref="T8:W9"/>
    <mergeCell ref="AB8:AE9"/>
    <mergeCell ref="AH8:AK9"/>
    <mergeCell ref="J12:M13"/>
    <mergeCell ref="O12:Q13"/>
    <mergeCell ref="T12:W13"/>
    <mergeCell ref="AC12:AF13"/>
    <mergeCell ref="AH12:AK13"/>
    <mergeCell ref="AN12:AP13"/>
    <mergeCell ref="AT12:AW13"/>
    <mergeCell ref="J14:M15"/>
    <mergeCell ref="P14:R15"/>
    <mergeCell ref="B3:W3"/>
    <mergeCell ref="Z3:AW3"/>
    <mergeCell ref="B4:M4"/>
    <mergeCell ref="N4:W4"/>
    <mergeCell ref="Z4:AK4"/>
    <mergeCell ref="AL4:AW4"/>
    <mergeCell ref="AL5:AQ5"/>
    <mergeCell ref="AT5:AW5"/>
    <mergeCell ref="C6:F7"/>
    <mergeCell ref="O6:Q7"/>
    <mergeCell ref="AA6:AD7"/>
    <mergeCell ref="AN6:AP7"/>
    <mergeCell ref="J7:M7"/>
    <mergeCell ref="T7:W7"/>
    <mergeCell ref="AH7:AK7"/>
    <mergeCell ref="AT7:AW7"/>
    <mergeCell ref="B5:I5"/>
    <mergeCell ref="J5:M5"/>
    <mergeCell ref="N5:R5"/>
    <mergeCell ref="T5:W5"/>
    <mergeCell ref="Z5:AG5"/>
    <mergeCell ref="AH5:AK5"/>
    <mergeCell ref="P32:S33"/>
    <mergeCell ref="T34:W35"/>
    <mergeCell ref="P36:R37"/>
    <mergeCell ref="T36:T37"/>
    <mergeCell ref="U36:W37"/>
    <mergeCell ref="E42:H43"/>
    <mergeCell ref="P42:S43"/>
    <mergeCell ref="T42:W43"/>
    <mergeCell ref="J40:M41"/>
    <mergeCell ref="P40:S41"/>
    <mergeCell ref="T40:W41"/>
    <mergeCell ref="E34:H35"/>
    <mergeCell ref="J34:M35"/>
    <mergeCell ref="P34:R35"/>
    <mergeCell ref="E32:H33"/>
    <mergeCell ref="J32:M33"/>
    <mergeCell ref="T32:W33"/>
    <mergeCell ref="E38:H39"/>
    <mergeCell ref="J38:M39"/>
    <mergeCell ref="T38:W39"/>
    <mergeCell ref="E36:H37"/>
    <mergeCell ref="J36:M37"/>
    <mergeCell ref="I34:I35"/>
    <mergeCell ref="O38:Q39"/>
    <mergeCell ref="C44:F45"/>
    <mergeCell ref="O44:Q44"/>
    <mergeCell ref="T44:T47"/>
    <mergeCell ref="V44:W47"/>
    <mergeCell ref="D46:H47"/>
    <mergeCell ref="J46:M47"/>
    <mergeCell ref="O47:Q47"/>
    <mergeCell ref="E50:F51"/>
    <mergeCell ref="J50:M51"/>
    <mergeCell ref="Q50:R51"/>
    <mergeCell ref="T50:T51"/>
    <mergeCell ref="U50:W51"/>
    <mergeCell ref="AA28:AD29"/>
    <mergeCell ref="AH28:AK29"/>
    <mergeCell ref="AB30:AE31"/>
    <mergeCell ref="AH30:AK31"/>
    <mergeCell ref="AA34:AD35"/>
    <mergeCell ref="AT34:AW35"/>
    <mergeCell ref="AO36:AQ37"/>
    <mergeCell ref="AB38:AE39"/>
    <mergeCell ref="AT38:AT39"/>
    <mergeCell ref="AU38:AW39"/>
    <mergeCell ref="AH34:AK35"/>
    <mergeCell ref="AO34:AQ35"/>
    <mergeCell ref="AU36:AW37"/>
    <mergeCell ref="AH38:AK39"/>
    <mergeCell ref="AB36:AE37"/>
    <mergeCell ref="AH36:AK37"/>
    <mergeCell ref="AT36:AT37"/>
    <mergeCell ref="AN38:AP39"/>
    <mergeCell ref="AC50:AD51"/>
    <mergeCell ref="AH50:AK51"/>
    <mergeCell ref="AP50:AQ51"/>
    <mergeCell ref="AT50:AT51"/>
    <mergeCell ref="AU50:AW51"/>
    <mergeCell ref="AA40:AD41"/>
    <mergeCell ref="AT40:AT41"/>
    <mergeCell ref="AU40:AW41"/>
    <mergeCell ref="AB42:AE43"/>
    <mergeCell ref="AH42:AK43"/>
    <mergeCell ref="AO42:AQ43"/>
    <mergeCell ref="AU42:AW43"/>
    <mergeCell ref="AT44:AT47"/>
    <mergeCell ref="AV44:AW47"/>
    <mergeCell ref="AH40:AK41"/>
  </mergeCells>
  <phoneticPr fontId="1"/>
  <printOptions horizontalCentered="1"/>
  <pageMargins left="0.59055118110236227" right="0.59055118110236227" top="0.59055118110236227" bottom="0.78740157480314965" header="0.51181102362204722" footer="0.51181102362204722"/>
  <pageSetup paperSize="9" scale="75" firstPageNumber="16" orientation="portrait" useFirstPageNumber="1" r:id="rId1"/>
  <headerFooter alignWithMargins="0">
    <oddFooter>&amp;C&amp;P</oddFooter>
  </headerFooter>
  <colBreaks count="1" manualBreakCount="1">
    <brk id="24"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１～３ページ（大阪港の港勢・業務量）</vt:lpstr>
      <vt:lpstr>４～６ページ（経常収支）</vt:lpstr>
      <vt:lpstr>７ページ（主な改良工事）</vt:lpstr>
      <vt:lpstr>８～９ページ（参考）</vt:lpstr>
      <vt:lpstr>10～11ページ（最近５カ年大阪港港勢比較表）</vt:lpstr>
      <vt:lpstr>12～13ページ（令和４年度　港営事業収益的収支決算概要）</vt:lpstr>
      <vt:lpstr>14～15ページ（大阪港埋立事業収益的収支地区別内訳）</vt:lpstr>
      <vt:lpstr>16～17ページ（令和４年度　港営事業資本的収支決算概要）</vt:lpstr>
      <vt:lpstr>'１～３ページ（大阪港の港勢・業務量）'!Print_Area</vt:lpstr>
      <vt:lpstr>'10～11ページ（最近５カ年大阪港港勢比較表）'!Print_Area</vt:lpstr>
      <vt:lpstr>'12～13ページ（令和４年度　港営事業収益的収支決算概要）'!Print_Area</vt:lpstr>
      <vt:lpstr>'14～15ページ（大阪港埋立事業収益的収支地区別内訳）'!Print_Area</vt:lpstr>
      <vt:lpstr>'16～17ページ（令和４年度　港営事業資本的収支決算概要）'!Print_Area</vt:lpstr>
      <vt:lpstr>'４～６ページ（経常収支）'!Print_Area</vt:lpstr>
      <vt:lpstr>'７ページ（主な改良工事）'!Print_Area</vt:lpstr>
      <vt:lpstr>'８～９ページ（参考）'!Print_Area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2023-08-22T02:56:16Z</dcterms:created>
  <dcterms:modified xsi:type="dcterms:W3CDTF">2023-08-28T00:48:46Z</dcterms:modified>
</cp:coreProperties>
</file>