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ED7756CF-529A-4900-AD67-6FF091B95BB4}" xr6:coauthVersionLast="47" xr6:coauthVersionMax="47" xr10:uidLastSave="{00000000-0000-0000-0000-000000000000}"/>
  <bookViews>
    <workbookView xWindow="-108" yWindow="-108" windowWidth="23256" windowHeight="12456" xr2:uid="{0CAB423C-F3F6-40CD-B072-31080F33ADA4}"/>
  </bookViews>
  <sheets>
    <sheet name="【別紙２】建設関係収支報告" sheetId="1" r:id="rId1"/>
  </sheets>
  <externalReferences>
    <externalReference r:id="rId2"/>
  </externalReferences>
  <definedNames>
    <definedName name="_xlnm.Print_Area" localSheetId="0">【別紙２】建設関係収支報告!$A$1:$P$66</definedName>
    <definedName name="_xlnm.Print_Titles" localSheetId="0">【別紙２】建設関係収支報告!$2:$5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4" i="1" l="1"/>
  <c r="O48" i="1"/>
  <c r="O44" i="1"/>
  <c r="G44" i="1"/>
  <c r="G43" i="1"/>
  <c r="G38" i="1" s="1"/>
  <c r="G42" i="1"/>
  <c r="O41" i="1"/>
  <c r="O40" i="1"/>
  <c r="O39" i="1"/>
  <c r="O38" i="1" s="1"/>
  <c r="G37" i="1"/>
  <c r="O36" i="1"/>
  <c r="O35" i="1"/>
  <c r="G35" i="1"/>
  <c r="G34" i="1"/>
  <c r="O33" i="1"/>
  <c r="G33" i="1"/>
  <c r="O32" i="1"/>
  <c r="G32" i="1"/>
  <c r="O31" i="1"/>
  <c r="G31" i="1"/>
  <c r="G30" i="1"/>
  <c r="G29" i="1"/>
  <c r="G28" i="1"/>
  <c r="G27" i="1"/>
  <c r="G20" i="1" s="1"/>
  <c r="G26" i="1"/>
  <c r="O25" i="1"/>
  <c r="G25" i="1"/>
  <c r="O24" i="1"/>
  <c r="G24" i="1"/>
  <c r="O23" i="1"/>
  <c r="G23" i="1"/>
  <c r="O22" i="1"/>
  <c r="G22" i="1"/>
  <c r="O21" i="1"/>
  <c r="G21" i="1"/>
  <c r="O20" i="1"/>
  <c r="O18" i="1" s="1"/>
  <c r="O19" i="1"/>
  <c r="G19" i="1"/>
  <c r="G18" i="1"/>
  <c r="O17" i="1"/>
  <c r="G17" i="1"/>
  <c r="O16" i="1"/>
  <c r="G16" i="1"/>
  <c r="O15" i="1"/>
  <c r="G15" i="1"/>
  <c r="O14" i="1"/>
  <c r="O13" i="1"/>
  <c r="O12" i="1"/>
  <c r="O11" i="1"/>
  <c r="G11" i="1"/>
  <c r="G10" i="1"/>
  <c r="O9" i="1"/>
  <c r="G9" i="1"/>
  <c r="O8" i="1"/>
  <c r="G8" i="1"/>
  <c r="O7" i="1"/>
  <c r="G7" i="1"/>
  <c r="O6" i="1"/>
  <c r="G6" i="1"/>
  <c r="O10" i="1" l="1"/>
  <c r="O34" i="1"/>
  <c r="O30" i="1" s="1"/>
  <c r="O47" i="1"/>
  <c r="G66" i="1"/>
  <c r="O29" i="1" l="1"/>
  <c r="O66" i="1" s="1"/>
</calcChain>
</file>

<file path=xl/sharedStrings.xml><?xml version="1.0" encoding="utf-8"?>
<sst xmlns="http://schemas.openxmlformats.org/spreadsheetml/2006/main" count="98" uniqueCount="56">
  <si>
    <t>(別紙２)</t>
    <rPh sb="1" eb="3">
      <t>ベッシ</t>
    </rPh>
    <phoneticPr fontId="3"/>
  </si>
  <si>
    <t>大阪港</t>
    <rPh sb="0" eb="2">
      <t>オオサカ</t>
    </rPh>
    <rPh sb="2" eb="3">
      <t>コウ</t>
    </rPh>
    <phoneticPr fontId="3"/>
  </si>
  <si>
    <t>（その二）建設関係収支報告</t>
    <rPh sb="3" eb="4">
      <t>２</t>
    </rPh>
    <rPh sb="5" eb="7">
      <t>ケンセツ</t>
    </rPh>
    <phoneticPr fontId="3"/>
  </si>
  <si>
    <t>　　　　　　収　　　　　　　入</t>
    <phoneticPr fontId="3"/>
  </si>
  <si>
    <t>支　　　　　出</t>
    <rPh sb="0" eb="7">
      <t>シシュツ</t>
    </rPh>
    <phoneticPr fontId="3"/>
  </si>
  <si>
    <t>費　　　　　　目</t>
    <phoneticPr fontId="3"/>
  </si>
  <si>
    <t>金　　額</t>
    <rPh sb="0" eb="4">
      <t>キンガク</t>
    </rPh>
    <phoneticPr fontId="3"/>
  </si>
  <si>
    <t>（千円）</t>
    <rPh sb="1" eb="3">
      <t>センエン</t>
    </rPh>
    <phoneticPr fontId="3"/>
  </si>
  <si>
    <t>国庫支出金</t>
    <phoneticPr fontId="3"/>
  </si>
  <si>
    <t>建設関係管理費</t>
    <phoneticPr fontId="3"/>
  </si>
  <si>
    <t>基本施設</t>
  </si>
  <si>
    <t>人件費</t>
  </si>
  <si>
    <t>運営施設</t>
  </si>
  <si>
    <t>庁費</t>
  </si>
  <si>
    <t>環境施設・保全施設</t>
  </si>
  <si>
    <t>調査費</t>
  </si>
  <si>
    <t>県・市町村支出金</t>
    <phoneticPr fontId="3"/>
  </si>
  <si>
    <t>基本施設整備費</t>
    <phoneticPr fontId="3"/>
  </si>
  <si>
    <t>直轄事業負担金</t>
  </si>
  <si>
    <t>補助事業負担金</t>
  </si>
  <si>
    <t>単独事業</t>
    <rPh sb="0" eb="2">
      <t>タンドク</t>
    </rPh>
    <rPh sb="2" eb="4">
      <t>ジギョウ</t>
    </rPh>
    <phoneticPr fontId="4"/>
  </si>
  <si>
    <t>厚生施設</t>
  </si>
  <si>
    <t>運営施設整備費</t>
    <phoneticPr fontId="3"/>
  </si>
  <si>
    <t>受益者負担金</t>
    <phoneticPr fontId="3"/>
  </si>
  <si>
    <t>環境整備・保全施設整備費</t>
    <phoneticPr fontId="3"/>
  </si>
  <si>
    <t>公債</t>
    <phoneticPr fontId="3"/>
  </si>
  <si>
    <t>庁費</t>
    <rPh sb="0" eb="2">
      <t>チョウヒ</t>
    </rPh>
    <phoneticPr fontId="4"/>
  </si>
  <si>
    <t>厚生施設整備費</t>
    <phoneticPr fontId="3"/>
  </si>
  <si>
    <t>作業船整備費</t>
    <phoneticPr fontId="3"/>
  </si>
  <si>
    <t>出資金</t>
    <phoneticPr fontId="3"/>
  </si>
  <si>
    <t>貸付金　</t>
    <phoneticPr fontId="3"/>
  </si>
  <si>
    <t>その他</t>
    <phoneticPr fontId="3"/>
  </si>
  <si>
    <t>作業船</t>
  </si>
  <si>
    <t>補助金返還金</t>
    <rPh sb="0" eb="3">
      <t>ホジョキン</t>
    </rPh>
    <rPh sb="3" eb="6">
      <t>ヘンカンキン</t>
    </rPh>
    <phoneticPr fontId="3"/>
  </si>
  <si>
    <t>その他</t>
  </si>
  <si>
    <t>先行補償費</t>
    <rPh sb="0" eb="2">
      <t>センコウ</t>
    </rPh>
    <rPh sb="2" eb="5">
      <t>ホショウヒ</t>
    </rPh>
    <phoneticPr fontId="3"/>
  </si>
  <si>
    <t>貸付金元利償還金</t>
    <phoneticPr fontId="3"/>
  </si>
  <si>
    <t>受託工事費</t>
    <rPh sb="0" eb="2">
      <t>ジュタク</t>
    </rPh>
    <rPh sb="2" eb="5">
      <t>コウジヒ</t>
    </rPh>
    <phoneticPr fontId="3"/>
  </si>
  <si>
    <t>建設関係公債償還金等</t>
    <phoneticPr fontId="3"/>
  </si>
  <si>
    <t>精算還付金</t>
    <rPh sb="0" eb="2">
      <t>セイサン</t>
    </rPh>
    <rPh sb="2" eb="5">
      <t>カンプキン</t>
    </rPh>
    <phoneticPr fontId="3"/>
  </si>
  <si>
    <t>公債</t>
  </si>
  <si>
    <t>不要品売り払い収入</t>
    <rPh sb="0" eb="3">
      <t>フヨウヒン</t>
    </rPh>
    <rPh sb="3" eb="4">
      <t>ウ</t>
    </rPh>
    <rPh sb="5" eb="6">
      <t>ハラ</t>
    </rPh>
    <rPh sb="7" eb="9">
      <t>シュウニュウ</t>
    </rPh>
    <phoneticPr fontId="3"/>
  </si>
  <si>
    <t>先行補償費償還</t>
    <rPh sb="0" eb="2">
      <t>センコウ</t>
    </rPh>
    <rPh sb="2" eb="5">
      <t>ホショウヒ</t>
    </rPh>
    <rPh sb="5" eb="7">
      <t>ショウカン</t>
    </rPh>
    <phoneticPr fontId="3"/>
  </si>
  <si>
    <t>元金</t>
  </si>
  <si>
    <t>違約金</t>
    <rPh sb="0" eb="3">
      <t>イヤクキン</t>
    </rPh>
    <phoneticPr fontId="3"/>
  </si>
  <si>
    <t>利子</t>
  </si>
  <si>
    <t>他会計からの借入金</t>
    <rPh sb="0" eb="1">
      <t>タ</t>
    </rPh>
    <rPh sb="1" eb="3">
      <t>カイケイ</t>
    </rPh>
    <rPh sb="6" eb="9">
      <t>カリイレキン</t>
    </rPh>
    <phoneticPr fontId="3"/>
  </si>
  <si>
    <t>受託事業収入</t>
    <rPh sb="0" eb="2">
      <t>ジュタク</t>
    </rPh>
    <rPh sb="2" eb="4">
      <t>ジギョウ</t>
    </rPh>
    <rPh sb="4" eb="6">
      <t>シュウニュウ</t>
    </rPh>
    <phoneticPr fontId="3"/>
  </si>
  <si>
    <t>港湾環境整備負担金</t>
    <rPh sb="0" eb="2">
      <t>コウワン</t>
    </rPh>
    <rPh sb="2" eb="4">
      <t>カンキョウ</t>
    </rPh>
    <rPh sb="4" eb="6">
      <t>セイビ</t>
    </rPh>
    <rPh sb="6" eb="9">
      <t>フタンキン</t>
    </rPh>
    <phoneticPr fontId="3"/>
  </si>
  <si>
    <t>その他</t>
    <phoneticPr fontId="4"/>
  </si>
  <si>
    <t>一般会計からの繰入分等</t>
    <phoneticPr fontId="3"/>
  </si>
  <si>
    <t>環境整備・保全施設</t>
  </si>
  <si>
    <t>出資金</t>
  </si>
  <si>
    <t>貸付金</t>
  </si>
  <si>
    <t>一般会計への繰入分等</t>
    <rPh sb="0" eb="4">
      <t>イッパンカイケイ</t>
    </rPh>
    <rPh sb="6" eb="8">
      <t>クリイレ</t>
    </rPh>
    <rPh sb="8" eb="9">
      <t>ブン</t>
    </rPh>
    <rPh sb="9" eb="10">
      <t>トウ</t>
    </rPh>
    <phoneticPr fontId="4"/>
  </si>
  <si>
    <t>合　　　　　　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</si>
</sst>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7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176" fontId="1" fillId="0" borderId="0" xfId="1" applyNumberFormat="1" applyAlignment="1">
      <alignment horizontal="left" vertical="center"/>
    </xf>
    <xf numFmtId="177" fontId="1" fillId="0" borderId="0" xfId="1" applyNumberFormat="1" applyAlignment="1">
      <alignment horizontal="left"/>
    </xf>
    <xf numFmtId="177" fontId="1" fillId="0" borderId="0" xfId="1" applyNumberFormat="1" applyAlignment="1">
      <alignment horizontal="left" wrapText="1"/>
    </xf>
    <xf numFmtId="177" fontId="1" fillId="0" borderId="0" xfId="1" applyNumberFormat="1" applyAlignment="1">
      <alignment horizontal="distributed" wrapText="1"/>
    </xf>
    <xf numFmtId="177" fontId="1" fillId="0" borderId="0" xfId="1" applyNumberFormat="1"/>
    <xf numFmtId="177" fontId="1" fillId="0" borderId="0" xfId="1" applyNumberFormat="1" applyAlignment="1">
      <alignment horizontal="center"/>
    </xf>
    <xf numFmtId="177" fontId="1" fillId="0" borderId="0" xfId="1" applyNumberFormat="1" applyAlignment="1">
      <alignment horizontal="right" vertical="center"/>
    </xf>
    <xf numFmtId="177" fontId="1" fillId="0" borderId="0" xfId="1" applyNumberFormat="1" applyAlignment="1">
      <alignment horizontal="left" vertical="center"/>
    </xf>
    <xf numFmtId="177" fontId="1" fillId="0" borderId="0" xfId="1" applyNumberFormat="1" applyAlignment="1">
      <alignment horizontal="left" vertical="center" wrapText="1"/>
    </xf>
    <xf numFmtId="177" fontId="1" fillId="0" borderId="0" xfId="1" applyNumberFormat="1" applyAlignment="1">
      <alignment horizontal="distributed" vertical="center" wrapText="1"/>
    </xf>
    <xf numFmtId="177" fontId="1" fillId="0" borderId="0" xfId="1" applyNumberFormat="1" applyAlignment="1">
      <alignment vertical="center"/>
    </xf>
    <xf numFmtId="177" fontId="1" fillId="0" borderId="1" xfId="1" applyNumberFormat="1" applyBorder="1" applyAlignment="1">
      <alignment vertical="center"/>
    </xf>
    <xf numFmtId="177" fontId="1" fillId="0" borderId="2" xfId="1" quotePrefix="1" applyNumberFormat="1" applyBorder="1" applyAlignment="1">
      <alignment horizontal="left" vertical="center"/>
    </xf>
    <xf numFmtId="177" fontId="1" fillId="0" borderId="2" xfId="1" applyNumberFormat="1" applyBorder="1" applyAlignment="1">
      <alignment horizontal="left" vertical="center"/>
    </xf>
    <xf numFmtId="177" fontId="1" fillId="0" borderId="3" xfId="1" applyNumberFormat="1" applyBorder="1" applyAlignment="1">
      <alignment vertical="center"/>
    </xf>
    <xf numFmtId="177" fontId="1" fillId="0" borderId="2" xfId="1" applyNumberFormat="1" applyBorder="1" applyAlignment="1">
      <alignment horizontal="center" vertical="center"/>
    </xf>
    <xf numFmtId="177" fontId="1" fillId="0" borderId="4" xfId="1" applyNumberFormat="1" applyBorder="1" applyAlignment="1">
      <alignment vertical="center"/>
    </xf>
    <xf numFmtId="177" fontId="1" fillId="0" borderId="5" xfId="1" applyNumberFormat="1" applyBorder="1" applyAlignment="1">
      <alignment horizontal="center" vertical="center"/>
    </xf>
    <xf numFmtId="177" fontId="1" fillId="0" borderId="5" xfId="1" applyNumberFormat="1" applyBorder="1" applyAlignment="1">
      <alignment horizontal="distributed" vertical="center" wrapText="1"/>
    </xf>
    <xf numFmtId="177" fontId="1" fillId="0" borderId="4" xfId="1" quotePrefix="1" applyNumberFormat="1" applyBorder="1" applyAlignment="1">
      <alignment horizontal="center" vertical="center"/>
    </xf>
    <xf numFmtId="177" fontId="1" fillId="0" borderId="5" xfId="1" applyNumberFormat="1" applyBorder="1" applyAlignment="1">
      <alignment horizontal="center" vertical="center" wrapText="1"/>
    </xf>
    <xf numFmtId="177" fontId="1" fillId="0" borderId="6" xfId="1" applyNumberFormat="1" applyBorder="1" applyAlignment="1">
      <alignment horizontal="center" vertical="center"/>
    </xf>
    <xf numFmtId="177" fontId="1" fillId="0" borderId="5" xfId="1" applyNumberFormat="1" applyBorder="1" applyAlignment="1">
      <alignment vertical="center"/>
    </xf>
    <xf numFmtId="177" fontId="1" fillId="0" borderId="5" xfId="1" applyNumberFormat="1" applyBorder="1" applyAlignment="1">
      <alignment horizontal="center" vertical="center"/>
    </xf>
    <xf numFmtId="177" fontId="1" fillId="0" borderId="7" xfId="1" applyNumberFormat="1" applyBorder="1" applyAlignment="1">
      <alignment vertical="center"/>
    </xf>
    <xf numFmtId="177" fontId="1" fillId="0" borderId="8" xfId="1" applyNumberFormat="1" applyBorder="1" applyAlignment="1">
      <alignment horizontal="center" vertical="center"/>
    </xf>
    <xf numFmtId="177" fontId="1" fillId="0" borderId="8" xfId="1" applyNumberFormat="1" applyBorder="1" applyAlignment="1">
      <alignment horizontal="distributed" vertical="center" wrapText="1"/>
    </xf>
    <xf numFmtId="177" fontId="1" fillId="0" borderId="7" xfId="1" quotePrefix="1" applyNumberFormat="1" applyBorder="1" applyAlignment="1">
      <alignment horizontal="center" vertical="center"/>
    </xf>
    <xf numFmtId="177" fontId="1" fillId="0" borderId="8" xfId="1" applyNumberFormat="1" applyBorder="1" applyAlignment="1">
      <alignment horizontal="center" vertical="center" wrapText="1"/>
    </xf>
    <xf numFmtId="177" fontId="1" fillId="0" borderId="9" xfId="1" applyNumberFormat="1" applyBorder="1" applyAlignment="1">
      <alignment horizontal="center" vertical="center"/>
    </xf>
    <xf numFmtId="177" fontId="1" fillId="0" borderId="8" xfId="1" applyNumberFormat="1" applyBorder="1" applyAlignment="1">
      <alignment vertical="center"/>
    </xf>
    <xf numFmtId="177" fontId="1" fillId="0" borderId="5" xfId="1" applyNumberFormat="1" applyBorder="1" applyAlignment="1">
      <alignment horizontal="left" vertical="center"/>
    </xf>
    <xf numFmtId="177" fontId="1" fillId="0" borderId="6" xfId="1" applyNumberFormat="1" applyBorder="1" applyAlignment="1">
      <alignment horizontal="left" vertical="center"/>
    </xf>
    <xf numFmtId="177" fontId="1" fillId="0" borderId="5" xfId="1" applyNumberFormat="1" applyBorder="1" applyAlignment="1">
      <alignment horizontal="left" vertical="center" wrapText="1"/>
    </xf>
    <xf numFmtId="177" fontId="1" fillId="0" borderId="5" xfId="1" applyNumberFormat="1" applyBorder="1" applyAlignment="1">
      <alignment horizontal="right" vertical="center"/>
    </xf>
    <xf numFmtId="177" fontId="1" fillId="0" borderId="6" xfId="1" applyNumberFormat="1" applyBorder="1" applyAlignment="1">
      <alignment vertical="center"/>
    </xf>
    <xf numFmtId="177" fontId="1" fillId="0" borderId="10" xfId="1" applyNumberFormat="1" applyBorder="1" applyAlignment="1">
      <alignment vertical="center"/>
    </xf>
    <xf numFmtId="177" fontId="1" fillId="0" borderId="11" xfId="1" applyNumberFormat="1" applyBorder="1" applyAlignment="1">
      <alignment horizontal="left" vertical="center"/>
    </xf>
    <xf numFmtId="177" fontId="1" fillId="0" borderId="0" xfId="1" applyNumberFormat="1" applyAlignment="1">
      <alignment horizontal="center" vertical="center"/>
    </xf>
    <xf numFmtId="177" fontId="1" fillId="0" borderId="11" xfId="1" applyNumberFormat="1" applyBorder="1" applyAlignment="1">
      <alignment vertical="center"/>
    </xf>
    <xf numFmtId="177" fontId="1" fillId="0" borderId="11" xfId="1" applyNumberFormat="1" applyBorder="1" applyAlignment="1">
      <alignment horizontal="distributed" vertical="center"/>
    </xf>
    <xf numFmtId="177" fontId="1" fillId="0" borderId="0" xfId="1" applyNumberFormat="1" applyAlignment="1">
      <alignment horizontal="left" vertical="center"/>
    </xf>
    <xf numFmtId="177" fontId="1" fillId="0" borderId="11" xfId="1" applyNumberFormat="1" applyBorder="1" applyAlignment="1">
      <alignment horizontal="center" vertical="center"/>
    </xf>
    <xf numFmtId="177" fontId="1" fillId="0" borderId="8" xfId="1" applyNumberFormat="1" applyBorder="1" applyAlignment="1">
      <alignment horizontal="left" vertical="center"/>
    </xf>
    <xf numFmtId="177" fontId="1" fillId="0" borderId="9" xfId="1" applyNumberFormat="1" applyBorder="1" applyAlignment="1">
      <alignment horizontal="left" vertical="center"/>
    </xf>
    <xf numFmtId="177" fontId="1" fillId="0" borderId="8" xfId="1" applyNumberFormat="1" applyBorder="1" applyAlignment="1">
      <alignment horizontal="left" vertical="center" wrapText="1"/>
    </xf>
    <xf numFmtId="177" fontId="1" fillId="0" borderId="8" xfId="1" applyNumberFormat="1" applyBorder="1" applyAlignment="1">
      <alignment horizontal="right" vertical="center"/>
    </xf>
    <xf numFmtId="177" fontId="1" fillId="0" borderId="9" xfId="1" applyNumberFormat="1" applyBorder="1" applyAlignment="1">
      <alignment vertical="center"/>
    </xf>
    <xf numFmtId="177" fontId="1" fillId="0" borderId="8" xfId="1" applyNumberFormat="1" applyBorder="1" applyAlignment="1">
      <alignment horizontal="center" vertical="center"/>
    </xf>
    <xf numFmtId="177" fontId="1" fillId="0" borderId="0" xfId="1" applyNumberFormat="1" applyAlignment="1">
      <alignment vertical="center" shrinkToFit="1"/>
    </xf>
    <xf numFmtId="177" fontId="1" fillId="0" borderId="11" xfId="1" applyNumberFormat="1" applyBorder="1" applyAlignment="1">
      <alignment vertical="center" shrinkToFit="1"/>
    </xf>
    <xf numFmtId="177" fontId="1" fillId="0" borderId="0" xfId="1" quotePrefix="1" applyNumberFormat="1" applyAlignment="1">
      <alignment horizontal="left" vertical="center"/>
    </xf>
    <xf numFmtId="0" fontId="5" fillId="0" borderId="0" xfId="0" applyFont="1"/>
    <xf numFmtId="0" fontId="6" fillId="0" borderId="0" xfId="0" applyFont="1"/>
    <xf numFmtId="177" fontId="1" fillId="0" borderId="9" xfId="1" applyNumberFormat="1" applyBorder="1" applyAlignment="1">
      <alignment horizontal="distributed" vertical="center"/>
    </xf>
    <xf numFmtId="177" fontId="1" fillId="0" borderId="7" xfId="1" applyNumberFormat="1" applyBorder="1" applyAlignment="1">
      <alignment horizontal="distributed" vertical="center" wrapText="1"/>
    </xf>
    <xf numFmtId="177" fontId="1" fillId="0" borderId="1" xfId="1" applyNumberFormat="1" applyBorder="1"/>
    <xf numFmtId="177" fontId="1" fillId="0" borderId="2" xfId="1" applyNumberFormat="1" applyBorder="1" applyAlignment="1">
      <alignment horizontal="distributed" vertical="center" wrapText="1"/>
    </xf>
    <xf numFmtId="177" fontId="1" fillId="0" borderId="1" xfId="1" applyNumberFormat="1" applyBorder="1" applyAlignment="1">
      <alignment horizontal="distributed" vertical="center" wrapText="1"/>
    </xf>
    <xf numFmtId="177" fontId="1" fillId="0" borderId="2" xfId="1" applyNumberFormat="1" applyBorder="1" applyAlignment="1">
      <alignment horizontal="right" vertical="center"/>
    </xf>
    <xf numFmtId="177" fontId="1" fillId="0" borderId="3" xfId="1" applyNumberFormat="1" applyBorder="1"/>
    <xf numFmtId="177" fontId="1" fillId="0" borderId="0" xfId="1" applyNumberFormat="1" applyFill="1" applyAlignment="1">
      <alignment horizontal="right" vertical="center"/>
    </xf>
    <xf numFmtId="177" fontId="1" fillId="0" borderId="8" xfId="1" applyNumberFormat="1" applyFill="1" applyBorder="1" applyAlignment="1">
      <alignment horizontal="right" vertical="center"/>
    </xf>
  </cellXfs>
  <cellStyles count="2">
    <cellStyle name="標準" xfId="0" builtinId="0"/>
    <cellStyle name="標準 2" xfId="1" xr:uid="{AC812206-DAF5-474E-A02D-660E542994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&#12518;&#12540;&#12470;&#20316;&#26989;&#29992;&#12501;&#12457;&#12523;&#12480;\02&#19968;&#33324;&#20250;&#35336;&#25285;&#24403;\02.&#29031;&#20250;&#12539;&#35519;&#26619;\05.&#36001;&#25919;&#21454;&#25903;\R7&#24180;&#24230;&#36001;&#25919;&#21454;&#25903;\03.&#20316;&#26989;&#29992;\&#12304;&#20316;&#26989;&#29992;&#12305;&#20837;&#21147;&#27096;&#24335;&#12304;&#25552;&#20986;&#29992;&#12305;R7d.xlsx" TargetMode="External"/><Relationship Id="rId1" Type="http://schemas.openxmlformats.org/officeDocument/2006/relationships/externalLinkPath" Target="/&#12518;&#12540;&#12470;&#20316;&#26989;&#29992;&#12501;&#12457;&#12523;&#12480;/02&#19968;&#33324;&#20250;&#35336;&#25285;&#24403;/02.&#29031;&#20250;&#12539;&#35519;&#26619;/05.&#36001;&#25919;&#21454;&#25903;/R7&#24180;&#24230;&#36001;&#25919;&#21454;&#25903;/03.&#20316;&#26989;&#29992;/&#12304;&#20316;&#26989;&#29992;&#12305;&#20837;&#21147;&#27096;&#24335;&#12304;&#25552;&#20986;&#29992;&#12305;R7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【別紙１】経営関係収支報告"/>
      <sheetName val="【別紙２】建設関係収支報告"/>
      <sheetName val="これより右のシートは提出しない！"/>
      <sheetName val="港営の作業者の方へ（作業共有メモです！）"/>
      <sheetName val="経営関係人件費施設別内訳表【入力不要】"/>
      <sheetName val="施設別費用内訳表"/>
      <sheetName val="事業別事業費及び財源内訳表（経営関係）"/>
      <sheetName val="事業別事業費及び財源内訳表（建設関係）【入力不要】"/>
      <sheetName val="①収入分類表【一般・港営】"/>
      <sheetName val="②支出内訳（整備費単独（はみ人なし））【一般】済"/>
      <sheetName val="③-2支出内訳（２部合計）集計用・使わない"/>
      <sheetName val="③支出内訳（整備費合計）【一般】済"/>
      <sheetName val="④支出内訳（管理費）【一般】済"/>
      <sheetName val="⑤準公事業集計表【港営】"/>
      <sheetName val="⑥経営・建設関係集計表【一般・港営】"/>
      <sheetName val="⑦人件費内訳【一般・港営】"/>
      <sheetName val="⑧人件費算定表【一般・港営】"/>
      <sheetName val="⑨人件費人員貼付表"/>
      <sheetName val="⑩-1施設別費用内訳（施設運営費）集計用"/>
      <sheetName val="⑩-2施設別費用内訳（施設維持補修費）集計用【入力不要】"/>
      <sheetName val="⑩-3施設別費用内訳"/>
      <sheetName val="⑪事業別事業費及び財源内訳表（経営関係）"/>
      <sheetName val="【元様式】人件費算定表【入力不要】"/>
      <sheetName val="⑫公債償還費等【一般・港営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M4">
            <v>131848710</v>
          </cell>
        </row>
        <row r="218">
          <cell r="M218">
            <v>491449585</v>
          </cell>
        </row>
        <row r="226">
          <cell r="M226">
            <v>0</v>
          </cell>
        </row>
        <row r="227">
          <cell r="M227">
            <v>0</v>
          </cell>
        </row>
        <row r="231">
          <cell r="M231">
            <v>27000</v>
          </cell>
        </row>
        <row r="237">
          <cell r="M237">
            <v>6422440</v>
          </cell>
        </row>
        <row r="239">
          <cell r="M239">
            <v>0</v>
          </cell>
        </row>
        <row r="241">
          <cell r="M241">
            <v>0</v>
          </cell>
        </row>
        <row r="242">
          <cell r="M242">
            <v>0</v>
          </cell>
        </row>
        <row r="244">
          <cell r="M244">
            <v>0</v>
          </cell>
        </row>
        <row r="246">
          <cell r="M246">
            <v>5671000000</v>
          </cell>
        </row>
        <row r="270">
          <cell r="M270">
            <v>0</v>
          </cell>
        </row>
        <row r="272">
          <cell r="M272">
            <v>653000000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M278">
            <v>519500000</v>
          </cell>
        </row>
        <row r="282">
          <cell r="M282">
            <v>1372646445</v>
          </cell>
        </row>
        <row r="292">
          <cell r="M292">
            <v>0</v>
          </cell>
        </row>
        <row r="295">
          <cell r="M295">
            <v>364700</v>
          </cell>
        </row>
        <row r="300">
          <cell r="M300">
            <v>0</v>
          </cell>
        </row>
        <row r="303">
          <cell r="M303">
            <v>0</v>
          </cell>
        </row>
        <row r="306">
          <cell r="M306">
            <v>0</v>
          </cell>
        </row>
        <row r="308">
          <cell r="M308">
            <v>0</v>
          </cell>
        </row>
        <row r="310">
          <cell r="M310">
            <v>18835781533</v>
          </cell>
        </row>
      </sheetData>
      <sheetData sheetId="9"/>
      <sheetData sheetId="10"/>
      <sheetData sheetId="11"/>
      <sheetData sheetId="12"/>
      <sheetData sheetId="13"/>
      <sheetData sheetId="14">
        <row r="4">
          <cell r="H4">
            <v>633116</v>
          </cell>
        </row>
        <row r="34">
          <cell r="H34">
            <v>0</v>
          </cell>
        </row>
        <row r="35">
          <cell r="H35">
            <v>107478</v>
          </cell>
        </row>
        <row r="37">
          <cell r="H37">
            <v>2961144</v>
          </cell>
        </row>
        <row r="38">
          <cell r="H38">
            <v>2761880</v>
          </cell>
        </row>
        <row r="39">
          <cell r="H39">
            <v>982945</v>
          </cell>
        </row>
        <row r="41">
          <cell r="H41">
            <v>889405</v>
          </cell>
        </row>
        <row r="42">
          <cell r="H42">
            <v>0</v>
          </cell>
        </row>
        <row r="43">
          <cell r="H43">
            <v>0</v>
          </cell>
        </row>
        <row r="46">
          <cell r="H46">
            <v>0</v>
          </cell>
        </row>
        <row r="47">
          <cell r="H47">
            <v>0</v>
          </cell>
        </row>
        <row r="48">
          <cell r="H48">
            <v>0</v>
          </cell>
        </row>
        <row r="49">
          <cell r="H49">
            <v>0</v>
          </cell>
        </row>
        <row r="50">
          <cell r="H50">
            <v>0</v>
          </cell>
        </row>
        <row r="51">
          <cell r="H51">
            <v>809500</v>
          </cell>
        </row>
      </sheetData>
      <sheetData sheetId="15"/>
      <sheetData sheetId="16">
        <row r="6">
          <cell r="H6">
            <v>2001280</v>
          </cell>
        </row>
        <row r="9">
          <cell r="H9">
            <v>983680</v>
          </cell>
        </row>
      </sheetData>
      <sheetData sheetId="17"/>
      <sheetData sheetId="18"/>
      <sheetData sheetId="19"/>
      <sheetData sheetId="20"/>
      <sheetData sheetId="21"/>
      <sheetData sheetId="22"/>
      <sheetData sheetId="23">
        <row r="49">
          <cell r="D49">
            <v>88872</v>
          </cell>
        </row>
        <row r="53">
          <cell r="D53">
            <v>3254846</v>
          </cell>
          <cell r="E53">
            <v>468042</v>
          </cell>
        </row>
        <row r="54">
          <cell r="D54">
            <v>414439</v>
          </cell>
          <cell r="E54">
            <v>61294</v>
          </cell>
        </row>
        <row r="55">
          <cell r="D55">
            <v>822347</v>
          </cell>
          <cell r="E55">
            <v>251482</v>
          </cell>
        </row>
        <row r="56">
          <cell r="F56">
            <v>0</v>
          </cell>
        </row>
        <row r="57">
          <cell r="D57">
            <v>198199</v>
          </cell>
          <cell r="E57">
            <v>17876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9DA95-4FEB-41A1-9DD9-EF528102CE5B}">
  <dimension ref="A1:S66"/>
  <sheetViews>
    <sheetView tabSelected="1" view="pageBreakPreview" zoomScaleNormal="100" zoomScaleSheetLayoutView="100" workbookViewId="0">
      <selection activeCell="V9" sqref="V9"/>
    </sheetView>
  </sheetViews>
  <sheetFormatPr defaultColWidth="3.6640625" defaultRowHeight="27" customHeight="1" x14ac:dyDescent="0.2"/>
  <cols>
    <col min="1" max="1" width="1.6640625" style="5" customWidth="1"/>
    <col min="2" max="2" width="4.33203125" style="2" customWidth="1"/>
    <col min="3" max="3" width="3.77734375" style="2" customWidth="1"/>
    <col min="4" max="4" width="17.109375" style="3" customWidth="1"/>
    <col min="5" max="6" width="1.6640625" style="4" customWidth="1"/>
    <col min="7" max="7" width="14" style="5" customWidth="1"/>
    <col min="8" max="9" width="1.6640625" style="5" customWidth="1"/>
    <col min="10" max="10" width="4.21875" style="2" customWidth="1"/>
    <col min="11" max="11" width="3.6640625" style="5" customWidth="1"/>
    <col min="12" max="12" width="17.109375" style="6" customWidth="1"/>
    <col min="13" max="14" width="1.6640625" style="5" customWidth="1"/>
    <col min="15" max="15" width="14" style="5" customWidth="1"/>
    <col min="16" max="16" width="1.6640625" style="5" customWidth="1"/>
    <col min="17" max="16384" width="3.6640625" style="5"/>
  </cols>
  <sheetData>
    <row r="1" spans="1:16" ht="18.75" customHeight="1" x14ac:dyDescent="0.2">
      <c r="A1" s="1" t="s">
        <v>0</v>
      </c>
      <c r="O1" s="7" t="s">
        <v>1</v>
      </c>
    </row>
    <row r="2" spans="1:16" ht="27" customHeight="1" x14ac:dyDescent="0.2">
      <c r="A2" s="8" t="s">
        <v>2</v>
      </c>
      <c r="B2" s="8"/>
      <c r="C2" s="5"/>
      <c r="D2" s="9"/>
      <c r="E2" s="10"/>
      <c r="F2" s="10"/>
      <c r="G2" s="11"/>
      <c r="H2" s="11"/>
      <c r="I2" s="11"/>
      <c r="J2" s="8"/>
      <c r="K2" s="11"/>
      <c r="L2" s="11"/>
      <c r="M2" s="11"/>
      <c r="N2" s="11"/>
      <c r="O2" s="11"/>
      <c r="P2" s="11"/>
    </row>
    <row r="3" spans="1:16" ht="30" customHeight="1" x14ac:dyDescent="0.2">
      <c r="A3" s="12"/>
      <c r="B3" s="13" t="s">
        <v>3</v>
      </c>
      <c r="C3" s="14"/>
      <c r="D3" s="14"/>
      <c r="E3" s="14"/>
      <c r="F3" s="14"/>
      <c r="G3" s="14"/>
      <c r="H3" s="15"/>
      <c r="I3" s="12"/>
      <c r="J3" s="16" t="s">
        <v>4</v>
      </c>
      <c r="K3" s="16"/>
      <c r="L3" s="16"/>
      <c r="M3" s="16"/>
      <c r="N3" s="16"/>
      <c r="O3" s="16"/>
      <c r="P3" s="15"/>
    </row>
    <row r="4" spans="1:16" ht="15" customHeight="1" x14ac:dyDescent="0.2">
      <c r="A4" s="17"/>
      <c r="B4" s="18" t="s">
        <v>5</v>
      </c>
      <c r="C4" s="18"/>
      <c r="D4" s="18"/>
      <c r="E4" s="19"/>
      <c r="F4" s="20"/>
      <c r="G4" s="21" t="s">
        <v>6</v>
      </c>
      <c r="H4" s="22"/>
      <c r="I4" s="23"/>
      <c r="J4" s="18" t="s">
        <v>5</v>
      </c>
      <c r="K4" s="18"/>
      <c r="L4" s="18"/>
      <c r="M4" s="19"/>
      <c r="N4" s="20"/>
      <c r="O4" s="24" t="s">
        <v>6</v>
      </c>
      <c r="P4" s="22"/>
    </row>
    <row r="5" spans="1:16" ht="15" customHeight="1" x14ac:dyDescent="0.2">
      <c r="A5" s="25"/>
      <c r="B5" s="26"/>
      <c r="C5" s="26"/>
      <c r="D5" s="26"/>
      <c r="E5" s="27"/>
      <c r="F5" s="28"/>
      <c r="G5" s="29" t="s">
        <v>7</v>
      </c>
      <c r="H5" s="30"/>
      <c r="I5" s="31"/>
      <c r="J5" s="26"/>
      <c r="K5" s="26"/>
      <c r="L5" s="26"/>
      <c r="M5" s="27"/>
      <c r="N5" s="28"/>
      <c r="O5" s="29" t="s">
        <v>7</v>
      </c>
      <c r="P5" s="30"/>
    </row>
    <row r="6" spans="1:16" ht="23.25" customHeight="1" x14ac:dyDescent="0.2">
      <c r="A6" s="17"/>
      <c r="B6" s="32" t="s">
        <v>8</v>
      </c>
      <c r="C6" s="32"/>
      <c r="D6" s="32"/>
      <c r="E6" s="33"/>
      <c r="F6" s="34"/>
      <c r="G6" s="35">
        <f>+SUM(G7:G9)</f>
        <v>491450</v>
      </c>
      <c r="H6" s="23"/>
      <c r="I6" s="17"/>
      <c r="J6" s="32" t="s">
        <v>9</v>
      </c>
      <c r="K6" s="23"/>
      <c r="L6" s="24"/>
      <c r="M6" s="36"/>
      <c r="N6" s="23"/>
      <c r="O6" s="35">
        <f>+SUM(O7:O9)</f>
        <v>1091158</v>
      </c>
      <c r="P6" s="36"/>
    </row>
    <row r="7" spans="1:16" ht="23.25" customHeight="1" x14ac:dyDescent="0.2">
      <c r="A7" s="37"/>
      <c r="B7" s="8"/>
      <c r="C7" s="8" t="s">
        <v>10</v>
      </c>
      <c r="D7" s="8"/>
      <c r="E7" s="38"/>
      <c r="F7" s="9"/>
      <c r="G7" s="7">
        <f>ROUND([1]①収入分類表【一般・港営】!M218/1000,0)</f>
        <v>491450</v>
      </c>
      <c r="H7" s="11"/>
      <c r="I7" s="37"/>
      <c r="J7" s="8"/>
      <c r="K7" s="8" t="s">
        <v>11</v>
      </c>
      <c r="L7" s="39"/>
      <c r="M7" s="40"/>
      <c r="N7" s="11"/>
      <c r="O7" s="7">
        <f>[1]⑧人件費算定表【一般・港営】!H9</f>
        <v>983680</v>
      </c>
      <c r="P7" s="40"/>
    </row>
    <row r="8" spans="1:16" ht="23.25" customHeight="1" x14ac:dyDescent="0.2">
      <c r="A8" s="37"/>
      <c r="B8" s="8"/>
      <c r="C8" s="8" t="s">
        <v>12</v>
      </c>
      <c r="D8" s="8"/>
      <c r="E8" s="38"/>
      <c r="F8" s="9"/>
      <c r="G8" s="7">
        <f>ROUND([1]①収入分類表【一般・港営】!M226/1000,0)</f>
        <v>0</v>
      </c>
      <c r="H8" s="11"/>
      <c r="I8" s="37"/>
      <c r="J8" s="8"/>
      <c r="K8" s="8" t="s">
        <v>13</v>
      </c>
      <c r="L8" s="39"/>
      <c r="M8" s="40"/>
      <c r="N8" s="11"/>
      <c r="O8" s="7">
        <f>[1]⑥経営・建設関係集計表【一般・港営】!H35</f>
        <v>107478</v>
      </c>
      <c r="P8" s="40"/>
    </row>
    <row r="9" spans="1:16" ht="23.25" customHeight="1" x14ac:dyDescent="0.2">
      <c r="A9" s="37"/>
      <c r="B9" s="8"/>
      <c r="C9" s="8" t="s">
        <v>14</v>
      </c>
      <c r="D9" s="8"/>
      <c r="E9" s="38"/>
      <c r="F9" s="9"/>
      <c r="G9" s="7">
        <f>ROUND([1]①収入分類表【一般・港営】!M227/1000,0)</f>
        <v>0</v>
      </c>
      <c r="H9" s="11"/>
      <c r="I9" s="37"/>
      <c r="J9" s="8"/>
      <c r="K9" s="8" t="s">
        <v>15</v>
      </c>
      <c r="L9" s="39"/>
      <c r="M9" s="40"/>
      <c r="N9" s="11"/>
      <c r="O9" s="7">
        <f>[1]⑥経営・建設関係集計表【一般・港営】!H34</f>
        <v>0</v>
      </c>
      <c r="P9" s="40"/>
    </row>
    <row r="10" spans="1:16" ht="23.25" customHeight="1" x14ac:dyDescent="0.2">
      <c r="A10" s="37"/>
      <c r="B10" s="8" t="s">
        <v>16</v>
      </c>
      <c r="C10" s="8"/>
      <c r="D10" s="8"/>
      <c r="E10" s="41"/>
      <c r="F10" s="10"/>
      <c r="G10" s="7">
        <f>+SUM(G11:G14)</f>
        <v>27</v>
      </c>
      <c r="H10" s="11"/>
      <c r="I10" s="37"/>
      <c r="J10" s="8" t="s">
        <v>17</v>
      </c>
      <c r="K10" s="8"/>
      <c r="L10" s="39"/>
      <c r="M10" s="40"/>
      <c r="N10" s="11"/>
      <c r="O10" s="7">
        <f>+SUM(O11:O13)</f>
        <v>6705969</v>
      </c>
      <c r="P10" s="40"/>
    </row>
    <row r="11" spans="1:16" ht="23.25" customHeight="1" x14ac:dyDescent="0.2">
      <c r="A11" s="37"/>
      <c r="B11" s="8"/>
      <c r="C11" s="8" t="s">
        <v>10</v>
      </c>
      <c r="D11" s="8"/>
      <c r="E11" s="41"/>
      <c r="F11" s="10"/>
      <c r="G11" s="7">
        <f>ROUND([1]①収入分類表【一般・港営】!M231/1000,0)</f>
        <v>27</v>
      </c>
      <c r="H11" s="11"/>
      <c r="I11" s="37"/>
      <c r="J11" s="8"/>
      <c r="K11" s="8" t="s">
        <v>18</v>
      </c>
      <c r="L11" s="39"/>
      <c r="M11" s="40"/>
      <c r="N11" s="11"/>
      <c r="O11" s="7">
        <f>[1]⑥経営・建設関係集計表【一般・港営】!H38</f>
        <v>2761880</v>
      </c>
      <c r="P11" s="40"/>
    </row>
    <row r="12" spans="1:16" ht="23.25" customHeight="1" x14ac:dyDescent="0.2">
      <c r="A12" s="37"/>
      <c r="B12" s="8"/>
      <c r="C12" s="8" t="s">
        <v>12</v>
      </c>
      <c r="D12" s="8"/>
      <c r="E12" s="41"/>
      <c r="F12" s="10"/>
      <c r="G12" s="7">
        <v>0</v>
      </c>
      <c r="H12" s="11"/>
      <c r="I12" s="37"/>
      <c r="J12" s="8"/>
      <c r="K12" s="8" t="s">
        <v>19</v>
      </c>
      <c r="L12" s="39"/>
      <c r="M12" s="40"/>
      <c r="N12" s="11"/>
      <c r="O12" s="7">
        <f>[1]⑥経営・建設関係集計表【一般・港営】!H39</f>
        <v>982945</v>
      </c>
      <c r="P12" s="40"/>
    </row>
    <row r="13" spans="1:16" ht="23.25" customHeight="1" x14ac:dyDescent="0.2">
      <c r="A13" s="37"/>
      <c r="B13" s="8"/>
      <c r="C13" s="8" t="s">
        <v>14</v>
      </c>
      <c r="D13" s="8"/>
      <c r="E13" s="38"/>
      <c r="F13" s="9"/>
      <c r="G13" s="7">
        <v>0</v>
      </c>
      <c r="H13" s="11"/>
      <c r="I13" s="37"/>
      <c r="J13" s="8"/>
      <c r="K13" s="8" t="s">
        <v>20</v>
      </c>
      <c r="L13" s="39"/>
      <c r="M13" s="40"/>
      <c r="N13" s="11"/>
      <c r="O13" s="7">
        <f>[1]⑥経営・建設関係集計表【一般・港営】!H37</f>
        <v>2961144</v>
      </c>
      <c r="P13" s="40"/>
    </row>
    <row r="14" spans="1:16" ht="23.25" customHeight="1" x14ac:dyDescent="0.2">
      <c r="A14" s="37"/>
      <c r="B14" s="8"/>
      <c r="C14" s="8" t="s">
        <v>21</v>
      </c>
      <c r="D14" s="8"/>
      <c r="E14" s="41"/>
      <c r="F14" s="10"/>
      <c r="G14" s="7">
        <v>0</v>
      </c>
      <c r="H14" s="11"/>
      <c r="I14" s="37"/>
      <c r="J14" s="8" t="s">
        <v>22</v>
      </c>
      <c r="K14" s="8"/>
      <c r="L14" s="39"/>
      <c r="M14" s="40"/>
      <c r="N14" s="11"/>
      <c r="O14" s="7">
        <f>+SUM(O15:O17)</f>
        <v>889405</v>
      </c>
      <c r="P14" s="40"/>
    </row>
    <row r="15" spans="1:16" ht="23.25" customHeight="1" x14ac:dyDescent="0.2">
      <c r="A15" s="37"/>
      <c r="B15" s="8" t="s">
        <v>23</v>
      </c>
      <c r="C15" s="8"/>
      <c r="D15" s="8"/>
      <c r="E15" s="41"/>
      <c r="F15" s="10"/>
      <c r="G15" s="7">
        <f>+SUM(G16:G19)</f>
        <v>6422</v>
      </c>
      <c r="H15" s="11"/>
      <c r="I15" s="37"/>
      <c r="J15" s="8"/>
      <c r="K15" s="8" t="s">
        <v>18</v>
      </c>
      <c r="L15" s="39"/>
      <c r="M15" s="40"/>
      <c r="N15" s="11"/>
      <c r="O15" s="7">
        <f>[1]⑥経営・建設関係集計表【一般・港営】!H42</f>
        <v>0</v>
      </c>
      <c r="P15" s="40"/>
    </row>
    <row r="16" spans="1:16" ht="23.25" customHeight="1" x14ac:dyDescent="0.2">
      <c r="A16" s="37"/>
      <c r="B16" s="8"/>
      <c r="C16" s="8" t="s">
        <v>10</v>
      </c>
      <c r="D16" s="8"/>
      <c r="E16" s="41"/>
      <c r="F16" s="10"/>
      <c r="G16" s="7">
        <f>ROUND([1]①収入分類表【一般・港営】!M237/1000,0)</f>
        <v>6422</v>
      </c>
      <c r="H16" s="11"/>
      <c r="I16" s="37"/>
      <c r="J16" s="8"/>
      <c r="K16" s="8" t="s">
        <v>19</v>
      </c>
      <c r="L16" s="39"/>
      <c r="M16" s="40"/>
      <c r="N16" s="11"/>
      <c r="O16" s="7">
        <f>[1]⑥経営・建設関係集計表【一般・港営】!H43</f>
        <v>0</v>
      </c>
      <c r="P16" s="40"/>
    </row>
    <row r="17" spans="1:16" ht="23.25" customHeight="1" x14ac:dyDescent="0.2">
      <c r="A17" s="37"/>
      <c r="B17" s="8"/>
      <c r="C17" s="8" t="s">
        <v>12</v>
      </c>
      <c r="D17" s="8"/>
      <c r="E17" s="38"/>
      <c r="F17" s="9"/>
      <c r="G17" s="7">
        <f>ROUND([1]①収入分類表【一般・港営】!M239/1000,0)</f>
        <v>0</v>
      </c>
      <c r="H17" s="11"/>
      <c r="I17" s="37"/>
      <c r="J17" s="8"/>
      <c r="K17" s="8" t="s">
        <v>20</v>
      </c>
      <c r="L17" s="39"/>
      <c r="M17" s="40"/>
      <c r="N17" s="11"/>
      <c r="O17" s="7">
        <f>[1]⑥経営・建設関係集計表【一般・港営】!H41</f>
        <v>889405</v>
      </c>
      <c r="P17" s="40"/>
    </row>
    <row r="18" spans="1:16" ht="23.25" customHeight="1" x14ac:dyDescent="0.2">
      <c r="A18" s="37"/>
      <c r="B18" s="8"/>
      <c r="C18" s="8" t="s">
        <v>14</v>
      </c>
      <c r="D18" s="8"/>
      <c r="E18" s="41"/>
      <c r="F18" s="10"/>
      <c r="G18" s="7">
        <f>ROUND([1]①収入分類表【一般・港営】!M241/1000,0)</f>
        <v>0</v>
      </c>
      <c r="H18" s="11"/>
      <c r="I18" s="37"/>
      <c r="J18" s="8" t="s">
        <v>24</v>
      </c>
      <c r="K18" s="8"/>
      <c r="L18" s="39"/>
      <c r="M18" s="40"/>
      <c r="N18" s="11"/>
      <c r="O18" s="7">
        <f>+SUM(O19:O20)</f>
        <v>0</v>
      </c>
      <c r="P18" s="40"/>
    </row>
    <row r="19" spans="1:16" ht="23.25" customHeight="1" x14ac:dyDescent="0.2">
      <c r="A19" s="37"/>
      <c r="B19" s="8"/>
      <c r="C19" s="8" t="s">
        <v>21</v>
      </c>
      <c r="D19" s="8"/>
      <c r="E19" s="41"/>
      <c r="F19" s="10"/>
      <c r="G19" s="7">
        <f>ROUND([1]①収入分類表【一般・港営】!M242/1000,0)</f>
        <v>0</v>
      </c>
      <c r="H19" s="11"/>
      <c r="I19" s="37"/>
      <c r="J19" s="8"/>
      <c r="K19" s="8" t="s">
        <v>18</v>
      </c>
      <c r="L19" s="39"/>
      <c r="M19" s="40"/>
      <c r="N19" s="11"/>
      <c r="O19" s="7">
        <f>[1]⑥経営・建設関係集計表【一般・港営】!H46</f>
        <v>0</v>
      </c>
      <c r="P19" s="40"/>
    </row>
    <row r="20" spans="1:16" ht="23.25" customHeight="1" x14ac:dyDescent="0.2">
      <c r="A20" s="37"/>
      <c r="B20" s="8" t="s">
        <v>25</v>
      </c>
      <c r="C20" s="8"/>
      <c r="D20" s="8"/>
      <c r="E20" s="41"/>
      <c r="F20" s="10"/>
      <c r="G20" s="7">
        <f>SUM(G21:G27)</f>
        <v>6843500</v>
      </c>
      <c r="H20" s="11"/>
      <c r="I20" s="37"/>
      <c r="J20" s="8"/>
      <c r="K20" s="8" t="s">
        <v>19</v>
      </c>
      <c r="L20" s="39"/>
      <c r="M20" s="40"/>
      <c r="N20" s="11"/>
      <c r="O20" s="7">
        <f>[1]⑥経営・建設関係集計表【一般・港営】!H47</f>
        <v>0</v>
      </c>
      <c r="P20" s="40"/>
    </row>
    <row r="21" spans="1:16" ht="23.25" customHeight="1" x14ac:dyDescent="0.2">
      <c r="A21" s="37"/>
      <c r="B21" s="8"/>
      <c r="C21" s="42" t="s">
        <v>26</v>
      </c>
      <c r="D21" s="42"/>
      <c r="E21" s="41"/>
      <c r="F21" s="10"/>
      <c r="G21" s="7">
        <f>ROUND([1]①収入分類表【一般・港営】!M244/1000,0)</f>
        <v>0</v>
      </c>
      <c r="H21" s="11"/>
      <c r="I21" s="37"/>
      <c r="J21" s="8" t="s">
        <v>27</v>
      </c>
      <c r="K21" s="8"/>
      <c r="L21" s="39"/>
      <c r="M21" s="40"/>
      <c r="N21" s="11"/>
      <c r="O21" s="7">
        <f>[1]⑥経営・建設関係集計表【一般・港営】!H48</f>
        <v>0</v>
      </c>
      <c r="P21" s="40"/>
    </row>
    <row r="22" spans="1:16" ht="23.25" customHeight="1" x14ac:dyDescent="0.2">
      <c r="A22" s="37"/>
      <c r="B22" s="8"/>
      <c r="C22" s="8" t="s">
        <v>10</v>
      </c>
      <c r="D22" s="8"/>
      <c r="E22" s="41"/>
      <c r="F22" s="10"/>
      <c r="G22" s="7">
        <f>ROUND([1]①収入分類表【一般・港営】!M246/1000,0)</f>
        <v>5671000</v>
      </c>
      <c r="H22" s="11"/>
      <c r="I22" s="37"/>
      <c r="J22" s="8" t="s">
        <v>28</v>
      </c>
      <c r="K22" s="8"/>
      <c r="L22" s="39"/>
      <c r="M22" s="40"/>
      <c r="N22" s="11"/>
      <c r="O22" s="7">
        <f>[1]⑥経営・建設関係集計表【一般・港営】!H49</f>
        <v>0</v>
      </c>
      <c r="P22" s="40"/>
    </row>
    <row r="23" spans="1:16" ht="23.25" customHeight="1" x14ac:dyDescent="0.2">
      <c r="A23" s="37"/>
      <c r="B23" s="8"/>
      <c r="C23" s="8" t="s">
        <v>12</v>
      </c>
      <c r="D23" s="8"/>
      <c r="E23" s="38"/>
      <c r="F23" s="9"/>
      <c r="G23" s="7">
        <f>ROUND([1]①収入分類表【一般・港営】!M272/1000,0)</f>
        <v>653000</v>
      </c>
      <c r="H23" s="11"/>
      <c r="I23" s="37"/>
      <c r="J23" s="8" t="s">
        <v>29</v>
      </c>
      <c r="K23" s="8"/>
      <c r="L23" s="39"/>
      <c r="M23" s="40"/>
      <c r="N23" s="11"/>
      <c r="O23" s="7">
        <f>[1]⑥経営・建設関係集計表【一般・港営】!H50</f>
        <v>0</v>
      </c>
      <c r="P23" s="40"/>
    </row>
    <row r="24" spans="1:16" ht="23.25" customHeight="1" x14ac:dyDescent="0.2">
      <c r="A24" s="37"/>
      <c r="B24" s="8"/>
      <c r="C24" s="8" t="s">
        <v>14</v>
      </c>
      <c r="D24" s="8"/>
      <c r="E24" s="38"/>
      <c r="F24" s="9"/>
      <c r="G24" s="7">
        <f>ROUND([1]①収入分類表【一般・港営】!M270/1000,0)</f>
        <v>0</v>
      </c>
      <c r="H24" s="11"/>
      <c r="I24" s="37"/>
      <c r="J24" s="8" t="s">
        <v>30</v>
      </c>
      <c r="K24" s="8"/>
      <c r="L24" s="39"/>
      <c r="M24" s="40"/>
      <c r="N24" s="11"/>
      <c r="O24" s="7">
        <f>[1]⑥経営・建設関係集計表【一般・港営】!H51</f>
        <v>809500</v>
      </c>
      <c r="P24" s="40"/>
    </row>
    <row r="25" spans="1:16" ht="23.25" customHeight="1" x14ac:dyDescent="0.2">
      <c r="A25" s="37"/>
      <c r="B25" s="8"/>
      <c r="C25" s="8" t="s">
        <v>21</v>
      </c>
      <c r="D25" s="8"/>
      <c r="E25" s="41"/>
      <c r="F25" s="10"/>
      <c r="G25" s="7">
        <f>ROUND([1]①収入分類表【一般・港営】!M276/1000,0)</f>
        <v>0</v>
      </c>
      <c r="H25" s="11"/>
      <c r="I25" s="37"/>
      <c r="J25" s="42" t="s">
        <v>31</v>
      </c>
      <c r="K25" s="42"/>
      <c r="L25" s="42"/>
      <c r="M25" s="40"/>
      <c r="N25" s="11"/>
      <c r="O25" s="7">
        <f>SUM(O26:O28)</f>
        <v>0</v>
      </c>
      <c r="P25" s="40"/>
    </row>
    <row r="26" spans="1:16" ht="23.25" customHeight="1" x14ac:dyDescent="0.2">
      <c r="A26" s="37"/>
      <c r="B26" s="8"/>
      <c r="C26" s="8" t="s">
        <v>32</v>
      </c>
      <c r="D26" s="8"/>
      <c r="E26" s="41"/>
      <c r="F26" s="10"/>
      <c r="G26" s="7">
        <f>ROUND([1]①収入分類表【一般・港営】!M277/1000,0)</f>
        <v>0</v>
      </c>
      <c r="H26" s="11"/>
      <c r="I26" s="37"/>
      <c r="J26" s="8"/>
      <c r="K26" s="11" t="s">
        <v>33</v>
      </c>
      <c r="L26" s="39"/>
      <c r="M26" s="40"/>
      <c r="N26" s="11"/>
      <c r="O26" s="7">
        <v>0</v>
      </c>
      <c r="P26" s="40"/>
    </row>
    <row r="27" spans="1:16" ht="23.25" customHeight="1" x14ac:dyDescent="0.2">
      <c r="A27" s="37"/>
      <c r="B27" s="8"/>
      <c r="C27" s="8" t="s">
        <v>34</v>
      </c>
      <c r="D27" s="8"/>
      <c r="E27" s="41"/>
      <c r="F27" s="10"/>
      <c r="G27" s="7">
        <f>ROUND([1]①収入分類表【一般・港営】!M278/1000,0)</f>
        <v>519500</v>
      </c>
      <c r="H27" s="11"/>
      <c r="I27" s="37"/>
      <c r="J27" s="8"/>
      <c r="K27" s="11" t="s">
        <v>35</v>
      </c>
      <c r="L27" s="39"/>
      <c r="M27" s="40"/>
      <c r="N27" s="11"/>
      <c r="O27" s="7">
        <v>0</v>
      </c>
      <c r="P27" s="40"/>
    </row>
    <row r="28" spans="1:16" ht="23.25" customHeight="1" x14ac:dyDescent="0.2">
      <c r="A28" s="37"/>
      <c r="B28" s="8" t="s">
        <v>36</v>
      </c>
      <c r="C28" s="8"/>
      <c r="D28" s="8"/>
      <c r="E28" s="38"/>
      <c r="F28" s="9"/>
      <c r="G28" s="7">
        <f>ROUND([1]①収入分類表【一般・港営】!M282/1000,0)</f>
        <v>1372646</v>
      </c>
      <c r="H28" s="11"/>
      <c r="I28" s="37"/>
      <c r="J28" s="8"/>
      <c r="K28" s="11" t="s">
        <v>37</v>
      </c>
      <c r="L28" s="39"/>
      <c r="M28" s="40"/>
      <c r="N28" s="11"/>
      <c r="O28" s="7">
        <v>0</v>
      </c>
      <c r="P28" s="40"/>
    </row>
    <row r="29" spans="1:16" ht="23.25" customHeight="1" x14ac:dyDescent="0.2">
      <c r="A29" s="37"/>
      <c r="B29" s="42" t="s">
        <v>31</v>
      </c>
      <c r="C29" s="42"/>
      <c r="D29" s="42"/>
      <c r="E29" s="38"/>
      <c r="F29" s="9"/>
      <c r="G29" s="7">
        <f>SUM(G30:G37)</f>
        <v>18836147</v>
      </c>
      <c r="H29" s="11"/>
      <c r="I29" s="37"/>
      <c r="J29" s="8" t="s">
        <v>38</v>
      </c>
      <c r="K29" s="11"/>
      <c r="L29" s="39"/>
      <c r="M29" s="40"/>
      <c r="N29" s="11"/>
      <c r="O29" s="7">
        <f>O30+O47</f>
        <v>5488525</v>
      </c>
      <c r="P29" s="40"/>
    </row>
    <row r="30" spans="1:16" ht="23.25" customHeight="1" x14ac:dyDescent="0.2">
      <c r="A30" s="37"/>
      <c r="B30" s="8"/>
      <c r="C30" s="8" t="s">
        <v>39</v>
      </c>
      <c r="D30" s="8"/>
      <c r="E30" s="38"/>
      <c r="F30" s="9"/>
      <c r="G30" s="7">
        <f>ROUND([1]①収入分類表【一般・港営】!M292/1000,0)</f>
        <v>0</v>
      </c>
      <c r="H30" s="11"/>
      <c r="I30" s="37"/>
      <c r="J30" s="8"/>
      <c r="K30" s="11" t="s">
        <v>40</v>
      </c>
      <c r="L30" s="39"/>
      <c r="M30" s="40"/>
      <c r="N30" s="11"/>
      <c r="O30" s="7">
        <f>+SUM(O31,O34,O38,O41,O44)</f>
        <v>5272450</v>
      </c>
      <c r="P30" s="40"/>
    </row>
    <row r="31" spans="1:16" ht="23.25" customHeight="1" x14ac:dyDescent="0.2">
      <c r="A31" s="37"/>
      <c r="B31" s="8"/>
      <c r="C31" s="8" t="s">
        <v>41</v>
      </c>
      <c r="D31" s="8"/>
      <c r="E31" s="38"/>
      <c r="F31" s="9"/>
      <c r="G31" s="7">
        <f>ROUND([1]①収入分類表【一般・港営】!M295/1000,0)</f>
        <v>365</v>
      </c>
      <c r="H31" s="11"/>
      <c r="I31" s="37"/>
      <c r="J31" s="8"/>
      <c r="K31" s="11"/>
      <c r="L31" s="11" t="s">
        <v>10</v>
      </c>
      <c r="M31" s="43"/>
      <c r="N31" s="11"/>
      <c r="O31" s="7">
        <f>+SUM(O32:O33)</f>
        <v>3722888</v>
      </c>
      <c r="P31" s="40"/>
    </row>
    <row r="32" spans="1:16" ht="23.25" customHeight="1" x14ac:dyDescent="0.2">
      <c r="A32" s="37"/>
      <c r="B32" s="8"/>
      <c r="C32" s="8" t="s">
        <v>42</v>
      </c>
      <c r="D32" s="8"/>
      <c r="E32" s="38"/>
      <c r="F32" s="9"/>
      <c r="G32" s="7">
        <f>ROUND([1]①収入分類表【一般・港営】!M300/1000,0)</f>
        <v>0</v>
      </c>
      <c r="H32" s="11"/>
      <c r="I32" s="37"/>
      <c r="J32" s="8"/>
      <c r="K32" s="11"/>
      <c r="L32" s="39" t="s">
        <v>43</v>
      </c>
      <c r="M32" s="40"/>
      <c r="N32" s="11"/>
      <c r="O32" s="7">
        <f>[1]⑫公債償還費等【一般・港営】!D53</f>
        <v>3254846</v>
      </c>
      <c r="P32" s="40"/>
    </row>
    <row r="33" spans="1:19" ht="23.25" customHeight="1" x14ac:dyDescent="0.2">
      <c r="A33" s="37"/>
      <c r="B33" s="8"/>
      <c r="C33" s="8" t="s">
        <v>44</v>
      </c>
      <c r="D33" s="8"/>
      <c r="E33" s="38"/>
      <c r="F33" s="9"/>
      <c r="G33" s="7">
        <f>ROUND([1]①収入分類表【一般・港営】!M303/1000,0)</f>
        <v>0</v>
      </c>
      <c r="H33" s="11"/>
      <c r="I33" s="37"/>
      <c r="J33" s="8"/>
      <c r="K33" s="11"/>
      <c r="L33" s="39" t="s">
        <v>45</v>
      </c>
      <c r="M33" s="40"/>
      <c r="N33" s="11"/>
      <c r="O33" s="7">
        <f>[1]⑫公債償還費等【一般・港営】!E53</f>
        <v>468042</v>
      </c>
      <c r="P33" s="40"/>
    </row>
    <row r="34" spans="1:19" ht="23.25" customHeight="1" x14ac:dyDescent="0.2">
      <c r="A34" s="37"/>
      <c r="B34" s="8"/>
      <c r="C34" s="8" t="s">
        <v>46</v>
      </c>
      <c r="D34" s="8"/>
      <c r="E34" s="38"/>
      <c r="F34" s="9"/>
      <c r="G34" s="7">
        <f>ROUND([1]①収入分類表【一般・港営】!M306/1000,0)</f>
        <v>0</v>
      </c>
      <c r="H34" s="11"/>
      <c r="I34" s="37"/>
      <c r="J34" s="8"/>
      <c r="L34" s="11" t="s">
        <v>12</v>
      </c>
      <c r="M34" s="43"/>
      <c r="N34" s="11"/>
      <c r="O34" s="7">
        <f>+SUM(O35:O36)</f>
        <v>475733</v>
      </c>
      <c r="P34" s="40"/>
    </row>
    <row r="35" spans="1:19" ht="23.25" customHeight="1" x14ac:dyDescent="0.2">
      <c r="A35" s="37"/>
      <c r="B35" s="8"/>
      <c r="C35" s="8" t="s">
        <v>47</v>
      </c>
      <c r="D35" s="8"/>
      <c r="E35" s="38"/>
      <c r="F35" s="9"/>
      <c r="G35" s="7">
        <f>ROUND([1]①収入分類表【一般・港営】!M308/1000,0)</f>
        <v>0</v>
      </c>
      <c r="H35" s="11"/>
      <c r="I35" s="37"/>
      <c r="J35" s="8"/>
      <c r="K35" s="11"/>
      <c r="L35" s="39" t="s">
        <v>43</v>
      </c>
      <c r="M35" s="40"/>
      <c r="N35" s="11"/>
      <c r="O35" s="7">
        <f>[1]⑫公債償還費等【一般・港営】!D54</f>
        <v>414439</v>
      </c>
      <c r="P35" s="40"/>
    </row>
    <row r="36" spans="1:19" ht="23.25" customHeight="1" x14ac:dyDescent="0.2">
      <c r="A36" s="37"/>
      <c r="B36" s="8"/>
      <c r="C36" s="8" t="s">
        <v>48</v>
      </c>
      <c r="D36" s="8"/>
      <c r="E36" s="38"/>
      <c r="F36" s="9"/>
      <c r="G36" s="7">
        <v>0</v>
      </c>
      <c r="H36" s="11"/>
      <c r="I36" s="37"/>
      <c r="J36" s="8"/>
      <c r="K36" s="11"/>
      <c r="L36" s="39" t="s">
        <v>45</v>
      </c>
      <c r="M36" s="40"/>
      <c r="N36" s="11"/>
      <c r="O36" s="7">
        <f>[1]⑫公債償還費等【一般・港営】!E54</f>
        <v>61294</v>
      </c>
      <c r="P36" s="40"/>
    </row>
    <row r="37" spans="1:19" ht="23.25" customHeight="1" x14ac:dyDescent="0.2">
      <c r="A37" s="25"/>
      <c r="B37" s="44"/>
      <c r="C37" s="44" t="s">
        <v>49</v>
      </c>
      <c r="D37" s="44"/>
      <c r="E37" s="45"/>
      <c r="F37" s="46"/>
      <c r="G37" s="47">
        <f>ROUND([1]①収入分類表【一般・港営】!M310/1000,0)</f>
        <v>18835782</v>
      </c>
      <c r="H37" s="48"/>
      <c r="I37" s="25"/>
      <c r="J37" s="44"/>
      <c r="K37" s="31"/>
      <c r="L37" s="49"/>
      <c r="M37" s="48"/>
      <c r="N37" s="31"/>
      <c r="O37" s="47"/>
      <c r="P37" s="48"/>
    </row>
    <row r="38" spans="1:19" ht="23.25" customHeight="1" x14ac:dyDescent="0.2">
      <c r="A38" s="37"/>
      <c r="B38" s="50" t="s">
        <v>50</v>
      </c>
      <c r="C38" s="50"/>
      <c r="D38" s="50"/>
      <c r="E38" s="51"/>
      <c r="F38" s="9"/>
      <c r="G38" s="7">
        <f>SUM(G39:G46)</f>
        <v>0</v>
      </c>
      <c r="H38" s="11"/>
      <c r="I38" s="37"/>
      <c r="J38" s="8"/>
      <c r="L38" s="11" t="s">
        <v>14</v>
      </c>
      <c r="M38" s="40"/>
      <c r="N38" s="11"/>
      <c r="O38" s="7">
        <f>+SUM(O39:O40)</f>
        <v>1073829</v>
      </c>
      <c r="P38" s="40"/>
    </row>
    <row r="39" spans="1:19" ht="23.25" customHeight="1" x14ac:dyDescent="0.2">
      <c r="A39" s="37"/>
      <c r="B39" s="8"/>
      <c r="C39" s="8" t="s">
        <v>10</v>
      </c>
      <c r="D39" s="8"/>
      <c r="E39" s="38"/>
      <c r="F39" s="9"/>
      <c r="G39" s="7">
        <v>0</v>
      </c>
      <c r="H39" s="11"/>
      <c r="I39" s="37"/>
      <c r="J39" s="52"/>
      <c r="K39" s="11"/>
      <c r="L39" s="39" t="s">
        <v>43</v>
      </c>
      <c r="M39" s="40"/>
      <c r="N39" s="11"/>
      <c r="O39" s="7">
        <f>[1]⑫公債償還費等【一般・港営】!D55</f>
        <v>822347</v>
      </c>
      <c r="P39" s="40"/>
    </row>
    <row r="40" spans="1:19" ht="23.25" customHeight="1" x14ac:dyDescent="0.2">
      <c r="A40" s="37"/>
      <c r="B40" s="8"/>
      <c r="C40" s="8" t="s">
        <v>12</v>
      </c>
      <c r="D40" s="8"/>
      <c r="E40" s="38"/>
      <c r="F40" s="9"/>
      <c r="G40" s="7">
        <v>0</v>
      </c>
      <c r="H40" s="11"/>
      <c r="I40" s="37"/>
      <c r="J40" s="8"/>
      <c r="K40" s="11"/>
      <c r="L40" s="39" t="s">
        <v>45</v>
      </c>
      <c r="M40" s="40"/>
      <c r="N40" s="11"/>
      <c r="O40" s="7">
        <f>[1]⑫公債償還費等【一般・港営】!E55</f>
        <v>251482</v>
      </c>
      <c r="P40" s="40"/>
    </row>
    <row r="41" spans="1:19" ht="23.25" customHeight="1" x14ac:dyDescent="0.2">
      <c r="A41" s="37"/>
      <c r="B41" s="8"/>
      <c r="C41" s="8" t="s">
        <v>51</v>
      </c>
      <c r="D41" s="8"/>
      <c r="E41" s="38"/>
      <c r="F41" s="9"/>
      <c r="G41" s="7">
        <v>0</v>
      </c>
      <c r="H41" s="11"/>
      <c r="I41" s="37"/>
      <c r="J41" s="8"/>
      <c r="L41" s="11" t="s">
        <v>21</v>
      </c>
      <c r="M41" s="40"/>
      <c r="N41" s="11"/>
      <c r="O41" s="7">
        <f>+SUM(O42:O43)</f>
        <v>0</v>
      </c>
      <c r="P41" s="40"/>
    </row>
    <row r="42" spans="1:19" ht="23.25" customHeight="1" x14ac:dyDescent="0.2">
      <c r="A42" s="37"/>
      <c r="B42" s="52"/>
      <c r="C42" s="8" t="s">
        <v>21</v>
      </c>
      <c r="D42" s="8"/>
      <c r="E42" s="38"/>
      <c r="F42" s="9"/>
      <c r="G42" s="7">
        <f>ROUND([1]①収入分類表【一般・港営】!M242/1000,0)</f>
        <v>0</v>
      </c>
      <c r="H42" s="11"/>
      <c r="I42" s="37"/>
      <c r="J42" s="8"/>
      <c r="K42" s="11"/>
      <c r="L42" s="39" t="s">
        <v>43</v>
      </c>
      <c r="M42" s="40"/>
      <c r="N42" s="11"/>
      <c r="O42" s="7">
        <v>0</v>
      </c>
      <c r="P42" s="40"/>
      <c r="R42" s="53"/>
    </row>
    <row r="43" spans="1:19" ht="23.25" customHeight="1" x14ac:dyDescent="0.2">
      <c r="A43" s="37"/>
      <c r="B43" s="8"/>
      <c r="C43" s="8" t="s">
        <v>32</v>
      </c>
      <c r="D43" s="8"/>
      <c r="E43" s="38"/>
      <c r="F43" s="9"/>
      <c r="G43" s="7">
        <f>ROUND([1]①収入分類表【一般・港営】!M277/1000,0)</f>
        <v>0</v>
      </c>
      <c r="H43" s="11"/>
      <c r="I43" s="37"/>
      <c r="J43" s="8"/>
      <c r="K43" s="11"/>
      <c r="L43" s="39" t="s">
        <v>45</v>
      </c>
      <c r="M43" s="40"/>
      <c r="N43" s="11"/>
      <c r="O43" s="7">
        <v>0</v>
      </c>
      <c r="P43" s="40"/>
    </row>
    <row r="44" spans="1:19" ht="23.25" customHeight="1" x14ac:dyDescent="0.2">
      <c r="A44" s="37"/>
      <c r="B44" s="8"/>
      <c r="C44" s="8" t="s">
        <v>52</v>
      </c>
      <c r="D44" s="8"/>
      <c r="E44" s="38"/>
      <c r="F44" s="9"/>
      <c r="G44" s="7">
        <f>[1]⑫公債償還費等【一般・港営】!F56</f>
        <v>0</v>
      </c>
      <c r="H44" s="11"/>
      <c r="I44" s="37"/>
      <c r="J44" s="8"/>
      <c r="L44" s="11" t="s">
        <v>32</v>
      </c>
      <c r="M44" s="40"/>
      <c r="N44" s="11"/>
      <c r="O44" s="7">
        <f>+SUM(O45:O46)</f>
        <v>0</v>
      </c>
      <c r="P44" s="40"/>
    </row>
    <row r="45" spans="1:19" ht="23.25" customHeight="1" x14ac:dyDescent="0.2">
      <c r="A45" s="37"/>
      <c r="B45" s="8"/>
      <c r="C45" s="8" t="s">
        <v>53</v>
      </c>
      <c r="D45" s="8"/>
      <c r="E45" s="38"/>
      <c r="F45" s="9"/>
      <c r="G45" s="7">
        <v>0</v>
      </c>
      <c r="H45" s="11"/>
      <c r="I45" s="37"/>
      <c r="J45" s="8"/>
      <c r="K45" s="11"/>
      <c r="L45" s="39" t="s">
        <v>43</v>
      </c>
      <c r="M45" s="40"/>
      <c r="N45" s="11"/>
      <c r="O45" s="7">
        <v>0</v>
      </c>
      <c r="P45" s="40"/>
      <c r="R45" s="53"/>
      <c r="S45" s="54"/>
    </row>
    <row r="46" spans="1:19" ht="23.25" customHeight="1" x14ac:dyDescent="0.2">
      <c r="A46" s="37"/>
      <c r="B46" s="8"/>
      <c r="C46" s="8" t="s">
        <v>34</v>
      </c>
      <c r="D46" s="8"/>
      <c r="E46" s="38"/>
      <c r="F46" s="9"/>
      <c r="G46" s="62">
        <v>0</v>
      </c>
      <c r="H46" s="11"/>
      <c r="I46" s="37"/>
      <c r="J46" s="8"/>
      <c r="K46" s="11"/>
      <c r="L46" s="39" t="s">
        <v>45</v>
      </c>
      <c r="M46" s="40"/>
      <c r="N46" s="11"/>
      <c r="O46" s="7">
        <v>0</v>
      </c>
      <c r="P46" s="40"/>
      <c r="R46" s="53"/>
      <c r="S46" s="54"/>
    </row>
    <row r="47" spans="1:19" ht="23.25" customHeight="1" x14ac:dyDescent="0.2">
      <c r="A47" s="37"/>
      <c r="B47" s="8"/>
      <c r="C47" s="8"/>
      <c r="D47" s="8"/>
      <c r="E47" s="38"/>
      <c r="F47" s="9"/>
      <c r="G47" s="7"/>
      <c r="H47" s="11"/>
      <c r="I47" s="37"/>
      <c r="J47" s="8"/>
      <c r="K47" s="11" t="s">
        <v>31</v>
      </c>
      <c r="L47" s="11"/>
      <c r="M47" s="40"/>
      <c r="N47" s="11"/>
      <c r="O47" s="7">
        <f>+SUM(O48:O64)</f>
        <v>216075</v>
      </c>
      <c r="P47" s="40"/>
    </row>
    <row r="48" spans="1:19" ht="23.25" customHeight="1" x14ac:dyDescent="0.2">
      <c r="A48" s="37"/>
      <c r="B48" s="8"/>
      <c r="C48" s="8"/>
      <c r="D48" s="8"/>
      <c r="E48" s="38"/>
      <c r="F48" s="9"/>
      <c r="G48" s="7"/>
      <c r="H48" s="11"/>
      <c r="I48" s="37"/>
      <c r="J48" s="8"/>
      <c r="K48" s="11"/>
      <c r="L48" s="39" t="s">
        <v>43</v>
      </c>
      <c r="M48" s="40"/>
      <c r="N48" s="11"/>
      <c r="O48" s="7">
        <f>[1]⑫公債償還費等【一般・港営】!D57</f>
        <v>198199</v>
      </c>
      <c r="P48" s="40"/>
    </row>
    <row r="49" spans="1:16" ht="23.25" hidden="1" customHeight="1" x14ac:dyDescent="0.2">
      <c r="A49" s="37"/>
      <c r="B49" s="8"/>
      <c r="C49" s="8"/>
      <c r="D49" s="8"/>
      <c r="E49" s="38"/>
      <c r="F49" s="9"/>
      <c r="G49" s="7"/>
      <c r="H49" s="11"/>
      <c r="I49" s="37"/>
      <c r="J49" s="8"/>
      <c r="K49" s="11"/>
      <c r="L49" s="39"/>
      <c r="M49" s="40"/>
      <c r="N49" s="11"/>
      <c r="O49" s="7"/>
      <c r="P49" s="40"/>
    </row>
    <row r="50" spans="1:16" ht="23.25" hidden="1" customHeight="1" x14ac:dyDescent="0.2">
      <c r="A50" s="37"/>
      <c r="B50" s="8"/>
      <c r="C50" s="8"/>
      <c r="D50" s="8"/>
      <c r="E50" s="38"/>
      <c r="F50" s="9"/>
      <c r="G50" s="7"/>
      <c r="H50" s="11"/>
      <c r="I50" s="37"/>
      <c r="J50" s="8"/>
      <c r="K50" s="11"/>
      <c r="L50" s="39"/>
      <c r="M50" s="40"/>
      <c r="N50" s="11"/>
      <c r="O50" s="7"/>
      <c r="P50" s="40"/>
    </row>
    <row r="51" spans="1:16" ht="23.25" hidden="1" customHeight="1" x14ac:dyDescent="0.2">
      <c r="A51" s="37"/>
      <c r="B51" s="8"/>
      <c r="C51" s="8"/>
      <c r="D51" s="8"/>
      <c r="E51" s="38"/>
      <c r="F51" s="9"/>
      <c r="G51" s="7"/>
      <c r="H51" s="11"/>
      <c r="I51" s="37"/>
      <c r="J51" s="8"/>
      <c r="K51" s="11"/>
      <c r="L51" s="39"/>
      <c r="M51" s="40"/>
      <c r="N51" s="11"/>
      <c r="O51" s="7"/>
      <c r="P51" s="40"/>
    </row>
    <row r="52" spans="1:16" ht="23.25" hidden="1" customHeight="1" x14ac:dyDescent="0.2">
      <c r="A52" s="37"/>
      <c r="B52" s="8"/>
      <c r="C52" s="8"/>
      <c r="D52" s="8"/>
      <c r="E52" s="38"/>
      <c r="F52" s="9"/>
      <c r="G52" s="7"/>
      <c r="H52" s="11"/>
      <c r="I52" s="37"/>
      <c r="J52" s="8"/>
      <c r="K52" s="11"/>
      <c r="L52" s="39"/>
      <c r="M52" s="40"/>
      <c r="N52" s="11"/>
      <c r="O52" s="7"/>
      <c r="P52" s="40"/>
    </row>
    <row r="53" spans="1:16" ht="23.25" hidden="1" customHeight="1" x14ac:dyDescent="0.2">
      <c r="A53" s="37"/>
      <c r="B53" s="8"/>
      <c r="C53" s="8"/>
      <c r="D53" s="8"/>
      <c r="E53" s="38"/>
      <c r="F53" s="9"/>
      <c r="G53" s="7"/>
      <c r="H53" s="11"/>
      <c r="I53" s="37"/>
      <c r="J53" s="8"/>
      <c r="K53" s="11"/>
      <c r="L53" s="39"/>
      <c r="M53" s="40"/>
      <c r="N53" s="11"/>
      <c r="O53" s="7"/>
      <c r="P53" s="40"/>
    </row>
    <row r="54" spans="1:16" ht="23.25" hidden="1" customHeight="1" x14ac:dyDescent="0.2">
      <c r="A54" s="37"/>
      <c r="B54" s="8"/>
      <c r="C54" s="8"/>
      <c r="D54" s="8"/>
      <c r="E54" s="38"/>
      <c r="F54" s="9"/>
      <c r="G54" s="7"/>
      <c r="H54" s="11"/>
      <c r="I54" s="37"/>
      <c r="J54" s="8"/>
      <c r="K54" s="11"/>
      <c r="L54" s="39"/>
      <c r="M54" s="40"/>
      <c r="N54" s="11"/>
      <c r="O54" s="7"/>
      <c r="P54" s="40"/>
    </row>
    <row r="55" spans="1:16" ht="23.25" hidden="1" customHeight="1" x14ac:dyDescent="0.2">
      <c r="A55" s="37"/>
      <c r="B55" s="8"/>
      <c r="C55" s="8"/>
      <c r="D55" s="8"/>
      <c r="E55" s="38"/>
      <c r="F55" s="9"/>
      <c r="G55" s="7"/>
      <c r="H55" s="11"/>
      <c r="I55" s="37"/>
      <c r="J55" s="8"/>
      <c r="K55" s="11"/>
      <c r="L55" s="39"/>
      <c r="M55" s="40"/>
      <c r="N55" s="11"/>
      <c r="O55" s="7"/>
      <c r="P55" s="40"/>
    </row>
    <row r="56" spans="1:16" ht="23.25" hidden="1" customHeight="1" x14ac:dyDescent="0.2">
      <c r="A56" s="37"/>
      <c r="B56" s="8"/>
      <c r="C56" s="8"/>
      <c r="D56" s="8"/>
      <c r="E56" s="38"/>
      <c r="F56" s="9"/>
      <c r="G56" s="7"/>
      <c r="H56" s="11"/>
      <c r="I56" s="37"/>
      <c r="J56" s="8"/>
      <c r="K56" s="11"/>
      <c r="L56" s="39"/>
      <c r="M56" s="40"/>
      <c r="N56" s="11"/>
      <c r="O56" s="7"/>
      <c r="P56" s="40"/>
    </row>
    <row r="57" spans="1:16" ht="23.25" hidden="1" customHeight="1" x14ac:dyDescent="0.2">
      <c r="A57" s="37"/>
      <c r="B57" s="8"/>
      <c r="C57" s="8"/>
      <c r="D57" s="8"/>
      <c r="E57" s="38"/>
      <c r="F57" s="9"/>
      <c r="G57" s="7"/>
      <c r="H57" s="11"/>
      <c r="I57" s="37"/>
      <c r="J57" s="8"/>
      <c r="K57" s="11"/>
      <c r="L57" s="39"/>
      <c r="M57" s="40"/>
      <c r="N57" s="11"/>
      <c r="O57" s="7"/>
      <c r="P57" s="40"/>
    </row>
    <row r="58" spans="1:16" ht="23.25" hidden="1" customHeight="1" x14ac:dyDescent="0.2">
      <c r="A58" s="37"/>
      <c r="B58" s="8"/>
      <c r="C58" s="8"/>
      <c r="D58" s="8"/>
      <c r="E58" s="38"/>
      <c r="F58" s="9"/>
      <c r="G58" s="7"/>
      <c r="H58" s="11"/>
      <c r="I58" s="37"/>
      <c r="J58" s="8"/>
      <c r="K58" s="11"/>
      <c r="L58" s="39"/>
      <c r="M58" s="40"/>
      <c r="N58" s="11"/>
      <c r="O58" s="7"/>
      <c r="P58" s="40"/>
    </row>
    <row r="59" spans="1:16" ht="23.25" hidden="1" customHeight="1" x14ac:dyDescent="0.2">
      <c r="A59" s="37"/>
      <c r="B59" s="8"/>
      <c r="C59" s="8"/>
      <c r="D59" s="8"/>
      <c r="E59" s="38"/>
      <c r="F59" s="9"/>
      <c r="G59" s="7"/>
      <c r="H59" s="11"/>
      <c r="I59" s="37"/>
      <c r="J59" s="8"/>
      <c r="K59" s="11"/>
      <c r="L59" s="39"/>
      <c r="M59" s="40"/>
      <c r="N59" s="11"/>
      <c r="O59" s="7"/>
      <c r="P59" s="40"/>
    </row>
    <row r="60" spans="1:16" ht="23.25" hidden="1" customHeight="1" x14ac:dyDescent="0.2">
      <c r="A60" s="37"/>
      <c r="B60" s="8"/>
      <c r="C60" s="8"/>
      <c r="D60" s="8"/>
      <c r="E60" s="38"/>
      <c r="F60" s="9"/>
      <c r="G60" s="7"/>
      <c r="H60" s="11"/>
      <c r="I60" s="37"/>
      <c r="J60" s="8"/>
      <c r="K60" s="11"/>
      <c r="L60" s="39"/>
      <c r="M60" s="40"/>
      <c r="N60" s="11"/>
      <c r="O60" s="7"/>
      <c r="P60" s="40"/>
    </row>
    <row r="61" spans="1:16" ht="23.25" hidden="1" customHeight="1" x14ac:dyDescent="0.2">
      <c r="A61" s="37"/>
      <c r="B61" s="8"/>
      <c r="C61" s="8"/>
      <c r="D61" s="8"/>
      <c r="E61" s="38"/>
      <c r="F61" s="9"/>
      <c r="G61" s="7"/>
      <c r="H61" s="11"/>
      <c r="I61" s="37"/>
      <c r="J61" s="8"/>
      <c r="K61" s="11"/>
      <c r="L61" s="39"/>
      <c r="M61" s="40"/>
      <c r="N61" s="11"/>
      <c r="O61" s="7"/>
      <c r="P61" s="40"/>
    </row>
    <row r="62" spans="1:16" ht="23.25" hidden="1" customHeight="1" x14ac:dyDescent="0.2">
      <c r="A62" s="37"/>
      <c r="B62" s="8"/>
      <c r="C62" s="8"/>
      <c r="D62" s="8"/>
      <c r="E62" s="38"/>
      <c r="F62" s="9"/>
      <c r="G62" s="7"/>
      <c r="H62" s="11"/>
      <c r="I62" s="37"/>
      <c r="J62" s="8"/>
      <c r="K62" s="11"/>
      <c r="L62" s="39"/>
      <c r="M62" s="40"/>
      <c r="N62" s="11"/>
      <c r="O62" s="7"/>
      <c r="P62" s="40"/>
    </row>
    <row r="63" spans="1:16" ht="23.25" hidden="1" customHeight="1" x14ac:dyDescent="0.2">
      <c r="A63" s="37"/>
      <c r="B63" s="8"/>
      <c r="C63" s="8"/>
      <c r="D63" s="8"/>
      <c r="E63" s="38"/>
      <c r="F63" s="9"/>
      <c r="G63" s="7"/>
      <c r="H63" s="11"/>
      <c r="I63" s="37"/>
      <c r="J63" s="8"/>
      <c r="K63" s="11"/>
      <c r="L63" s="39"/>
      <c r="M63" s="40"/>
      <c r="N63" s="11"/>
      <c r="O63" s="7"/>
      <c r="P63" s="40"/>
    </row>
    <row r="64" spans="1:16" ht="23.25" customHeight="1" x14ac:dyDescent="0.2">
      <c r="A64" s="37"/>
      <c r="B64" s="8"/>
      <c r="C64" s="8"/>
      <c r="D64" s="8"/>
      <c r="E64" s="38"/>
      <c r="F64" s="9"/>
      <c r="G64" s="7"/>
      <c r="H64" s="11"/>
      <c r="I64" s="37"/>
      <c r="J64" s="8"/>
      <c r="K64" s="11"/>
      <c r="L64" s="39" t="s">
        <v>45</v>
      </c>
      <c r="M64" s="40"/>
      <c r="N64" s="11"/>
      <c r="O64" s="7">
        <f>[1]⑫公債償還費等【一般・港営】!E57</f>
        <v>17876</v>
      </c>
      <c r="P64" s="40"/>
    </row>
    <row r="65" spans="1:16" ht="23.25" customHeight="1" x14ac:dyDescent="0.2">
      <c r="A65" s="25"/>
      <c r="B65" s="44"/>
      <c r="C65" s="44"/>
      <c r="D65" s="44"/>
      <c r="E65" s="55"/>
      <c r="F65" s="56"/>
      <c r="G65" s="47"/>
      <c r="H65" s="48"/>
      <c r="I65" s="31"/>
      <c r="J65" s="44" t="s">
        <v>54</v>
      </c>
      <c r="K65" s="31"/>
      <c r="L65" s="49"/>
      <c r="M65" s="48"/>
      <c r="N65" s="25"/>
      <c r="O65" s="63">
        <v>12565635</v>
      </c>
      <c r="P65" s="48"/>
    </row>
    <row r="66" spans="1:16" ht="23.25" customHeight="1" x14ac:dyDescent="0.2">
      <c r="A66" s="25"/>
      <c r="B66" s="26" t="s">
        <v>55</v>
      </c>
      <c r="C66" s="26"/>
      <c r="D66" s="26"/>
      <c r="E66" s="27"/>
      <c r="F66" s="56"/>
      <c r="G66" s="47">
        <f>SUM(G6,G10,G15,G20,G38,G28,G29)</f>
        <v>27550192</v>
      </c>
      <c r="H66" s="48"/>
      <c r="I66" s="57"/>
      <c r="J66" s="16" t="s">
        <v>55</v>
      </c>
      <c r="K66" s="16"/>
      <c r="L66" s="16"/>
      <c r="M66" s="58"/>
      <c r="N66" s="59"/>
      <c r="O66" s="60">
        <f>+SUM(O6,O10,O14,O18,O21,O22,O23,O24,O25,O29,O65)</f>
        <v>27550192</v>
      </c>
      <c r="P66" s="61"/>
    </row>
  </sheetData>
  <mergeCells count="10">
    <mergeCell ref="B29:D29"/>
    <mergeCell ref="B38:E38"/>
    <mergeCell ref="B66:D66"/>
    <mergeCell ref="J66:L66"/>
    <mergeCell ref="B3:G3"/>
    <mergeCell ref="J3:O3"/>
    <mergeCell ref="B4:D5"/>
    <mergeCell ref="J4:L5"/>
    <mergeCell ref="C21:D21"/>
    <mergeCell ref="J25:L25"/>
  </mergeCells>
  <phoneticPr fontId="2"/>
  <pageMargins left="0.59055118110236227" right="0.59055118110236227" top="0.6692913385826772" bottom="0.59055118110236227" header="0.51181102362204722" footer="0.51181102362204722"/>
  <pageSetup paperSize="9" scale="95" orientation="portrait" blackAndWhite="1" r:id="rId1"/>
  <headerFooter alignWithMargins="0"/>
  <rowBreaks count="1" manualBreakCount="1">
    <brk id="37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【別紙２】建設関係収支報告</vt:lpstr>
      <vt:lpstr>【別紙２】建設関係収支報告!Print_Area</vt:lpstr>
      <vt:lpstr>【別紙２】建設関係収支報告!Print_Titles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2026-08-24T02:55:05Z</dcterms:created>
  <dcterms:modified xsi:type="dcterms:W3CDTF">2026-08-24T02:56:26Z</dcterms:modified>
</cp:coreProperties>
</file>