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5" i="8" l="1"/>
  <c r="R124" i="8"/>
  <c r="R123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AA102" i="8"/>
  <c r="AA101" i="8"/>
  <c r="AA100" i="8"/>
  <c r="AA99" i="8"/>
  <c r="AA98" i="8"/>
  <c r="AA97" i="8"/>
  <c r="AA96" i="8"/>
  <c r="AA95" i="8"/>
  <c r="AA94" i="8"/>
  <c r="AA93" i="8"/>
  <c r="AA92" i="8"/>
  <c r="AA91" i="8"/>
  <c r="AA90" i="8"/>
  <c r="AA89" i="8"/>
  <c r="AA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AA40" i="8"/>
  <c r="R40" i="8"/>
  <c r="AA39" i="8"/>
  <c r="R39" i="8"/>
  <c r="AA38" i="8"/>
  <c r="R38" i="8"/>
  <c r="R37" i="8"/>
  <c r="R36" i="8"/>
  <c r="AA35" i="8"/>
  <c r="R35" i="8"/>
  <c r="AA34" i="8"/>
  <c r="R34" i="8"/>
  <c r="AA33" i="8"/>
  <c r="R32" i="8"/>
  <c r="R31" i="8"/>
  <c r="R30" i="8"/>
  <c r="R29" i="8"/>
  <c r="R28" i="8"/>
  <c r="AA27" i="8"/>
  <c r="R27" i="8"/>
  <c r="AA26" i="8"/>
  <c r="R26" i="8"/>
  <c r="R25" i="8"/>
  <c r="AA24" i="8"/>
  <c r="R24" i="8"/>
  <c r="AA23" i="8"/>
  <c r="R23" i="8"/>
  <c r="AA22" i="8"/>
  <c r="R22" i="8"/>
  <c r="AA21" i="8"/>
  <c r="AA20" i="8"/>
  <c r="R19" i="8"/>
  <c r="AA18" i="8"/>
  <c r="AA17" i="8"/>
  <c r="AA16" i="8"/>
  <c r="AA15" i="8"/>
  <c r="AA14" i="8"/>
  <c r="AA13" i="8"/>
  <c r="AA12" i="8"/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F13" i="33" l="1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84" i="48" s="1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P143" i="70"/>
  <c r="I152" i="70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I228" i="39" l="1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30" i="32"/>
  <c r="E36" i="32"/>
  <c r="Q118" i="32" l="1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<sst xmlns="http://schemas.openxmlformats.org/spreadsheetml/2006/main" count="20120" uniqueCount="240">
  <si>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</si>
  <si>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</si>
  <si>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</si>
  <si>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</si>
  <si>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</si>
  <si>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</si>
  <si>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</si>
  <si>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</si>
  <si>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</si>
  <si>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</si>
  <si>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</si>
  <si>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</si>
  <si>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</si>
  <si>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</si>
  <si>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</si>
  <si>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</si>
  <si>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</si>
  <si>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</si>
  <si>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</si>
  <si>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</si>
  <si>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</si>
  <si>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</si>
  <si>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</si>
  <si>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</si>
  <si>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</si>
  <si>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</si>
  <si>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</si>
  <si>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</si>
  <si>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</si>
  <si>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</si>
  <si>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</si>
  <si>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</si>
  <si>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</si>
  <si>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</si>
  <si>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</si>
  <si>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</si>
  <si>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</si>
  <si>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</si>
  <si>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</si>
  <si>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</si>
  <si>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</si>
  <si>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</si>
  <si>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</si>
  <si>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</si>
  <si>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</si>
  <si>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</si>
  <si>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</si>
  <si>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</si>
  <si>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</si>
  <si>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</si>
  <si>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</si>
  <si>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</si>
  <si>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</si>
  <si>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</si>
  <si>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</si>
  <si>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</si>
  <si>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</si>
  <si>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</si>
  <si>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</si>
  <si>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</si>
  <si>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</si>
  <si>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</si>
  <si>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</si>
  <si>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</si>
  <si>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</si>
  <si>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</si>
  <si>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</si>
  <si>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</si>
  <si>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</si>
  <si>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</si>
  <si>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</si>
  <si>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</si>
  <si>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</si>
  <si>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</si>
  <si>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</si>
  <si>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</si>
  <si>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</si>
  <si>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</si>
  <si>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</si>
  <si>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</si>
  <si>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</si>
  <si>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</si>
  <si>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</si>
  <si>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</si>
  <si>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</si>
  <si>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</si>
  <si>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</si>
  <si>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</si>
  <si>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</si>
  <si>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</si>
  <si>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</si>
  <si>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</si>
  <si>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</si>
  <si>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</si>
  <si>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</si>
  <si>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</si>
  <si>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</si>
  <si>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</si>
  <si>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</si>
  <si>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</si>
  <si>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</si>
  <si>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</si>
  <si>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</si>
  <si>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</si>
  <si>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</si>
  <si>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</si>
  <si>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</si>
  <si>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</si>
  <si>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</si>
  <si>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</si>
  <si>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</si>
  <si>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</si>
  <si>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</si>
  <si>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</si>
  <si>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</si>
  <si>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</si>
  <si>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</si>
  <si>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</si>
  <si>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</si>
  <si>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</si>
  <si>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</si>
  <si>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</si>
  <si>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</si>
  <si>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</si>
  <si>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</si>
  <si>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</si>
  <si>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</si>
  <si>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</si>
  <si>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</si>
  <si>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</si>
  <si>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</si>
  <si>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</si>
  <si>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</si>
  <si>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</si>
  <si>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</si>
  <si>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</si>
  <si>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</si>
  <si>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</si>
  <si>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</si>
  <si>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</si>
  <si>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</si>
  <si>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</si>
  <si>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</si>
  <si>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</si>
  <si>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</si>
  <si>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</si>
  <si>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</si>
  <si>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</si>
  <si>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</si>
  <si>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</si>
  <si>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</si>
  <si>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</si>
  <si>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</si>
  <si>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</si>
  <si>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</si>
  <si>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</si>
  <si>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</si>
  <si>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</si>
  <si>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</si>
  <si>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</si>
  <si>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</si>
  <si>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</si>
  <si>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</si>
  <si>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</si>
  <si>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</si>
  <si>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</si>
  <si>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</si>
  <si>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</si>
  <si>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</si>
  <si>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</si>
  <si>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</si>
  <si>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</si>
  <si>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</si>
  <si>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</si>
  <si>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</si>
  <si>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</si>
  <si>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</si>
  <si>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</si>
  <si>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</si>
  <si>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</si>
  <si>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</si>
  <si>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</si>
  <si>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</si>
  <si>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</si>
  <si>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</si>
  <si>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</si>
  <si>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</si>
  <si>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</si>
  <si>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</si>
  <si>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</si>
  <si>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</si>
  <si>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</si>
  <si>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</si>
  <si>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</si>
  <si>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</si>
  <si>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</si>
  <si>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</si>
  <si>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</si>
  <si>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</si>
  <si>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</si>
  <si>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</si>
  <si>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</si>
  <si>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</si>
  <si>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</si>
  <si>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</si>
  <si>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</si>
  <si>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</si>
  <si>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</si>
  <si>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</si>
  <si>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</si>
  <si>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</si>
  <si>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</si>
  <si>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</si>
  <si>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</si>
  <si>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</si>
  <si>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</si>
  <si>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</si>
  <si>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</si>
  <si>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</si>
  <si>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</si>
  <si>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</si>
  <si>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</si>
  <si>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</si>
  <si>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</si>
  <si>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</si>
  <si>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</si>
  <si>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</si>
  <si>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</si>
  <si>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</si>
  <si>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</si>
  <si>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</si>
  <si>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</si>
  <si>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</si>
  <si>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</si>
  <si>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カード類補記対応業務関係</t>
    <phoneticPr fontId="1"/>
  </si>
  <si>
    <t>旭区</t>
    <phoneticPr fontId="1"/>
  </si>
  <si>
    <t>日</t>
    <rPh sb="0" eb="1">
      <t>ニチ</t>
    </rPh>
    <phoneticPr fontId="1"/>
  </si>
  <si>
    <t>№</t>
    <phoneticPr fontId="4"/>
  </si>
  <si>
    <t>令和2年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</si>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</sst>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33" activePane="bottomLeft" state="frozen"/>
      <selection activeCell="L2" sqref="L2"/>
      <selection pane="bottomLeft" activeCell="G9" sqref="G9:G11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235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3</v>
      </c>
      <c r="D4" s="172">
        <v>22</v>
      </c>
      <c r="E4" s="172" t="s">
        <v>236</v>
      </c>
    </row>
    <row r="5" spans="1:27" ht="15.95" customHeight="1" x14ac:dyDescent="0.15"/>
    <row r="6" spans="1:27" s="25" customFormat="1" ht="15.95" customHeight="1" x14ac:dyDescent="0.15">
      <c r="A6" s="208" t="s">
        <v>237</v>
      </c>
      <c r="B6" s="208" t="s">
        <v>37</v>
      </c>
      <c r="C6" s="189" t="s">
        <v>0</v>
      </c>
      <c r="D6" s="189" t="s">
        <v>1</v>
      </c>
      <c r="E6" s="189" t="s">
        <v>2</v>
      </c>
      <c r="F6" s="208" t="s">
        <v>8</v>
      </c>
      <c r="G6" s="208" t="s">
        <v>6</v>
      </c>
      <c r="H6" s="208" t="s">
        <v>9</v>
      </c>
      <c r="I6" s="183" t="s">
        <v>14</v>
      </c>
      <c r="J6" s="192"/>
      <c r="K6" s="183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45</v>
      </c>
      <c r="M7" s="195"/>
      <c r="N7" s="195"/>
      <c r="O7" s="195"/>
      <c r="P7" s="195"/>
      <c r="Q7" s="195"/>
      <c r="R7" s="195"/>
      <c r="S7" s="195" t="s">
        <v>44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16</v>
      </c>
      <c r="M8" s="187"/>
      <c r="N8" s="187"/>
      <c r="O8" s="187"/>
      <c r="P8" s="187"/>
      <c r="Q8" s="187"/>
      <c r="R8" s="188"/>
      <c r="S8" s="186" t="s">
        <v>13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38</v>
      </c>
      <c r="C9" s="180"/>
      <c r="D9" s="180"/>
      <c r="E9" s="180"/>
      <c r="F9" s="197"/>
      <c r="G9" s="202" t="s">
        <v>7</v>
      </c>
      <c r="H9" s="202" t="s">
        <v>39</v>
      </c>
      <c r="I9" s="200" t="s">
        <v>17</v>
      </c>
      <c r="J9" s="201"/>
      <c r="K9" s="184"/>
      <c r="L9" s="173" t="s">
        <v>26</v>
      </c>
      <c r="M9" s="174" t="s">
        <v>34</v>
      </c>
      <c r="N9" s="175"/>
      <c r="O9" s="175"/>
      <c r="P9" s="175"/>
      <c r="Q9" s="175"/>
      <c r="R9" s="170"/>
      <c r="S9" s="173" t="s">
        <v>27</v>
      </c>
      <c r="T9" s="174" t="s">
        <v>33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31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234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238</v>
      </c>
      <c r="D12" s="21">
        <v>3</v>
      </c>
      <c r="E12" s="21">
        <v>22</v>
      </c>
      <c r="F12" s="21" t="s">
        <v>239</v>
      </c>
      <c r="G12" s="23">
        <v>12</v>
      </c>
      <c r="H12" s="23">
        <v>2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/>
      <c r="S12" s="23">
        <v>1</v>
      </c>
      <c r="T12" s="5">
        <v>0</v>
      </c>
      <c r="U12" s="6">
        <v>1</v>
      </c>
      <c r="V12" s="7">
        <v>0</v>
      </c>
      <c r="W12" s="8">
        <v>0</v>
      </c>
      <c r="X12" s="7">
        <v>1</v>
      </c>
      <c r="Y12" s="7">
        <v>0</v>
      </c>
      <c r="Z12" s="12">
        <v>0</v>
      </c>
      <c r="AA12" s="19">
        <f t="shared" ref="AA12:AA18" si="0">SUM(T12:Z12)</f>
        <v>2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238</v>
      </c>
      <c r="D13" s="21">
        <v>3</v>
      </c>
      <c r="E13" s="21">
        <v>22</v>
      </c>
      <c r="F13" s="21" t="s">
        <v>239</v>
      </c>
      <c r="G13" s="23">
        <v>17</v>
      </c>
      <c r="H13" s="23">
        <v>2</v>
      </c>
      <c r="I13" s="16">
        <v>2</v>
      </c>
      <c r="J13" s="24"/>
      <c r="K13" s="13">
        <v>2</v>
      </c>
      <c r="L13" s="23"/>
      <c r="M13" s="5"/>
      <c r="N13" s="6"/>
      <c r="O13" s="7"/>
      <c r="P13" s="8"/>
      <c r="Q13" s="7"/>
      <c r="R13" s="19"/>
      <c r="S13" s="23">
        <v>1</v>
      </c>
      <c r="T13" s="5">
        <v>1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f t="shared" si="0"/>
        <v>1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238</v>
      </c>
      <c r="D14" s="21">
        <v>3</v>
      </c>
      <c r="E14" s="21">
        <v>22</v>
      </c>
      <c r="F14" s="21" t="s">
        <v>239</v>
      </c>
      <c r="G14" s="23">
        <v>15</v>
      </c>
      <c r="H14" s="23">
        <v>2</v>
      </c>
      <c r="I14" s="16">
        <v>2</v>
      </c>
      <c r="J14" s="24"/>
      <c r="K14" s="13">
        <v>2</v>
      </c>
      <c r="L14" s="23"/>
      <c r="M14" s="5"/>
      <c r="N14" s="6"/>
      <c r="O14" s="7"/>
      <c r="P14" s="8"/>
      <c r="Q14" s="7"/>
      <c r="R14" s="19"/>
      <c r="S14" s="23">
        <v>1</v>
      </c>
      <c r="T14" s="5">
        <v>1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f t="shared" si="0"/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238</v>
      </c>
      <c r="D15" s="21">
        <v>3</v>
      </c>
      <c r="E15" s="21">
        <v>22</v>
      </c>
      <c r="F15" s="21" t="s">
        <v>239</v>
      </c>
      <c r="G15" s="23">
        <v>14</v>
      </c>
      <c r="H15" s="23">
        <v>8</v>
      </c>
      <c r="I15" s="16">
        <v>2</v>
      </c>
      <c r="J15" s="24"/>
      <c r="K15" s="13">
        <v>2</v>
      </c>
      <c r="L15" s="23"/>
      <c r="M15" s="5"/>
      <c r="N15" s="6"/>
      <c r="O15" s="7"/>
      <c r="P15" s="8"/>
      <c r="Q15" s="7"/>
      <c r="R15" s="19"/>
      <c r="S15" s="23">
        <v>1</v>
      </c>
      <c r="T15" s="5">
        <v>1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f t="shared" si="0"/>
        <v>1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238</v>
      </c>
      <c r="D16" s="21">
        <v>3</v>
      </c>
      <c r="E16" s="21">
        <v>22</v>
      </c>
      <c r="F16" s="21" t="s">
        <v>239</v>
      </c>
      <c r="G16" s="23">
        <v>12</v>
      </c>
      <c r="H16" s="23">
        <v>2</v>
      </c>
      <c r="I16" s="16">
        <v>2</v>
      </c>
      <c r="J16" s="24"/>
      <c r="K16" s="13">
        <v>2</v>
      </c>
      <c r="L16" s="23"/>
      <c r="M16" s="5"/>
      <c r="N16" s="6"/>
      <c r="O16" s="7"/>
      <c r="P16" s="8"/>
      <c r="Q16" s="7"/>
      <c r="R16" s="19"/>
      <c r="S16" s="23">
        <v>1</v>
      </c>
      <c r="T16" s="5">
        <v>1</v>
      </c>
      <c r="U16" s="6">
        <v>2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f t="shared" si="0"/>
        <v>3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238</v>
      </c>
      <c r="D17" s="21">
        <v>3</v>
      </c>
      <c r="E17" s="21">
        <v>22</v>
      </c>
      <c r="F17" s="21" t="s">
        <v>239</v>
      </c>
      <c r="G17" s="23">
        <v>10</v>
      </c>
      <c r="H17" s="23">
        <v>2</v>
      </c>
      <c r="I17" s="16">
        <v>2</v>
      </c>
      <c r="J17" s="24"/>
      <c r="K17" s="13">
        <v>2</v>
      </c>
      <c r="L17" s="23"/>
      <c r="M17" s="5"/>
      <c r="N17" s="6"/>
      <c r="O17" s="7"/>
      <c r="P17" s="8"/>
      <c r="Q17" s="7"/>
      <c r="R17" s="19"/>
      <c r="S17" s="23">
        <v>1</v>
      </c>
      <c r="T17" s="5">
        <v>1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f t="shared" si="0"/>
        <v>1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238</v>
      </c>
      <c r="D18" s="21">
        <v>3</v>
      </c>
      <c r="E18" s="21">
        <v>22</v>
      </c>
      <c r="F18" s="21" t="s">
        <v>239</v>
      </c>
      <c r="G18" s="23">
        <v>11</v>
      </c>
      <c r="H18" s="23">
        <v>3</v>
      </c>
      <c r="I18" s="16">
        <v>2</v>
      </c>
      <c r="J18" s="24"/>
      <c r="K18" s="13">
        <v>2</v>
      </c>
      <c r="L18" s="23"/>
      <c r="M18" s="5"/>
      <c r="N18" s="6"/>
      <c r="O18" s="7"/>
      <c r="P18" s="8"/>
      <c r="Q18" s="7"/>
      <c r="R18" s="19"/>
      <c r="S18" s="23">
        <v>2</v>
      </c>
      <c r="T18" s="5">
        <v>1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f t="shared" si="0"/>
        <v>1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238</v>
      </c>
      <c r="D19" s="21">
        <v>3</v>
      </c>
      <c r="E19" s="21">
        <v>22</v>
      </c>
      <c r="F19" s="21" t="s">
        <v>239</v>
      </c>
      <c r="G19" s="23">
        <v>10</v>
      </c>
      <c r="H19" s="23">
        <v>6</v>
      </c>
      <c r="I19" s="16">
        <v>2</v>
      </c>
      <c r="J19" s="24"/>
      <c r="K19" s="13">
        <v>1</v>
      </c>
      <c r="L19" s="23">
        <v>1</v>
      </c>
      <c r="M19" s="5">
        <v>1</v>
      </c>
      <c r="N19" s="6">
        <v>0</v>
      </c>
      <c r="O19" s="7">
        <v>0</v>
      </c>
      <c r="P19" s="8">
        <v>0</v>
      </c>
      <c r="Q19" s="7">
        <v>0</v>
      </c>
      <c r="R19" s="19">
        <f>SUM(M19:Q19)</f>
        <v>1</v>
      </c>
      <c r="S19" s="23"/>
      <c r="T19" s="5"/>
      <c r="U19" s="6"/>
      <c r="V19" s="7"/>
      <c r="W19" s="8"/>
      <c r="X19" s="7"/>
      <c r="Y19" s="7"/>
      <c r="Z19" s="12"/>
      <c r="AA19" s="19"/>
    </row>
    <row r="20" spans="1:27" s="2" customFormat="1" ht="15.95" customHeight="1" x14ac:dyDescent="0.15">
      <c r="A20" s="1">
        <v>9</v>
      </c>
      <c r="B20" s="30">
        <v>1</v>
      </c>
      <c r="C20" s="21" t="s">
        <v>238</v>
      </c>
      <c r="D20" s="21">
        <v>3</v>
      </c>
      <c r="E20" s="21">
        <v>22</v>
      </c>
      <c r="F20" s="21" t="s">
        <v>239</v>
      </c>
      <c r="G20" s="23">
        <v>9</v>
      </c>
      <c r="H20" s="23">
        <v>3</v>
      </c>
      <c r="I20" s="16">
        <v>2</v>
      </c>
      <c r="J20" s="24"/>
      <c r="K20" s="13">
        <v>2</v>
      </c>
      <c r="L20" s="23"/>
      <c r="M20" s="5"/>
      <c r="N20" s="6"/>
      <c r="O20" s="7"/>
      <c r="P20" s="8"/>
      <c r="Q20" s="7"/>
      <c r="R20" s="19"/>
      <c r="S20" s="23">
        <v>3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f t="shared" ref="AA20:AA24" si="1">SUM(T20:Z20)</f>
        <v>1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238</v>
      </c>
      <c r="D21" s="21">
        <v>3</v>
      </c>
      <c r="E21" s="21">
        <v>22</v>
      </c>
      <c r="F21" s="21" t="s">
        <v>239</v>
      </c>
      <c r="G21" s="23">
        <v>9</v>
      </c>
      <c r="H21" s="23">
        <v>5</v>
      </c>
      <c r="I21" s="16">
        <v>2</v>
      </c>
      <c r="J21" s="24"/>
      <c r="K21" s="13">
        <v>2</v>
      </c>
      <c r="L21" s="23"/>
      <c r="M21" s="5"/>
      <c r="N21" s="6"/>
      <c r="O21" s="7"/>
      <c r="P21" s="8"/>
      <c r="Q21" s="7"/>
      <c r="R21" s="19"/>
      <c r="S21" s="23">
        <v>1</v>
      </c>
      <c r="T21" s="5">
        <v>1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f t="shared" si="1"/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238</v>
      </c>
      <c r="D22" s="21">
        <v>3</v>
      </c>
      <c r="E22" s="21">
        <v>22</v>
      </c>
      <c r="F22" s="21" t="s">
        <v>239</v>
      </c>
      <c r="G22" s="23">
        <v>17</v>
      </c>
      <c r="H22" s="23">
        <v>5</v>
      </c>
      <c r="I22" s="16">
        <v>2</v>
      </c>
      <c r="J22" s="24"/>
      <c r="K22" s="13">
        <v>3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f t="shared" ref="R22:R24" si="2">SUM(M22:Q22)</f>
        <v>1</v>
      </c>
      <c r="S22" s="23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f t="shared" si="1"/>
        <v>1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238</v>
      </c>
      <c r="D23" s="21">
        <v>3</v>
      </c>
      <c r="E23" s="21">
        <v>22</v>
      </c>
      <c r="F23" s="21" t="s">
        <v>239</v>
      </c>
      <c r="G23" s="23">
        <v>15</v>
      </c>
      <c r="H23" s="23">
        <v>3</v>
      </c>
      <c r="I23" s="16">
        <v>2</v>
      </c>
      <c r="J23" s="24"/>
      <c r="K23" s="13">
        <v>3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>
        <f t="shared" si="2"/>
        <v>1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f t="shared" si="1"/>
        <v>1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238</v>
      </c>
      <c r="D24" s="21">
        <v>3</v>
      </c>
      <c r="E24" s="21">
        <v>22</v>
      </c>
      <c r="F24" s="21" t="s">
        <v>239</v>
      </c>
      <c r="G24" s="23">
        <v>16</v>
      </c>
      <c r="H24" s="23">
        <v>2</v>
      </c>
      <c r="I24" s="16">
        <v>2</v>
      </c>
      <c r="J24" s="24"/>
      <c r="K24" s="13">
        <v>3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f t="shared" si="2"/>
        <v>1</v>
      </c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f t="shared" si="1"/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238</v>
      </c>
      <c r="D25" s="21">
        <v>3</v>
      </c>
      <c r="E25" s="21">
        <v>22</v>
      </c>
      <c r="F25" s="21" t="s">
        <v>239</v>
      </c>
      <c r="G25" s="23">
        <v>16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9">
        <f>SUM(M25:Q25)</f>
        <v>1</v>
      </c>
      <c r="S25" s="23"/>
      <c r="T25" s="5"/>
      <c r="U25" s="6"/>
      <c r="V25" s="7"/>
      <c r="W25" s="8"/>
      <c r="X25" s="7"/>
      <c r="Y25" s="7"/>
      <c r="Z25" s="12"/>
      <c r="AA25" s="19"/>
    </row>
    <row r="26" spans="1:27" s="2" customFormat="1" ht="15.95" customHeight="1" x14ac:dyDescent="0.15">
      <c r="A26" s="1">
        <v>15</v>
      </c>
      <c r="B26" s="30">
        <v>1</v>
      </c>
      <c r="C26" s="21" t="s">
        <v>238</v>
      </c>
      <c r="D26" s="21">
        <v>3</v>
      </c>
      <c r="E26" s="21">
        <v>22</v>
      </c>
      <c r="F26" s="21" t="s">
        <v>239</v>
      </c>
      <c r="G26" s="23">
        <v>16</v>
      </c>
      <c r="H26" s="23">
        <v>4</v>
      </c>
      <c r="I26" s="16">
        <v>2</v>
      </c>
      <c r="J26" s="24"/>
      <c r="K26" s="13">
        <v>3</v>
      </c>
      <c r="L26" s="23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>
        <f t="shared" ref="R26:R32" si="3">SUM(M26:Q26)</f>
        <v>1</v>
      </c>
      <c r="S26" s="23">
        <v>1</v>
      </c>
      <c r="T26" s="5">
        <v>0</v>
      </c>
      <c r="U26" s="6">
        <v>0</v>
      </c>
      <c r="V26" s="7">
        <v>1</v>
      </c>
      <c r="W26" s="8">
        <v>0</v>
      </c>
      <c r="X26" s="7">
        <v>0</v>
      </c>
      <c r="Y26" s="7">
        <v>0</v>
      </c>
      <c r="Z26" s="12">
        <v>0</v>
      </c>
      <c r="AA26" s="19">
        <f t="shared" ref="AA26:AA27" si="4">SUM(T26:Z26)</f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238</v>
      </c>
      <c r="D27" s="21">
        <v>3</v>
      </c>
      <c r="E27" s="21">
        <v>22</v>
      </c>
      <c r="F27" s="21" t="s">
        <v>239</v>
      </c>
      <c r="G27" s="23">
        <v>16</v>
      </c>
      <c r="H27" s="23">
        <v>2</v>
      </c>
      <c r="I27" s="16">
        <v>2</v>
      </c>
      <c r="J27" s="24"/>
      <c r="K27" s="13">
        <v>3</v>
      </c>
      <c r="L27" s="23">
        <v>1</v>
      </c>
      <c r="M27" s="5">
        <v>1</v>
      </c>
      <c r="N27" s="6">
        <v>1</v>
      </c>
      <c r="O27" s="7">
        <v>0</v>
      </c>
      <c r="P27" s="8">
        <v>0</v>
      </c>
      <c r="Q27" s="7">
        <v>0</v>
      </c>
      <c r="R27" s="19">
        <f t="shared" si="3"/>
        <v>2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f t="shared" si="4"/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238</v>
      </c>
      <c r="D28" s="21">
        <v>3</v>
      </c>
      <c r="E28" s="21">
        <v>22</v>
      </c>
      <c r="F28" s="21" t="s">
        <v>239</v>
      </c>
      <c r="G28" s="23">
        <v>16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1</v>
      </c>
      <c r="N28" s="6">
        <v>0</v>
      </c>
      <c r="O28" s="7">
        <v>0</v>
      </c>
      <c r="P28" s="8">
        <v>0</v>
      </c>
      <c r="Q28" s="7">
        <v>0</v>
      </c>
      <c r="R28" s="19">
        <f t="shared" si="3"/>
        <v>1</v>
      </c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21" t="s">
        <v>238</v>
      </c>
      <c r="D29" s="21">
        <v>3</v>
      </c>
      <c r="E29" s="21">
        <v>22</v>
      </c>
      <c r="F29" s="21" t="s">
        <v>239</v>
      </c>
      <c r="G29" s="23">
        <v>15</v>
      </c>
      <c r="H29" s="23">
        <v>3</v>
      </c>
      <c r="I29" s="16">
        <v>2</v>
      </c>
      <c r="J29" s="24"/>
      <c r="K29" s="13">
        <v>1</v>
      </c>
      <c r="L29" s="23">
        <v>3</v>
      </c>
      <c r="M29" s="5">
        <v>2</v>
      </c>
      <c r="N29" s="6">
        <v>0</v>
      </c>
      <c r="O29" s="7">
        <v>0</v>
      </c>
      <c r="P29" s="8">
        <v>0</v>
      </c>
      <c r="Q29" s="7">
        <v>0</v>
      </c>
      <c r="R29" s="19">
        <f t="shared" si="3"/>
        <v>2</v>
      </c>
      <c r="S29" s="23"/>
      <c r="T29" s="5"/>
      <c r="U29" s="6"/>
      <c r="V29" s="7"/>
      <c r="W29" s="8"/>
      <c r="X29" s="7"/>
      <c r="Y29" s="7"/>
      <c r="Z29" s="12"/>
      <c r="AA29" s="19"/>
    </row>
    <row r="30" spans="1:27" ht="15.95" customHeight="1" x14ac:dyDescent="0.15">
      <c r="A30" s="1">
        <v>19</v>
      </c>
      <c r="B30" s="30">
        <v>1</v>
      </c>
      <c r="C30" s="21" t="s">
        <v>238</v>
      </c>
      <c r="D30" s="21">
        <v>3</v>
      </c>
      <c r="E30" s="21">
        <v>22</v>
      </c>
      <c r="F30" s="21" t="s">
        <v>239</v>
      </c>
      <c r="G30" s="23">
        <v>15</v>
      </c>
      <c r="H30" s="23">
        <v>8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f t="shared" si="3"/>
        <v>1</v>
      </c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21" t="s">
        <v>238</v>
      </c>
      <c r="D31" s="21">
        <v>3</v>
      </c>
      <c r="E31" s="21">
        <v>22</v>
      </c>
      <c r="F31" s="21" t="s">
        <v>239</v>
      </c>
      <c r="G31" s="23">
        <v>15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f t="shared" si="3"/>
        <v>1</v>
      </c>
      <c r="S31" s="23"/>
      <c r="T31" s="5"/>
      <c r="U31" s="6"/>
      <c r="V31" s="7"/>
      <c r="W31" s="8"/>
      <c r="X31" s="7"/>
      <c r="Y31" s="7"/>
      <c r="Z31" s="12"/>
      <c r="AA31" s="19"/>
    </row>
    <row r="32" spans="1:27" ht="15.95" customHeight="1" x14ac:dyDescent="0.15">
      <c r="A32" s="1">
        <v>21</v>
      </c>
      <c r="B32" s="30">
        <v>1</v>
      </c>
      <c r="C32" s="21" t="s">
        <v>238</v>
      </c>
      <c r="D32" s="21">
        <v>3</v>
      </c>
      <c r="E32" s="21">
        <v>22</v>
      </c>
      <c r="F32" s="21" t="s">
        <v>239</v>
      </c>
      <c r="G32" s="23">
        <v>15</v>
      </c>
      <c r="H32" s="23">
        <v>2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f t="shared" si="3"/>
        <v>1</v>
      </c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21" t="s">
        <v>238</v>
      </c>
      <c r="D33" s="21">
        <v>3</v>
      </c>
      <c r="E33" s="21">
        <v>22</v>
      </c>
      <c r="F33" s="21" t="s">
        <v>239</v>
      </c>
      <c r="G33" s="23">
        <v>15</v>
      </c>
      <c r="H33" s="23">
        <v>3</v>
      </c>
      <c r="I33" s="16">
        <v>2</v>
      </c>
      <c r="J33" s="24"/>
      <c r="K33" s="13">
        <v>2</v>
      </c>
      <c r="L33" s="23"/>
      <c r="M33" s="5"/>
      <c r="N33" s="6"/>
      <c r="O33" s="7"/>
      <c r="P33" s="8"/>
      <c r="Q33" s="7"/>
      <c r="R33" s="19"/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1</v>
      </c>
      <c r="Y33" s="7">
        <v>0</v>
      </c>
      <c r="Z33" s="12">
        <v>0</v>
      </c>
      <c r="AA33" s="19">
        <f>SUM(T33:Z33)</f>
        <v>1</v>
      </c>
    </row>
    <row r="34" spans="1:27" ht="15.95" customHeight="1" x14ac:dyDescent="0.15">
      <c r="A34" s="1">
        <v>23</v>
      </c>
      <c r="B34" s="30">
        <v>1</v>
      </c>
      <c r="C34" s="21" t="s">
        <v>238</v>
      </c>
      <c r="D34" s="21">
        <v>3</v>
      </c>
      <c r="E34" s="21">
        <v>22</v>
      </c>
      <c r="F34" s="21" t="s">
        <v>239</v>
      </c>
      <c r="G34" s="23">
        <v>15</v>
      </c>
      <c r="H34" s="23">
        <v>2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f t="shared" ref="R34:R87" si="5">SUM(M34:Q34)</f>
        <v>1</v>
      </c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f t="shared" ref="AA34:AA35" si="6">SUM(T34:Z34)</f>
        <v>1</v>
      </c>
    </row>
    <row r="35" spans="1:27" ht="15.95" customHeight="1" x14ac:dyDescent="0.15">
      <c r="A35" s="1">
        <v>24</v>
      </c>
      <c r="B35" s="30">
        <v>1</v>
      </c>
      <c r="C35" s="21" t="s">
        <v>238</v>
      </c>
      <c r="D35" s="21">
        <v>3</v>
      </c>
      <c r="E35" s="21">
        <v>22</v>
      </c>
      <c r="F35" s="21" t="s">
        <v>239</v>
      </c>
      <c r="G35" s="23">
        <v>14</v>
      </c>
      <c r="H35" s="23">
        <v>2</v>
      </c>
      <c r="I35" s="16">
        <v>2</v>
      </c>
      <c r="J35" s="24"/>
      <c r="K35" s="13">
        <v>3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f t="shared" si="5"/>
        <v>1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f t="shared" si="6"/>
        <v>1</v>
      </c>
    </row>
    <row r="36" spans="1:27" ht="15.95" customHeight="1" x14ac:dyDescent="0.15">
      <c r="A36" s="1">
        <v>25</v>
      </c>
      <c r="B36" s="30">
        <v>1</v>
      </c>
      <c r="C36" s="21" t="s">
        <v>238</v>
      </c>
      <c r="D36" s="21">
        <v>3</v>
      </c>
      <c r="E36" s="21">
        <v>22</v>
      </c>
      <c r="F36" s="21" t="s">
        <v>239</v>
      </c>
      <c r="G36" s="23">
        <v>14</v>
      </c>
      <c r="H36" s="23">
        <v>5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f t="shared" si="5"/>
        <v>1</v>
      </c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21" t="s">
        <v>238</v>
      </c>
      <c r="D37" s="21">
        <v>3</v>
      </c>
      <c r="E37" s="21">
        <v>22</v>
      </c>
      <c r="F37" s="21" t="s">
        <v>239</v>
      </c>
      <c r="G37" s="23">
        <v>14</v>
      </c>
      <c r="H37" s="23">
        <v>4</v>
      </c>
      <c r="I37" s="16">
        <v>2</v>
      </c>
      <c r="J37" s="24"/>
      <c r="K37" s="13">
        <v>1</v>
      </c>
      <c r="L37" s="23">
        <v>3</v>
      </c>
      <c r="M37" s="5">
        <v>1</v>
      </c>
      <c r="N37" s="6">
        <v>1</v>
      </c>
      <c r="O37" s="7">
        <v>0</v>
      </c>
      <c r="P37" s="8">
        <v>0</v>
      </c>
      <c r="Q37" s="7">
        <v>0</v>
      </c>
      <c r="R37" s="19">
        <f t="shared" si="5"/>
        <v>2</v>
      </c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1">
        <v>27</v>
      </c>
      <c r="B38" s="30">
        <v>1</v>
      </c>
      <c r="C38" s="21" t="s">
        <v>238</v>
      </c>
      <c r="D38" s="21">
        <v>3</v>
      </c>
      <c r="E38" s="21">
        <v>22</v>
      </c>
      <c r="F38" s="21" t="s">
        <v>239</v>
      </c>
      <c r="G38" s="23">
        <v>14</v>
      </c>
      <c r="H38" s="23">
        <v>3</v>
      </c>
      <c r="I38" s="16">
        <v>2</v>
      </c>
      <c r="J38" s="24"/>
      <c r="K38" s="13">
        <v>3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f t="shared" si="5"/>
        <v>1</v>
      </c>
      <c r="S38" s="23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f t="shared" ref="AA38:AA40" si="7">SUM(T38:Z38)</f>
        <v>1</v>
      </c>
    </row>
    <row r="39" spans="1:27" ht="15.95" customHeight="1" x14ac:dyDescent="0.15">
      <c r="A39" s="1">
        <v>28</v>
      </c>
      <c r="B39" s="30">
        <v>1</v>
      </c>
      <c r="C39" s="21" t="s">
        <v>238</v>
      </c>
      <c r="D39" s="21">
        <v>3</v>
      </c>
      <c r="E39" s="21">
        <v>22</v>
      </c>
      <c r="F39" s="21" t="s">
        <v>239</v>
      </c>
      <c r="G39" s="23">
        <v>14</v>
      </c>
      <c r="H39" s="23">
        <v>4</v>
      </c>
      <c r="I39" s="16">
        <v>2</v>
      </c>
      <c r="J39" s="24"/>
      <c r="K39" s="13">
        <v>3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f t="shared" si="5"/>
        <v>1</v>
      </c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f t="shared" si="7"/>
        <v>1</v>
      </c>
    </row>
    <row r="40" spans="1:27" ht="15.95" customHeight="1" x14ac:dyDescent="0.15">
      <c r="A40" s="1">
        <v>29</v>
      </c>
      <c r="B40" s="30">
        <v>1</v>
      </c>
      <c r="C40" s="21" t="s">
        <v>238</v>
      </c>
      <c r="D40" s="21">
        <v>3</v>
      </c>
      <c r="E40" s="21">
        <v>22</v>
      </c>
      <c r="F40" s="21" t="s">
        <v>239</v>
      </c>
      <c r="G40" s="23">
        <v>14</v>
      </c>
      <c r="H40" s="23">
        <v>5</v>
      </c>
      <c r="I40" s="16">
        <v>2</v>
      </c>
      <c r="J40" s="24"/>
      <c r="K40" s="13">
        <v>3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f t="shared" si="5"/>
        <v>1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f t="shared" si="7"/>
        <v>1</v>
      </c>
    </row>
    <row r="41" spans="1:27" ht="15.95" customHeight="1" x14ac:dyDescent="0.15">
      <c r="A41" s="1">
        <v>30</v>
      </c>
      <c r="B41" s="30">
        <v>1</v>
      </c>
      <c r="C41" s="21" t="s">
        <v>238</v>
      </c>
      <c r="D41" s="21">
        <v>3</v>
      </c>
      <c r="E41" s="21">
        <v>22</v>
      </c>
      <c r="F41" s="21" t="s">
        <v>239</v>
      </c>
      <c r="G41" s="23">
        <v>14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1</v>
      </c>
      <c r="P41" s="8">
        <v>0</v>
      </c>
      <c r="Q41" s="7">
        <v>0</v>
      </c>
      <c r="R41" s="19">
        <f t="shared" si="5"/>
        <v>1</v>
      </c>
      <c r="S41" s="23"/>
      <c r="T41" s="5"/>
      <c r="U41" s="6"/>
      <c r="V41" s="7"/>
      <c r="W41" s="8"/>
      <c r="X41" s="7"/>
      <c r="Y41" s="7"/>
      <c r="Z41" s="12"/>
      <c r="AA41" s="19"/>
    </row>
    <row r="42" spans="1:27" ht="15.95" customHeight="1" x14ac:dyDescent="0.15">
      <c r="A42" s="1">
        <v>31</v>
      </c>
      <c r="B42" s="30">
        <v>1</v>
      </c>
      <c r="C42" s="21" t="s">
        <v>238</v>
      </c>
      <c r="D42" s="21">
        <v>3</v>
      </c>
      <c r="E42" s="21">
        <v>22</v>
      </c>
      <c r="F42" s="21" t="s">
        <v>239</v>
      </c>
      <c r="G42" s="23">
        <v>14</v>
      </c>
      <c r="H42" s="23">
        <v>4</v>
      </c>
      <c r="I42" s="16">
        <v>2</v>
      </c>
      <c r="J42" s="24"/>
      <c r="K42" s="13">
        <v>1</v>
      </c>
      <c r="L42" s="23">
        <v>1</v>
      </c>
      <c r="M42" s="5">
        <v>1</v>
      </c>
      <c r="N42" s="6">
        <v>1</v>
      </c>
      <c r="O42" s="7">
        <v>0</v>
      </c>
      <c r="P42" s="8">
        <v>0</v>
      </c>
      <c r="Q42" s="7">
        <v>0</v>
      </c>
      <c r="R42" s="19">
        <f t="shared" si="5"/>
        <v>2</v>
      </c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21" t="s">
        <v>238</v>
      </c>
      <c r="D43" s="21">
        <v>3</v>
      </c>
      <c r="E43" s="21">
        <v>22</v>
      </c>
      <c r="F43" s="21" t="s">
        <v>239</v>
      </c>
      <c r="G43" s="23">
        <v>14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f t="shared" si="5"/>
        <v>1</v>
      </c>
      <c r="S43" s="23"/>
      <c r="T43" s="5"/>
      <c r="U43" s="6"/>
      <c r="V43" s="7"/>
      <c r="W43" s="8"/>
      <c r="X43" s="7"/>
      <c r="Y43" s="7"/>
      <c r="Z43" s="12"/>
      <c r="AA43" s="19"/>
    </row>
    <row r="44" spans="1:27" ht="15.95" customHeight="1" x14ac:dyDescent="0.15">
      <c r="A44" s="1">
        <v>33</v>
      </c>
      <c r="B44" s="30">
        <v>1</v>
      </c>
      <c r="C44" s="21" t="s">
        <v>238</v>
      </c>
      <c r="D44" s="21">
        <v>3</v>
      </c>
      <c r="E44" s="21">
        <v>22</v>
      </c>
      <c r="F44" s="21" t="s">
        <v>239</v>
      </c>
      <c r="G44" s="23">
        <v>13</v>
      </c>
      <c r="H44" s="23">
        <v>3</v>
      </c>
      <c r="I44" s="16">
        <v>2</v>
      </c>
      <c r="J44" s="24"/>
      <c r="K44" s="13">
        <v>1</v>
      </c>
      <c r="L44" s="23">
        <v>1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f t="shared" si="5"/>
        <v>1</v>
      </c>
      <c r="S44" s="23"/>
      <c r="T44" s="5"/>
      <c r="U44" s="6"/>
      <c r="V44" s="7"/>
      <c r="W44" s="8"/>
      <c r="X44" s="7"/>
      <c r="Y44" s="7"/>
      <c r="Z44" s="12"/>
      <c r="AA44" s="19"/>
    </row>
    <row r="45" spans="1:27" ht="15.95" customHeight="1" x14ac:dyDescent="0.15">
      <c r="A45" s="1">
        <v>34</v>
      </c>
      <c r="B45" s="30">
        <v>1</v>
      </c>
      <c r="C45" s="21" t="s">
        <v>238</v>
      </c>
      <c r="D45" s="21">
        <v>3</v>
      </c>
      <c r="E45" s="21">
        <v>22</v>
      </c>
      <c r="F45" s="21" t="s">
        <v>239</v>
      </c>
      <c r="G45" s="23">
        <v>14</v>
      </c>
      <c r="H45" s="23">
        <v>4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f t="shared" si="5"/>
        <v>1</v>
      </c>
      <c r="S45" s="23"/>
      <c r="T45" s="5"/>
      <c r="U45" s="6"/>
      <c r="V45" s="7"/>
      <c r="W45" s="8"/>
      <c r="X45" s="7"/>
      <c r="Y45" s="7"/>
      <c r="Z45" s="12"/>
      <c r="AA45" s="19"/>
    </row>
    <row r="46" spans="1:27" ht="15.95" customHeight="1" x14ac:dyDescent="0.15">
      <c r="A46" s="1">
        <v>35</v>
      </c>
      <c r="B46" s="30">
        <v>1</v>
      </c>
      <c r="C46" s="21" t="s">
        <v>238</v>
      </c>
      <c r="D46" s="21">
        <v>3</v>
      </c>
      <c r="E46" s="21">
        <v>22</v>
      </c>
      <c r="F46" s="21" t="s">
        <v>239</v>
      </c>
      <c r="G46" s="23">
        <v>14</v>
      </c>
      <c r="H46" s="23">
        <v>5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9">
        <f t="shared" si="5"/>
        <v>1</v>
      </c>
      <c r="S46" s="23"/>
      <c r="T46" s="5"/>
      <c r="U46" s="6"/>
      <c r="V46" s="7"/>
      <c r="W46" s="8"/>
      <c r="X46" s="7"/>
      <c r="Y46" s="7"/>
      <c r="Z46" s="12"/>
      <c r="AA46" s="19"/>
    </row>
    <row r="47" spans="1:27" ht="15.95" customHeight="1" x14ac:dyDescent="0.15">
      <c r="A47" s="1">
        <v>36</v>
      </c>
      <c r="B47" s="30">
        <v>1</v>
      </c>
      <c r="C47" s="21" t="s">
        <v>238</v>
      </c>
      <c r="D47" s="21">
        <v>3</v>
      </c>
      <c r="E47" s="21">
        <v>22</v>
      </c>
      <c r="F47" s="21" t="s">
        <v>239</v>
      </c>
      <c r="G47" s="23">
        <v>13</v>
      </c>
      <c r="H47" s="23">
        <v>8</v>
      </c>
      <c r="I47" s="16">
        <v>2</v>
      </c>
      <c r="J47" s="24"/>
      <c r="K47" s="13">
        <v>1</v>
      </c>
      <c r="L47" s="23">
        <v>1</v>
      </c>
      <c r="M47" s="5">
        <v>2</v>
      </c>
      <c r="N47" s="6">
        <v>0</v>
      </c>
      <c r="O47" s="7">
        <v>0</v>
      </c>
      <c r="P47" s="8">
        <v>0</v>
      </c>
      <c r="Q47" s="7">
        <v>0</v>
      </c>
      <c r="R47" s="19">
        <f t="shared" si="5"/>
        <v>2</v>
      </c>
      <c r="S47" s="23"/>
      <c r="T47" s="5"/>
      <c r="U47" s="6"/>
      <c r="V47" s="7"/>
      <c r="W47" s="8"/>
      <c r="X47" s="7"/>
      <c r="Y47" s="7"/>
      <c r="Z47" s="12"/>
      <c r="AA47" s="19"/>
    </row>
    <row r="48" spans="1:27" ht="15.95" customHeight="1" x14ac:dyDescent="0.15">
      <c r="A48" s="1">
        <v>37</v>
      </c>
      <c r="B48" s="30">
        <v>1</v>
      </c>
      <c r="C48" s="21" t="s">
        <v>238</v>
      </c>
      <c r="D48" s="21">
        <v>3</v>
      </c>
      <c r="E48" s="21">
        <v>22</v>
      </c>
      <c r="F48" s="21" t="s">
        <v>239</v>
      </c>
      <c r="G48" s="23">
        <v>13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f t="shared" si="5"/>
        <v>1</v>
      </c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21" t="s">
        <v>238</v>
      </c>
      <c r="D49" s="21">
        <v>3</v>
      </c>
      <c r="E49" s="21">
        <v>22</v>
      </c>
      <c r="F49" s="21" t="s">
        <v>239</v>
      </c>
      <c r="G49" s="23">
        <v>13</v>
      </c>
      <c r="H49" s="23">
        <v>4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f t="shared" si="5"/>
        <v>1</v>
      </c>
      <c r="S49" s="23"/>
      <c r="T49" s="5"/>
      <c r="U49" s="6"/>
      <c r="V49" s="7"/>
      <c r="W49" s="8"/>
      <c r="X49" s="7"/>
      <c r="Y49" s="7"/>
      <c r="Z49" s="12"/>
      <c r="AA49" s="19"/>
    </row>
    <row r="50" spans="1:27" ht="15.95" customHeight="1" x14ac:dyDescent="0.15">
      <c r="A50" s="1">
        <v>39</v>
      </c>
      <c r="B50" s="30">
        <v>1</v>
      </c>
      <c r="C50" s="21" t="s">
        <v>238</v>
      </c>
      <c r="D50" s="21">
        <v>3</v>
      </c>
      <c r="E50" s="21">
        <v>22</v>
      </c>
      <c r="F50" s="21" t="s">
        <v>239</v>
      </c>
      <c r="G50" s="23">
        <v>12</v>
      </c>
      <c r="H50" s="23">
        <v>2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1</v>
      </c>
      <c r="O50" s="7">
        <v>0</v>
      </c>
      <c r="P50" s="8">
        <v>0</v>
      </c>
      <c r="Q50" s="7">
        <v>0</v>
      </c>
      <c r="R50" s="19">
        <f t="shared" si="5"/>
        <v>2</v>
      </c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21" t="s">
        <v>238</v>
      </c>
      <c r="D51" s="21">
        <v>3</v>
      </c>
      <c r="E51" s="21">
        <v>22</v>
      </c>
      <c r="F51" s="21" t="s">
        <v>239</v>
      </c>
      <c r="G51" s="23">
        <v>12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>
        <f t="shared" si="5"/>
        <v>1</v>
      </c>
      <c r="S51" s="23"/>
      <c r="T51" s="5"/>
      <c r="U51" s="6"/>
      <c r="V51" s="7"/>
      <c r="W51" s="8"/>
      <c r="X51" s="7"/>
      <c r="Y51" s="7"/>
      <c r="Z51" s="12"/>
      <c r="AA51" s="19"/>
    </row>
    <row r="52" spans="1:27" ht="15.95" customHeight="1" x14ac:dyDescent="0.15">
      <c r="A52" s="1">
        <v>41</v>
      </c>
      <c r="B52" s="30">
        <v>1</v>
      </c>
      <c r="C52" s="21" t="s">
        <v>238</v>
      </c>
      <c r="D52" s="21">
        <v>3</v>
      </c>
      <c r="E52" s="21">
        <v>22</v>
      </c>
      <c r="F52" s="21" t="s">
        <v>239</v>
      </c>
      <c r="G52" s="23">
        <v>11</v>
      </c>
      <c r="H52" s="23">
        <v>3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f t="shared" si="5"/>
        <v>1</v>
      </c>
      <c r="S52" s="23"/>
      <c r="T52" s="5"/>
      <c r="U52" s="6"/>
      <c r="V52" s="7"/>
      <c r="W52" s="8"/>
      <c r="X52" s="7"/>
      <c r="Y52" s="7"/>
      <c r="Z52" s="12"/>
      <c r="AA52" s="19"/>
    </row>
    <row r="53" spans="1:27" ht="15.95" customHeight="1" x14ac:dyDescent="0.15">
      <c r="A53" s="1">
        <v>42</v>
      </c>
      <c r="B53" s="30">
        <v>1</v>
      </c>
      <c r="C53" s="21" t="s">
        <v>238</v>
      </c>
      <c r="D53" s="21">
        <v>3</v>
      </c>
      <c r="E53" s="21">
        <v>22</v>
      </c>
      <c r="F53" s="21" t="s">
        <v>239</v>
      </c>
      <c r="G53" s="23">
        <v>11</v>
      </c>
      <c r="H53" s="23">
        <v>4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9">
        <f t="shared" si="5"/>
        <v>1</v>
      </c>
      <c r="S53" s="23"/>
      <c r="T53" s="5"/>
      <c r="U53" s="6"/>
      <c r="V53" s="7"/>
      <c r="W53" s="8"/>
      <c r="X53" s="7"/>
      <c r="Y53" s="7"/>
      <c r="Z53" s="12"/>
      <c r="AA53" s="19"/>
    </row>
    <row r="54" spans="1:27" ht="15.95" customHeight="1" x14ac:dyDescent="0.15">
      <c r="A54" s="1">
        <v>43</v>
      </c>
      <c r="B54" s="30">
        <v>1</v>
      </c>
      <c r="C54" s="21" t="s">
        <v>238</v>
      </c>
      <c r="D54" s="21">
        <v>3</v>
      </c>
      <c r="E54" s="21">
        <v>22</v>
      </c>
      <c r="F54" s="21" t="s">
        <v>239</v>
      </c>
      <c r="G54" s="23">
        <v>11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f t="shared" si="5"/>
        <v>1</v>
      </c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21" t="s">
        <v>238</v>
      </c>
      <c r="D55" s="21">
        <v>3</v>
      </c>
      <c r="E55" s="21">
        <v>22</v>
      </c>
      <c r="F55" s="21" t="s">
        <v>239</v>
      </c>
      <c r="G55" s="23">
        <v>11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f t="shared" si="5"/>
        <v>1</v>
      </c>
      <c r="S55" s="23"/>
      <c r="T55" s="5"/>
      <c r="U55" s="6"/>
      <c r="V55" s="7"/>
      <c r="W55" s="8"/>
      <c r="X55" s="7"/>
      <c r="Y55" s="7"/>
      <c r="Z55" s="12"/>
      <c r="AA55" s="19"/>
    </row>
    <row r="56" spans="1:27" ht="15.95" customHeight="1" x14ac:dyDescent="0.15">
      <c r="A56" s="1">
        <v>45</v>
      </c>
      <c r="B56" s="30">
        <v>1</v>
      </c>
      <c r="C56" s="21" t="s">
        <v>238</v>
      </c>
      <c r="D56" s="21">
        <v>3</v>
      </c>
      <c r="E56" s="21">
        <v>22</v>
      </c>
      <c r="F56" s="21" t="s">
        <v>239</v>
      </c>
      <c r="G56" s="23">
        <v>11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1</v>
      </c>
      <c r="O56" s="7">
        <v>0</v>
      </c>
      <c r="P56" s="8">
        <v>0</v>
      </c>
      <c r="Q56" s="7">
        <v>0</v>
      </c>
      <c r="R56" s="19">
        <f t="shared" si="5"/>
        <v>2</v>
      </c>
      <c r="S56" s="23"/>
      <c r="T56" s="5"/>
      <c r="U56" s="6"/>
      <c r="V56" s="7"/>
      <c r="W56" s="8"/>
      <c r="X56" s="7"/>
      <c r="Y56" s="7"/>
      <c r="Z56" s="12"/>
      <c r="AA56" s="19"/>
    </row>
    <row r="57" spans="1:27" ht="15.95" customHeight="1" x14ac:dyDescent="0.15">
      <c r="A57" s="1">
        <v>46</v>
      </c>
      <c r="B57" s="30">
        <v>1</v>
      </c>
      <c r="C57" s="21" t="s">
        <v>238</v>
      </c>
      <c r="D57" s="21">
        <v>3</v>
      </c>
      <c r="E57" s="21">
        <v>22</v>
      </c>
      <c r="F57" s="21" t="s">
        <v>239</v>
      </c>
      <c r="G57" s="23">
        <v>11</v>
      </c>
      <c r="H57" s="23">
        <v>5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f t="shared" si="5"/>
        <v>1</v>
      </c>
      <c r="S57" s="23"/>
      <c r="T57" s="5"/>
      <c r="U57" s="6"/>
      <c r="V57" s="7"/>
      <c r="W57" s="8"/>
      <c r="X57" s="7"/>
      <c r="Y57" s="7"/>
      <c r="Z57" s="12"/>
      <c r="AA57" s="19"/>
    </row>
    <row r="58" spans="1:27" ht="15.95" customHeight="1" x14ac:dyDescent="0.15">
      <c r="A58" s="1">
        <v>47</v>
      </c>
      <c r="B58" s="30">
        <v>1</v>
      </c>
      <c r="C58" s="21" t="s">
        <v>238</v>
      </c>
      <c r="D58" s="21">
        <v>3</v>
      </c>
      <c r="E58" s="21">
        <v>22</v>
      </c>
      <c r="F58" s="21" t="s">
        <v>239</v>
      </c>
      <c r="G58" s="23">
        <v>11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>
        <f t="shared" si="5"/>
        <v>1</v>
      </c>
      <c r="S58" s="23"/>
      <c r="T58" s="5"/>
      <c r="U58" s="6"/>
      <c r="V58" s="7"/>
      <c r="W58" s="8"/>
      <c r="X58" s="7"/>
      <c r="Y58" s="7"/>
      <c r="Z58" s="12"/>
      <c r="AA58" s="19"/>
    </row>
    <row r="59" spans="1:27" ht="15.95" customHeight="1" x14ac:dyDescent="0.15">
      <c r="A59" s="1">
        <v>48</v>
      </c>
      <c r="B59" s="30">
        <v>1</v>
      </c>
      <c r="C59" s="21" t="s">
        <v>238</v>
      </c>
      <c r="D59" s="21">
        <v>3</v>
      </c>
      <c r="E59" s="21">
        <v>22</v>
      </c>
      <c r="F59" s="21" t="s">
        <v>239</v>
      </c>
      <c r="G59" s="23">
        <v>11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0</v>
      </c>
      <c r="O59" s="7">
        <v>1</v>
      </c>
      <c r="P59" s="8">
        <v>0</v>
      </c>
      <c r="Q59" s="7">
        <v>0</v>
      </c>
      <c r="R59" s="19">
        <f t="shared" si="5"/>
        <v>1</v>
      </c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1">
        <v>49</v>
      </c>
      <c r="B60" s="30">
        <v>1</v>
      </c>
      <c r="C60" s="21" t="s">
        <v>238</v>
      </c>
      <c r="D60" s="21">
        <v>3</v>
      </c>
      <c r="E60" s="21">
        <v>22</v>
      </c>
      <c r="F60" s="21" t="s">
        <v>239</v>
      </c>
      <c r="G60" s="23">
        <v>11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f t="shared" si="5"/>
        <v>1</v>
      </c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21" t="s">
        <v>238</v>
      </c>
      <c r="D61" s="21">
        <v>3</v>
      </c>
      <c r="E61" s="21">
        <v>22</v>
      </c>
      <c r="F61" s="21" t="s">
        <v>239</v>
      </c>
      <c r="G61" s="23">
        <v>11</v>
      </c>
      <c r="H61" s="23">
        <v>1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f t="shared" si="5"/>
        <v>1</v>
      </c>
      <c r="S61" s="23"/>
      <c r="T61" s="5"/>
      <c r="U61" s="6"/>
      <c r="V61" s="7"/>
      <c r="W61" s="8"/>
      <c r="X61" s="7"/>
      <c r="Y61" s="7"/>
      <c r="Z61" s="12"/>
      <c r="AA61" s="19"/>
    </row>
    <row r="62" spans="1:27" ht="15.95" customHeight="1" x14ac:dyDescent="0.15">
      <c r="A62" s="1">
        <v>51</v>
      </c>
      <c r="B62" s="30">
        <v>1</v>
      </c>
      <c r="C62" s="21" t="s">
        <v>238</v>
      </c>
      <c r="D62" s="21">
        <v>3</v>
      </c>
      <c r="E62" s="21">
        <v>22</v>
      </c>
      <c r="F62" s="21" t="s">
        <v>239</v>
      </c>
      <c r="G62" s="23">
        <v>11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f t="shared" si="5"/>
        <v>1</v>
      </c>
      <c r="S62" s="23"/>
      <c r="T62" s="5"/>
      <c r="U62" s="6"/>
      <c r="V62" s="7"/>
      <c r="W62" s="8"/>
      <c r="X62" s="7"/>
      <c r="Y62" s="7"/>
      <c r="Z62" s="12"/>
      <c r="AA62" s="19"/>
    </row>
    <row r="63" spans="1:27" ht="15.95" customHeight="1" x14ac:dyDescent="0.15">
      <c r="A63" s="1">
        <v>52</v>
      </c>
      <c r="B63" s="30">
        <v>1</v>
      </c>
      <c r="C63" s="21" t="s">
        <v>238</v>
      </c>
      <c r="D63" s="21">
        <v>3</v>
      </c>
      <c r="E63" s="21">
        <v>22</v>
      </c>
      <c r="F63" s="21" t="s">
        <v>239</v>
      </c>
      <c r="G63" s="23">
        <v>10</v>
      </c>
      <c r="H63" s="23">
        <v>8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f t="shared" si="5"/>
        <v>1</v>
      </c>
      <c r="S63" s="23"/>
      <c r="T63" s="5"/>
      <c r="U63" s="6"/>
      <c r="V63" s="7"/>
      <c r="W63" s="8"/>
      <c r="X63" s="7"/>
      <c r="Y63" s="7"/>
      <c r="Z63" s="12"/>
      <c r="AA63" s="19"/>
    </row>
    <row r="64" spans="1:27" ht="15.95" customHeight="1" x14ac:dyDescent="0.15">
      <c r="A64" s="1">
        <v>53</v>
      </c>
      <c r="B64" s="30">
        <v>1</v>
      </c>
      <c r="C64" s="21" t="s">
        <v>238</v>
      </c>
      <c r="D64" s="21">
        <v>3</v>
      </c>
      <c r="E64" s="21">
        <v>22</v>
      </c>
      <c r="F64" s="21" t="s">
        <v>239</v>
      </c>
      <c r="G64" s="23">
        <v>10</v>
      </c>
      <c r="H64" s="23">
        <v>5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f t="shared" si="5"/>
        <v>1</v>
      </c>
      <c r="S64" s="23"/>
      <c r="T64" s="5"/>
      <c r="U64" s="6"/>
      <c r="V64" s="7"/>
      <c r="W64" s="8"/>
      <c r="X64" s="7"/>
      <c r="Y64" s="7"/>
      <c r="Z64" s="12"/>
      <c r="AA64" s="19"/>
    </row>
    <row r="65" spans="1:27" ht="15.95" customHeight="1" x14ac:dyDescent="0.15">
      <c r="A65" s="1">
        <v>54</v>
      </c>
      <c r="B65" s="30">
        <v>1</v>
      </c>
      <c r="C65" s="21" t="s">
        <v>238</v>
      </c>
      <c r="D65" s="21">
        <v>3</v>
      </c>
      <c r="E65" s="21">
        <v>22</v>
      </c>
      <c r="F65" s="21" t="s">
        <v>239</v>
      </c>
      <c r="G65" s="23">
        <v>10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f t="shared" si="5"/>
        <v>1</v>
      </c>
      <c r="S65" s="23"/>
      <c r="T65" s="5"/>
      <c r="U65" s="6"/>
      <c r="V65" s="7"/>
      <c r="W65" s="8"/>
      <c r="X65" s="7"/>
      <c r="Y65" s="7"/>
      <c r="Z65" s="12"/>
      <c r="AA65" s="19"/>
    </row>
    <row r="66" spans="1:27" ht="15.95" customHeight="1" x14ac:dyDescent="0.15">
      <c r="A66" s="1">
        <v>55</v>
      </c>
      <c r="B66" s="30">
        <v>1</v>
      </c>
      <c r="C66" s="21" t="s">
        <v>238</v>
      </c>
      <c r="D66" s="21">
        <v>3</v>
      </c>
      <c r="E66" s="21">
        <v>22</v>
      </c>
      <c r="F66" s="21" t="s">
        <v>239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f t="shared" si="5"/>
        <v>1</v>
      </c>
      <c r="S66" s="23"/>
      <c r="T66" s="5"/>
      <c r="U66" s="6"/>
      <c r="V66" s="7"/>
      <c r="W66" s="8"/>
      <c r="X66" s="7"/>
      <c r="Y66" s="7"/>
      <c r="Z66" s="12"/>
      <c r="AA66" s="19"/>
    </row>
    <row r="67" spans="1:27" ht="15.95" customHeight="1" x14ac:dyDescent="0.15">
      <c r="A67" s="1">
        <v>56</v>
      </c>
      <c r="B67" s="30">
        <v>1</v>
      </c>
      <c r="C67" s="21" t="s">
        <v>238</v>
      </c>
      <c r="D67" s="21">
        <v>3</v>
      </c>
      <c r="E67" s="21">
        <v>22</v>
      </c>
      <c r="F67" s="21" t="s">
        <v>239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f t="shared" si="5"/>
        <v>1</v>
      </c>
      <c r="S67" s="23"/>
      <c r="T67" s="5"/>
      <c r="U67" s="6"/>
      <c r="V67" s="7"/>
      <c r="W67" s="8"/>
      <c r="X67" s="7"/>
      <c r="Y67" s="7"/>
      <c r="Z67" s="12"/>
      <c r="AA67" s="19"/>
    </row>
    <row r="68" spans="1:27" ht="15.95" customHeight="1" x14ac:dyDescent="0.15">
      <c r="A68" s="1">
        <v>57</v>
      </c>
      <c r="B68" s="30">
        <v>1</v>
      </c>
      <c r="C68" s="21" t="s">
        <v>238</v>
      </c>
      <c r="D68" s="21">
        <v>3</v>
      </c>
      <c r="E68" s="21">
        <v>22</v>
      </c>
      <c r="F68" s="21" t="s">
        <v>239</v>
      </c>
      <c r="G68" s="23">
        <v>10</v>
      </c>
      <c r="H68" s="23">
        <v>3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1</v>
      </c>
      <c r="P68" s="8">
        <v>0</v>
      </c>
      <c r="Q68" s="7">
        <v>0</v>
      </c>
      <c r="R68" s="19">
        <f t="shared" si="5"/>
        <v>2</v>
      </c>
      <c r="S68" s="23"/>
      <c r="T68" s="5"/>
      <c r="U68" s="6"/>
      <c r="V68" s="7"/>
      <c r="W68" s="8"/>
      <c r="X68" s="7"/>
      <c r="Y68" s="7"/>
      <c r="Z68" s="12"/>
      <c r="AA68" s="19"/>
    </row>
    <row r="69" spans="1:27" ht="15.95" customHeight="1" x14ac:dyDescent="0.15">
      <c r="A69" s="1">
        <v>58</v>
      </c>
      <c r="B69" s="30">
        <v>1</v>
      </c>
      <c r="C69" s="21" t="s">
        <v>238</v>
      </c>
      <c r="D69" s="21">
        <v>3</v>
      </c>
      <c r="E69" s="21">
        <v>22</v>
      </c>
      <c r="F69" s="21" t="s">
        <v>239</v>
      </c>
      <c r="G69" s="23">
        <v>9</v>
      </c>
      <c r="H69" s="23">
        <v>4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f t="shared" si="5"/>
        <v>1</v>
      </c>
      <c r="S69" s="23"/>
      <c r="T69" s="5"/>
      <c r="U69" s="6"/>
      <c r="V69" s="7"/>
      <c r="W69" s="8"/>
      <c r="X69" s="7"/>
      <c r="Y69" s="7"/>
      <c r="Z69" s="12"/>
      <c r="AA69" s="19"/>
    </row>
    <row r="70" spans="1:27" ht="15.95" customHeight="1" x14ac:dyDescent="0.15">
      <c r="A70" s="1">
        <v>59</v>
      </c>
      <c r="B70" s="30">
        <v>1</v>
      </c>
      <c r="C70" s="21" t="s">
        <v>238</v>
      </c>
      <c r="D70" s="21">
        <v>3</v>
      </c>
      <c r="E70" s="21">
        <v>22</v>
      </c>
      <c r="F70" s="21" t="s">
        <v>239</v>
      </c>
      <c r="G70" s="23">
        <v>9</v>
      </c>
      <c r="H70" s="23">
        <v>8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f t="shared" si="5"/>
        <v>1</v>
      </c>
      <c r="S70" s="23"/>
      <c r="T70" s="5"/>
      <c r="U70" s="6"/>
      <c r="V70" s="7"/>
      <c r="W70" s="8"/>
      <c r="X70" s="7"/>
      <c r="Y70" s="7"/>
      <c r="Z70" s="12"/>
      <c r="AA70" s="19"/>
    </row>
    <row r="71" spans="1:27" ht="15.95" customHeight="1" x14ac:dyDescent="0.15">
      <c r="A71" s="1">
        <v>60</v>
      </c>
      <c r="B71" s="30">
        <v>1</v>
      </c>
      <c r="C71" s="21" t="s">
        <v>238</v>
      </c>
      <c r="D71" s="21">
        <v>3</v>
      </c>
      <c r="E71" s="21">
        <v>22</v>
      </c>
      <c r="F71" s="21" t="s">
        <v>239</v>
      </c>
      <c r="G71" s="23">
        <v>9</v>
      </c>
      <c r="H71" s="23">
        <v>5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f t="shared" si="5"/>
        <v>1</v>
      </c>
      <c r="S71" s="23"/>
      <c r="T71" s="5"/>
      <c r="U71" s="6"/>
      <c r="V71" s="7"/>
      <c r="W71" s="8"/>
      <c r="X71" s="7"/>
      <c r="Y71" s="7"/>
      <c r="Z71" s="12"/>
      <c r="AA71" s="19"/>
    </row>
    <row r="72" spans="1:27" ht="15.95" customHeight="1" x14ac:dyDescent="0.15">
      <c r="A72" s="1">
        <v>61</v>
      </c>
      <c r="B72" s="30">
        <v>1</v>
      </c>
      <c r="C72" s="21" t="s">
        <v>238</v>
      </c>
      <c r="D72" s="21">
        <v>3</v>
      </c>
      <c r="E72" s="21">
        <v>22</v>
      </c>
      <c r="F72" s="21" t="s">
        <v>239</v>
      </c>
      <c r="G72" s="23">
        <v>9</v>
      </c>
      <c r="H72" s="23">
        <v>6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9">
        <f t="shared" si="5"/>
        <v>1</v>
      </c>
      <c r="S72" s="23"/>
      <c r="T72" s="5"/>
      <c r="U72" s="6"/>
      <c r="V72" s="7"/>
      <c r="W72" s="8"/>
      <c r="X72" s="7"/>
      <c r="Y72" s="7"/>
      <c r="Z72" s="12"/>
      <c r="AA72" s="19"/>
    </row>
    <row r="73" spans="1:27" ht="15.95" customHeight="1" x14ac:dyDescent="0.15">
      <c r="A73" s="1">
        <v>62</v>
      </c>
      <c r="B73" s="30">
        <v>2</v>
      </c>
      <c r="C73" s="21" t="s">
        <v>238</v>
      </c>
      <c r="D73" s="21">
        <v>3</v>
      </c>
      <c r="E73" s="21">
        <v>22</v>
      </c>
      <c r="F73" s="21" t="s">
        <v>239</v>
      </c>
      <c r="G73" s="23"/>
      <c r="H73" s="23"/>
      <c r="I73" s="16"/>
      <c r="J73" s="24"/>
      <c r="K73" s="13">
        <v>1</v>
      </c>
      <c r="L73" s="23">
        <v>5</v>
      </c>
      <c r="M73" s="5">
        <v>1</v>
      </c>
      <c r="N73" s="6">
        <v>1</v>
      </c>
      <c r="O73" s="7">
        <v>0</v>
      </c>
      <c r="P73" s="8">
        <v>0</v>
      </c>
      <c r="Q73" s="7">
        <v>0</v>
      </c>
      <c r="R73" s="19">
        <f t="shared" si="5"/>
        <v>2</v>
      </c>
      <c r="S73" s="23"/>
      <c r="T73" s="5"/>
      <c r="U73" s="6"/>
      <c r="V73" s="7"/>
      <c r="W73" s="8"/>
      <c r="X73" s="7"/>
      <c r="Y73" s="7"/>
      <c r="Z73" s="12"/>
      <c r="AA73" s="19"/>
    </row>
    <row r="74" spans="1:27" ht="15.95" customHeight="1" x14ac:dyDescent="0.15">
      <c r="A74" s="1">
        <v>63</v>
      </c>
      <c r="B74" s="30">
        <v>2</v>
      </c>
      <c r="C74" s="21" t="s">
        <v>238</v>
      </c>
      <c r="D74" s="21">
        <v>3</v>
      </c>
      <c r="E74" s="21">
        <v>22</v>
      </c>
      <c r="F74" s="21" t="s">
        <v>239</v>
      </c>
      <c r="G74" s="23"/>
      <c r="H74" s="23"/>
      <c r="I74" s="16"/>
      <c r="J74" s="24"/>
      <c r="K74" s="13">
        <v>1</v>
      </c>
      <c r="L74" s="23">
        <v>5</v>
      </c>
      <c r="M74" s="5">
        <v>1</v>
      </c>
      <c r="N74" s="6">
        <v>1</v>
      </c>
      <c r="O74" s="7">
        <v>0</v>
      </c>
      <c r="P74" s="8">
        <v>0</v>
      </c>
      <c r="Q74" s="7">
        <v>0</v>
      </c>
      <c r="R74" s="19">
        <f t="shared" si="5"/>
        <v>2</v>
      </c>
      <c r="S74" s="23"/>
      <c r="T74" s="5"/>
      <c r="U74" s="6"/>
      <c r="V74" s="7"/>
      <c r="W74" s="8"/>
      <c r="X74" s="7"/>
      <c r="Y74" s="7"/>
      <c r="Z74" s="12"/>
      <c r="AA74" s="19"/>
    </row>
    <row r="75" spans="1:27" ht="15.95" customHeight="1" x14ac:dyDescent="0.15">
      <c r="A75" s="1">
        <v>64</v>
      </c>
      <c r="B75" s="30">
        <v>2</v>
      </c>
      <c r="C75" s="21" t="s">
        <v>238</v>
      </c>
      <c r="D75" s="21">
        <v>3</v>
      </c>
      <c r="E75" s="21">
        <v>22</v>
      </c>
      <c r="F75" s="21" t="s">
        <v>239</v>
      </c>
      <c r="G75" s="23"/>
      <c r="H75" s="23"/>
      <c r="I75" s="16"/>
      <c r="J75" s="24"/>
      <c r="K75" s="13">
        <v>1</v>
      </c>
      <c r="L75" s="23">
        <v>5</v>
      </c>
      <c r="M75" s="5">
        <v>1</v>
      </c>
      <c r="N75" s="6">
        <v>1</v>
      </c>
      <c r="O75" s="7">
        <v>0</v>
      </c>
      <c r="P75" s="8">
        <v>0</v>
      </c>
      <c r="Q75" s="7">
        <v>0</v>
      </c>
      <c r="R75" s="19">
        <f t="shared" si="5"/>
        <v>2</v>
      </c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1">
        <v>65</v>
      </c>
      <c r="B76" s="30">
        <v>2</v>
      </c>
      <c r="C76" s="21" t="s">
        <v>238</v>
      </c>
      <c r="D76" s="21">
        <v>3</v>
      </c>
      <c r="E76" s="21">
        <v>22</v>
      </c>
      <c r="F76" s="21" t="s">
        <v>239</v>
      </c>
      <c r="G76" s="23"/>
      <c r="H76" s="23"/>
      <c r="I76" s="16"/>
      <c r="J76" s="24"/>
      <c r="K76" s="13">
        <v>1</v>
      </c>
      <c r="L76" s="23">
        <v>5</v>
      </c>
      <c r="M76" s="5">
        <v>1</v>
      </c>
      <c r="N76" s="6">
        <v>1</v>
      </c>
      <c r="O76" s="7">
        <v>0</v>
      </c>
      <c r="P76" s="8">
        <v>0</v>
      </c>
      <c r="Q76" s="7">
        <v>0</v>
      </c>
      <c r="R76" s="19">
        <f t="shared" si="5"/>
        <v>2</v>
      </c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2</v>
      </c>
      <c r="C77" s="21" t="s">
        <v>238</v>
      </c>
      <c r="D77" s="21">
        <v>3</v>
      </c>
      <c r="E77" s="21">
        <v>22</v>
      </c>
      <c r="F77" s="21" t="s">
        <v>239</v>
      </c>
      <c r="G77" s="23"/>
      <c r="H77" s="23"/>
      <c r="I77" s="16"/>
      <c r="J77" s="24"/>
      <c r="K77" s="13">
        <v>1</v>
      </c>
      <c r="L77" s="23">
        <v>5</v>
      </c>
      <c r="M77" s="5">
        <v>1</v>
      </c>
      <c r="N77" s="6">
        <v>1</v>
      </c>
      <c r="O77" s="7">
        <v>0</v>
      </c>
      <c r="P77" s="8">
        <v>0</v>
      </c>
      <c r="Q77" s="7">
        <v>0</v>
      </c>
      <c r="R77" s="19">
        <f t="shared" si="5"/>
        <v>2</v>
      </c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2</v>
      </c>
      <c r="C78" s="21" t="s">
        <v>238</v>
      </c>
      <c r="D78" s="21">
        <v>3</v>
      </c>
      <c r="E78" s="21">
        <v>22</v>
      </c>
      <c r="F78" s="21" t="s">
        <v>239</v>
      </c>
      <c r="G78" s="23"/>
      <c r="H78" s="23"/>
      <c r="I78" s="16"/>
      <c r="J78" s="24"/>
      <c r="K78" s="13">
        <v>1</v>
      </c>
      <c r="L78" s="23">
        <v>5</v>
      </c>
      <c r="M78" s="5">
        <v>1</v>
      </c>
      <c r="N78" s="6">
        <v>1</v>
      </c>
      <c r="O78" s="7">
        <v>0</v>
      </c>
      <c r="P78" s="8">
        <v>0</v>
      </c>
      <c r="Q78" s="7">
        <v>0</v>
      </c>
      <c r="R78" s="19">
        <f t="shared" si="5"/>
        <v>2</v>
      </c>
      <c r="S78" s="23"/>
      <c r="T78" s="5"/>
      <c r="U78" s="6"/>
      <c r="V78" s="7"/>
      <c r="W78" s="8"/>
      <c r="X78" s="7"/>
      <c r="Y78" s="7"/>
      <c r="Z78" s="12"/>
      <c r="AA78" s="19"/>
    </row>
    <row r="79" spans="1:27" ht="15.95" customHeight="1" x14ac:dyDescent="0.15">
      <c r="A79" s="1">
        <v>68</v>
      </c>
      <c r="B79" s="30">
        <v>2</v>
      </c>
      <c r="C79" s="21" t="s">
        <v>238</v>
      </c>
      <c r="D79" s="21">
        <v>3</v>
      </c>
      <c r="E79" s="21">
        <v>22</v>
      </c>
      <c r="F79" s="21" t="s">
        <v>239</v>
      </c>
      <c r="G79" s="23"/>
      <c r="H79" s="23"/>
      <c r="I79" s="16"/>
      <c r="J79" s="24"/>
      <c r="K79" s="13">
        <v>1</v>
      </c>
      <c r="L79" s="23">
        <v>5</v>
      </c>
      <c r="M79" s="5">
        <v>1</v>
      </c>
      <c r="N79" s="6">
        <v>1</v>
      </c>
      <c r="O79" s="7">
        <v>0</v>
      </c>
      <c r="P79" s="8">
        <v>0</v>
      </c>
      <c r="Q79" s="7">
        <v>0</v>
      </c>
      <c r="R79" s="19">
        <f t="shared" si="5"/>
        <v>2</v>
      </c>
      <c r="S79" s="23"/>
      <c r="T79" s="5"/>
      <c r="U79" s="6"/>
      <c r="V79" s="7"/>
      <c r="W79" s="8"/>
      <c r="X79" s="7"/>
      <c r="Y79" s="7"/>
      <c r="Z79" s="12"/>
      <c r="AA79" s="19"/>
    </row>
    <row r="80" spans="1:27" ht="15.95" customHeight="1" x14ac:dyDescent="0.15">
      <c r="A80" s="1">
        <v>69</v>
      </c>
      <c r="B80" s="30">
        <v>2</v>
      </c>
      <c r="C80" s="21" t="s">
        <v>238</v>
      </c>
      <c r="D80" s="21">
        <v>3</v>
      </c>
      <c r="E80" s="21">
        <v>22</v>
      </c>
      <c r="F80" s="21" t="s">
        <v>239</v>
      </c>
      <c r="G80" s="23"/>
      <c r="H80" s="23"/>
      <c r="I80" s="16"/>
      <c r="J80" s="24"/>
      <c r="K80" s="13">
        <v>1</v>
      </c>
      <c r="L80" s="23">
        <v>5</v>
      </c>
      <c r="M80" s="5">
        <v>1</v>
      </c>
      <c r="N80" s="6">
        <v>1</v>
      </c>
      <c r="O80" s="7">
        <v>0</v>
      </c>
      <c r="P80" s="8">
        <v>0</v>
      </c>
      <c r="Q80" s="7">
        <v>0</v>
      </c>
      <c r="R80" s="19">
        <f t="shared" si="5"/>
        <v>2</v>
      </c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2</v>
      </c>
      <c r="C81" s="21" t="s">
        <v>238</v>
      </c>
      <c r="D81" s="21">
        <v>3</v>
      </c>
      <c r="E81" s="21">
        <v>22</v>
      </c>
      <c r="F81" s="21" t="s">
        <v>239</v>
      </c>
      <c r="G81" s="23"/>
      <c r="H81" s="23"/>
      <c r="I81" s="16"/>
      <c r="J81" s="24"/>
      <c r="K81" s="13">
        <v>1</v>
      </c>
      <c r="L81" s="23">
        <v>5</v>
      </c>
      <c r="M81" s="5">
        <v>1</v>
      </c>
      <c r="N81" s="6">
        <v>1</v>
      </c>
      <c r="O81" s="7">
        <v>0</v>
      </c>
      <c r="P81" s="8">
        <v>0</v>
      </c>
      <c r="Q81" s="7">
        <v>0</v>
      </c>
      <c r="R81" s="19">
        <f t="shared" si="5"/>
        <v>2</v>
      </c>
      <c r="S81" s="23"/>
      <c r="T81" s="5"/>
      <c r="U81" s="6"/>
      <c r="V81" s="7"/>
      <c r="W81" s="8"/>
      <c r="X81" s="7"/>
      <c r="Y81" s="7"/>
      <c r="Z81" s="12"/>
      <c r="AA81" s="19"/>
    </row>
    <row r="82" spans="1:27" ht="15.95" customHeight="1" x14ac:dyDescent="0.15">
      <c r="A82" s="1">
        <v>71</v>
      </c>
      <c r="B82" s="30">
        <v>2</v>
      </c>
      <c r="C82" s="21" t="s">
        <v>238</v>
      </c>
      <c r="D82" s="21">
        <v>3</v>
      </c>
      <c r="E82" s="21">
        <v>22</v>
      </c>
      <c r="F82" s="21" t="s">
        <v>239</v>
      </c>
      <c r="G82" s="23"/>
      <c r="H82" s="23"/>
      <c r="I82" s="16"/>
      <c r="J82" s="24"/>
      <c r="K82" s="13">
        <v>1</v>
      </c>
      <c r="L82" s="23">
        <v>5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>
        <f t="shared" si="5"/>
        <v>1</v>
      </c>
      <c r="S82" s="23"/>
      <c r="T82" s="5"/>
      <c r="U82" s="6"/>
      <c r="V82" s="7"/>
      <c r="W82" s="8"/>
      <c r="X82" s="7"/>
      <c r="Y82" s="7"/>
      <c r="Z82" s="12"/>
      <c r="AA82" s="19"/>
    </row>
    <row r="83" spans="1:27" ht="15.95" customHeight="1" x14ac:dyDescent="0.15">
      <c r="A83" s="1">
        <v>72</v>
      </c>
      <c r="B83" s="30">
        <v>2</v>
      </c>
      <c r="C83" s="21" t="s">
        <v>238</v>
      </c>
      <c r="D83" s="21">
        <v>3</v>
      </c>
      <c r="E83" s="21">
        <v>22</v>
      </c>
      <c r="F83" s="21" t="s">
        <v>239</v>
      </c>
      <c r="G83" s="23"/>
      <c r="H83" s="23"/>
      <c r="I83" s="16"/>
      <c r="J83" s="24"/>
      <c r="K83" s="13">
        <v>1</v>
      </c>
      <c r="L83" s="23">
        <v>5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9">
        <f t="shared" si="5"/>
        <v>1</v>
      </c>
      <c r="S83" s="23"/>
      <c r="T83" s="5"/>
      <c r="U83" s="6"/>
      <c r="V83" s="7"/>
      <c r="W83" s="8"/>
      <c r="X83" s="7"/>
      <c r="Y83" s="7"/>
      <c r="Z83" s="12"/>
      <c r="AA83" s="19"/>
    </row>
    <row r="84" spans="1:27" ht="15.95" customHeight="1" x14ac:dyDescent="0.15">
      <c r="A84" s="1">
        <v>73</v>
      </c>
      <c r="B84" s="30">
        <v>2</v>
      </c>
      <c r="C84" s="21" t="s">
        <v>238</v>
      </c>
      <c r="D84" s="21">
        <v>3</v>
      </c>
      <c r="E84" s="21">
        <v>22</v>
      </c>
      <c r="F84" s="21" t="s">
        <v>239</v>
      </c>
      <c r="G84" s="23"/>
      <c r="H84" s="23"/>
      <c r="I84" s="16"/>
      <c r="J84" s="24"/>
      <c r="K84" s="13">
        <v>1</v>
      </c>
      <c r="L84" s="23">
        <v>5</v>
      </c>
      <c r="M84" s="5">
        <v>1</v>
      </c>
      <c r="N84" s="6">
        <v>1</v>
      </c>
      <c r="O84" s="7">
        <v>0</v>
      </c>
      <c r="P84" s="8">
        <v>0</v>
      </c>
      <c r="Q84" s="7">
        <v>0</v>
      </c>
      <c r="R84" s="19">
        <f t="shared" si="5"/>
        <v>2</v>
      </c>
      <c r="S84" s="23"/>
      <c r="T84" s="5"/>
      <c r="U84" s="6"/>
      <c r="V84" s="7"/>
      <c r="W84" s="8"/>
      <c r="X84" s="7"/>
      <c r="Y84" s="7"/>
      <c r="Z84" s="12"/>
      <c r="AA84" s="19"/>
    </row>
    <row r="85" spans="1:27" ht="15.95" customHeight="1" x14ac:dyDescent="0.15">
      <c r="A85" s="1">
        <v>74</v>
      </c>
      <c r="B85" s="30">
        <v>2</v>
      </c>
      <c r="C85" s="21" t="s">
        <v>238</v>
      </c>
      <c r="D85" s="21">
        <v>3</v>
      </c>
      <c r="E85" s="21">
        <v>22</v>
      </c>
      <c r="F85" s="21" t="s">
        <v>239</v>
      </c>
      <c r="G85" s="23"/>
      <c r="H85" s="23"/>
      <c r="I85" s="16"/>
      <c r="J85" s="24"/>
      <c r="K85" s="13">
        <v>1</v>
      </c>
      <c r="L85" s="23">
        <v>5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f t="shared" si="5"/>
        <v>1</v>
      </c>
      <c r="S85" s="23"/>
      <c r="T85" s="5"/>
      <c r="U85" s="6"/>
      <c r="V85" s="7"/>
      <c r="W85" s="8"/>
      <c r="X85" s="7"/>
      <c r="Y85" s="7"/>
      <c r="Z85" s="12"/>
      <c r="AA85" s="19"/>
    </row>
    <row r="86" spans="1:27" ht="15.95" customHeight="1" x14ac:dyDescent="0.15">
      <c r="A86" s="1">
        <v>75</v>
      </c>
      <c r="B86" s="30">
        <v>2</v>
      </c>
      <c r="C86" s="21" t="s">
        <v>238</v>
      </c>
      <c r="D86" s="21">
        <v>3</v>
      </c>
      <c r="E86" s="21">
        <v>22</v>
      </c>
      <c r="F86" s="21" t="s">
        <v>239</v>
      </c>
      <c r="G86" s="23"/>
      <c r="H86" s="23"/>
      <c r="I86" s="16"/>
      <c r="J86" s="24"/>
      <c r="K86" s="13">
        <v>1</v>
      </c>
      <c r="L86" s="23">
        <v>5</v>
      </c>
      <c r="M86" s="5">
        <v>1</v>
      </c>
      <c r="N86" s="6">
        <v>1</v>
      </c>
      <c r="O86" s="7">
        <v>0</v>
      </c>
      <c r="P86" s="8">
        <v>0</v>
      </c>
      <c r="Q86" s="7">
        <v>0</v>
      </c>
      <c r="R86" s="19">
        <f t="shared" si="5"/>
        <v>2</v>
      </c>
      <c r="S86" s="23"/>
      <c r="T86" s="5"/>
      <c r="U86" s="6"/>
      <c r="V86" s="7"/>
      <c r="W86" s="8"/>
      <c r="X86" s="7"/>
      <c r="Y86" s="7"/>
      <c r="Z86" s="12"/>
      <c r="AA86" s="19"/>
    </row>
    <row r="87" spans="1:27" ht="15.95" customHeight="1" x14ac:dyDescent="0.15">
      <c r="A87" s="1">
        <v>76</v>
      </c>
      <c r="B87" s="30">
        <v>2</v>
      </c>
      <c r="C87" s="21" t="s">
        <v>238</v>
      </c>
      <c r="D87" s="21">
        <v>3</v>
      </c>
      <c r="E87" s="21">
        <v>22</v>
      </c>
      <c r="F87" s="21" t="s">
        <v>239</v>
      </c>
      <c r="G87" s="23"/>
      <c r="H87" s="23"/>
      <c r="I87" s="16"/>
      <c r="J87" s="24"/>
      <c r="K87" s="13">
        <v>1</v>
      </c>
      <c r="L87" s="23">
        <v>5</v>
      </c>
      <c r="M87" s="5">
        <v>1</v>
      </c>
      <c r="N87" s="6">
        <v>1</v>
      </c>
      <c r="O87" s="7">
        <v>0</v>
      </c>
      <c r="P87" s="8">
        <v>0</v>
      </c>
      <c r="Q87" s="7">
        <v>0</v>
      </c>
      <c r="R87" s="19">
        <f t="shared" si="5"/>
        <v>2</v>
      </c>
      <c r="S87" s="23"/>
      <c r="T87" s="5"/>
      <c r="U87" s="6"/>
      <c r="V87" s="7"/>
      <c r="W87" s="8"/>
      <c r="X87" s="7"/>
      <c r="Y87" s="7"/>
      <c r="Z87" s="12"/>
      <c r="AA87" s="19"/>
    </row>
    <row r="88" spans="1:27" ht="15.95" customHeight="1" x14ac:dyDescent="0.15">
      <c r="A88" s="1">
        <v>77</v>
      </c>
      <c r="B88" s="30">
        <v>1</v>
      </c>
      <c r="C88" s="21" t="s">
        <v>238</v>
      </c>
      <c r="D88" s="21">
        <v>3</v>
      </c>
      <c r="E88" s="21">
        <v>22</v>
      </c>
      <c r="F88" s="21" t="s">
        <v>239</v>
      </c>
      <c r="G88" s="23">
        <v>14</v>
      </c>
      <c r="H88" s="23">
        <v>4</v>
      </c>
      <c r="I88" s="16">
        <v>2</v>
      </c>
      <c r="J88" s="24"/>
      <c r="K88" s="13">
        <v>2</v>
      </c>
      <c r="L88" s="23"/>
      <c r="M88" s="5"/>
      <c r="N88" s="6"/>
      <c r="O88" s="7"/>
      <c r="P88" s="8"/>
      <c r="Q88" s="7"/>
      <c r="R88" s="19"/>
      <c r="S88" s="23">
        <v>1</v>
      </c>
      <c r="T88" s="5">
        <v>0</v>
      </c>
      <c r="U88" s="6">
        <v>0</v>
      </c>
      <c r="V88" s="7">
        <v>1</v>
      </c>
      <c r="W88" s="8">
        <v>0</v>
      </c>
      <c r="X88" s="7">
        <v>0</v>
      </c>
      <c r="Y88" s="7">
        <v>0</v>
      </c>
      <c r="Z88" s="12">
        <v>0</v>
      </c>
      <c r="AA88" s="19">
        <f t="shared" ref="AA88:AA121" si="8">SUM(T88:Z88)</f>
        <v>1</v>
      </c>
    </row>
    <row r="89" spans="1:27" ht="15.95" customHeight="1" x14ac:dyDescent="0.15">
      <c r="A89" s="1">
        <v>78</v>
      </c>
      <c r="B89" s="30">
        <v>1</v>
      </c>
      <c r="C89" s="21" t="s">
        <v>238</v>
      </c>
      <c r="D89" s="21">
        <v>3</v>
      </c>
      <c r="E89" s="21">
        <v>22</v>
      </c>
      <c r="F89" s="21" t="s">
        <v>239</v>
      </c>
      <c r="G89" s="23">
        <v>14</v>
      </c>
      <c r="H89" s="23">
        <v>3</v>
      </c>
      <c r="I89" s="16">
        <v>2</v>
      </c>
      <c r="J89" s="24"/>
      <c r="K89" s="13">
        <v>2</v>
      </c>
      <c r="L89" s="23"/>
      <c r="M89" s="5"/>
      <c r="N89" s="6"/>
      <c r="O89" s="7"/>
      <c r="P89" s="8"/>
      <c r="Q89" s="7"/>
      <c r="R89" s="19"/>
      <c r="S89" s="23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f t="shared" si="8"/>
        <v>1</v>
      </c>
    </row>
    <row r="90" spans="1:27" ht="15.95" customHeight="1" x14ac:dyDescent="0.15">
      <c r="A90" s="1">
        <v>79</v>
      </c>
      <c r="B90" s="30">
        <v>1</v>
      </c>
      <c r="C90" s="21" t="s">
        <v>238</v>
      </c>
      <c r="D90" s="21">
        <v>3</v>
      </c>
      <c r="E90" s="21">
        <v>22</v>
      </c>
      <c r="F90" s="21" t="s">
        <v>239</v>
      </c>
      <c r="G90" s="23">
        <v>13</v>
      </c>
      <c r="H90" s="23">
        <v>7</v>
      </c>
      <c r="I90" s="16">
        <v>2</v>
      </c>
      <c r="J90" s="24"/>
      <c r="K90" s="13">
        <v>2</v>
      </c>
      <c r="L90" s="23"/>
      <c r="M90" s="5"/>
      <c r="N90" s="6"/>
      <c r="O90" s="7"/>
      <c r="P90" s="8"/>
      <c r="Q90" s="7"/>
      <c r="R90" s="19"/>
      <c r="S90" s="23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2">
        <v>0</v>
      </c>
      <c r="AA90" s="19">
        <f t="shared" si="8"/>
        <v>1</v>
      </c>
    </row>
    <row r="91" spans="1:27" ht="15.95" customHeight="1" x14ac:dyDescent="0.15">
      <c r="A91" s="1">
        <v>80</v>
      </c>
      <c r="B91" s="30">
        <v>1</v>
      </c>
      <c r="C91" s="21" t="s">
        <v>238</v>
      </c>
      <c r="D91" s="21">
        <v>3</v>
      </c>
      <c r="E91" s="21">
        <v>22</v>
      </c>
      <c r="F91" s="21" t="s">
        <v>239</v>
      </c>
      <c r="G91" s="23">
        <v>13</v>
      </c>
      <c r="H91" s="23">
        <v>5</v>
      </c>
      <c r="I91" s="16">
        <v>2</v>
      </c>
      <c r="J91" s="24"/>
      <c r="K91" s="13">
        <v>2</v>
      </c>
      <c r="L91" s="23"/>
      <c r="M91" s="5"/>
      <c r="N91" s="6"/>
      <c r="O91" s="7"/>
      <c r="P91" s="8"/>
      <c r="Q91" s="7"/>
      <c r="R91" s="19"/>
      <c r="S91" s="23">
        <v>1</v>
      </c>
      <c r="T91" s="5">
        <v>0</v>
      </c>
      <c r="U91" s="6">
        <v>0</v>
      </c>
      <c r="V91" s="7">
        <v>1</v>
      </c>
      <c r="W91" s="8">
        <v>0</v>
      </c>
      <c r="X91" s="7">
        <v>0</v>
      </c>
      <c r="Y91" s="7">
        <v>0</v>
      </c>
      <c r="Z91" s="12">
        <v>0</v>
      </c>
      <c r="AA91" s="19">
        <f t="shared" si="8"/>
        <v>1</v>
      </c>
    </row>
    <row r="92" spans="1:27" ht="15.95" customHeight="1" x14ac:dyDescent="0.15">
      <c r="A92" s="1">
        <v>81</v>
      </c>
      <c r="B92" s="30">
        <v>1</v>
      </c>
      <c r="C92" s="21" t="s">
        <v>238</v>
      </c>
      <c r="D92" s="21">
        <v>3</v>
      </c>
      <c r="E92" s="21">
        <v>22</v>
      </c>
      <c r="F92" s="21" t="s">
        <v>239</v>
      </c>
      <c r="G92" s="23">
        <v>11</v>
      </c>
      <c r="H92" s="23">
        <v>2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/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1</v>
      </c>
      <c r="Y92" s="7">
        <v>0</v>
      </c>
      <c r="Z92" s="12">
        <v>0</v>
      </c>
      <c r="AA92" s="19">
        <f t="shared" si="8"/>
        <v>2</v>
      </c>
    </row>
    <row r="93" spans="1:27" ht="15.95" customHeight="1" x14ac:dyDescent="0.15">
      <c r="A93" s="1">
        <v>82</v>
      </c>
      <c r="B93" s="30">
        <v>1</v>
      </c>
      <c r="C93" s="21" t="s">
        <v>238</v>
      </c>
      <c r="D93" s="21">
        <v>3</v>
      </c>
      <c r="E93" s="21">
        <v>22</v>
      </c>
      <c r="F93" s="21" t="s">
        <v>239</v>
      </c>
      <c r="G93" s="23">
        <v>12</v>
      </c>
      <c r="H93" s="23">
        <v>2</v>
      </c>
      <c r="I93" s="16">
        <v>2</v>
      </c>
      <c r="J93" s="24"/>
      <c r="K93" s="13">
        <v>2</v>
      </c>
      <c r="L93" s="23"/>
      <c r="M93" s="5"/>
      <c r="N93" s="6"/>
      <c r="O93" s="7"/>
      <c r="P93" s="8"/>
      <c r="Q93" s="7"/>
      <c r="R93" s="19"/>
      <c r="S93" s="23">
        <v>1</v>
      </c>
      <c r="T93" s="5">
        <v>1</v>
      </c>
      <c r="U93" s="6">
        <v>2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f t="shared" si="8"/>
        <v>3</v>
      </c>
    </row>
    <row r="94" spans="1:27" ht="15.95" customHeight="1" x14ac:dyDescent="0.15">
      <c r="A94" s="1">
        <v>83</v>
      </c>
      <c r="B94" s="30">
        <v>1</v>
      </c>
      <c r="C94" s="21" t="s">
        <v>238</v>
      </c>
      <c r="D94" s="21">
        <v>3</v>
      </c>
      <c r="E94" s="21">
        <v>22</v>
      </c>
      <c r="F94" s="21" t="s">
        <v>239</v>
      </c>
      <c r="G94" s="23">
        <v>12</v>
      </c>
      <c r="H94" s="23">
        <v>2</v>
      </c>
      <c r="I94" s="16">
        <v>2</v>
      </c>
      <c r="J94" s="24"/>
      <c r="K94" s="13">
        <v>2</v>
      </c>
      <c r="L94" s="23"/>
      <c r="M94" s="5"/>
      <c r="N94" s="6"/>
      <c r="O94" s="7"/>
      <c r="P94" s="8"/>
      <c r="Q94" s="7"/>
      <c r="R94" s="19"/>
      <c r="S94" s="23">
        <v>1</v>
      </c>
      <c r="T94" s="5">
        <v>1</v>
      </c>
      <c r="U94" s="6">
        <v>2</v>
      </c>
      <c r="V94" s="7">
        <v>0</v>
      </c>
      <c r="W94" s="8">
        <v>0</v>
      </c>
      <c r="X94" s="7">
        <v>1</v>
      </c>
      <c r="Y94" s="7">
        <v>0</v>
      </c>
      <c r="Z94" s="12">
        <v>0</v>
      </c>
      <c r="AA94" s="19">
        <f t="shared" si="8"/>
        <v>4</v>
      </c>
    </row>
    <row r="95" spans="1:27" ht="15.95" customHeight="1" x14ac:dyDescent="0.15">
      <c r="A95" s="1">
        <v>84</v>
      </c>
      <c r="B95" s="30">
        <v>1</v>
      </c>
      <c r="C95" s="21" t="s">
        <v>238</v>
      </c>
      <c r="D95" s="21">
        <v>3</v>
      </c>
      <c r="E95" s="21">
        <v>22</v>
      </c>
      <c r="F95" s="21" t="s">
        <v>239</v>
      </c>
      <c r="G95" s="23">
        <v>11</v>
      </c>
      <c r="H95" s="23">
        <v>4</v>
      </c>
      <c r="I95" s="16">
        <v>2</v>
      </c>
      <c r="J95" s="24"/>
      <c r="K95" s="13">
        <v>2</v>
      </c>
      <c r="L95" s="23"/>
      <c r="M95" s="5"/>
      <c r="N95" s="6"/>
      <c r="O95" s="7"/>
      <c r="P95" s="8"/>
      <c r="Q95" s="7"/>
      <c r="R95" s="19"/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f t="shared" si="8"/>
        <v>1</v>
      </c>
    </row>
    <row r="96" spans="1:27" ht="15.95" customHeight="1" x14ac:dyDescent="0.15">
      <c r="A96" s="1">
        <v>85</v>
      </c>
      <c r="B96" s="30">
        <v>1</v>
      </c>
      <c r="C96" s="21" t="s">
        <v>238</v>
      </c>
      <c r="D96" s="21">
        <v>3</v>
      </c>
      <c r="E96" s="21">
        <v>22</v>
      </c>
      <c r="F96" s="21" t="s">
        <v>239</v>
      </c>
      <c r="G96" s="23">
        <v>11</v>
      </c>
      <c r="H96" s="23">
        <v>4</v>
      </c>
      <c r="I96" s="16">
        <v>2</v>
      </c>
      <c r="J96" s="24"/>
      <c r="K96" s="13">
        <v>2</v>
      </c>
      <c r="L96" s="23"/>
      <c r="M96" s="5"/>
      <c r="N96" s="6"/>
      <c r="O96" s="7"/>
      <c r="P96" s="8"/>
      <c r="Q96" s="7"/>
      <c r="R96" s="19"/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1</v>
      </c>
      <c r="Y96" s="7">
        <v>0</v>
      </c>
      <c r="Z96" s="12">
        <v>0</v>
      </c>
      <c r="AA96" s="19">
        <f t="shared" si="8"/>
        <v>1</v>
      </c>
    </row>
    <row r="97" spans="1:27" ht="15.95" customHeight="1" x14ac:dyDescent="0.15">
      <c r="A97" s="1">
        <v>86</v>
      </c>
      <c r="B97" s="30">
        <v>1</v>
      </c>
      <c r="C97" s="21" t="s">
        <v>238</v>
      </c>
      <c r="D97" s="21">
        <v>3</v>
      </c>
      <c r="E97" s="21">
        <v>22</v>
      </c>
      <c r="F97" s="21" t="s">
        <v>239</v>
      </c>
      <c r="G97" s="23">
        <v>10</v>
      </c>
      <c r="H97" s="23">
        <v>6</v>
      </c>
      <c r="I97" s="16">
        <v>2</v>
      </c>
      <c r="J97" s="24"/>
      <c r="K97" s="13">
        <v>2</v>
      </c>
      <c r="L97" s="23"/>
      <c r="M97" s="5"/>
      <c r="N97" s="6"/>
      <c r="O97" s="7"/>
      <c r="P97" s="8"/>
      <c r="Q97" s="7"/>
      <c r="R97" s="19"/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f t="shared" si="8"/>
        <v>1</v>
      </c>
    </row>
    <row r="98" spans="1:27" ht="15.95" customHeight="1" x14ac:dyDescent="0.15">
      <c r="A98" s="1">
        <v>87</v>
      </c>
      <c r="B98" s="30">
        <v>1</v>
      </c>
      <c r="C98" s="21" t="s">
        <v>238</v>
      </c>
      <c r="D98" s="21">
        <v>3</v>
      </c>
      <c r="E98" s="21">
        <v>22</v>
      </c>
      <c r="F98" s="21" t="s">
        <v>239</v>
      </c>
      <c r="G98" s="23">
        <v>9</v>
      </c>
      <c r="H98" s="23">
        <v>6</v>
      </c>
      <c r="I98" s="16">
        <v>2</v>
      </c>
      <c r="J98" s="24"/>
      <c r="K98" s="13">
        <v>2</v>
      </c>
      <c r="L98" s="23"/>
      <c r="M98" s="5"/>
      <c r="N98" s="6"/>
      <c r="O98" s="7"/>
      <c r="P98" s="8"/>
      <c r="Q98" s="7"/>
      <c r="R98" s="19"/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f t="shared" si="8"/>
        <v>1</v>
      </c>
    </row>
    <row r="99" spans="1:27" ht="15.95" customHeight="1" x14ac:dyDescent="0.15">
      <c r="A99" s="1">
        <v>88</v>
      </c>
      <c r="B99" s="30">
        <v>1</v>
      </c>
      <c r="C99" s="21" t="s">
        <v>238</v>
      </c>
      <c r="D99" s="21">
        <v>3</v>
      </c>
      <c r="E99" s="21">
        <v>22</v>
      </c>
      <c r="F99" s="21" t="s">
        <v>239</v>
      </c>
      <c r="G99" s="23">
        <v>9</v>
      </c>
      <c r="H99" s="23">
        <v>2</v>
      </c>
      <c r="I99" s="16">
        <v>2</v>
      </c>
      <c r="J99" s="24"/>
      <c r="K99" s="13">
        <v>2</v>
      </c>
      <c r="L99" s="23"/>
      <c r="M99" s="5"/>
      <c r="N99" s="6"/>
      <c r="O99" s="7"/>
      <c r="P99" s="8"/>
      <c r="Q99" s="7"/>
      <c r="R99" s="19"/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f t="shared" si="8"/>
        <v>1</v>
      </c>
    </row>
    <row r="100" spans="1:27" ht="15.95" customHeight="1" x14ac:dyDescent="0.15">
      <c r="A100" s="1">
        <v>89</v>
      </c>
      <c r="B100" s="30">
        <v>1</v>
      </c>
      <c r="C100" s="21" t="s">
        <v>238</v>
      </c>
      <c r="D100" s="21">
        <v>3</v>
      </c>
      <c r="E100" s="21">
        <v>22</v>
      </c>
      <c r="F100" s="21" t="s">
        <v>239</v>
      </c>
      <c r="G100" s="23">
        <v>9</v>
      </c>
      <c r="H100" s="23">
        <v>2</v>
      </c>
      <c r="I100" s="16">
        <v>2</v>
      </c>
      <c r="J100" s="24"/>
      <c r="K100" s="13">
        <v>2</v>
      </c>
      <c r="L100" s="23"/>
      <c r="M100" s="5"/>
      <c r="N100" s="6"/>
      <c r="O100" s="7"/>
      <c r="P100" s="8"/>
      <c r="Q100" s="7"/>
      <c r="R100" s="19"/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f t="shared" si="8"/>
        <v>1</v>
      </c>
    </row>
    <row r="101" spans="1:27" ht="15.95" customHeight="1" x14ac:dyDescent="0.15">
      <c r="A101" s="1">
        <v>90</v>
      </c>
      <c r="B101" s="30">
        <v>1</v>
      </c>
      <c r="C101" s="21" t="s">
        <v>238</v>
      </c>
      <c r="D101" s="21">
        <v>3</v>
      </c>
      <c r="E101" s="21">
        <v>22</v>
      </c>
      <c r="F101" s="21" t="s">
        <v>239</v>
      </c>
      <c r="G101" s="23">
        <v>9</v>
      </c>
      <c r="H101" s="23">
        <v>3</v>
      </c>
      <c r="I101" s="16">
        <v>2</v>
      </c>
      <c r="J101" s="24"/>
      <c r="K101" s="13">
        <v>2</v>
      </c>
      <c r="L101" s="23"/>
      <c r="M101" s="5"/>
      <c r="N101" s="6"/>
      <c r="O101" s="7"/>
      <c r="P101" s="8"/>
      <c r="Q101" s="7"/>
      <c r="R101" s="19"/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f t="shared" si="8"/>
        <v>1</v>
      </c>
    </row>
    <row r="102" spans="1:27" ht="15.95" customHeight="1" x14ac:dyDescent="0.15">
      <c r="A102" s="1">
        <v>91</v>
      </c>
      <c r="B102" s="30">
        <v>1</v>
      </c>
      <c r="C102" s="21" t="s">
        <v>238</v>
      </c>
      <c r="D102" s="21">
        <v>3</v>
      </c>
      <c r="E102" s="21">
        <v>22</v>
      </c>
      <c r="F102" s="21" t="s">
        <v>239</v>
      </c>
      <c r="G102" s="23">
        <v>9</v>
      </c>
      <c r="H102" s="23">
        <v>4</v>
      </c>
      <c r="I102" s="16">
        <v>2</v>
      </c>
      <c r="J102" s="24"/>
      <c r="K102" s="13">
        <v>2</v>
      </c>
      <c r="L102" s="23"/>
      <c r="M102" s="5"/>
      <c r="N102" s="6"/>
      <c r="O102" s="7"/>
      <c r="P102" s="8"/>
      <c r="Q102" s="7"/>
      <c r="R102" s="19"/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f t="shared" si="8"/>
        <v>1</v>
      </c>
    </row>
    <row r="103" spans="1:27" ht="15.95" customHeight="1" x14ac:dyDescent="0.15">
      <c r="A103" s="1">
        <v>92</v>
      </c>
      <c r="B103" s="30">
        <v>1</v>
      </c>
      <c r="C103" s="21" t="s">
        <v>238</v>
      </c>
      <c r="D103" s="21">
        <v>3</v>
      </c>
      <c r="E103" s="21">
        <v>22</v>
      </c>
      <c r="F103" s="21" t="s">
        <v>239</v>
      </c>
      <c r="G103" s="23">
        <v>16</v>
      </c>
      <c r="H103" s="23">
        <v>3</v>
      </c>
      <c r="I103" s="16">
        <v>2</v>
      </c>
      <c r="J103" s="24"/>
      <c r="K103" s="13">
        <v>2</v>
      </c>
      <c r="L103" s="23"/>
      <c r="M103" s="5"/>
      <c r="N103" s="6"/>
      <c r="O103" s="7"/>
      <c r="P103" s="8"/>
      <c r="Q103" s="7"/>
      <c r="R103" s="19"/>
      <c r="S103" s="23">
        <v>1</v>
      </c>
      <c r="T103" s="5">
        <v>1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f t="shared" si="8"/>
        <v>1</v>
      </c>
    </row>
    <row r="104" spans="1:27" ht="15.95" customHeight="1" x14ac:dyDescent="0.15">
      <c r="A104" s="1">
        <v>93</v>
      </c>
      <c r="B104" s="30">
        <v>1</v>
      </c>
      <c r="C104" s="21" t="s">
        <v>238</v>
      </c>
      <c r="D104" s="21">
        <v>3</v>
      </c>
      <c r="E104" s="21">
        <v>22</v>
      </c>
      <c r="F104" s="21" t="s">
        <v>239</v>
      </c>
      <c r="G104" s="23">
        <v>13</v>
      </c>
      <c r="H104" s="23">
        <v>3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f t="shared" ref="R104:R125" si="9">SUM(M104:Q104)</f>
        <v>1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f t="shared" si="8"/>
        <v>1</v>
      </c>
    </row>
    <row r="105" spans="1:27" ht="15.95" customHeight="1" x14ac:dyDescent="0.15">
      <c r="A105" s="1">
        <v>94</v>
      </c>
      <c r="B105" s="30">
        <v>1</v>
      </c>
      <c r="C105" s="21" t="s">
        <v>238</v>
      </c>
      <c r="D105" s="21">
        <v>3</v>
      </c>
      <c r="E105" s="21">
        <v>22</v>
      </c>
      <c r="F105" s="21" t="s">
        <v>239</v>
      </c>
      <c r="G105" s="23">
        <v>14</v>
      </c>
      <c r="H105" s="23">
        <v>2</v>
      </c>
      <c r="I105" s="16">
        <v>2</v>
      </c>
      <c r="J105" s="24"/>
      <c r="K105" s="13">
        <v>3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f t="shared" si="9"/>
        <v>1</v>
      </c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f t="shared" si="8"/>
        <v>1</v>
      </c>
    </row>
    <row r="106" spans="1:27" ht="15.95" customHeight="1" x14ac:dyDescent="0.15">
      <c r="A106" s="1">
        <v>95</v>
      </c>
      <c r="B106" s="30">
        <v>1</v>
      </c>
      <c r="C106" s="21" t="s">
        <v>238</v>
      </c>
      <c r="D106" s="21">
        <v>3</v>
      </c>
      <c r="E106" s="21">
        <v>22</v>
      </c>
      <c r="F106" s="21" t="s">
        <v>239</v>
      </c>
      <c r="G106" s="23">
        <v>14</v>
      </c>
      <c r="H106" s="23">
        <v>2</v>
      </c>
      <c r="I106" s="16">
        <v>2</v>
      </c>
      <c r="J106" s="24"/>
      <c r="K106" s="13">
        <v>3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f t="shared" si="9"/>
        <v>1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f t="shared" si="8"/>
        <v>1</v>
      </c>
    </row>
    <row r="107" spans="1:27" ht="15.95" customHeight="1" x14ac:dyDescent="0.15">
      <c r="A107" s="1">
        <v>96</v>
      </c>
      <c r="B107" s="30">
        <v>1</v>
      </c>
      <c r="C107" s="21" t="s">
        <v>238</v>
      </c>
      <c r="D107" s="21">
        <v>3</v>
      </c>
      <c r="E107" s="21">
        <v>22</v>
      </c>
      <c r="F107" s="21" t="s">
        <v>239</v>
      </c>
      <c r="G107" s="23">
        <v>12</v>
      </c>
      <c r="H107" s="23">
        <v>2</v>
      </c>
      <c r="I107" s="16">
        <v>2</v>
      </c>
      <c r="J107" s="24"/>
      <c r="K107" s="13">
        <v>3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f t="shared" si="9"/>
        <v>1</v>
      </c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1</v>
      </c>
      <c r="Y107" s="7">
        <v>1</v>
      </c>
      <c r="Z107" s="12">
        <v>0</v>
      </c>
      <c r="AA107" s="19">
        <f t="shared" si="8"/>
        <v>3</v>
      </c>
    </row>
    <row r="108" spans="1:27" ht="15.95" customHeight="1" x14ac:dyDescent="0.15">
      <c r="A108" s="1">
        <v>97</v>
      </c>
      <c r="B108" s="30">
        <v>1</v>
      </c>
      <c r="C108" s="21" t="s">
        <v>238</v>
      </c>
      <c r="D108" s="21">
        <v>3</v>
      </c>
      <c r="E108" s="21">
        <v>22</v>
      </c>
      <c r="F108" s="21" t="s">
        <v>239</v>
      </c>
      <c r="G108" s="23">
        <v>14</v>
      </c>
      <c r="H108" s="23">
        <v>5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f t="shared" si="9"/>
        <v>1</v>
      </c>
      <c r="S108" s="23">
        <v>1</v>
      </c>
      <c r="T108" s="5">
        <v>0</v>
      </c>
      <c r="U108" s="6">
        <v>2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f t="shared" si="8"/>
        <v>2</v>
      </c>
    </row>
    <row r="109" spans="1:27" ht="15.95" customHeight="1" x14ac:dyDescent="0.15">
      <c r="A109" s="1">
        <v>98</v>
      </c>
      <c r="B109" s="30">
        <v>1</v>
      </c>
      <c r="C109" s="21" t="s">
        <v>238</v>
      </c>
      <c r="D109" s="21">
        <v>3</v>
      </c>
      <c r="E109" s="21">
        <v>22</v>
      </c>
      <c r="F109" s="21" t="s">
        <v>239</v>
      </c>
      <c r="G109" s="23">
        <v>12</v>
      </c>
      <c r="H109" s="23">
        <v>3</v>
      </c>
      <c r="I109" s="16">
        <v>2</v>
      </c>
      <c r="J109" s="24"/>
      <c r="K109" s="13">
        <v>3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f t="shared" si="9"/>
        <v>1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f t="shared" si="8"/>
        <v>1</v>
      </c>
    </row>
    <row r="110" spans="1:27" ht="15.95" customHeight="1" x14ac:dyDescent="0.15">
      <c r="A110" s="1">
        <v>99</v>
      </c>
      <c r="B110" s="30">
        <v>1</v>
      </c>
      <c r="C110" s="21" t="s">
        <v>238</v>
      </c>
      <c r="D110" s="21">
        <v>3</v>
      </c>
      <c r="E110" s="21">
        <v>22</v>
      </c>
      <c r="F110" s="21" t="s">
        <v>239</v>
      </c>
      <c r="G110" s="23">
        <v>12</v>
      </c>
      <c r="H110" s="23">
        <v>3</v>
      </c>
      <c r="I110" s="16">
        <v>2</v>
      </c>
      <c r="J110" s="24"/>
      <c r="K110" s="13">
        <v>3</v>
      </c>
      <c r="L110" s="23">
        <v>1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9">
        <f t="shared" si="9"/>
        <v>1</v>
      </c>
      <c r="S110" s="23">
        <v>1</v>
      </c>
      <c r="T110" s="5">
        <v>0</v>
      </c>
      <c r="U110" s="6">
        <v>0</v>
      </c>
      <c r="V110" s="7">
        <v>1</v>
      </c>
      <c r="W110" s="8">
        <v>0</v>
      </c>
      <c r="X110" s="7">
        <v>0</v>
      </c>
      <c r="Y110" s="7">
        <v>0</v>
      </c>
      <c r="Z110" s="12">
        <v>0</v>
      </c>
      <c r="AA110" s="19">
        <f t="shared" si="8"/>
        <v>1</v>
      </c>
    </row>
    <row r="111" spans="1:27" ht="15.95" customHeight="1" x14ac:dyDescent="0.15">
      <c r="A111" s="1">
        <v>100</v>
      </c>
      <c r="B111" s="30">
        <v>1</v>
      </c>
      <c r="C111" s="21" t="s">
        <v>238</v>
      </c>
      <c r="D111" s="21">
        <v>3</v>
      </c>
      <c r="E111" s="21">
        <v>22</v>
      </c>
      <c r="F111" s="21" t="s">
        <v>239</v>
      </c>
      <c r="G111" s="23">
        <v>12</v>
      </c>
      <c r="H111" s="23">
        <v>2</v>
      </c>
      <c r="I111" s="16">
        <v>2</v>
      </c>
      <c r="J111" s="24"/>
      <c r="K111" s="13">
        <v>3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f t="shared" si="9"/>
        <v>1</v>
      </c>
      <c r="S111" s="23">
        <v>1</v>
      </c>
      <c r="T111" s="5">
        <v>0</v>
      </c>
      <c r="U111" s="6">
        <v>1</v>
      </c>
      <c r="V111" s="7">
        <v>1</v>
      </c>
      <c r="W111" s="8">
        <v>0</v>
      </c>
      <c r="X111" s="7">
        <v>0</v>
      </c>
      <c r="Y111" s="7">
        <v>0</v>
      </c>
      <c r="Z111" s="12">
        <v>0</v>
      </c>
      <c r="AA111" s="19">
        <f t="shared" si="8"/>
        <v>2</v>
      </c>
    </row>
    <row r="112" spans="1:27" ht="15.95" customHeight="1" x14ac:dyDescent="0.15">
      <c r="A112" s="1">
        <v>101</v>
      </c>
      <c r="B112" s="30">
        <v>1</v>
      </c>
      <c r="C112" s="21" t="s">
        <v>238</v>
      </c>
      <c r="D112" s="21">
        <v>3</v>
      </c>
      <c r="E112" s="21">
        <v>22</v>
      </c>
      <c r="F112" s="21" t="s">
        <v>239</v>
      </c>
      <c r="G112" s="23">
        <v>12</v>
      </c>
      <c r="H112" s="23">
        <v>2</v>
      </c>
      <c r="I112" s="16">
        <v>2</v>
      </c>
      <c r="J112" s="24"/>
      <c r="K112" s="13">
        <v>3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f t="shared" si="9"/>
        <v>1</v>
      </c>
      <c r="S112" s="23">
        <v>1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2">
        <v>0</v>
      </c>
      <c r="AA112" s="19">
        <f t="shared" si="8"/>
        <v>1</v>
      </c>
    </row>
    <row r="113" spans="1:27" ht="15.95" customHeight="1" x14ac:dyDescent="0.15">
      <c r="A113" s="1">
        <v>102</v>
      </c>
      <c r="B113" s="30">
        <v>1</v>
      </c>
      <c r="C113" s="21" t="s">
        <v>238</v>
      </c>
      <c r="D113" s="21">
        <v>3</v>
      </c>
      <c r="E113" s="21">
        <v>22</v>
      </c>
      <c r="F113" s="21" t="s">
        <v>239</v>
      </c>
      <c r="G113" s="23">
        <v>10</v>
      </c>
      <c r="H113" s="23">
        <v>3</v>
      </c>
      <c r="I113" s="16">
        <v>2</v>
      </c>
      <c r="J113" s="24"/>
      <c r="K113" s="13">
        <v>3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f t="shared" si="9"/>
        <v>1</v>
      </c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f t="shared" si="8"/>
        <v>1</v>
      </c>
    </row>
    <row r="114" spans="1:27" ht="15.95" customHeight="1" x14ac:dyDescent="0.15">
      <c r="A114" s="1">
        <v>103</v>
      </c>
      <c r="B114" s="30">
        <v>1</v>
      </c>
      <c r="C114" s="21" t="s">
        <v>238</v>
      </c>
      <c r="D114" s="21">
        <v>3</v>
      </c>
      <c r="E114" s="21">
        <v>22</v>
      </c>
      <c r="F114" s="21" t="s">
        <v>239</v>
      </c>
      <c r="G114" s="23">
        <v>11</v>
      </c>
      <c r="H114" s="23">
        <v>2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f t="shared" si="9"/>
        <v>1</v>
      </c>
      <c r="S114" s="23">
        <v>1</v>
      </c>
      <c r="T114" s="5">
        <v>0</v>
      </c>
      <c r="U114" s="6">
        <v>0</v>
      </c>
      <c r="V114" s="7">
        <v>1</v>
      </c>
      <c r="W114" s="8">
        <v>0</v>
      </c>
      <c r="X114" s="7">
        <v>0</v>
      </c>
      <c r="Y114" s="7">
        <v>0</v>
      </c>
      <c r="Z114" s="12">
        <v>0</v>
      </c>
      <c r="AA114" s="19">
        <f t="shared" si="8"/>
        <v>1</v>
      </c>
    </row>
    <row r="115" spans="1:27" ht="15.95" customHeight="1" x14ac:dyDescent="0.15">
      <c r="A115" s="1">
        <v>104</v>
      </c>
      <c r="B115" s="30">
        <v>1</v>
      </c>
      <c r="C115" s="21" t="s">
        <v>238</v>
      </c>
      <c r="D115" s="21">
        <v>3</v>
      </c>
      <c r="E115" s="21">
        <v>22</v>
      </c>
      <c r="F115" s="21" t="s">
        <v>239</v>
      </c>
      <c r="G115" s="23">
        <v>11</v>
      </c>
      <c r="H115" s="23">
        <v>3</v>
      </c>
      <c r="I115" s="16">
        <v>2</v>
      </c>
      <c r="J115" s="24"/>
      <c r="K115" s="13">
        <v>3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f t="shared" si="9"/>
        <v>1</v>
      </c>
      <c r="S115" s="23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f t="shared" si="8"/>
        <v>1</v>
      </c>
    </row>
    <row r="116" spans="1:27" ht="15.95" customHeight="1" x14ac:dyDescent="0.15">
      <c r="A116" s="1">
        <v>105</v>
      </c>
      <c r="B116" s="30">
        <v>1</v>
      </c>
      <c r="C116" s="21" t="s">
        <v>238</v>
      </c>
      <c r="D116" s="21">
        <v>3</v>
      </c>
      <c r="E116" s="21">
        <v>22</v>
      </c>
      <c r="F116" s="21" t="s">
        <v>239</v>
      </c>
      <c r="G116" s="23">
        <v>11</v>
      </c>
      <c r="H116" s="23">
        <v>4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f t="shared" si="9"/>
        <v>1</v>
      </c>
      <c r="S116" s="23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1</v>
      </c>
      <c r="AA116" s="19">
        <f t="shared" si="8"/>
        <v>1</v>
      </c>
    </row>
    <row r="117" spans="1:27" ht="15.95" customHeight="1" x14ac:dyDescent="0.15">
      <c r="A117" s="1">
        <v>106</v>
      </c>
      <c r="B117" s="30">
        <v>1</v>
      </c>
      <c r="C117" s="21" t="s">
        <v>238</v>
      </c>
      <c r="D117" s="21">
        <v>3</v>
      </c>
      <c r="E117" s="21">
        <v>22</v>
      </c>
      <c r="F117" s="21" t="s">
        <v>239</v>
      </c>
      <c r="G117" s="23">
        <v>9</v>
      </c>
      <c r="H117" s="23">
        <v>4</v>
      </c>
      <c r="I117" s="16">
        <v>2</v>
      </c>
      <c r="J117" s="24"/>
      <c r="K117" s="13">
        <v>3</v>
      </c>
      <c r="L117" s="23">
        <v>1</v>
      </c>
      <c r="M117" s="5">
        <v>0</v>
      </c>
      <c r="N117" s="6">
        <v>1</v>
      </c>
      <c r="O117" s="7">
        <v>1</v>
      </c>
      <c r="P117" s="8">
        <v>0</v>
      </c>
      <c r="Q117" s="7">
        <v>0</v>
      </c>
      <c r="R117" s="19">
        <f t="shared" si="9"/>
        <v>2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2</v>
      </c>
      <c r="Y117" s="7">
        <v>0</v>
      </c>
      <c r="Z117" s="12">
        <v>0</v>
      </c>
      <c r="AA117" s="19">
        <f t="shared" si="8"/>
        <v>3</v>
      </c>
    </row>
    <row r="118" spans="1:27" ht="15.95" customHeight="1" x14ac:dyDescent="0.15">
      <c r="A118" s="1">
        <v>107</v>
      </c>
      <c r="B118" s="30">
        <v>1</v>
      </c>
      <c r="C118" s="21" t="s">
        <v>238</v>
      </c>
      <c r="D118" s="21">
        <v>3</v>
      </c>
      <c r="E118" s="21">
        <v>22</v>
      </c>
      <c r="F118" s="21" t="s">
        <v>239</v>
      </c>
      <c r="G118" s="23">
        <v>10</v>
      </c>
      <c r="H118" s="23">
        <v>2</v>
      </c>
      <c r="I118" s="16">
        <v>2</v>
      </c>
      <c r="J118" s="24"/>
      <c r="K118" s="13">
        <v>3</v>
      </c>
      <c r="L118" s="23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9">
        <f t="shared" si="9"/>
        <v>1</v>
      </c>
      <c r="S118" s="23">
        <v>1</v>
      </c>
      <c r="T118" s="5">
        <v>0</v>
      </c>
      <c r="U118" s="6">
        <v>0</v>
      </c>
      <c r="V118" s="7">
        <v>1</v>
      </c>
      <c r="W118" s="8">
        <v>0</v>
      </c>
      <c r="X118" s="7">
        <v>0</v>
      </c>
      <c r="Y118" s="7">
        <v>0</v>
      </c>
      <c r="Z118" s="12">
        <v>0</v>
      </c>
      <c r="AA118" s="19">
        <f t="shared" si="8"/>
        <v>1</v>
      </c>
    </row>
    <row r="119" spans="1:27" ht="15.95" customHeight="1" x14ac:dyDescent="0.15">
      <c r="A119" s="1">
        <v>108</v>
      </c>
      <c r="B119" s="30">
        <v>1</v>
      </c>
      <c r="C119" s="21" t="s">
        <v>238</v>
      </c>
      <c r="D119" s="21">
        <v>3</v>
      </c>
      <c r="E119" s="21">
        <v>22</v>
      </c>
      <c r="F119" s="21" t="s">
        <v>239</v>
      </c>
      <c r="G119" s="23">
        <v>9</v>
      </c>
      <c r="H119" s="23">
        <v>5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f t="shared" si="9"/>
        <v>1</v>
      </c>
      <c r="S119" s="23">
        <v>1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f t="shared" si="8"/>
        <v>1</v>
      </c>
    </row>
    <row r="120" spans="1:27" ht="15.95" customHeight="1" x14ac:dyDescent="0.15">
      <c r="A120" s="1">
        <v>109</v>
      </c>
      <c r="B120" s="30">
        <v>1</v>
      </c>
      <c r="C120" s="21" t="s">
        <v>238</v>
      </c>
      <c r="D120" s="21">
        <v>3</v>
      </c>
      <c r="E120" s="21">
        <v>22</v>
      </c>
      <c r="F120" s="21" t="s">
        <v>239</v>
      </c>
      <c r="G120" s="23">
        <v>9</v>
      </c>
      <c r="H120" s="23">
        <v>2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f t="shared" si="9"/>
        <v>1</v>
      </c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f t="shared" si="8"/>
        <v>1</v>
      </c>
    </row>
    <row r="121" spans="1:27" ht="15.95" customHeight="1" x14ac:dyDescent="0.15">
      <c r="A121" s="1">
        <v>110</v>
      </c>
      <c r="B121" s="30">
        <v>1</v>
      </c>
      <c r="C121" s="21" t="s">
        <v>238</v>
      </c>
      <c r="D121" s="21">
        <v>3</v>
      </c>
      <c r="E121" s="21">
        <v>22</v>
      </c>
      <c r="F121" s="21" t="s">
        <v>239</v>
      </c>
      <c r="G121" s="23">
        <v>9</v>
      </c>
      <c r="H121" s="23">
        <v>2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f t="shared" si="9"/>
        <v>1</v>
      </c>
      <c r="S121" s="23">
        <v>1</v>
      </c>
      <c r="T121" s="5">
        <v>0</v>
      </c>
      <c r="U121" s="6">
        <v>0</v>
      </c>
      <c r="V121" s="7">
        <v>1</v>
      </c>
      <c r="W121" s="8">
        <v>0</v>
      </c>
      <c r="X121" s="7">
        <v>0</v>
      </c>
      <c r="Y121" s="7">
        <v>0</v>
      </c>
      <c r="Z121" s="12">
        <v>0</v>
      </c>
      <c r="AA121" s="19">
        <f t="shared" si="8"/>
        <v>1</v>
      </c>
    </row>
    <row r="122" spans="1:27" ht="15.95" customHeight="1" x14ac:dyDescent="0.15">
      <c r="A122" s="1">
        <v>111</v>
      </c>
      <c r="B122" s="30">
        <v>2</v>
      </c>
      <c r="C122" s="21" t="s">
        <v>238</v>
      </c>
      <c r="D122" s="21">
        <v>3</v>
      </c>
      <c r="E122" s="21">
        <v>22</v>
      </c>
      <c r="F122" s="21" t="s">
        <v>239</v>
      </c>
      <c r="G122" s="23"/>
      <c r="H122" s="23"/>
      <c r="I122" s="16"/>
      <c r="J122" s="24"/>
      <c r="K122" s="13">
        <v>1</v>
      </c>
      <c r="L122" s="23">
        <v>5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f t="shared" si="9"/>
        <v>1</v>
      </c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>
        <v>2</v>
      </c>
      <c r="C123" s="21" t="s">
        <v>238</v>
      </c>
      <c r="D123" s="21">
        <v>3</v>
      </c>
      <c r="E123" s="21">
        <v>22</v>
      </c>
      <c r="F123" s="21" t="s">
        <v>239</v>
      </c>
      <c r="G123" s="23"/>
      <c r="H123" s="23"/>
      <c r="I123" s="16"/>
      <c r="J123" s="24"/>
      <c r="K123" s="13">
        <v>1</v>
      </c>
      <c r="L123" s="23">
        <v>5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f t="shared" si="9"/>
        <v>1</v>
      </c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1">
        <v>113</v>
      </c>
      <c r="B124" s="30">
        <v>2</v>
      </c>
      <c r="C124" s="21" t="s">
        <v>238</v>
      </c>
      <c r="D124" s="21">
        <v>3</v>
      </c>
      <c r="E124" s="21">
        <v>22</v>
      </c>
      <c r="F124" s="21" t="s">
        <v>239</v>
      </c>
      <c r="G124" s="23"/>
      <c r="H124" s="23"/>
      <c r="I124" s="16"/>
      <c r="J124" s="24"/>
      <c r="K124" s="13">
        <v>1</v>
      </c>
      <c r="L124" s="23">
        <v>5</v>
      </c>
      <c r="M124" s="5">
        <v>1</v>
      </c>
      <c r="N124" s="6">
        <v>1</v>
      </c>
      <c r="O124" s="7">
        <v>0</v>
      </c>
      <c r="P124" s="8">
        <v>0</v>
      </c>
      <c r="Q124" s="7">
        <v>0</v>
      </c>
      <c r="R124" s="19">
        <f t="shared" si="9"/>
        <v>2</v>
      </c>
      <c r="S124" s="23"/>
      <c r="T124" s="5"/>
      <c r="U124" s="6"/>
      <c r="V124" s="7"/>
      <c r="W124" s="8"/>
      <c r="X124" s="7"/>
      <c r="Y124" s="7"/>
      <c r="Z124" s="12"/>
      <c r="AA124" s="19"/>
    </row>
    <row r="125" spans="1:27" ht="15.95" customHeight="1" x14ac:dyDescent="0.15">
      <c r="A125" s="1">
        <v>114</v>
      </c>
      <c r="B125" s="30">
        <v>2</v>
      </c>
      <c r="C125" s="21" t="s">
        <v>238</v>
      </c>
      <c r="D125" s="21">
        <v>3</v>
      </c>
      <c r="E125" s="21">
        <v>22</v>
      </c>
      <c r="F125" s="21" t="s">
        <v>239</v>
      </c>
      <c r="G125" s="23"/>
      <c r="H125" s="23"/>
      <c r="I125" s="16"/>
      <c r="J125" s="24"/>
      <c r="K125" s="13">
        <v>1</v>
      </c>
      <c r="L125" s="23">
        <v>5</v>
      </c>
      <c r="M125" s="5">
        <v>1</v>
      </c>
      <c r="N125" s="6">
        <v>1</v>
      </c>
      <c r="O125" s="7">
        <v>0</v>
      </c>
      <c r="P125" s="8">
        <v>0</v>
      </c>
      <c r="Q125" s="7">
        <v>0</v>
      </c>
      <c r="R125" s="19">
        <f t="shared" si="9"/>
        <v>2</v>
      </c>
      <c r="S125" s="23"/>
      <c r="T125" s="5"/>
      <c r="U125" s="6"/>
      <c r="V125" s="7"/>
      <c r="W125" s="8"/>
      <c r="X125" s="7"/>
      <c r="Y125" s="7"/>
      <c r="Z125" s="12"/>
      <c r="AA125" s="19"/>
    </row>
    <row r="126" spans="1:27" ht="15.95" customHeight="1" x14ac:dyDescent="0.15">
      <c r="A126" s="1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/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/>
      <c r="S127" s="23"/>
      <c r="T127" s="5"/>
      <c r="U127" s="6"/>
      <c r="V127" s="7"/>
      <c r="W127" s="8"/>
      <c r="X127" s="7"/>
      <c r="Y127" s="7"/>
      <c r="Z127" s="12"/>
      <c r="AA127" s="19"/>
    </row>
    <row r="128" spans="1:27" ht="15.95" customHeight="1" x14ac:dyDescent="0.15">
      <c r="A128" s="1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/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/>
      <c r="S129" s="23"/>
      <c r="T129" s="5"/>
      <c r="U129" s="6"/>
      <c r="V129" s="7"/>
      <c r="W129" s="8"/>
      <c r="X129" s="7"/>
      <c r="Y129" s="7"/>
      <c r="Z129" s="12"/>
      <c r="AA129" s="19"/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/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/>
      <c r="S131" s="23"/>
      <c r="T131" s="5"/>
      <c r="U131" s="6"/>
      <c r="V131" s="7"/>
      <c r="W131" s="8"/>
      <c r="X131" s="7"/>
      <c r="Y131" s="7"/>
      <c r="Z131" s="12"/>
      <c r="AA131" s="19"/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/>
      <c r="S132" s="23"/>
      <c r="T132" s="5"/>
      <c r="U132" s="6"/>
      <c r="V132" s="7"/>
      <c r="W132" s="8"/>
      <c r="X132" s="7"/>
      <c r="Y132" s="7"/>
      <c r="Z132" s="12"/>
      <c r="AA132" s="19"/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/>
      <c r="S133" s="23"/>
      <c r="T133" s="5"/>
      <c r="U133" s="6"/>
      <c r="V133" s="7"/>
      <c r="W133" s="8"/>
      <c r="X133" s="7"/>
      <c r="Y133" s="7"/>
      <c r="Z133" s="12"/>
      <c r="AA133" s="19"/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/>
      <c r="S134" s="23"/>
      <c r="T134" s="5"/>
      <c r="U134" s="6"/>
      <c r="V134" s="7"/>
      <c r="W134" s="8"/>
      <c r="X134" s="7"/>
      <c r="Y134" s="7"/>
      <c r="Z134" s="12"/>
      <c r="AA134" s="19"/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/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/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/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/>
      <c r="S138" s="23"/>
      <c r="T138" s="5"/>
      <c r="U138" s="6"/>
      <c r="V138" s="7"/>
      <c r="W138" s="8"/>
      <c r="X138" s="7"/>
      <c r="Y138" s="7"/>
      <c r="Z138" s="12"/>
      <c r="AA138" s="19"/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/>
      <c r="S139" s="23"/>
      <c r="T139" s="5"/>
      <c r="U139" s="6"/>
      <c r="V139" s="7"/>
      <c r="W139" s="8"/>
      <c r="X139" s="7"/>
      <c r="Y139" s="7"/>
      <c r="Z139" s="12"/>
      <c r="AA139" s="19"/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/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/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/>
      <c r="S144" s="23"/>
      <c r="T144" s="5"/>
      <c r="U144" s="6"/>
      <c r="V144" s="7"/>
      <c r="W144" s="8"/>
      <c r="X144" s="7"/>
      <c r="Y144" s="7"/>
      <c r="Z144" s="12"/>
      <c r="AA144" s="19"/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/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/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/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/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/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/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/>
      <c r="S153" s="23"/>
      <c r="T153" s="5"/>
      <c r="U153" s="6"/>
      <c r="V153" s="7"/>
      <c r="W153" s="8"/>
      <c r="X153" s="7"/>
      <c r="Y153" s="7"/>
      <c r="Z153" s="12"/>
      <c r="AA153" s="19"/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/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/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/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/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/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/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/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/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/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/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/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/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/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/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/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/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/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/>
      <c r="S175" s="23"/>
      <c r="T175" s="5"/>
      <c r="U175" s="6"/>
      <c r="V175" s="7"/>
      <c r="W175" s="8"/>
      <c r="X175" s="7"/>
      <c r="Y175" s="7"/>
      <c r="Z175" s="12"/>
      <c r="AA175" s="19"/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/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/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/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/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/>
      <c r="S181" s="23"/>
      <c r="T181" s="5"/>
      <c r="U181" s="6"/>
      <c r="V181" s="7"/>
      <c r="W181" s="8"/>
      <c r="X181" s="7"/>
      <c r="Y181" s="7"/>
      <c r="Z181" s="12"/>
      <c r="AA181" s="19"/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/>
      <c r="S182" s="23"/>
      <c r="T182" s="5"/>
      <c r="U182" s="6"/>
      <c r="V182" s="7"/>
      <c r="W182" s="8"/>
      <c r="X182" s="7"/>
      <c r="Y182" s="7"/>
      <c r="Z182" s="12"/>
      <c r="AA182" s="19"/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/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/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/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/>
      <c r="S188" s="23"/>
      <c r="T188" s="5"/>
      <c r="U188" s="6"/>
      <c r="V188" s="7"/>
      <c r="W188" s="8"/>
      <c r="X188" s="7"/>
      <c r="Y188" s="7"/>
      <c r="Z188" s="12"/>
      <c r="AA188" s="19"/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/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/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/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/>
      <c r="S192" s="23"/>
      <c r="T192" s="5"/>
      <c r="U192" s="6"/>
      <c r="V192" s="7"/>
      <c r="W192" s="8"/>
      <c r="X192" s="7"/>
      <c r="Y192" s="7"/>
      <c r="Z192" s="12"/>
      <c r="AA192" s="19"/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/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/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/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/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/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/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/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/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/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/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/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/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/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/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/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/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/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/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/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/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/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/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/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/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/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/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/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/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/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/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/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/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/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/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/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/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/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/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/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/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/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/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/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/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imeMode="halfAlpha" allowBlank="1" showInputMessage="1" showErrorMessage="1" sqref="L1:R1048576"/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11</v>
      </c>
      <c r="H4" s="147" t="s">
        <v>53</v>
      </c>
      <c r="K4" s="228">
        <f>COUNTIFS(ローデータ!B12:B1011,1,ローデータ!G12:G1011,$G$4)</f>
        <v>18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18</v>
      </c>
      <c r="D16" s="56">
        <f>SUM(B16:C16)</f>
        <v>18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11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6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1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5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8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11</v>
      </c>
      <c r="D84" s="403"/>
      <c r="E84" s="402">
        <f>SUM(E75:F83)</f>
        <v>4</v>
      </c>
      <c r="F84" s="403"/>
      <c r="G84" s="404">
        <f>SUM(G75:I83)</f>
        <v>3</v>
      </c>
      <c r="H84" s="404"/>
      <c r="I84" s="402"/>
      <c r="J84" s="106">
        <f t="shared" si="2"/>
        <v>18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6</v>
      </c>
      <c r="N101" s="103">
        <f>SUM(N92:N100)</f>
        <v>4</v>
      </c>
      <c r="O101" s="103">
        <f>SUM(O92:O100)</f>
        <v>0</v>
      </c>
      <c r="P101" s="103">
        <f>SUM(P92:P100)</f>
        <v>0</v>
      </c>
      <c r="Q101" s="103">
        <f t="shared" si="3"/>
        <v>12</v>
      </c>
    </row>
    <row r="102" spans="1:17" ht="14.1" customHeight="1" x14ac:dyDescent="0.15">
      <c r="A102" s="140" t="s">
        <v>50</v>
      </c>
      <c r="B102" s="141"/>
      <c r="C102" s="56">
        <f>SUM(C93:C101)</f>
        <v>11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1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3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4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0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1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1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11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18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11</v>
      </c>
      <c r="G171" s="213"/>
      <c r="H171" s="211">
        <f>SUM(H159:I170)</f>
        <v>4</v>
      </c>
      <c r="I171" s="213"/>
      <c r="J171" s="211">
        <f>SUM(J159:L170)</f>
        <v>3</v>
      </c>
      <c r="K171" s="212"/>
      <c r="L171" s="213"/>
      <c r="M171" s="56">
        <f t="shared" si="16"/>
        <v>18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11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6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12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6</v>
      </c>
      <c r="H210" s="95">
        <f>SUM(H198:H209)</f>
        <v>4</v>
      </c>
      <c r="I210" s="95">
        <f t="shared" si="19"/>
        <v>0</v>
      </c>
      <c r="J210" s="95">
        <f>SUM(J198:J209)</f>
        <v>0</v>
      </c>
      <c r="K210" s="119">
        <f t="shared" si="18"/>
        <v>12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3</v>
      </c>
      <c r="G228" s="56">
        <f>SUM(G216:G227)</f>
        <v>1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0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1</v>
      </c>
      <c r="S272" s="56">
        <f>SUM(L272:R272)</f>
        <v>3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1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12</v>
      </c>
      <c r="H4" s="147" t="s">
        <v>53</v>
      </c>
      <c r="K4" s="228">
        <f>COUNTIFS(ローデータ!B12:B1011,1,ローデータ!G12:G1011,$G$4)</f>
        <v>11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11</v>
      </c>
      <c r="D16" s="56">
        <f>SUM(B16:C16)</f>
        <v>11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</v>
      </c>
      <c r="C23" s="213"/>
      <c r="D23" s="211">
        <f>COUNTIFS(ローデータ!$B$12:$B$1011,1,ローデータ!$G$12:$G$1011,$G$4,ローデータ!$K$12:$K$1011,D21)</f>
        <v>4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7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4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</v>
      </c>
      <c r="D84" s="403"/>
      <c r="E84" s="402">
        <f>SUM(E75:F83)</f>
        <v>4</v>
      </c>
      <c r="F84" s="403"/>
      <c r="G84" s="404">
        <f>SUM(G75:I83)</f>
        <v>5</v>
      </c>
      <c r="H84" s="404"/>
      <c r="I84" s="402"/>
      <c r="J84" s="106">
        <f t="shared" si="2"/>
        <v>11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1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3</v>
      </c>
    </row>
    <row r="102" spans="1:17" ht="14.1" customHeight="1" x14ac:dyDescent="0.15">
      <c r="A102" s="140" t="s">
        <v>50</v>
      </c>
      <c r="B102" s="141"/>
      <c r="C102" s="56">
        <f>SUM(C93:C101)</f>
        <v>2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3</v>
      </c>
      <c r="K110" s="109">
        <f>SUMIFS(ローデータ!$U$12:$U$1011,ローデータ!$B$12:$B$1011,1,ローデータ!$G$12:$G$1011,$G$4,ローデータ!$K$12:$K$1011,$D$21,ローデータ!$H$12:$H$1011,H110)</f>
        <v>7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13" t="s">
        <v>50</v>
      </c>
      <c r="I118" s="315"/>
      <c r="J118" s="109">
        <f t="shared" ref="J118:P118" si="8">SUM(J109:J117)</f>
        <v>3</v>
      </c>
      <c r="K118" s="109">
        <f t="shared" si="8"/>
        <v>7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0</v>
      </c>
      <c r="P118" s="109">
        <f t="shared" si="8"/>
        <v>0</v>
      </c>
      <c r="Q118" s="109">
        <f t="shared" si="5"/>
        <v>12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2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3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</v>
      </c>
      <c r="G159" s="213"/>
      <c r="H159" s="211">
        <f>COUNTIFS(ローデータ!$B$12:$B$1011,1,ローデータ!$G$12:$G$1011,$G$4,ローデータ!$I$12:$I$1011,$C$14,ローデータ!$K$12:$K$1011,H157)</f>
        <v>4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11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</v>
      </c>
      <c r="G171" s="213"/>
      <c r="H171" s="211">
        <f>SUM(H159:I170)</f>
        <v>4</v>
      </c>
      <c r="I171" s="213"/>
      <c r="J171" s="211">
        <f>SUM(J159:L170)</f>
        <v>5</v>
      </c>
      <c r="K171" s="212"/>
      <c r="L171" s="213"/>
      <c r="M171" s="56">
        <f t="shared" si="16"/>
        <v>11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1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3</v>
      </c>
      <c r="G234" s="90">
        <f>SUMIFS(ローデータ!U12:U1011,ローデータ!$B$12:$B$1011,1,ローデータ!$G$12:$G$1011,$G$4,ローデータ!$I$12:$I$1011,$C$14,ローデータ!$K$12:$K$1011,$D$21)</f>
        <v>7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3</v>
      </c>
      <c r="G246" s="95">
        <f t="shared" ref="G246:L246" si="22">SUM(G234:G245)</f>
        <v>7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0</v>
      </c>
      <c r="L246" s="95">
        <f t="shared" si="22"/>
        <v>0</v>
      </c>
      <c r="M246" s="56">
        <f t="shared" si="21"/>
        <v>12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3</v>
      </c>
      <c r="O284" s="95">
        <f t="shared" si="29"/>
        <v>0</v>
      </c>
      <c r="P284" s="95">
        <f t="shared" si="29"/>
        <v>1</v>
      </c>
      <c r="Q284" s="95">
        <f t="shared" si="29"/>
        <v>1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13</v>
      </c>
      <c r="H4" s="147" t="s">
        <v>53</v>
      </c>
      <c r="K4" s="228">
        <f>COUNTIFS(ローデータ!B12:B1011,1,ローデータ!G12:G1011,$G$4)</f>
        <v>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7</v>
      </c>
      <c r="D16" s="56">
        <f>SUM(B16:C16)</f>
        <v>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4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2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4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4</v>
      </c>
      <c r="D84" s="403"/>
      <c r="E84" s="402">
        <f>SUM(E75:F83)</f>
        <v>2</v>
      </c>
      <c r="F84" s="403"/>
      <c r="G84" s="404">
        <f>SUM(G75:I83)</f>
        <v>1</v>
      </c>
      <c r="H84" s="404"/>
      <c r="I84" s="402"/>
      <c r="J84" s="106">
        <f t="shared" si="2"/>
        <v>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2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2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5</v>
      </c>
    </row>
    <row r="102" spans="1:17" ht="14.1" customHeight="1" x14ac:dyDescent="0.15">
      <c r="A102" s="140" t="s">
        <v>50</v>
      </c>
      <c r="B102" s="141"/>
      <c r="C102" s="56">
        <f>SUM(C93:C101)</f>
        <v>4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1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1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2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4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4</v>
      </c>
      <c r="G171" s="213"/>
      <c r="H171" s="211">
        <f>SUM(H159:I170)</f>
        <v>2</v>
      </c>
      <c r="I171" s="213"/>
      <c r="J171" s="211">
        <f>SUM(J159:L170)</f>
        <v>1</v>
      </c>
      <c r="K171" s="212"/>
      <c r="L171" s="213"/>
      <c r="M171" s="56">
        <f t="shared" si="16"/>
        <v>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4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4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4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2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5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2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2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14</v>
      </c>
      <c r="H4" s="147" t="s">
        <v>53</v>
      </c>
      <c r="K4" s="228">
        <f>COUNTIFS(ローデータ!B12:B1011,1,ローデータ!G12:G1011,$G$4)</f>
        <v>17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17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17</v>
      </c>
      <c r="D16" s="56">
        <f>SUM(B16:C16)</f>
        <v>17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7</v>
      </c>
      <c r="C23" s="213"/>
      <c r="D23" s="211">
        <f>COUNTIFS(ローデータ!$B$12:$B$1011,1,ローデータ!$G$12:$G$1011,$G$4,ローデータ!$K$12:$K$1011,D21)</f>
        <v>3</v>
      </c>
      <c r="E23" s="213"/>
      <c r="F23" s="211">
        <f>COUNTIFS(ローデータ!$B$12:$B$1011,1,ローデータ!$G$12:$G$1011,$G$4,ローデータ!$K$12:$K$1011,F21)</f>
        <v>7</v>
      </c>
      <c r="G23" s="212"/>
      <c r="H23" s="213"/>
      <c r="I23" s="56">
        <f>SUM(B23:H23)</f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4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9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3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7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7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7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8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3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2</v>
      </c>
      <c r="H79" s="212"/>
      <c r="I79" s="212"/>
      <c r="J79" s="104">
        <f t="shared" si="2"/>
        <v>5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7</v>
      </c>
      <c r="D84" s="403"/>
      <c r="E84" s="402">
        <f>SUM(E75:F83)</f>
        <v>3</v>
      </c>
      <c r="F84" s="403"/>
      <c r="G84" s="404">
        <f>SUM(G75:I83)</f>
        <v>7</v>
      </c>
      <c r="H84" s="404"/>
      <c r="I84" s="402"/>
      <c r="J84" s="106">
        <f t="shared" si="2"/>
        <v>17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4</v>
      </c>
      <c r="N101" s="103">
        <f>SUM(N92:N100)</f>
        <v>3</v>
      </c>
      <c r="O101" s="103">
        <f>SUM(O92:O100)</f>
        <v>0</v>
      </c>
      <c r="P101" s="103">
        <f>SUM(P92:P100)</f>
        <v>0</v>
      </c>
      <c r="Q101" s="103">
        <f t="shared" si="3"/>
        <v>9</v>
      </c>
    </row>
    <row r="102" spans="1:17" ht="14.1" customHeight="1" x14ac:dyDescent="0.15">
      <c r="A102" s="140" t="s">
        <v>50</v>
      </c>
      <c r="B102" s="141"/>
      <c r="C102" s="56">
        <f>SUM(C93:C101)</f>
        <v>6</v>
      </c>
      <c r="D102" s="56">
        <f>SUM(D93:D101)</f>
        <v>0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1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1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3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1</v>
      </c>
      <c r="L118" s="109">
        <f t="shared" si="8"/>
        <v>1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2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2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7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7</v>
      </c>
      <c r="I136" s="111">
        <f>SUM(I127:I135)</f>
        <v>7</v>
      </c>
      <c r="J136" s="109">
        <f>SUM(J127:J135)</f>
        <v>0</v>
      </c>
      <c r="K136" s="109">
        <f>SUM(K127:K135)</f>
        <v>0</v>
      </c>
      <c r="L136" s="109">
        <f t="shared" si="9"/>
        <v>7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2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3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7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7</v>
      </c>
      <c r="I152" s="56">
        <f t="shared" ref="I152:O152" si="15">SUM(I143:I151)</f>
        <v>0</v>
      </c>
      <c r="J152" s="56">
        <f t="shared" si="15"/>
        <v>8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7</v>
      </c>
      <c r="G159" s="213"/>
      <c r="H159" s="211">
        <f>COUNTIFS(ローデータ!$B$12:$B$1011,1,ローデータ!$G$12:$G$1011,$G$4,ローデータ!$I$12:$I$1011,$C$14,ローデータ!$K$12:$K$1011,H157)</f>
        <v>3</v>
      </c>
      <c r="I159" s="213"/>
      <c r="J159" s="211">
        <f>COUNTIFS(ローデータ!$B$12:$B$1011,1,ローデータ!$G$12:$G$1011,$G$4,ローデータ!$I$12:$I$1011,$C$14,ローデータ!$K$12:$K$1011,J157)</f>
        <v>7</v>
      </c>
      <c r="K159" s="212"/>
      <c r="L159" s="213"/>
      <c r="M159" s="56">
        <f t="shared" ref="M159:M171" si="16">SUM(F159:L159)</f>
        <v>17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7</v>
      </c>
      <c r="G171" s="213"/>
      <c r="H171" s="211">
        <f>SUM(H159:I170)</f>
        <v>3</v>
      </c>
      <c r="I171" s="213"/>
      <c r="J171" s="211">
        <f>SUM(J159:L170)</f>
        <v>7</v>
      </c>
      <c r="K171" s="212"/>
      <c r="L171" s="213"/>
      <c r="M171" s="56">
        <f t="shared" si="16"/>
        <v>17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6</v>
      </c>
      <c r="G191" s="56">
        <f>SUM(G179:G190)</f>
        <v>0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4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9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4</v>
      </c>
      <c r="H210" s="95">
        <f>SUM(H198:H209)</f>
        <v>3</v>
      </c>
      <c r="I210" s="95">
        <f t="shared" si="19"/>
        <v>0</v>
      </c>
      <c r="J210" s="95">
        <f>SUM(J198:J209)</f>
        <v>0</v>
      </c>
      <c r="K210" s="119">
        <f t="shared" si="18"/>
        <v>9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3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3</v>
      </c>
      <c r="G228" s="56">
        <f>SUM(G216:G227)</f>
        <v>0</v>
      </c>
      <c r="H228" s="56">
        <f>SUM(H216:H227)</f>
        <v>0</v>
      </c>
      <c r="I228" s="56">
        <f t="shared" si="20"/>
        <v>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3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1</v>
      </c>
      <c r="H246" s="95">
        <f t="shared" si="22"/>
        <v>1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7</v>
      </c>
      <c r="L266" s="95">
        <f>SUM(L254:L265)</f>
        <v>7</v>
      </c>
      <c r="M266" s="95">
        <f>SUM(M254:M265)</f>
        <v>0</v>
      </c>
      <c r="N266" s="95">
        <f>SUM(N254:N265)</f>
        <v>0</v>
      </c>
      <c r="O266" s="56">
        <f>SUM(L266:N266)</f>
        <v>7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8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8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15</v>
      </c>
      <c r="H4" s="147" t="s">
        <v>53</v>
      </c>
      <c r="K4" s="228">
        <f>COUNTIFS(ローデータ!B12:B1011,1,ローデータ!G12:G1011,$G$4)</f>
        <v>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8</v>
      </c>
      <c r="D16" s="56">
        <f>SUM(B16:C16)</f>
        <v>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4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2</v>
      </c>
      <c r="G23" s="212"/>
      <c r="H23" s="213"/>
      <c r="I23" s="56">
        <f>SUM(B23:H23)</f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2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1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4</v>
      </c>
      <c r="D84" s="403"/>
      <c r="E84" s="402">
        <f>SUM(E75:F83)</f>
        <v>2</v>
      </c>
      <c r="F84" s="403"/>
      <c r="G84" s="404">
        <f>SUM(G75:I83)</f>
        <v>2</v>
      </c>
      <c r="H84" s="404"/>
      <c r="I84" s="402"/>
      <c r="J84" s="106">
        <f t="shared" si="2"/>
        <v>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1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2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5</v>
      </c>
    </row>
    <row r="102" spans="1:17" ht="14.1" customHeight="1" x14ac:dyDescent="0.15">
      <c r="A102" s="140" t="s">
        <v>50</v>
      </c>
      <c r="B102" s="141"/>
      <c r="C102" s="56">
        <f>SUM(C93:C101)</f>
        <v>3</v>
      </c>
      <c r="D102" s="56">
        <f>SUM(D93:D101)</f>
        <v>0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0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4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2</v>
      </c>
      <c r="K159" s="212"/>
      <c r="L159" s="213"/>
      <c r="M159" s="56">
        <f t="shared" ref="M159:M171" si="16">SUM(F159:L159)</f>
        <v>8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4</v>
      </c>
      <c r="G171" s="213"/>
      <c r="H171" s="211">
        <f>SUM(H159:I170)</f>
        <v>2</v>
      </c>
      <c r="I171" s="213"/>
      <c r="J171" s="211">
        <f>SUM(J159:L170)</f>
        <v>2</v>
      </c>
      <c r="K171" s="212"/>
      <c r="L171" s="213"/>
      <c r="M171" s="56">
        <f t="shared" si="16"/>
        <v>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4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</v>
      </c>
      <c r="G191" s="56">
        <f>SUM(G179:G190)</f>
        <v>0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2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5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2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0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O12" sqref="O1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26"/>
      <c r="B3" s="122" t="s">
        <v>46</v>
      </c>
      <c r="C3" s="211" t="str">
        <f>ローデータ!B2</f>
        <v>旭区</v>
      </c>
      <c r="D3" s="212"/>
      <c r="E3" s="212"/>
      <c r="F3" s="213"/>
    </row>
    <row r="4" spans="1:20" ht="18" customHeight="1" x14ac:dyDescent="0.15">
      <c r="A4" s="126"/>
      <c r="B4" s="214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5.95" customHeight="1" x14ac:dyDescent="0.15">
      <c r="A5" s="126"/>
      <c r="B5" s="214"/>
      <c r="C5" s="127" t="str">
        <f>ローデータ!B4</f>
        <v>令和2年</v>
      </c>
      <c r="D5" s="124">
        <f>ローデータ!C4</f>
        <v>3</v>
      </c>
      <c r="E5" s="124">
        <f>ローデータ!D4</f>
        <v>22</v>
      </c>
      <c r="F5" s="124" t="str">
        <f>ローデータ!E4</f>
        <v>日</v>
      </c>
    </row>
    <row r="6" spans="1:20" ht="15.95" customHeight="1" x14ac:dyDescent="0.15">
      <c r="A6" s="126"/>
    </row>
    <row r="7" spans="1:20" ht="15.95" customHeight="1" x14ac:dyDescent="0.15">
      <c r="A7" s="126"/>
      <c r="B7" s="214" t="s">
        <v>227</v>
      </c>
      <c r="C7" s="214"/>
      <c r="E7" t="s">
        <v>230</v>
      </c>
    </row>
    <row r="8" spans="1:20" ht="15.95" customHeight="1" x14ac:dyDescent="0.15">
      <c r="A8" s="126"/>
      <c r="B8" s="211">
        <f>COUNTIFS(ローデータ!B12:B1011,1)+COUNTIFS(ローデータ!B12:B1011,2)</f>
        <v>114</v>
      </c>
      <c r="C8" s="213"/>
    </row>
    <row r="9" spans="1:20" ht="15.95" customHeight="1" x14ac:dyDescent="0.15">
      <c r="A9" s="126"/>
      <c r="B9" s="126"/>
    </row>
    <row r="10" spans="1:20" ht="15.75" customHeight="1" x14ac:dyDescent="0.15">
      <c r="A10" s="126"/>
      <c r="B10" s="126" t="s">
        <v>48</v>
      </c>
    </row>
    <row r="11" spans="1:20" ht="15.75" customHeight="1" x14ac:dyDescent="0.15">
      <c r="A11" s="126"/>
    </row>
    <row r="12" spans="1:20" ht="15.95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A13" s="126"/>
      <c r="C13" s="125" t="s">
        <v>51</v>
      </c>
      <c r="D13" s="124">
        <f>COUNTIFS(ローデータ!B12:B1011,1)</f>
        <v>95</v>
      </c>
      <c r="E13" s="124">
        <f>COUNTIFS(ローデータ!B12:B1011,2)</f>
        <v>19</v>
      </c>
      <c r="F13" s="124">
        <f>SUM(D13:E13)</f>
        <v>114</v>
      </c>
    </row>
    <row r="14" spans="1:20" ht="15.95" customHeight="1" x14ac:dyDescent="0.15">
      <c r="A14" s="126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70" t="s">
        <v>46</v>
      </c>
      <c r="B16" s="211" t="str">
        <f>ローデータ!B2</f>
        <v>旭区</v>
      </c>
      <c r="C16" s="212"/>
      <c r="D16" s="212"/>
      <c r="E16" s="213"/>
      <c r="G16" s="222" t="s">
        <v>195</v>
      </c>
      <c r="H16" s="223"/>
      <c r="I16" s="224"/>
      <c r="K16" s="83"/>
      <c r="L16" s="62"/>
    </row>
    <row r="17" spans="1:19" ht="15.95" customHeight="1" x14ac:dyDescent="0.15">
      <c r="A17" s="215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25"/>
      <c r="H17" s="226"/>
      <c r="I17" s="227"/>
      <c r="K17" s="62"/>
      <c r="L17" s="62"/>
    </row>
    <row r="18" spans="1:19" ht="15.95" customHeight="1" x14ac:dyDescent="0.15">
      <c r="A18" s="216"/>
      <c r="B18" s="58" t="str">
        <f>ローデータ!B4</f>
        <v>令和2年</v>
      </c>
      <c r="C18" s="121">
        <f>ローデータ!C4</f>
        <v>3</v>
      </c>
      <c r="D18" s="121">
        <f>ローデータ!D4</f>
        <v>22</v>
      </c>
      <c r="E18" s="121" t="str">
        <f>ローデータ!E4</f>
        <v>日</v>
      </c>
      <c r="G18" s="228">
        <f>COUNTIFS(ローデータ!B12:B1011,2)</f>
        <v>19</v>
      </c>
      <c r="H18" s="228"/>
      <c r="I18" s="228"/>
      <c r="K18" s="62"/>
      <c r="L18" s="62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8"/>
      <c r="B24" s="229" t="s">
        <v>72</v>
      </c>
      <c r="C24" s="230"/>
      <c r="D24" s="229" t="s">
        <v>74</v>
      </c>
      <c r="E24" s="230"/>
      <c r="F24" s="229" t="s">
        <v>84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73" t="s">
        <v>51</v>
      </c>
      <c r="B25" s="211">
        <f>COUNTIFS(ローデータ!$B$12:$B$1011,2,ローデータ!$K$12:$K$1011,B23)</f>
        <v>19</v>
      </c>
      <c r="C25" s="213"/>
      <c r="D25" s="211">
        <f>COUNTIFS(ローデータ!$B$12:$B$1011,2,ローデータ!$K$12:$K$1011,D23)</f>
        <v>0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19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40" t="s">
        <v>198</v>
      </c>
    </row>
    <row r="28" spans="1:19" ht="15.95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5.95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50</v>
      </c>
      <c r="I29" s="247"/>
      <c r="J29" s="249" t="s">
        <v>96</v>
      </c>
      <c r="K29" s="251" t="s">
        <v>97</v>
      </c>
      <c r="L29" s="245" t="s">
        <v>98</v>
      </c>
      <c r="M29" s="251" t="s">
        <v>99</v>
      </c>
      <c r="N29" s="245" t="s">
        <v>100</v>
      </c>
      <c r="O29" s="236" t="s">
        <v>50</v>
      </c>
    </row>
    <row r="30" spans="1:19" ht="15.95" customHeight="1" x14ac:dyDescent="0.15">
      <c r="A30" s="232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5.95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51</v>
      </c>
      <c r="J31" s="86">
        <f>SUMIFS(ローデータ!M12:M1011,ローデータ!$B$12:$B$1011,2,ローデータ!$K$12:$K$1011,$B$23)</f>
        <v>17</v>
      </c>
      <c r="K31" s="86">
        <f>SUMIFS(ローデータ!N12:N1011,ローデータ!$B$12:$B$1011,2,ローデータ!$K$12:$K$1011,$B$23)</f>
        <v>16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33</v>
      </c>
    </row>
    <row r="32" spans="1:19" ht="15.95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19</v>
      </c>
      <c r="G32" s="56">
        <f>SUM(B32:F32)</f>
        <v>19</v>
      </c>
    </row>
    <row r="33" spans="1:17" ht="15.95" customHeight="1" x14ac:dyDescent="0.15">
      <c r="A33" s="71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5.95" customHeight="1" x14ac:dyDescent="0.15">
      <c r="A36" s="217"/>
      <c r="B36" s="70">
        <v>1</v>
      </c>
      <c r="C36" s="70">
        <v>2</v>
      </c>
      <c r="D36" s="70">
        <v>3</v>
      </c>
      <c r="E36" s="215" t="s">
        <v>50</v>
      </c>
      <c r="F36" s="39"/>
      <c r="I36" s="247"/>
      <c r="J36" s="272" t="s">
        <v>104</v>
      </c>
      <c r="K36" s="253" t="s">
        <v>105</v>
      </c>
      <c r="L36" s="253" t="s">
        <v>98</v>
      </c>
      <c r="M36" s="253" t="s">
        <v>106</v>
      </c>
      <c r="N36" s="255" t="s">
        <v>107</v>
      </c>
      <c r="O36" s="253" t="s">
        <v>36</v>
      </c>
      <c r="P36" s="255" t="s">
        <v>69</v>
      </c>
      <c r="Q36" s="233" t="s">
        <v>50</v>
      </c>
    </row>
    <row r="37" spans="1:17" ht="15.95" customHeight="1" x14ac:dyDescent="0.15">
      <c r="A37" s="218"/>
      <c r="B37" s="74" t="s">
        <v>67</v>
      </c>
      <c r="C37" s="74" t="s">
        <v>66</v>
      </c>
      <c r="D37" s="74" t="s">
        <v>68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5.95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78" t="s">
        <v>204</v>
      </c>
    </row>
    <row r="41" spans="1:17" ht="15.95" customHeight="1" x14ac:dyDescent="0.15">
      <c r="A41" s="32" t="s">
        <v>205</v>
      </c>
      <c r="B41" s="40" t="s">
        <v>222</v>
      </c>
    </row>
    <row r="42" spans="1:17" ht="15.95" customHeight="1" x14ac:dyDescent="0.15">
      <c r="A42" s="257"/>
      <c r="B42" s="260" t="s">
        <v>16</v>
      </c>
      <c r="C42" s="261"/>
      <c r="D42" s="261"/>
      <c r="E42" s="261"/>
      <c r="F42" s="262"/>
      <c r="G42" s="263" t="s">
        <v>50</v>
      </c>
      <c r="H42" s="266" t="s">
        <v>13</v>
      </c>
      <c r="I42" s="267"/>
      <c r="J42" s="268"/>
      <c r="K42" s="269" t="s">
        <v>50</v>
      </c>
    </row>
    <row r="43" spans="1:17" ht="15.95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5.95" customHeight="1" x14ac:dyDescent="0.15">
      <c r="A44" s="258"/>
      <c r="B44" s="237" t="s">
        <v>65</v>
      </c>
      <c r="C44" s="237" t="s">
        <v>66</v>
      </c>
      <c r="D44" s="274" t="s">
        <v>101</v>
      </c>
      <c r="E44" s="276" t="s">
        <v>102</v>
      </c>
      <c r="F44" s="278" t="s">
        <v>103</v>
      </c>
      <c r="G44" s="264"/>
      <c r="H44" s="280" t="s">
        <v>67</v>
      </c>
      <c r="I44" s="292" t="s">
        <v>66</v>
      </c>
      <c r="J44" s="292" t="s">
        <v>68</v>
      </c>
      <c r="K44" s="270"/>
      <c r="M44" s="39"/>
      <c r="N44" s="39"/>
      <c r="O44" s="39"/>
      <c r="P44" s="39"/>
    </row>
    <row r="45" spans="1:17" ht="15.95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5.95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5.95" customHeight="1" x14ac:dyDescent="0.15">
      <c r="A47" s="32"/>
      <c r="C47" s="71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7"/>
      <c r="B49" s="282" t="s">
        <v>165</v>
      </c>
      <c r="C49" s="283"/>
      <c r="D49" s="283"/>
      <c r="E49" s="283"/>
      <c r="F49" s="284"/>
      <c r="G49" s="285" t="s">
        <v>50</v>
      </c>
      <c r="H49" s="288" t="s">
        <v>71</v>
      </c>
      <c r="I49" s="221"/>
      <c r="J49" s="221"/>
      <c r="K49" s="221"/>
      <c r="L49" s="221"/>
      <c r="M49" s="221"/>
      <c r="N49" s="220"/>
      <c r="O49" s="293" t="s">
        <v>50</v>
      </c>
    </row>
    <row r="50" spans="1:15" ht="15.95" customHeight="1" x14ac:dyDescent="0.15">
      <c r="A50" s="232"/>
      <c r="B50" s="296" t="s">
        <v>96</v>
      </c>
      <c r="C50" s="298" t="s">
        <v>97</v>
      </c>
      <c r="D50" s="300" t="s">
        <v>98</v>
      </c>
      <c r="E50" s="298" t="s">
        <v>99</v>
      </c>
      <c r="F50" s="300" t="s">
        <v>100</v>
      </c>
      <c r="G50" s="286"/>
      <c r="H50" s="302" t="s">
        <v>104</v>
      </c>
      <c r="I50" s="290" t="s">
        <v>105</v>
      </c>
      <c r="J50" s="290" t="s">
        <v>98</v>
      </c>
      <c r="K50" s="290" t="s">
        <v>106</v>
      </c>
      <c r="L50" s="289" t="s">
        <v>107</v>
      </c>
      <c r="M50" s="290" t="s">
        <v>36</v>
      </c>
      <c r="N50" s="289" t="s">
        <v>69</v>
      </c>
      <c r="O50" s="294"/>
    </row>
    <row r="51" spans="1:15" ht="15.95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5.95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16</v>
      </c>
      <c r="H4" s="147" t="s">
        <v>53</v>
      </c>
      <c r="K4" s="228">
        <f>COUNTIFS(ローデータ!B12:B1011,1,ローデータ!G12:G1011,$G$4)</f>
        <v>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6</v>
      </c>
      <c r="D16" s="56">
        <f>SUM(B16:C16)</f>
        <v>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</v>
      </c>
      <c r="C23" s="213"/>
      <c r="D23" s="211">
        <f>COUNTIFS(ローデータ!$B$12:$B$1011,1,ローデータ!$G$12:$G$1011,$G$4,ローデータ!$K$12:$K$1011,D21)</f>
        <v>1</v>
      </c>
      <c r="E23" s="213"/>
      <c r="F23" s="211">
        <f>COUNTIFS(ローデータ!$B$12:$B$1011,1,ローデータ!$G$12:$G$1011,$G$4,ローデータ!$K$12:$K$1011,F21)</f>
        <v>3</v>
      </c>
      <c r="G23" s="212"/>
      <c r="H23" s="213"/>
      <c r="I23" s="56">
        <f>SUM(B23:H23)</f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1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3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</v>
      </c>
      <c r="D84" s="403"/>
      <c r="E84" s="402">
        <f>SUM(E75:F83)</f>
        <v>1</v>
      </c>
      <c r="F84" s="403"/>
      <c r="G84" s="404">
        <f>SUM(G75:I83)</f>
        <v>3</v>
      </c>
      <c r="H84" s="404"/>
      <c r="I84" s="402"/>
      <c r="J84" s="106">
        <f t="shared" si="2"/>
        <v>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</v>
      </c>
      <c r="M101" s="103">
        <f>SUM(M92:M100)</f>
        <v>0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2</v>
      </c>
    </row>
    <row r="102" spans="1:17" ht="14.1" customHeight="1" x14ac:dyDescent="0.15">
      <c r="A102" s="140" t="s">
        <v>50</v>
      </c>
      <c r="B102" s="141"/>
      <c r="C102" s="56">
        <f>SUM(C93:C101)</f>
        <v>2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1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1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</v>
      </c>
      <c r="G159" s="213"/>
      <c r="H159" s="211">
        <f>COUNTIFS(ローデータ!$B$12:$B$1011,1,ローデータ!$G$12:$G$1011,$G$4,ローデータ!$I$12:$I$1011,$C$14,ローデータ!$K$12:$K$1011,H157)</f>
        <v>1</v>
      </c>
      <c r="I159" s="213"/>
      <c r="J159" s="211">
        <f>COUNTIFS(ローデータ!$B$12:$B$1011,1,ローデータ!$G$12:$G$1011,$G$4,ローデータ!$I$12:$I$1011,$C$14,ローデータ!$K$12:$K$1011,J157)</f>
        <v>3</v>
      </c>
      <c r="K159" s="212"/>
      <c r="L159" s="213"/>
      <c r="M159" s="56">
        <f t="shared" ref="M159:M171" si="16">SUM(F159:L159)</f>
        <v>6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</v>
      </c>
      <c r="G171" s="213"/>
      <c r="H171" s="211">
        <f>SUM(H159:I170)</f>
        <v>1</v>
      </c>
      <c r="I171" s="213"/>
      <c r="J171" s="211">
        <f>SUM(J159:L170)</f>
        <v>3</v>
      </c>
      <c r="K171" s="212"/>
      <c r="L171" s="213"/>
      <c r="M171" s="56">
        <f t="shared" si="16"/>
        <v>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0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17</v>
      </c>
      <c r="H4" s="147" t="s">
        <v>53</v>
      </c>
      <c r="K4" s="228">
        <f>COUNTIFS(ローデータ!B12:B1011,1,ローデータ!G12:G1011,$G$4)</f>
        <v>2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</v>
      </c>
      <c r="D16" s="56">
        <f>SUM(B16:C16)</f>
        <v>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1</v>
      </c>
      <c r="E23" s="213"/>
      <c r="F23" s="211">
        <f>COUNTIFS(ローデータ!$B$12:$B$1011,1,ローデータ!$G$12:$G$1011,$G$4,ローデータ!$K$12:$K$1011,F21)</f>
        <v>1</v>
      </c>
      <c r="G23" s="212"/>
      <c r="H23" s="213"/>
      <c r="I23" s="56">
        <f>SUM(B23:H23)</f>
        <v>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2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1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1</v>
      </c>
      <c r="F84" s="403"/>
      <c r="G84" s="404">
        <f>SUM(G75:I83)</f>
        <v>1</v>
      </c>
      <c r="H84" s="404"/>
      <c r="I84" s="402"/>
      <c r="J84" s="106">
        <f t="shared" si="2"/>
        <v>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</v>
      </c>
      <c r="I136" s="111">
        <f>SUM(I127:I135)</f>
        <v>1</v>
      </c>
      <c r="J136" s="109">
        <f>SUM(J127:J135)</f>
        <v>0</v>
      </c>
      <c r="K136" s="109">
        <f>SUM(K127:K135)</f>
        <v>0</v>
      </c>
      <c r="L136" s="109">
        <f t="shared" si="9"/>
        <v>1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1</v>
      </c>
      <c r="I159" s="213"/>
      <c r="J159" s="211">
        <f>COUNTIFS(ローデータ!$B$12:$B$1011,1,ローデータ!$G$12:$G$1011,$G$4,ローデータ!$I$12:$I$1011,$C$14,ローデータ!$K$12:$K$1011,J157)</f>
        <v>1</v>
      </c>
      <c r="K159" s="212"/>
      <c r="L159" s="213"/>
      <c r="M159" s="56">
        <f t="shared" ref="M159:M171" si="16">SUM(F159:L159)</f>
        <v>2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1</v>
      </c>
      <c r="I171" s="213"/>
      <c r="J171" s="211">
        <f>SUM(J159:L170)</f>
        <v>1</v>
      </c>
      <c r="K171" s="212"/>
      <c r="L171" s="213"/>
      <c r="M171" s="56">
        <f t="shared" si="16"/>
        <v>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</v>
      </c>
      <c r="L266" s="95">
        <f>SUM(L254:L265)</f>
        <v>1</v>
      </c>
      <c r="M266" s="95">
        <f>SUM(M254:M265)</f>
        <v>0</v>
      </c>
      <c r="N266" s="95">
        <f>SUM(N254:N265)</f>
        <v>0</v>
      </c>
      <c r="O266" s="56">
        <f>SUM(L266:N266)</f>
        <v>1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18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19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20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11" t="str">
        <f>ローデータ!B2</f>
        <v>旭区</v>
      </c>
      <c r="C2" s="212"/>
      <c r="D2" s="212"/>
      <c r="E2" s="213"/>
      <c r="G2" s="167"/>
      <c r="H2" s="309" t="s">
        <v>94</v>
      </c>
      <c r="I2" s="214"/>
      <c r="K2" s="83"/>
      <c r="L2" s="62"/>
    </row>
    <row r="3" spans="1:19" ht="14.1" customHeight="1" x14ac:dyDescent="0.15">
      <c r="A3" s="215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68"/>
      <c r="H4" s="228">
        <f>COUNTIFS(ローデータ!B12:B1011,1)</f>
        <v>95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1</v>
      </c>
      <c r="C10" s="56">
        <f>COUNTIFS(ローデータ!$B$12:$B$1011,1,ローデータ!$H$12:$H$1011,C8)</f>
        <v>27</v>
      </c>
      <c r="D10" s="56">
        <f>COUNTIFS(ローデータ!$B$12:$B$1011,1,ローデータ!$H$12:$H$1011,D8)</f>
        <v>21</v>
      </c>
      <c r="E10" s="56">
        <f>COUNTIFS(ローデータ!$B$12:$B$1011,1,ローデータ!$H$12:$H$1011,E8)</f>
        <v>19</v>
      </c>
      <c r="F10" s="56">
        <f>COUNTIFS(ローデータ!$B$12:$B$1011,1,ローデータ!$H$12:$H$1011,F8)</f>
        <v>17</v>
      </c>
      <c r="G10" s="56">
        <f>COUNTIFS(ローデータ!$B$12:$B$1011,1,ローデータ!$H$12:$H$1011,G8)</f>
        <v>4</v>
      </c>
      <c r="H10" s="56">
        <f>COUNTIFS(ローデータ!$B$12:$B$1011,1,ローデータ!$H$12:$H$1011,H8)</f>
        <v>1</v>
      </c>
      <c r="I10" s="56">
        <f>COUNTIFS(ローデータ!$B$12:$B$1011,1,ローデータ!$H$12:$H$1011,I8)</f>
        <v>5</v>
      </c>
      <c r="J10" s="56">
        <f>COUNTIFS(ローデータ!$B$12:$B$1011,1,ローデータ!$H$12:$H$1011,J8)</f>
        <v>0</v>
      </c>
      <c r="K10" s="56">
        <f>SUM(B10:J10)</f>
        <v>95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50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50</v>
      </c>
    </row>
    <row r="15" spans="1:19" ht="14.1" customHeight="1" x14ac:dyDescent="0.15">
      <c r="A15" s="218"/>
      <c r="B15" s="160" t="s">
        <v>63</v>
      </c>
      <c r="C15" s="160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95</v>
      </c>
      <c r="D16" s="56">
        <f>SUM(B16:C16)</f>
        <v>95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11">
        <f>COUNTIFS(ローデータ!$B$12:$B$1011,1,ローデータ!$K$12:$K$1011,B21)</f>
        <v>41</v>
      </c>
      <c r="C23" s="213"/>
      <c r="D23" s="211">
        <f>COUNTIFS(ローデータ!$B$12:$B$1011,1,ローデータ!$K$12:$K$1011,D21)</f>
        <v>26</v>
      </c>
      <c r="E23" s="213"/>
      <c r="F23" s="211">
        <f>COUNTIFS(ローデータ!$B$12:$B$1011,1,ローデータ!$K$12:$K$1011,F21)</f>
        <v>28</v>
      </c>
      <c r="G23" s="212"/>
      <c r="H23" s="213"/>
      <c r="I23" s="56">
        <f>SUM(B23:H23)</f>
        <v>95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51</v>
      </c>
      <c r="J29" s="86">
        <f>SUMIFS(ローデータ!M12:M1011,ローデータ!$B$12:$B$1011,1,ローデータ!$K$12:$K$1011,$B$21)</f>
        <v>16</v>
      </c>
      <c r="K29" s="86">
        <f>SUMIFS(ローデータ!N12:N1011,ローデータ!$B$12:$B$1011,1,ローデータ!$K$12:$K$1011,$B$21)</f>
        <v>19</v>
      </c>
      <c r="L29" s="86">
        <f>SUMIFS(ローデータ!O12:O1011,ローデータ!$B$12:$B$1011,1,ローデータ!$K$12:$K$1011,$B$21)</f>
        <v>13</v>
      </c>
      <c r="M29" s="86">
        <f>SUMIFS(ローデータ!P12:P1011,ローデータ!$B$12:$B$1011,1,ローデータ!$K$12:$K$1011,$B$21)</f>
        <v>0</v>
      </c>
      <c r="N29" s="86">
        <f>SUMIFS(ローデータ!Q12:Q1011,ローデータ!$B$12:$B$1011,1,ローデータ!$K$12:$K$1011,$B$21)</f>
        <v>0</v>
      </c>
      <c r="O29" s="86">
        <f>SUM(J29:N29)</f>
        <v>48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39</v>
      </c>
      <c r="C30" s="56">
        <f>COUNTIFS(ローデータ!$B$12:$B$1011,1,ローデータ!$K$12:$K$1011,$B$21,ローデータ!$L$12:$L$1011,C27)</f>
        <v>0</v>
      </c>
      <c r="D30" s="56">
        <f>COUNTIFS(ローデータ!$B$12:$B$1011,1,ローデータ!$K$12:$K$1011,$B$21,ローデータ!$L$12:$L$1011,D27)</f>
        <v>2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0</v>
      </c>
      <c r="G30" s="56">
        <f>SUM(B30:F30)</f>
        <v>41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60" t="s">
        <v>67</v>
      </c>
      <c r="C35" s="160" t="s">
        <v>66</v>
      </c>
      <c r="D35" s="160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24</v>
      </c>
      <c r="C36" s="56">
        <f>COUNTIFS(ローデータ!$B$12:$B$1011,1,ローデータ!$K$12:$K$1011,$D$21,ローデータ!$S$12:$S$1011,C34)</f>
        <v>1</v>
      </c>
      <c r="D36" s="56">
        <f>COUNTIFS(ローデータ!$B$12:$B$1011,1,ローデータ!$K$12:$K$1011,$D$21,ローデータ!$S$12:$S$1011,D34)</f>
        <v>1</v>
      </c>
      <c r="E36" s="56">
        <f>SUM(B36:D36)</f>
        <v>26</v>
      </c>
      <c r="I36" s="161" t="s">
        <v>51</v>
      </c>
      <c r="J36" s="56">
        <f>SUMIFS(ローデータ!T12:T1011,ローデータ!$B$12:$B$1011,1,ローデータ!$K$12:$K$1011,$D$21)</f>
        <v>11</v>
      </c>
      <c r="K36" s="56">
        <f>SUMIFS(ローデータ!U12:U1011,ローデータ!$B$12:$B$1011,1,ローデータ!$K$12:$K$1011,$D$21)</f>
        <v>16</v>
      </c>
      <c r="L36" s="56">
        <f>SUMIFS(ローデータ!V12:V1011,ローデータ!$B$12:$B$1011,1,ローデータ!$K$12:$K$1011,$D$21)</f>
        <v>3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5</v>
      </c>
      <c r="O36" s="56">
        <f>SUMIFS(ローデータ!Y12:Y1011,ローデータ!$B$12:$B$1011,1,ローデータ!$K$12:$K$1011,$D$21)</f>
        <v>0</v>
      </c>
      <c r="P36" s="56">
        <f>SUMIFS(ローデータ!Z12:Z1011,ローデータ!$B$12:$B$1011,1,ローデータ!$K$12:$K$1011,$D$21)</f>
        <v>0</v>
      </c>
      <c r="Q36" s="56">
        <f>SUM(J36:P36)</f>
        <v>35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28</v>
      </c>
      <c r="C44" s="86">
        <f>COUNTIFS(ローデータ!$B$12:$B$1011,1,ローデータ!$K$12:$K$1011,$F$21,ローデータ!$L$12:$L$1011,C41)</f>
        <v>0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28</v>
      </c>
      <c r="H44" s="89">
        <f>COUNTIFS(ローデータ!$B$12:$B$1011,1,ローデータ!$K$12:$K$1011,$F$21,ローデータ!$S$12:$S$1011,H41)</f>
        <v>28</v>
      </c>
      <c r="I44" s="90">
        <f>COUNTIFS(ローデータ!$B$12:$B$1011,1,ローデータ!$K$12:$K$1011,$F$21,ローデータ!$S$12:$S$1011,I41)</f>
        <v>0</v>
      </c>
      <c r="J44" s="90">
        <f>COUNTIFS(ローデータ!$B$12:$B$1011,1,ローデータ!$K$12:$K$1011,$F$21,ローデータ!$S$12:$S$1011,J41)</f>
        <v>0</v>
      </c>
      <c r="K44" s="90">
        <f>SUM(H44:J44)</f>
        <v>28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1</v>
      </c>
      <c r="C50" s="91">
        <f>SUMIFS(ローデータ!N12:N1011,ローデータ!$B$12:$B$1011,1,ローデータ!$K$12:$K$1011,$F$21)</f>
        <v>21</v>
      </c>
      <c r="D50" s="91">
        <f>SUMIFS(ローデータ!O12:O1011,ローデータ!$B$12:$B$1011,1,ローデータ!$K$12:$K$1011,$F$21)</f>
        <v>8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30</v>
      </c>
      <c r="H50" s="94">
        <f>SUMIFS(ローデータ!T12:T1011,ローデータ!$B$12:$B$1011,1,ローデータ!$K$12:$K$1011,$F$21)</f>
        <v>0</v>
      </c>
      <c r="I50" s="91">
        <f>SUMIFS(ローデータ!U12:U1011,ローデータ!$B$12:$B$1011,1,ローデータ!$K$12:$K$1011,$F$21)</f>
        <v>22</v>
      </c>
      <c r="J50" s="91">
        <f>SUMIFS(ローデータ!V12:V1011,ローデータ!$B$12:$B$1011,1,ローデータ!$K$12:$K$1011,$F$21)</f>
        <v>7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3</v>
      </c>
      <c r="M50" s="91">
        <f>SUMIFS(ローデータ!Y12:Y1011,ローデータ!$B$12:$B$1011,1,ローデータ!$K$12:$K$1011,$F$21)</f>
        <v>1</v>
      </c>
      <c r="N50" s="91">
        <f>SUMIFS(ローデータ!Z12:Z1011,ローデータ!$B$12:$B$1011,1,ローデータ!$K$12:$K$1011,$F$21)</f>
        <v>1</v>
      </c>
      <c r="O50" s="95">
        <f>SUM(H50:N50)</f>
        <v>34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1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27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27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21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21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19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19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17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17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4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5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0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95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95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54</v>
      </c>
      <c r="C75" s="211">
        <f>COUNTIFS(ローデータ!$B$12:$B$1011,1,ローデータ!$H$12:$H$1011,$A$75,ローデータ!$K$12:$K$1011,C73)</f>
        <v>1</v>
      </c>
      <c r="D75" s="213"/>
      <c r="E75" s="211">
        <f>COUNTIFS(ローデータ!$B$12:$B$1011,1,ローデータ!$H$12:$H$1011,$A$75,ローデータ!$K$12:$K$1011,E73)</f>
        <v>0</v>
      </c>
      <c r="F75" s="213"/>
      <c r="G75" s="211">
        <f>COUNTIFS(ローデータ!$B$12:$B$1011,1,ローデータ!$H$12:$H$1011,$A$75,ローデータ!$K$12:$K$1011,G73)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61">
        <v>2</v>
      </c>
      <c r="B76" s="50" t="s">
        <v>55</v>
      </c>
      <c r="C76" s="211">
        <f>COUNTIFS(ローデータ!$B$12:$B$1011,1,ローデータ!$H$12:$H$1011,$A$76,ローデータ!$K$12:$K$1011,C73)</f>
        <v>4</v>
      </c>
      <c r="D76" s="213"/>
      <c r="E76" s="211">
        <f>COUNTIFS(ローデータ!$B$12:$B$1011,1,ローデータ!$H$12:$H$1011,$A$76,ローデータ!$K$12:$K$1011,E73)</f>
        <v>10</v>
      </c>
      <c r="F76" s="213"/>
      <c r="G76" s="211">
        <f>COUNTIFS(ローデータ!$B$12:$B$1011,1,ローデータ!$H$12:$H$1011,$A$76,ローデータ!$K$12:$K$1011,G73)</f>
        <v>13</v>
      </c>
      <c r="H76" s="212"/>
      <c r="I76" s="212"/>
      <c r="J76" s="104">
        <f t="shared" si="2"/>
        <v>27</v>
      </c>
    </row>
    <row r="77" spans="1:15" ht="14.1" customHeight="1" x14ac:dyDescent="0.15">
      <c r="A77" s="161">
        <v>3</v>
      </c>
      <c r="B77" s="50" t="s">
        <v>56</v>
      </c>
      <c r="C77" s="211">
        <f>COUNTIFS(ローデータ!$B$12:$B$1011,1,ローデータ!$H$12:$H$1011,$A$77,ローデータ!$K$12:$K$1011,C73)</f>
        <v>8</v>
      </c>
      <c r="D77" s="213"/>
      <c r="E77" s="211">
        <f>COUNTIFS(ローデータ!$B$12:$B$1011,1,ローデータ!$H$12:$H$1011,$A$77,ローデータ!$K$12:$K$1011,E73)</f>
        <v>6</v>
      </c>
      <c r="F77" s="213"/>
      <c r="G77" s="211">
        <f>COUNTIFS(ローデータ!$B$12:$B$1011,1,ローデータ!$H$12:$H$1011,$A$77,ローデータ!$K$12:$K$1011,G73)</f>
        <v>7</v>
      </c>
      <c r="H77" s="212"/>
      <c r="I77" s="212"/>
      <c r="J77" s="104">
        <f t="shared" si="2"/>
        <v>21</v>
      </c>
    </row>
    <row r="78" spans="1:15" ht="14.1" customHeight="1" x14ac:dyDescent="0.15">
      <c r="A78" s="161">
        <v>4</v>
      </c>
      <c r="B78" s="50" t="s">
        <v>57</v>
      </c>
      <c r="C78" s="211">
        <f>COUNTIFS(ローデータ!$B$12:$B$1011,1,ローデータ!$H$12:$H$1011,$A$78,ローデータ!$K$12:$K$1011,C73)</f>
        <v>11</v>
      </c>
      <c r="D78" s="213"/>
      <c r="E78" s="211">
        <f>COUNTIFS(ローデータ!$B$12:$B$1011,1,ローデータ!$H$12:$H$1011,$A$78,ローデータ!$K$12:$K$1011,E73)</f>
        <v>4</v>
      </c>
      <c r="F78" s="213"/>
      <c r="G78" s="211">
        <f>COUNTIFS(ローデータ!$B$12:$B$1011,1,ローデータ!$H$12:$H$1011,$A$78,ローデータ!$K$12:$K$1011,G73)</f>
        <v>4</v>
      </c>
      <c r="H78" s="212"/>
      <c r="I78" s="212"/>
      <c r="J78" s="104">
        <f t="shared" si="2"/>
        <v>19</v>
      </c>
    </row>
    <row r="79" spans="1:15" ht="14.1" customHeight="1" x14ac:dyDescent="0.15">
      <c r="A79" s="161">
        <v>5</v>
      </c>
      <c r="B79" s="50" t="s">
        <v>58</v>
      </c>
      <c r="C79" s="211">
        <f>COUNTIFS(ローデータ!$B$12:$B$1011,1,ローデータ!$H$12:$H$1011,$A$79,ローデータ!$K$12:$K$1011,C73)</f>
        <v>11</v>
      </c>
      <c r="D79" s="213"/>
      <c r="E79" s="211">
        <f>COUNTIFS(ローデータ!$B$12:$B$1011,1,ローデータ!$H$12:$H$1011,$A$79,ローデータ!$K$12:$K$1011,E73)</f>
        <v>2</v>
      </c>
      <c r="F79" s="213"/>
      <c r="G79" s="211">
        <f>COUNTIFS(ローデータ!$B$12:$B$1011,1,ローデータ!$H$12:$H$1011,$A$79,ローデータ!$K$12:$K$1011,G73)</f>
        <v>4</v>
      </c>
      <c r="H79" s="212"/>
      <c r="I79" s="212"/>
      <c r="J79" s="104">
        <f t="shared" si="2"/>
        <v>17</v>
      </c>
    </row>
    <row r="80" spans="1:15" ht="14.1" customHeight="1" x14ac:dyDescent="0.15">
      <c r="A80" s="161">
        <v>6</v>
      </c>
      <c r="B80" s="50" t="s">
        <v>59</v>
      </c>
      <c r="C80" s="211">
        <f>COUNTIFS(ローデータ!$B$12:$B$1011,1,ローデータ!$H$12:$H$1011,$A$80,ローデータ!$K$12:$K$1011,C73)</f>
        <v>2</v>
      </c>
      <c r="D80" s="213"/>
      <c r="E80" s="211">
        <f>COUNTIFS(ローデータ!$B$12:$B$1011,1,ローデータ!$H$12:$H$1011,$A$80,ローデータ!$K$12:$K$1011,E73)</f>
        <v>2</v>
      </c>
      <c r="F80" s="213"/>
      <c r="G80" s="211">
        <f>COUNTIFS(ローデータ!$B$12:$B$1011,1,ローデータ!$H$12:$H$1011,$A$80,ローデータ!$K$12:$K$1011,G73)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61">
        <v>7</v>
      </c>
      <c r="B81" s="50" t="s">
        <v>60</v>
      </c>
      <c r="C81" s="211">
        <f>COUNTIFS(ローデータ!$B$12:$B$1011,1,ローデータ!$H$12:$H$1011,$A$81,ローデータ!$K$12:$K$1011,C73)</f>
        <v>0</v>
      </c>
      <c r="D81" s="213"/>
      <c r="E81" s="211">
        <f>COUNTIFS(ローデータ!$B$12:$B$1011,1,ローデータ!$H$12:$H$1011,$A$81,ローデータ!$K$12:$K$1011,E73)</f>
        <v>1</v>
      </c>
      <c r="F81" s="213"/>
      <c r="G81" s="211">
        <f>COUNTIFS(ローデータ!$B$12:$B$1011,1,ローデータ!$H$12:$H$1011,$A$81,ローデータ!$K$12:$K$1011,G73)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61">
        <v>8</v>
      </c>
      <c r="B82" s="50" t="s">
        <v>61</v>
      </c>
      <c r="C82" s="211">
        <f>COUNTIFS(ローデータ!$B$12:$B$1011,1,ローデータ!$H$12:$H$1011,$A$82,ローデータ!$K$12:$K$1011,C73)</f>
        <v>4</v>
      </c>
      <c r="D82" s="213"/>
      <c r="E82" s="211">
        <f>COUNTIFS(ローデータ!$B$12:$B$1011,1,ローデータ!$H$12:$H$1011,$A$82,ローデータ!$K$12:$K$1011,E73)</f>
        <v>1</v>
      </c>
      <c r="F82" s="213"/>
      <c r="G82" s="211">
        <f>COUNTIFS(ローデータ!$B$12:$B$1011,1,ローデータ!$H$12:$H$1011,$A$82,ローデータ!$K$12:$K$1011,G73)</f>
        <v>0</v>
      </c>
      <c r="H82" s="212"/>
      <c r="I82" s="212"/>
      <c r="J82" s="104">
        <f t="shared" si="2"/>
        <v>5</v>
      </c>
    </row>
    <row r="83" spans="1:17" ht="14.1" customHeight="1" thickBot="1" x14ac:dyDescent="0.2">
      <c r="A83" s="159">
        <v>9</v>
      </c>
      <c r="B83" s="68" t="s">
        <v>62</v>
      </c>
      <c r="C83" s="397">
        <f>COUNTIFS(ローデータ!$B$12:$B$1011,1,ローデータ!$H$12:$H$1011,$A$83,ローデータ!$K$12:$K$1011,C73)</f>
        <v>0</v>
      </c>
      <c r="D83" s="398"/>
      <c r="E83" s="397">
        <f>COUNTIFS(ローデータ!$B$12:$B$1011,1,ローデータ!$H$12:$H$1011,$A$83,ローデータ!$K$12:$K$1011,E73)</f>
        <v>0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41</v>
      </c>
      <c r="D84" s="403"/>
      <c r="E84" s="402">
        <f>SUM(E75:F83)</f>
        <v>26</v>
      </c>
      <c r="F84" s="403"/>
      <c r="G84" s="404">
        <f>SUM(G75:I83)</f>
        <v>28</v>
      </c>
      <c r="H84" s="404"/>
      <c r="I84" s="402"/>
      <c r="J84" s="106">
        <f t="shared" si="2"/>
        <v>95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0</v>
      </c>
      <c r="M92" s="88">
        <f>SUMIFS(ローデータ!$N$12:$N$1011,ローデータ!$B$12:$B$1011,1,ローデータ!$K$12:$K$1011,$B$21,ローデータ!$H$12:$H$1011,J92)</f>
        <v>1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1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1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2</v>
      </c>
      <c r="M93" s="88">
        <f>SUMIFS(ローデータ!$N$12:$N$1011,ローデータ!$B$12:$B$1011,1,ローデータ!$K$12:$K$1011,$B$21,ローデータ!$H$12:$H$1011,J93)</f>
        <v>3</v>
      </c>
      <c r="N93" s="88">
        <f>SUMIFS(ローデータ!$O$12:$O$1011,ローデータ!$B$12:$B$1011,1,ローデータ!$K$12:$K$1011,$B$21,ローデータ!$H$12:$H$1011,J93)</f>
        <v>0</v>
      </c>
      <c r="O93" s="88">
        <f>SUMIFS(ローデータ!$P$12:$P$1011,ローデータ!$B$12:$B$1011,1,ローデータ!$K$12:$K$1011,$B$21,ローデータ!$H$12:$H$1011,J93)</f>
        <v>0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4</v>
      </c>
      <c r="D94" s="56">
        <f>COUNTIFS(ローデータ!$B$12:$B$1011,1,ローデータ!$K$12:$K$1011,$B$21,ローデータ!$L$12:$L$1011,$D$90,ローデータ!$H$12:$H$1011,A94)</f>
        <v>0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4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5</v>
      </c>
      <c r="M94" s="88">
        <f>SUMIFS(ローデータ!$N$12:$N$1011,ローデータ!$B$12:$B$1011,1,ローデータ!$K$12:$K$1011,$B$21,ローデータ!$H$12:$H$1011,J94)</f>
        <v>3</v>
      </c>
      <c r="N94" s="88">
        <f>SUMIFS(ローデータ!$O$12:$O$1011,ローデータ!$B$12:$B$1011,1,ローデータ!$K$12:$K$1011,$B$21,ローデータ!$H$12:$H$1011,J94)</f>
        <v>2</v>
      </c>
      <c r="O94" s="88">
        <f>SUMIFS(ローデータ!$P$12:$P$1011,ローデータ!$B$12:$B$1011,1,ローデータ!$K$12:$K$1011,$B$21,ローデータ!$H$12:$H$1011,J94)</f>
        <v>0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10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7</v>
      </c>
      <c r="D95" s="56">
        <f>COUNTIFS(ローデータ!$B$12:$B$1011,1,ローデータ!$K$12:$K$1011,$B$21,ローデータ!$L$12:$L$1011,$D$90,ローデータ!$H$12:$H$1011,A95)</f>
        <v>0</v>
      </c>
      <c r="E95" s="56">
        <f>COUNTIFS(ローデータ!$B$12:$B$1011,1,ローデータ!$K$12:$K$1011,$B$21,ローデータ!$L$12:$L$1011,$E$90,ローデータ!$H$12:$H$1011,A95)</f>
        <v>1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8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4</v>
      </c>
      <c r="M95" s="88">
        <f>SUMIFS(ローデータ!$N$12:$N$1011,ローデータ!$B$12:$B$1011,1,ローデータ!$K$12:$K$1011,$B$21,ローデータ!$H$12:$H$1011,J95)</f>
        <v>6</v>
      </c>
      <c r="N95" s="88">
        <f>SUMIFS(ローデータ!$O$12:$O$1011,ローデータ!$B$12:$B$1011,1,ローデータ!$K$12:$K$1011,$B$21,ローデータ!$H$12:$H$1011,J95)</f>
        <v>4</v>
      </c>
      <c r="O95" s="88">
        <f>SUMIFS(ローデータ!$P$12:$P$1011,ローデータ!$B$12:$B$1011,1,ローデータ!$K$12:$K$1011,$B$21,ローデータ!$H$12:$H$1011,J95)</f>
        <v>0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14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10</v>
      </c>
      <c r="D96" s="56">
        <f>COUNTIFS(ローデータ!$B$12:$B$1011,1,ローデータ!$K$12:$K$1011,$B$21,ローデータ!$L$12:$L$1011,$D$90,ローデータ!$H$12:$H$1011,A96)</f>
        <v>0</v>
      </c>
      <c r="E96" s="56">
        <f>COUNTIFS(ローデータ!$B$12:$B$1011,1,ローデータ!$K$12:$K$1011,$B$21,ローデータ!$L$12:$L$1011,$E$90,ローデータ!$H$12:$H$1011,A96)</f>
        <v>1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11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1</v>
      </c>
      <c r="M96" s="88">
        <f>SUMIFS(ローデータ!$N$12:$N$1011,ローデータ!$B$12:$B$1011,1,ローデータ!$K$12:$K$1011,$B$21,ローデータ!$H$12:$H$1011,J96)</f>
        <v>4</v>
      </c>
      <c r="N96" s="88">
        <f>SUMIFS(ローデータ!$O$12:$O$1011,ローデータ!$B$12:$B$1011,1,ローデータ!$K$12:$K$1011,$B$21,ローデータ!$H$12:$H$1011,J96)</f>
        <v>6</v>
      </c>
      <c r="O96" s="88">
        <f>SUMIFS(ローデータ!$P$12:$P$1011,ローデータ!$B$12:$B$1011,1,ローデータ!$K$12:$K$1011,$B$21,ローデータ!$H$12:$H$1011,J96)</f>
        <v>0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11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11</v>
      </c>
      <c r="D97" s="56">
        <f>COUNTIFS(ローデータ!$B$12:$B$1011,1,ローデータ!$K$12:$K$1011,$B$21,ローデータ!$L$12:$L$1011,$D$90,ローデータ!$H$12:$H$1011,A97)</f>
        <v>0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11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1</v>
      </c>
      <c r="M97" s="88">
        <f>SUMIFS(ローデータ!$N$12:$N$1011,ローデータ!$B$12:$B$1011,1,ローデータ!$K$12:$K$1011,$B$21,ローデータ!$H$12:$H$1011,J97)</f>
        <v>0</v>
      </c>
      <c r="N97" s="88">
        <f>SUMIFS(ローデータ!$O$12:$O$1011,ローデータ!$B$12:$B$1011,1,ローデータ!$K$12:$K$1011,$B$21,ローデータ!$H$12:$H$1011,J97)</f>
        <v>1</v>
      </c>
      <c r="O97" s="88">
        <f>SUMIFS(ローデータ!$P$12:$P$1011,ローデータ!$B$12:$B$1011,1,ローデータ!$K$12:$K$1011,$B$21,ローデータ!$H$12:$H$1011,J97)</f>
        <v>0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2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2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0</v>
      </c>
      <c r="M98" s="88">
        <f>SUMIFS(ローデータ!$N$12:$N$1011,ローデータ!$B$12:$B$1011,1,ローデータ!$K$12:$K$1011,$B$21,ローデータ!$H$12:$H$1011,J98)</f>
        <v>0</v>
      </c>
      <c r="N98" s="88">
        <f>SUMIFS(ローデータ!$O$12:$O$1011,ローデータ!$B$12:$B$1011,1,ローデータ!$K$12:$K$1011,$B$21,ローデータ!$H$12:$H$1011,J98)</f>
        <v>0</v>
      </c>
      <c r="O98" s="88">
        <f>SUMIFS(ローデータ!$P$12:$P$1011,ローデータ!$B$12:$B$1011,1,ローデータ!$K$12:$K$1011,$B$21,ローデータ!$H$12:$H$1011,J98)</f>
        <v>0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0</v>
      </c>
      <c r="D99" s="56">
        <f>COUNTIFS(ローデータ!$B$12:$B$1011,1,ローデータ!$K$12:$K$1011,$B$21,ローデータ!$L$12:$L$1011,$D$90,ローデータ!$H$12:$H$1011,A99)</f>
        <v>0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0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3</v>
      </c>
      <c r="M99" s="88">
        <f>SUMIFS(ローデータ!$N$12:$N$1011,ローデータ!$B$12:$B$1011,1,ローデータ!$K$12:$K$1011,$B$21,ローデータ!$H$12:$H$1011,J99)</f>
        <v>2</v>
      </c>
      <c r="N99" s="88">
        <f>SUMIFS(ローデータ!$O$12:$O$1011,ローデータ!$B$12:$B$1011,1,ローデータ!$K$12:$K$1011,$B$21,ローデータ!$H$12:$H$1011,J99)</f>
        <v>0</v>
      </c>
      <c r="O99" s="88">
        <f>SUMIFS(ローデータ!$P$12:$P$1011,ローデータ!$B$12:$B$1011,1,ローデータ!$K$12:$K$1011,$B$21,ローデータ!$H$12:$H$1011,J99)</f>
        <v>0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5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4</v>
      </c>
      <c r="D100" s="56">
        <f>COUNTIFS(ローデータ!$B$12:$B$1011,1,ローデータ!$K$12:$K$1011,$B$21,ローデータ!$L$12:$L$1011,$D$90,ローデータ!$H$12:$H$1011,A100)</f>
        <v>0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4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0</v>
      </c>
      <c r="M100" s="88">
        <f>SUMIFS(ローデータ!$N$12:$N$1011,ローデータ!$B$12:$B$1011,1,ローデータ!$K$12:$K$1011,$B$21,ローデータ!$H$12:$H$1011,J100)</f>
        <v>0</v>
      </c>
      <c r="N100" s="88">
        <f>SUMIFS(ローデータ!$O$12:$O$1011,ローデータ!$B$12:$B$1011,1,ローデータ!$K$12:$K$1011,$B$21,ローデータ!$H$12:$H$1011,J100)</f>
        <v>0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0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0</v>
      </c>
      <c r="J101" s="155" t="s">
        <v>50</v>
      </c>
      <c r="K101" s="156"/>
      <c r="L101" s="103">
        <f>SUM(L92:L100)</f>
        <v>16</v>
      </c>
      <c r="M101" s="103">
        <f>SUM(M92:M100)</f>
        <v>19</v>
      </c>
      <c r="N101" s="103">
        <f>SUM(N92:N100)</f>
        <v>13</v>
      </c>
      <c r="O101" s="103">
        <f>SUM(O92:O100)</f>
        <v>0</v>
      </c>
      <c r="P101" s="103">
        <f>SUM(P92:P100)</f>
        <v>0</v>
      </c>
      <c r="Q101" s="103">
        <f t="shared" si="3"/>
        <v>48</v>
      </c>
    </row>
    <row r="102" spans="1:17" ht="14.1" customHeight="1" x14ac:dyDescent="0.15">
      <c r="A102" s="155" t="s">
        <v>50</v>
      </c>
      <c r="B102" s="156"/>
      <c r="C102" s="56">
        <f>SUM(C93:C101)</f>
        <v>39</v>
      </c>
      <c r="D102" s="56">
        <f>SUM(D93:D101)</f>
        <v>0</v>
      </c>
      <c r="E102" s="56">
        <f>SUM(E93:E101)</f>
        <v>2</v>
      </c>
      <c r="F102" s="56">
        <f>SUM(F93:F101)</f>
        <v>0</v>
      </c>
      <c r="G102" s="56">
        <f>SUM(G93:G101)</f>
        <v>0</v>
      </c>
      <c r="H102" s="56">
        <f t="shared" si="4"/>
        <v>41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60" t="s">
        <v>67</v>
      </c>
      <c r="D108" s="160" t="s">
        <v>66</v>
      </c>
      <c r="E108" s="160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0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0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10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10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6</v>
      </c>
      <c r="K110" s="109">
        <f>SUMIFS(ローデータ!$U$12:$U$1011,ローデータ!$B$12:$B$1011,1,ローデータ!$K$12:$K$1011,$D$21,ローデータ!$H$12:$H$1011,H110)</f>
        <v>10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3</v>
      </c>
      <c r="O110" s="109">
        <f>SUMIFS(ローデータ!$Y$12:$Y$1011,ローデータ!$B$12:$B$1011,1,ローデータ!$K$12:$K$1011,$D$21,ローデータ!$H$12:$H$1011,H110)</f>
        <v>0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19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4</v>
      </c>
      <c r="D111" s="109">
        <f>COUNTIFS(ローデータ!$B$12:$B$1011,1,ローデータ!$K$12:$K$1011,$D$21,ローデータ!$S$12:$S$1011,$D$107,ローデータ!$H$12:$H$1011,A111)</f>
        <v>1</v>
      </c>
      <c r="E111" s="109">
        <f>COUNTIFS(ローデータ!$B$12:$B$1011,1,ローデータ!$K$12:$K$1011,$D$21,ローデータ!$S$12:$S$1011,$E$107,ローデータ!$H$12:$H$1011,A111)</f>
        <v>1</v>
      </c>
      <c r="F111" s="110">
        <f t="shared" si="6"/>
        <v>6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3</v>
      </c>
      <c r="K111" s="109">
        <f>SUMIFS(ローデータ!$U$12:$U$1011,ローデータ!$B$12:$B$1011,1,ローデータ!$K$12:$K$1011,$D$21,ローデータ!$H$12:$H$1011,H111)</f>
        <v>2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1</v>
      </c>
      <c r="O111" s="109">
        <f>SUMIFS(ローデータ!$Y$12:$Y$1011,ローデータ!$B$12:$B$1011,1,ローデータ!$K$12:$K$1011,$D$21,ローデータ!$H$12:$H$1011,H111)</f>
        <v>0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4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4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0</v>
      </c>
      <c r="K112" s="109">
        <f>SUMIFS(ローデータ!$U$12:$U$1011,ローデータ!$B$12:$B$1011,1,ローデータ!$K$12:$K$1011,$D$21,ローデータ!$H$12:$H$1011,H112)</f>
        <v>2</v>
      </c>
      <c r="L112" s="109">
        <f>SUMIFS(ローデータ!$V$12:$V$1011,ローデータ!$B$12:$B$1011,1,ローデータ!$K$12:$K$1011,$D$21,ローデータ!$H$12:$H$1011,H112)</f>
        <v>1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1</v>
      </c>
      <c r="O112" s="109">
        <f>SUMIFS(ローデータ!$Y$12:$Y$1011,ローデータ!$B$12:$B$1011,1,ローデータ!$K$12:$K$1011,$D$21,ローデータ!$H$12:$H$1011,H112)</f>
        <v>0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4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2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1</v>
      </c>
      <c r="K113" s="109">
        <f>SUMIFS(ローデータ!$U$12:$U$1011,ローデータ!$B$12:$B$1011,1,ローデータ!$K$12:$K$1011,$D$21,ローデータ!$H$12:$H$1011,H113)</f>
        <v>0</v>
      </c>
      <c r="L113" s="109">
        <f>SUMIFS(ローデータ!$V$12:$V$1011,ローデータ!$B$12:$B$1011,1,ローデータ!$K$12:$K$1011,$D$21,ローデータ!$H$12:$H$1011,H113)</f>
        <v>1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0</v>
      </c>
      <c r="O113" s="109">
        <f>SUMIFS(ローデータ!$Y$12:$Y$1011,ローデータ!$B$12:$B$1011,1,ローデータ!$K$12:$K$1011,$D$21,ローデータ!$H$12:$H$1011,H113)</f>
        <v>0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2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2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2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0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1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1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0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1</v>
      </c>
      <c r="D116" s="109">
        <f>COUNTIFS(ローデータ!$B$12:$B$1011,1,ローデータ!$K$12:$K$1011,$D$21,ローデータ!$S$12:$S$1011,$D$107,ローデータ!$H$12:$H$1011,A116)</f>
        <v>0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1</v>
      </c>
      <c r="K116" s="109">
        <f>SUMIFS(ローデータ!$U$12:$U$1011,ローデータ!$B$12:$B$1011,1,ローデータ!$K$12:$K$1011,$D$21,ローデータ!$H$12:$H$1011,H116)</f>
        <v>0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0</v>
      </c>
      <c r="O116" s="109">
        <f>SUMIFS(ローデータ!$Y$12:$Y$1011,ローデータ!$B$12:$B$1011,1,ローデータ!$K$12:$K$1011,$D$21,ローデータ!$H$12:$H$1011,H116)</f>
        <v>0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0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0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24</v>
      </c>
      <c r="D118" s="109">
        <f t="shared" ref="D118:E118" si="7">SUM(D109:D117)</f>
        <v>1</v>
      </c>
      <c r="E118" s="109">
        <f t="shared" si="7"/>
        <v>1</v>
      </c>
      <c r="F118" s="109">
        <f>SUM(C118:E118)</f>
        <v>26</v>
      </c>
      <c r="G118" s="78"/>
      <c r="H118" s="313" t="s">
        <v>50</v>
      </c>
      <c r="I118" s="315"/>
      <c r="J118" s="109">
        <f t="shared" ref="J118:P118" si="8">SUM(J109:J117)</f>
        <v>11</v>
      </c>
      <c r="K118" s="109">
        <f t="shared" si="8"/>
        <v>16</v>
      </c>
      <c r="L118" s="109">
        <f t="shared" si="8"/>
        <v>3</v>
      </c>
      <c r="M118" s="109">
        <f t="shared" si="8"/>
        <v>0</v>
      </c>
      <c r="N118" s="109">
        <f t="shared" si="8"/>
        <v>5</v>
      </c>
      <c r="O118" s="109">
        <f t="shared" si="8"/>
        <v>0</v>
      </c>
      <c r="P118" s="109">
        <f t="shared" si="8"/>
        <v>0</v>
      </c>
      <c r="Q118" s="109">
        <f t="shared" si="5"/>
        <v>35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13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13</v>
      </c>
      <c r="I128" s="115">
        <f>COUNTIFS(ローデータ!$B$12:$B$1011,1,ローデータ!$K$12:$K$1011,$F$21,ローデータ!$S$12:$S$1011,$I$124,ローデータ!$H$12:$H$1011,A128)</f>
        <v>13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13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7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7</v>
      </c>
      <c r="I129" s="115">
        <f>COUNTIFS(ローデータ!$B$12:$B$1011,1,ローデータ!$K$12:$K$1011,$F$21,ローデータ!$S$12:$S$1011,$I$124,ローデータ!$H$12:$H$1011,A129)</f>
        <v>7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7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4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4</v>
      </c>
      <c r="I130" s="115">
        <f>COUNTIFS(ローデータ!$B$12:$B$1011,1,ローデータ!$K$12:$K$1011,$F$21,ローデータ!$S$12:$S$1011,$I$124,ローデータ!$H$12:$H$1011,A130)</f>
        <v>4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4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4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4</v>
      </c>
      <c r="I131" s="115">
        <f>COUNTIFS(ローデータ!$B$12:$B$1011,1,ローデータ!$K$12:$K$1011,$F$21,ローデータ!$S$12:$S$1011,$I$124,ローデータ!$H$12:$H$1011,A131)</f>
        <v>4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4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0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COUNTIFS(ローデータ!$B$12:$B$1011,1,ローデータ!$K$12:$K$1011,$F$21,ローデータ!$S$12:$S$1011,$I$124,ローデータ!$H$12:$H$1011,A132)</f>
        <v>0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28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28</v>
      </c>
      <c r="I136" s="111">
        <f>SUM(I127:I135)</f>
        <v>28</v>
      </c>
      <c r="J136" s="109">
        <f>SUM(J127:J135)</f>
        <v>0</v>
      </c>
      <c r="K136" s="109">
        <f>SUM(K127:K135)</f>
        <v>0</v>
      </c>
      <c r="L136" s="109">
        <f t="shared" si="9"/>
        <v>28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1</v>
      </c>
      <c r="D144" s="91">
        <f>SUMIFS(ローデータ!$N$12:$N$1011,ローデータ!$B$12:$B$1011,1,ローデータ!$K$12:$K$1011,$F$21,ローデータ!$H$12:$H$1011,A144)</f>
        <v>9</v>
      </c>
      <c r="E144" s="91">
        <f>SUMIFS(ローデータ!$O$12:$O$1011,ローデータ!$B$12:$B$1011,1,ローデータ!$K$12:$K$1011,$F$21,ローデータ!$H$12:$H$1011,A144)</f>
        <v>4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14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9</v>
      </c>
      <c r="K144" s="91">
        <f>SUMIFS(ローデータ!$V$12:$V$1011,ローデータ!$B$12:$B$1011,1,ローデータ!$K$12:$K$1011,$F$21,ローデータ!$H$12:$H$1011,A144)</f>
        <v>5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1</v>
      </c>
      <c r="N144" s="91">
        <f>SUMIFS(ローデータ!$Y$12:$Y$1011,ローデータ!$B$12:$B$1011,1,ローデータ!$K$12:$K$1011,$F$21,ローデータ!$H$12:$H$1011,A144)</f>
        <v>1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16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0</v>
      </c>
      <c r="D145" s="91">
        <f>SUMIFS(ローデータ!$N$12:$N$1011,ローデータ!$B$12:$B$1011,1,ローデータ!$K$12:$K$1011,$F$21,ローデータ!$H$12:$H$1011,A145)</f>
        <v>5</v>
      </c>
      <c r="E145" s="91">
        <f>SUMIFS(ローデータ!$O$12:$O$1011,ローデータ!$B$12:$B$1011,1,ローデータ!$K$12:$K$1011,$F$21,ローデータ!$H$12:$H$1011,A145)</f>
        <v>2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7</v>
      </c>
      <c r="I145" s="94">
        <f>SUMIFS(ローデータ!$T$12:$T$1011,ローデータ!$B$12:$B$1011,1,ローデータ!$K$12:$K$1011,$F$21,ローデータ!$H$12:$H$1011,A145)</f>
        <v>0</v>
      </c>
      <c r="J145" s="91">
        <f>SUMIFS(ローデータ!$U$12:$U$1011,ローデータ!$B$12:$B$1011,1,ローデータ!$K$12:$K$1011,$F$21,ローデータ!$H$12:$H$1011,A145)</f>
        <v>6</v>
      </c>
      <c r="K145" s="91">
        <f>SUMIFS(ローデータ!$V$12:$V$1011,ローデータ!$B$12:$B$1011,1,ローデータ!$K$12:$K$1011,$F$21,ローデータ!$H$12:$H$1011,A145)</f>
        <v>1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0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7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3</v>
      </c>
      <c r="E146" s="91">
        <f>SUMIFS(ローデータ!$O$12:$O$1011,ローデータ!$B$12:$B$1011,1,ローデータ!$K$12:$K$1011,$F$21,ローデータ!$H$12:$H$1011,A146)</f>
        <v>2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5</v>
      </c>
      <c r="I146" s="94">
        <f>SUMIFS(ローデータ!$T$12:$T$1011,ローデータ!$B$12:$B$1011,1,ローデータ!$K$12:$K$1011,$F$21,ローデータ!$H$12:$H$1011,A146)</f>
        <v>0</v>
      </c>
      <c r="J146" s="91">
        <f>SUMIFS(ローデータ!$U$12:$U$1011,ローデータ!$B$12:$B$1011,1,ローデータ!$K$12:$K$1011,$F$21,ローデータ!$H$12:$H$1011,A146)</f>
        <v>2</v>
      </c>
      <c r="K146" s="91">
        <f>SUMIFS(ローデータ!$V$12:$V$1011,ローデータ!$B$12:$B$1011,1,ローデータ!$K$12:$K$1011,$F$21,ローデータ!$H$12:$H$1011,A146)</f>
        <v>1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2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1</v>
      </c>
      <c r="P146" s="56">
        <f t="shared" si="13"/>
        <v>6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4</v>
      </c>
      <c r="E147" s="91">
        <f>SUMIFS(ローデータ!$O$12:$O$1011,ローデータ!$B$12:$B$1011,1,ローデータ!$K$12:$K$1011,$F$21,ローデータ!$H$12:$H$1011,A147)</f>
        <v>0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4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5</v>
      </c>
      <c r="K147" s="91">
        <f>SUMIFS(ローデータ!$V$12:$V$1011,ローデータ!$B$12:$B$1011,1,ローデータ!$K$12:$K$1011,$F$21,ローデータ!$H$12:$H$1011,A147)</f>
        <v>0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0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5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1</v>
      </c>
      <c r="D152" s="56">
        <f>SUM(D143:D151)</f>
        <v>21</v>
      </c>
      <c r="E152" s="56">
        <f>SUM(E143:E151)</f>
        <v>8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30</v>
      </c>
      <c r="I152" s="56">
        <f t="shared" ref="I152:O152" si="15">SUM(I143:I151)</f>
        <v>0</v>
      </c>
      <c r="J152" s="56">
        <f t="shared" si="15"/>
        <v>22</v>
      </c>
      <c r="K152" s="56">
        <f t="shared" si="15"/>
        <v>7</v>
      </c>
      <c r="L152" s="56">
        <f t="shared" si="15"/>
        <v>0</v>
      </c>
      <c r="M152" s="56">
        <f t="shared" si="15"/>
        <v>3</v>
      </c>
      <c r="N152" s="56">
        <f t="shared" si="15"/>
        <v>1</v>
      </c>
      <c r="O152" s="56">
        <f t="shared" si="15"/>
        <v>1</v>
      </c>
      <c r="P152" s="56">
        <f t="shared" si="13"/>
        <v>34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63" t="s">
        <v>85</v>
      </c>
      <c r="C159" s="306" t="s">
        <v>87</v>
      </c>
      <c r="D159" s="307"/>
      <c r="E159" s="308"/>
      <c r="F159" s="211">
        <f>COUNTIFS(ローデータ!$B$12:$B$1011,1,ローデータ!$I$12:$I$1011,$C$14,ローデータ!$K$12:$K$1011,F157)</f>
        <v>41</v>
      </c>
      <c r="G159" s="213"/>
      <c r="H159" s="211">
        <f>COUNTIFS(ローデータ!$B$12:$B$1011,1,ローデータ!$I$12:$I$1011,$C$14,ローデータ!$K$12:$K$1011,H157)</f>
        <v>26</v>
      </c>
      <c r="I159" s="213"/>
      <c r="J159" s="211">
        <f>COUNTIFS(ローデータ!$B$12:$B$1011,1,ローデータ!$I$12:$I$1011,$C$14,ローデータ!$K$12:$K$1011,J157)</f>
        <v>28</v>
      </c>
      <c r="K159" s="212"/>
      <c r="L159" s="213"/>
      <c r="M159" s="56">
        <f t="shared" ref="M159:M171" si="16">SUM(F159:L159)</f>
        <v>95</v>
      </c>
    </row>
    <row r="160" spans="1:16" ht="14.1" customHeight="1" x14ac:dyDescent="0.15">
      <c r="A160" s="311"/>
      <c r="B160" s="316" t="s">
        <v>86</v>
      </c>
      <c r="C160" s="157">
        <v>1</v>
      </c>
      <c r="D160" s="304" t="s">
        <v>75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76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0</v>
      </c>
      <c r="I161" s="213"/>
      <c r="J161" s="211">
        <f>COUNTIFS(ローデータ!$B$12:$B$1011,1,ローデータ!$I$12:$I$1011,$B$14,ローデータ!$J$12:$J$1011,C161,ローデータ!$K$12:$K$1011,$J$157)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57">
        <v>3</v>
      </c>
      <c r="D162" s="304" t="s">
        <v>77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110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78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79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80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81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82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111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83</v>
      </c>
      <c r="E170" s="305"/>
      <c r="F170" s="211">
        <f>COUNTIFS(ローデータ!$B$12:$B$1011,1,ローデータ!$I$12:$I$1011,$B$14,ローデータ!$J$12:$J$1011,C170,ローデータ!$K$12:$K$1011,$F$157)</f>
        <v>0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41</v>
      </c>
      <c r="G171" s="213"/>
      <c r="H171" s="211">
        <f>SUM(H159:I170)</f>
        <v>26</v>
      </c>
      <c r="I171" s="213"/>
      <c r="J171" s="211">
        <f>SUM(J159:L170)</f>
        <v>28</v>
      </c>
      <c r="K171" s="212"/>
      <c r="L171" s="213"/>
      <c r="M171" s="56">
        <f t="shared" si="16"/>
        <v>95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COUNTIFS(ローデータ!$B$12:$B$1011,1,ローデータ!$I$12:$I$1011,$C$14,ローデータ!$K$12:$K$1011,$B$21,ローデータ!$L$12:$L$1011,F176)</f>
        <v>39</v>
      </c>
      <c r="G179" s="56">
        <f>COUNTIFS(ローデータ!$B$12:$B$1011,1,ローデータ!$I$12:$I$1011,$C$14,ローデータ!$K$12:$K$1011,$B$21,ローデータ!$L$12:$L$1011,G176)</f>
        <v>0</v>
      </c>
      <c r="H179" s="56">
        <f>COUNTIFS(ローデータ!$B$12:$B$1011,1,ローデータ!$I$12:$I$1011,$C$14,ローデータ!$K$12:$K$1011,$B$21,ローデータ!$L$12:$L$1011,H176)</f>
        <v>2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41</v>
      </c>
      <c r="L179" s="9"/>
    </row>
    <row r="180" spans="1:13" ht="14.1" customHeight="1" x14ac:dyDescent="0.15">
      <c r="A180" s="311"/>
      <c r="B180" s="316" t="s">
        <v>86</v>
      </c>
      <c r="C180" s="157">
        <v>1</v>
      </c>
      <c r="D180" s="304" t="s">
        <v>75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76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77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110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78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79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80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81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82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111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83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39</v>
      </c>
      <c r="G191" s="56">
        <f>SUM(G179:G190)</f>
        <v>0</v>
      </c>
      <c r="H191" s="56">
        <f>SUM(H179:H190)</f>
        <v>2</v>
      </c>
      <c r="I191" s="56">
        <f>SUM(I179:I190)</f>
        <v>0</v>
      </c>
      <c r="J191" s="56">
        <f>SUM(J179:J190)</f>
        <v>0</v>
      </c>
      <c r="K191" s="107">
        <f t="shared" si="17"/>
        <v>41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SUMIFS(ローデータ!M12:M1011,ローデータ!$B$12:$B$1011,1,ローデータ!$I$12:$I$1011,$C$14,ローデータ!$K$12:$K$1011,$B$21)</f>
        <v>16</v>
      </c>
      <c r="G198" s="90">
        <f>SUMIFS(ローデータ!N12:N1011,ローデータ!$B$12:$B$1011,1,ローデータ!$I$12:$I$1011,$C$14,ローデータ!$K$12:$K$1011,$B$21)</f>
        <v>19</v>
      </c>
      <c r="H198" s="90">
        <f>SUMIFS(ローデータ!O12:O1011,ローデータ!$B$12:$B$1011,1,ローデータ!$I$12:$I$1011,$C$14,ローデータ!$K$12:$K$1011,$B$21)</f>
        <v>13</v>
      </c>
      <c r="I198" s="90">
        <f>SUMIFS(ローデータ!P12:P1011,ローデータ!$B$12:$B$1011,1,ローデータ!$I$12:$I$1011,$C$14,ローデータ!$K$12:$K$1011,$B$21)</f>
        <v>0</v>
      </c>
      <c r="J198" s="90">
        <f>SUMIFS(ローデータ!Q12:Q1011,ローデータ!$B$12:$B$1011,1,ローデータ!$I$12:$I$1011,$C$14,ローデータ!$K$12:$K$1011,$B$21)</f>
        <v>0</v>
      </c>
      <c r="K198" s="119">
        <f>SUM(F198:J198)</f>
        <v>48</v>
      </c>
      <c r="L198" s="9"/>
    </row>
    <row r="199" spans="1:18" ht="14.1" customHeight="1" x14ac:dyDescent="0.15">
      <c r="A199" s="311"/>
      <c r="B199" s="316" t="s">
        <v>86</v>
      </c>
      <c r="C199" s="157">
        <v>1</v>
      </c>
      <c r="D199" s="304" t="s">
        <v>75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76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77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110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78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79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80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81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82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111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83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16</v>
      </c>
      <c r="G210" s="95">
        <f t="shared" ref="G210:I210" si="19">SUM(G198:G209)</f>
        <v>19</v>
      </c>
      <c r="H210" s="95">
        <f>SUM(H198:H209)</f>
        <v>13</v>
      </c>
      <c r="I210" s="95">
        <f t="shared" si="19"/>
        <v>0</v>
      </c>
      <c r="J210" s="95">
        <f>SUM(J198:J209)</f>
        <v>0</v>
      </c>
      <c r="K210" s="119">
        <f t="shared" si="18"/>
        <v>48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67</v>
      </c>
      <c r="G215" s="160" t="s">
        <v>66</v>
      </c>
      <c r="H215" s="160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COUNTIFS(ローデータ!$B$12:$B$1011,1,ローデータ!$I$12:$I$1011,$C$14,ローデータ!$K$12:$K$1011,$D$21,ローデータ!$S$12:$S$1011,F214)</f>
        <v>24</v>
      </c>
      <c r="G216" s="56">
        <f>COUNTIFS(ローデータ!$B$12:$B$1011,1,ローデータ!$I$12:$I$1011,$C$14,ローデータ!$K$12:$K$1011,$D$21,ローデータ!$S$12:$S$1011,G214)</f>
        <v>1</v>
      </c>
      <c r="H216" s="56">
        <f>COUNTIFS(ローデータ!$B$12:$B$1011,1,ローデータ!$I$12:$I$1011,$C$14,ローデータ!$K$12:$K$1011,$D$21,ローデータ!$S$12:$S$1011,H214)</f>
        <v>1</v>
      </c>
      <c r="I216" s="56">
        <f>SUM(F216:H216)</f>
        <v>26</v>
      </c>
    </row>
    <row r="217" spans="1:18" ht="14.1" customHeight="1" x14ac:dyDescent="0.15">
      <c r="A217" s="311"/>
      <c r="B217" s="316" t="s">
        <v>86</v>
      </c>
      <c r="C217" s="157">
        <v>1</v>
      </c>
      <c r="D217" s="304" t="s">
        <v>75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76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57">
        <v>3</v>
      </c>
      <c r="D219" s="304" t="s">
        <v>77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110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78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79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80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81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82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111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83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24</v>
      </c>
      <c r="G228" s="56">
        <f>SUM(G216:G227)</f>
        <v>1</v>
      </c>
      <c r="H228" s="56">
        <f>SUM(H216:H227)</f>
        <v>1</v>
      </c>
      <c r="I228" s="56">
        <f t="shared" si="20"/>
        <v>26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SUMIFS(ローデータ!T12:T1011,ローデータ!$B$12:$B$1011,1,ローデータ!$I$12:$I$1011,$C$14,ローデータ!$K$12:$K$1011,$D$21)</f>
        <v>11</v>
      </c>
      <c r="G234" s="90">
        <f>SUMIFS(ローデータ!U12:U1011,ローデータ!$B$12:$B$1011,1,ローデータ!$I$12:$I$1011,$C$14,ローデータ!$K$12:$K$1011,$D$21)</f>
        <v>16</v>
      </c>
      <c r="H234" s="90">
        <f>SUMIFS(ローデータ!V12:V1011,ローデータ!$B$12:$B$1011,1,ローデータ!$I$12:$I$1011,$C$14,ローデータ!$K$12:$K$1011,$D$21)</f>
        <v>3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5</v>
      </c>
      <c r="K234" s="90">
        <f>SUMIFS(ローデータ!Y12:Y1011,ローデータ!$B$12:$B$1011,1,ローデータ!$I$12:$I$1011,$C$14,ローデータ!$K$12:$K$1011,$D$21)</f>
        <v>0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35</v>
      </c>
    </row>
    <row r="235" spans="1:14" ht="14.1" customHeight="1" x14ac:dyDescent="0.15">
      <c r="A235" s="311"/>
      <c r="B235" s="316" t="s">
        <v>86</v>
      </c>
      <c r="C235" s="157">
        <v>1</v>
      </c>
      <c r="D235" s="304" t="s">
        <v>75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76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57">
        <v>3</v>
      </c>
      <c r="D237" s="304" t="s">
        <v>77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110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78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79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80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81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82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111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83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11</v>
      </c>
      <c r="G246" s="95">
        <f t="shared" ref="G246:L246" si="22">SUM(G234:G245)</f>
        <v>16</v>
      </c>
      <c r="H246" s="95">
        <f t="shared" si="22"/>
        <v>3</v>
      </c>
      <c r="I246" s="95">
        <f>SUM(I234:I245)</f>
        <v>0</v>
      </c>
      <c r="J246" s="95">
        <f t="shared" si="22"/>
        <v>5</v>
      </c>
      <c r="K246" s="95">
        <f>SUM(K234:K245)</f>
        <v>0</v>
      </c>
      <c r="L246" s="95">
        <f t="shared" si="22"/>
        <v>0</v>
      </c>
      <c r="M246" s="56">
        <f t="shared" si="21"/>
        <v>35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COUNTIFS(ローデータ!$B$12:$B$1011,1,ローデータ!$I$12:$I$1011,$C$14,ローデータ!$K$12:$K$1011,$F$21,ローデータ!$L$12:$L$1011,F251)</f>
        <v>28</v>
      </c>
      <c r="G254" s="56">
        <f>COUNTIFS(ローデータ!$B$12:$B$1011,1,ローデータ!$I$12:$I$1011,$C$14,ローデータ!$K$12:$K$1011,$F$21,ローデータ!$L$12:$L$1011,G251)</f>
        <v>0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28</v>
      </c>
      <c r="L254" s="56">
        <f>COUNTIFS(ローデータ!$B$12:$B$1011,1,ローデータ!$I$12:$I$1011,$C$14,ローデータ!$K$12:$K$1011,$F$21,ローデータ!$S$12:$S$1011,L251)</f>
        <v>28</v>
      </c>
      <c r="M254" s="56">
        <f>COUNTIFS(ローデータ!$B$12:$B$1011,1,ローデータ!$I$12:$I$1011,$C$14,ローデータ!$K$12:$K$1011,$F$21,ローデータ!$S$12:$S$1011,M251)</f>
        <v>0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28</v>
      </c>
    </row>
    <row r="255" spans="1:17" ht="14.1" customHeight="1" x14ac:dyDescent="0.15">
      <c r="A255" s="341"/>
      <c r="B255" s="343" t="s">
        <v>86</v>
      </c>
      <c r="C255" s="157">
        <v>1</v>
      </c>
      <c r="D255" s="304" t="s">
        <v>75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76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57">
        <v>3</v>
      </c>
      <c r="D257" s="304" t="s">
        <v>77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110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78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79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80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81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57">
        <v>9</v>
      </c>
      <c r="D263" s="304" t="s">
        <v>82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111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83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28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28</v>
      </c>
      <c r="L266" s="95">
        <f>SUM(L254:L265)</f>
        <v>28</v>
      </c>
      <c r="M266" s="95">
        <f>SUM(M254:M265)</f>
        <v>0</v>
      </c>
      <c r="N266" s="95">
        <f>SUM(N254:N265)</f>
        <v>0</v>
      </c>
      <c r="O266" s="56">
        <f>SUM(L266:N266)</f>
        <v>28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SUMIFS(ローデータ!M86:M1085,ローデータ!$B$12:$B$1011,1,ローデータ!$I$12:$I$1011,$C$14,ローデータ!$K$12:$K$1011,$F$21)</f>
        <v>0</v>
      </c>
      <c r="G272" s="90">
        <f>SUMIFS(ローデータ!N86:N1085,ローデータ!$B$12:$B$1011,1,ローデータ!$I$12:$I$1011,$C$14,ローデータ!$K$12:$K$1011,$F$21)</f>
        <v>3</v>
      </c>
      <c r="H272" s="90">
        <f>SUMIFS(ローデータ!O86:O1085,ローデータ!$B$12:$B$1011,1,ローデータ!$I$12:$I$1011,$C$14,ローデータ!$K$12:$K$1011,$F$21)</f>
        <v>2</v>
      </c>
      <c r="I272" s="90">
        <f>SUMIFS(ローデータ!P86:P1085,ローデータ!$B$12:$B$1011,1,ローデータ!$I$12:$I$1011,$C$14,ローデータ!$K$12:$K$1011,$F$21)</f>
        <v>0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SUMIFS(ローデータ!$T$12:$T$1011,ローデータ!$B$12:$B$1011,1,ローデータ!$I$12:$I$1011,$C$14,ローデータ!$K$12:$K$1011,$F$21)</f>
        <v>0</v>
      </c>
      <c r="M272" s="95">
        <f>SUMIFS(ローデータ!$U$12:$U$1011,ローデータ!$B$12:$B$1011,1,ローデータ!$I$12:$I$1011,$C$14,ローデータ!$K$12:$K$1011,$F$21)</f>
        <v>22</v>
      </c>
      <c r="N272" s="95">
        <f>SUMIFS(ローデータ!$V$12:$V$1011,ローデータ!$B$12:$B$1011,1,ローデータ!$I$12:$I$1011,$C$14,ローデータ!$K$12:$K$1011,$F$21)</f>
        <v>7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3</v>
      </c>
      <c r="Q272" s="95">
        <f>SUMIFS(ローデータ!$Y$12:$Y$1011,ローデータ!$B$12:$B$1011,1,ローデータ!$I$12:$I$1011,$C$14,ローデータ!$K$12:$K$1011,$F$21)</f>
        <v>1</v>
      </c>
      <c r="R272" s="95">
        <f>SUMIFS(ローデータ!$Z$12:$Z$1011,ローデータ!$B$12:$B$1011,1,ローデータ!$I$12:$I$1011,$C$14,ローデータ!$K$12:$K$1011,$F$21)</f>
        <v>1</v>
      </c>
      <c r="S272" s="56">
        <f>SUM(L272:R272)</f>
        <v>34</v>
      </c>
    </row>
    <row r="273" spans="1:19" ht="14.1" customHeight="1" x14ac:dyDescent="0.15">
      <c r="A273" s="311"/>
      <c r="B273" s="316" t="s">
        <v>86</v>
      </c>
      <c r="C273" s="157">
        <v>1</v>
      </c>
      <c r="D273" s="304" t="s">
        <v>75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76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57">
        <v>3</v>
      </c>
      <c r="D275" s="304" t="s">
        <v>77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110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78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79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80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81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57">
        <v>9</v>
      </c>
      <c r="D281" s="304" t="s">
        <v>82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111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83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3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22</v>
      </c>
      <c r="N284" s="95">
        <f t="shared" si="29"/>
        <v>7</v>
      </c>
      <c r="O284" s="95">
        <f t="shared" si="29"/>
        <v>0</v>
      </c>
      <c r="P284" s="95">
        <f t="shared" si="29"/>
        <v>3</v>
      </c>
      <c r="Q284" s="95">
        <f t="shared" si="29"/>
        <v>1</v>
      </c>
      <c r="R284" s="95">
        <f t="shared" si="29"/>
        <v>1</v>
      </c>
      <c r="S284" s="56">
        <f t="shared" si="27"/>
        <v>34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64">
        <v>2</v>
      </c>
      <c r="Q3" s="415" t="s">
        <v>55</v>
      </c>
      <c r="R3" s="416"/>
      <c r="S3" s="416"/>
      <c r="T3" s="419"/>
      <c r="U3" s="164">
        <v>3</v>
      </c>
      <c r="V3" s="415" t="s">
        <v>56</v>
      </c>
      <c r="W3" s="416"/>
      <c r="X3" s="416"/>
      <c r="Y3" s="419"/>
      <c r="Z3" s="164">
        <v>4</v>
      </c>
      <c r="AA3" s="415" t="s">
        <v>57</v>
      </c>
      <c r="AB3" s="416"/>
      <c r="AC3" s="416"/>
      <c r="AD3" s="419"/>
      <c r="AE3" s="164">
        <v>5</v>
      </c>
      <c r="AF3" s="415" t="s">
        <v>58</v>
      </c>
      <c r="AG3" s="416"/>
      <c r="AH3" s="416"/>
      <c r="AI3" s="419"/>
      <c r="AJ3" s="164">
        <v>6</v>
      </c>
      <c r="AK3" s="415" t="s">
        <v>134</v>
      </c>
      <c r="AL3" s="416"/>
      <c r="AM3" s="416"/>
      <c r="AN3" s="419"/>
      <c r="AO3" s="164">
        <v>7</v>
      </c>
      <c r="AP3" s="415" t="s">
        <v>135</v>
      </c>
      <c r="AQ3" s="416"/>
      <c r="AR3" s="416"/>
      <c r="AS3" s="419"/>
      <c r="AT3" s="164">
        <v>8</v>
      </c>
      <c r="AU3" s="415" t="s">
        <v>61</v>
      </c>
      <c r="AV3" s="416"/>
      <c r="AW3" s="416"/>
      <c r="AX3" s="419"/>
      <c r="AY3" s="164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64">
        <v>2</v>
      </c>
      <c r="Q13" s="415" t="s">
        <v>55</v>
      </c>
      <c r="R13" s="416"/>
      <c r="S13" s="416"/>
      <c r="T13" s="419"/>
      <c r="U13" s="164">
        <v>3</v>
      </c>
      <c r="V13" s="415" t="s">
        <v>56</v>
      </c>
      <c r="W13" s="416"/>
      <c r="X13" s="416"/>
      <c r="Y13" s="419"/>
      <c r="Z13" s="164">
        <v>4</v>
      </c>
      <c r="AA13" s="415" t="s">
        <v>57</v>
      </c>
      <c r="AB13" s="416"/>
      <c r="AC13" s="416"/>
      <c r="AD13" s="419"/>
      <c r="AE13" s="164">
        <v>5</v>
      </c>
      <c r="AF13" s="415" t="s">
        <v>58</v>
      </c>
      <c r="AG13" s="416"/>
      <c r="AH13" s="416"/>
      <c r="AI13" s="419"/>
      <c r="AJ13" s="164">
        <v>6</v>
      </c>
      <c r="AK13" s="415" t="s">
        <v>134</v>
      </c>
      <c r="AL13" s="416"/>
      <c r="AM13" s="416"/>
      <c r="AN13" s="419"/>
      <c r="AO13" s="164">
        <v>7</v>
      </c>
      <c r="AP13" s="415" t="s">
        <v>135</v>
      </c>
      <c r="AQ13" s="416"/>
      <c r="AR13" s="416"/>
      <c r="AS13" s="419"/>
      <c r="AT13" s="164">
        <v>8</v>
      </c>
      <c r="AU13" s="415" t="s">
        <v>61</v>
      </c>
      <c r="AV13" s="416"/>
      <c r="AW13" s="416"/>
      <c r="AX13" s="419"/>
      <c r="AY13" s="164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64">
        <v>2</v>
      </c>
      <c r="Q23" s="415" t="s">
        <v>55</v>
      </c>
      <c r="R23" s="416"/>
      <c r="S23" s="416"/>
      <c r="T23" s="419"/>
      <c r="U23" s="164">
        <v>3</v>
      </c>
      <c r="V23" s="415" t="s">
        <v>56</v>
      </c>
      <c r="W23" s="416"/>
      <c r="X23" s="416"/>
      <c r="Y23" s="419"/>
      <c r="Z23" s="164">
        <v>4</v>
      </c>
      <c r="AA23" s="415" t="s">
        <v>57</v>
      </c>
      <c r="AB23" s="416"/>
      <c r="AC23" s="416"/>
      <c r="AD23" s="419"/>
      <c r="AE23" s="164">
        <v>5</v>
      </c>
      <c r="AF23" s="415" t="s">
        <v>58</v>
      </c>
      <c r="AG23" s="416"/>
      <c r="AH23" s="416"/>
      <c r="AI23" s="419"/>
      <c r="AJ23" s="164">
        <v>6</v>
      </c>
      <c r="AK23" s="415" t="s">
        <v>134</v>
      </c>
      <c r="AL23" s="416"/>
      <c r="AM23" s="416"/>
      <c r="AN23" s="419"/>
      <c r="AO23" s="164">
        <v>7</v>
      </c>
      <c r="AP23" s="415" t="s">
        <v>135</v>
      </c>
      <c r="AQ23" s="416"/>
      <c r="AR23" s="416"/>
      <c r="AS23" s="419"/>
      <c r="AT23" s="164">
        <v>8</v>
      </c>
      <c r="AU23" s="415" t="s">
        <v>61</v>
      </c>
      <c r="AV23" s="416"/>
      <c r="AW23" s="416"/>
      <c r="AX23" s="419"/>
      <c r="AY23" s="164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64">
        <v>2</v>
      </c>
      <c r="Q33" s="415" t="s">
        <v>55</v>
      </c>
      <c r="R33" s="416"/>
      <c r="S33" s="416"/>
      <c r="T33" s="419"/>
      <c r="U33" s="164">
        <v>3</v>
      </c>
      <c r="V33" s="415" t="s">
        <v>56</v>
      </c>
      <c r="W33" s="416"/>
      <c r="X33" s="416"/>
      <c r="Y33" s="419"/>
      <c r="Z33" s="164">
        <v>4</v>
      </c>
      <c r="AA33" s="415" t="s">
        <v>57</v>
      </c>
      <c r="AB33" s="416"/>
      <c r="AC33" s="416"/>
      <c r="AD33" s="419"/>
      <c r="AE33" s="164">
        <v>5</v>
      </c>
      <c r="AF33" s="415" t="s">
        <v>58</v>
      </c>
      <c r="AG33" s="416"/>
      <c r="AH33" s="416"/>
      <c r="AI33" s="419"/>
      <c r="AJ33" s="164">
        <v>6</v>
      </c>
      <c r="AK33" s="415" t="s">
        <v>134</v>
      </c>
      <c r="AL33" s="416"/>
      <c r="AM33" s="416"/>
      <c r="AN33" s="419"/>
      <c r="AO33" s="164">
        <v>7</v>
      </c>
      <c r="AP33" s="415" t="s">
        <v>135</v>
      </c>
      <c r="AQ33" s="416"/>
      <c r="AR33" s="416"/>
      <c r="AS33" s="419"/>
      <c r="AT33" s="164">
        <v>8</v>
      </c>
      <c r="AU33" s="415" t="s">
        <v>61</v>
      </c>
      <c r="AV33" s="416"/>
      <c r="AW33" s="416"/>
      <c r="AX33" s="419"/>
      <c r="AY33" s="164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64">
        <v>2</v>
      </c>
      <c r="Q43" s="415" t="s">
        <v>55</v>
      </c>
      <c r="R43" s="416"/>
      <c r="S43" s="416"/>
      <c r="T43" s="419"/>
      <c r="U43" s="164">
        <v>3</v>
      </c>
      <c r="V43" s="415" t="s">
        <v>56</v>
      </c>
      <c r="W43" s="416"/>
      <c r="X43" s="416"/>
      <c r="Y43" s="419"/>
      <c r="Z43" s="164">
        <v>4</v>
      </c>
      <c r="AA43" s="415" t="s">
        <v>57</v>
      </c>
      <c r="AB43" s="416"/>
      <c r="AC43" s="416"/>
      <c r="AD43" s="419"/>
      <c r="AE43" s="164">
        <v>5</v>
      </c>
      <c r="AF43" s="415" t="s">
        <v>58</v>
      </c>
      <c r="AG43" s="416"/>
      <c r="AH43" s="416"/>
      <c r="AI43" s="419"/>
      <c r="AJ43" s="164">
        <v>6</v>
      </c>
      <c r="AK43" s="415" t="s">
        <v>134</v>
      </c>
      <c r="AL43" s="416"/>
      <c r="AM43" s="416"/>
      <c r="AN43" s="419"/>
      <c r="AO43" s="164">
        <v>7</v>
      </c>
      <c r="AP43" s="415" t="s">
        <v>135</v>
      </c>
      <c r="AQ43" s="416"/>
      <c r="AR43" s="416"/>
      <c r="AS43" s="419"/>
      <c r="AT43" s="164">
        <v>8</v>
      </c>
      <c r="AU43" s="415" t="s">
        <v>61</v>
      </c>
      <c r="AV43" s="416"/>
      <c r="AW43" s="416"/>
      <c r="AX43" s="419"/>
      <c r="AY43" s="164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64">
        <v>2</v>
      </c>
      <c r="Q53" s="415" t="s">
        <v>55</v>
      </c>
      <c r="R53" s="416"/>
      <c r="S53" s="416"/>
      <c r="T53" s="419"/>
      <c r="U53" s="164">
        <v>3</v>
      </c>
      <c r="V53" s="415" t="s">
        <v>56</v>
      </c>
      <c r="W53" s="416"/>
      <c r="X53" s="416"/>
      <c r="Y53" s="419"/>
      <c r="Z53" s="164">
        <v>4</v>
      </c>
      <c r="AA53" s="415" t="s">
        <v>57</v>
      </c>
      <c r="AB53" s="416"/>
      <c r="AC53" s="416"/>
      <c r="AD53" s="419"/>
      <c r="AE53" s="164">
        <v>5</v>
      </c>
      <c r="AF53" s="415" t="s">
        <v>58</v>
      </c>
      <c r="AG53" s="416"/>
      <c r="AH53" s="416"/>
      <c r="AI53" s="419"/>
      <c r="AJ53" s="164">
        <v>6</v>
      </c>
      <c r="AK53" s="415" t="s">
        <v>134</v>
      </c>
      <c r="AL53" s="416"/>
      <c r="AM53" s="416"/>
      <c r="AN53" s="419"/>
      <c r="AO53" s="164">
        <v>7</v>
      </c>
      <c r="AP53" s="415" t="s">
        <v>135</v>
      </c>
      <c r="AQ53" s="416"/>
      <c r="AR53" s="416"/>
      <c r="AS53" s="419"/>
      <c r="AT53" s="164">
        <v>8</v>
      </c>
      <c r="AU53" s="415" t="s">
        <v>61</v>
      </c>
      <c r="AV53" s="416"/>
      <c r="AW53" s="416"/>
      <c r="AX53" s="419"/>
      <c r="AY53" s="164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64">
        <v>2</v>
      </c>
      <c r="Q63" s="415" t="s">
        <v>55</v>
      </c>
      <c r="R63" s="416"/>
      <c r="S63" s="416"/>
      <c r="T63" s="419"/>
      <c r="U63" s="164">
        <v>3</v>
      </c>
      <c r="V63" s="415" t="s">
        <v>56</v>
      </c>
      <c r="W63" s="416"/>
      <c r="X63" s="416"/>
      <c r="Y63" s="419"/>
      <c r="Z63" s="164">
        <v>4</v>
      </c>
      <c r="AA63" s="415" t="s">
        <v>57</v>
      </c>
      <c r="AB63" s="416"/>
      <c r="AC63" s="416"/>
      <c r="AD63" s="419"/>
      <c r="AE63" s="164">
        <v>5</v>
      </c>
      <c r="AF63" s="415" t="s">
        <v>58</v>
      </c>
      <c r="AG63" s="416"/>
      <c r="AH63" s="416"/>
      <c r="AI63" s="419"/>
      <c r="AJ63" s="164">
        <v>6</v>
      </c>
      <c r="AK63" s="415" t="s">
        <v>134</v>
      </c>
      <c r="AL63" s="416"/>
      <c r="AM63" s="416"/>
      <c r="AN63" s="419"/>
      <c r="AO63" s="164">
        <v>7</v>
      </c>
      <c r="AP63" s="415" t="s">
        <v>135</v>
      </c>
      <c r="AQ63" s="416"/>
      <c r="AR63" s="416"/>
      <c r="AS63" s="419"/>
      <c r="AT63" s="164">
        <v>8</v>
      </c>
      <c r="AU63" s="415" t="s">
        <v>61</v>
      </c>
      <c r="AV63" s="416"/>
      <c r="AW63" s="416"/>
      <c r="AX63" s="419"/>
      <c r="AY63" s="164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64">
        <v>2</v>
      </c>
      <c r="Q73" s="415" t="s">
        <v>55</v>
      </c>
      <c r="R73" s="416"/>
      <c r="S73" s="416"/>
      <c r="T73" s="419"/>
      <c r="U73" s="164">
        <v>3</v>
      </c>
      <c r="V73" s="415" t="s">
        <v>56</v>
      </c>
      <c r="W73" s="416"/>
      <c r="X73" s="416"/>
      <c r="Y73" s="419"/>
      <c r="Z73" s="164">
        <v>4</v>
      </c>
      <c r="AA73" s="415" t="s">
        <v>57</v>
      </c>
      <c r="AB73" s="416"/>
      <c r="AC73" s="416"/>
      <c r="AD73" s="419"/>
      <c r="AE73" s="164">
        <v>5</v>
      </c>
      <c r="AF73" s="415" t="s">
        <v>58</v>
      </c>
      <c r="AG73" s="416"/>
      <c r="AH73" s="416"/>
      <c r="AI73" s="419"/>
      <c r="AJ73" s="164">
        <v>6</v>
      </c>
      <c r="AK73" s="415" t="s">
        <v>134</v>
      </c>
      <c r="AL73" s="416"/>
      <c r="AM73" s="416"/>
      <c r="AN73" s="419"/>
      <c r="AO73" s="164">
        <v>7</v>
      </c>
      <c r="AP73" s="415" t="s">
        <v>135</v>
      </c>
      <c r="AQ73" s="416"/>
      <c r="AR73" s="416"/>
      <c r="AS73" s="419"/>
      <c r="AT73" s="164">
        <v>8</v>
      </c>
      <c r="AU73" s="415" t="s">
        <v>61</v>
      </c>
      <c r="AV73" s="416"/>
      <c r="AW73" s="416"/>
      <c r="AX73" s="419"/>
      <c r="AY73" s="164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64">
        <v>2</v>
      </c>
      <c r="Q84" s="415" t="s">
        <v>55</v>
      </c>
      <c r="R84" s="416"/>
      <c r="S84" s="416"/>
      <c r="T84" s="419"/>
      <c r="U84" s="164">
        <v>3</v>
      </c>
      <c r="V84" s="415" t="s">
        <v>56</v>
      </c>
      <c r="W84" s="416"/>
      <c r="X84" s="416"/>
      <c r="Y84" s="419"/>
      <c r="Z84" s="164">
        <v>4</v>
      </c>
      <c r="AA84" s="415" t="s">
        <v>57</v>
      </c>
      <c r="AB84" s="416"/>
      <c r="AC84" s="416"/>
      <c r="AD84" s="419"/>
      <c r="AE84" s="164">
        <v>5</v>
      </c>
      <c r="AF84" s="415" t="s">
        <v>58</v>
      </c>
      <c r="AG84" s="416"/>
      <c r="AH84" s="416"/>
      <c r="AI84" s="419"/>
      <c r="AJ84" s="164">
        <v>6</v>
      </c>
      <c r="AK84" s="415" t="s">
        <v>134</v>
      </c>
      <c r="AL84" s="416"/>
      <c r="AM84" s="416"/>
      <c r="AN84" s="419"/>
      <c r="AO84" s="164">
        <v>7</v>
      </c>
      <c r="AP84" s="415" t="s">
        <v>135</v>
      </c>
      <c r="AQ84" s="416"/>
      <c r="AR84" s="416"/>
      <c r="AS84" s="419"/>
      <c r="AT84" s="164">
        <v>8</v>
      </c>
      <c r="AU84" s="415" t="s">
        <v>61</v>
      </c>
      <c r="AV84" s="416"/>
      <c r="AW84" s="416"/>
      <c r="AX84" s="419"/>
      <c r="AY84" s="164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64">
        <v>2</v>
      </c>
      <c r="Q94" s="415" t="s">
        <v>55</v>
      </c>
      <c r="R94" s="416"/>
      <c r="S94" s="416"/>
      <c r="T94" s="419"/>
      <c r="U94" s="164">
        <v>3</v>
      </c>
      <c r="V94" s="415" t="s">
        <v>56</v>
      </c>
      <c r="W94" s="416"/>
      <c r="X94" s="416"/>
      <c r="Y94" s="419"/>
      <c r="Z94" s="164">
        <v>4</v>
      </c>
      <c r="AA94" s="415" t="s">
        <v>57</v>
      </c>
      <c r="AB94" s="416"/>
      <c r="AC94" s="416"/>
      <c r="AD94" s="419"/>
      <c r="AE94" s="164">
        <v>5</v>
      </c>
      <c r="AF94" s="415" t="s">
        <v>58</v>
      </c>
      <c r="AG94" s="416"/>
      <c r="AH94" s="416"/>
      <c r="AI94" s="419"/>
      <c r="AJ94" s="164">
        <v>6</v>
      </c>
      <c r="AK94" s="415" t="s">
        <v>134</v>
      </c>
      <c r="AL94" s="416"/>
      <c r="AM94" s="416"/>
      <c r="AN94" s="419"/>
      <c r="AO94" s="164">
        <v>7</v>
      </c>
      <c r="AP94" s="415" t="s">
        <v>135</v>
      </c>
      <c r="AQ94" s="416"/>
      <c r="AR94" s="416"/>
      <c r="AS94" s="419"/>
      <c r="AT94" s="164">
        <v>8</v>
      </c>
      <c r="AU94" s="415" t="s">
        <v>61</v>
      </c>
      <c r="AV94" s="416"/>
      <c r="AW94" s="416"/>
      <c r="AX94" s="419"/>
      <c r="AY94" s="164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64">
        <v>2</v>
      </c>
      <c r="Q104" s="415" t="s">
        <v>55</v>
      </c>
      <c r="R104" s="416"/>
      <c r="S104" s="416"/>
      <c r="T104" s="419"/>
      <c r="U104" s="164">
        <v>3</v>
      </c>
      <c r="V104" s="415" t="s">
        <v>56</v>
      </c>
      <c r="W104" s="416"/>
      <c r="X104" s="416"/>
      <c r="Y104" s="419"/>
      <c r="Z104" s="164">
        <v>4</v>
      </c>
      <c r="AA104" s="415" t="s">
        <v>57</v>
      </c>
      <c r="AB104" s="416"/>
      <c r="AC104" s="416"/>
      <c r="AD104" s="419"/>
      <c r="AE104" s="164">
        <v>5</v>
      </c>
      <c r="AF104" s="415" t="s">
        <v>58</v>
      </c>
      <c r="AG104" s="416"/>
      <c r="AH104" s="416"/>
      <c r="AI104" s="419"/>
      <c r="AJ104" s="164">
        <v>6</v>
      </c>
      <c r="AK104" s="415" t="s">
        <v>134</v>
      </c>
      <c r="AL104" s="416"/>
      <c r="AM104" s="416"/>
      <c r="AN104" s="419"/>
      <c r="AO104" s="164">
        <v>7</v>
      </c>
      <c r="AP104" s="415" t="s">
        <v>135</v>
      </c>
      <c r="AQ104" s="416"/>
      <c r="AR104" s="416"/>
      <c r="AS104" s="419"/>
      <c r="AT104" s="164">
        <v>8</v>
      </c>
      <c r="AU104" s="415" t="s">
        <v>61</v>
      </c>
      <c r="AV104" s="416"/>
      <c r="AW104" s="416"/>
      <c r="AX104" s="419"/>
      <c r="AY104" s="164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64">
        <v>2</v>
      </c>
      <c r="Q114" s="415" t="s">
        <v>55</v>
      </c>
      <c r="R114" s="416"/>
      <c r="S114" s="416"/>
      <c r="T114" s="419"/>
      <c r="U114" s="164">
        <v>3</v>
      </c>
      <c r="V114" s="415" t="s">
        <v>56</v>
      </c>
      <c r="W114" s="416"/>
      <c r="X114" s="416"/>
      <c r="Y114" s="419"/>
      <c r="Z114" s="164">
        <v>4</v>
      </c>
      <c r="AA114" s="415" t="s">
        <v>57</v>
      </c>
      <c r="AB114" s="416"/>
      <c r="AC114" s="416"/>
      <c r="AD114" s="419"/>
      <c r="AE114" s="164">
        <v>5</v>
      </c>
      <c r="AF114" s="415" t="s">
        <v>58</v>
      </c>
      <c r="AG114" s="416"/>
      <c r="AH114" s="416"/>
      <c r="AI114" s="419"/>
      <c r="AJ114" s="164">
        <v>6</v>
      </c>
      <c r="AK114" s="415" t="s">
        <v>134</v>
      </c>
      <c r="AL114" s="416"/>
      <c r="AM114" s="416"/>
      <c r="AN114" s="419"/>
      <c r="AO114" s="164">
        <v>7</v>
      </c>
      <c r="AP114" s="415" t="s">
        <v>135</v>
      </c>
      <c r="AQ114" s="416"/>
      <c r="AR114" s="416"/>
      <c r="AS114" s="419"/>
      <c r="AT114" s="164">
        <v>8</v>
      </c>
      <c r="AU114" s="415" t="s">
        <v>61</v>
      </c>
      <c r="AV114" s="416"/>
      <c r="AW114" s="416"/>
      <c r="AX114" s="419"/>
      <c r="AY114" s="164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L23" sqref="L2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85">
        <v>8</v>
      </c>
      <c r="H4" s="43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50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50</v>
      </c>
    </row>
    <row r="15" spans="1:19" ht="14.1" customHeight="1" x14ac:dyDescent="0.15">
      <c r="A15" s="218"/>
      <c r="B15" s="54" t="s">
        <v>63</v>
      </c>
      <c r="C15" s="54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124</v>
      </c>
      <c r="Q34" s="233" t="s">
        <v>50</v>
      </c>
    </row>
    <row r="35" spans="1:17" ht="14.1" customHeight="1" x14ac:dyDescent="0.15">
      <c r="A35" s="218"/>
      <c r="B35" s="54" t="s">
        <v>67</v>
      </c>
      <c r="C35" s="54" t="s">
        <v>66</v>
      </c>
      <c r="D35" s="54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124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115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124</v>
      </c>
      <c r="Q107" s="394"/>
    </row>
    <row r="108" spans="1:17" ht="14.1" customHeight="1" x14ac:dyDescent="0.15">
      <c r="A108" s="350"/>
      <c r="B108" s="352"/>
      <c r="C108" s="74" t="s">
        <v>67</v>
      </c>
      <c r="D108" s="74" t="s">
        <v>66</v>
      </c>
      <c r="E108" s="74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124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17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49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49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75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67</v>
      </c>
      <c r="G215" s="74" t="s">
        <v>66</v>
      </c>
      <c r="H215" s="74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75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69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75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49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124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49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28" t="s">
        <v>138</v>
      </c>
      <c r="B3" s="379" t="s">
        <v>142</v>
      </c>
      <c r="C3" s="379"/>
      <c r="D3" s="379"/>
      <c r="E3" s="379" t="s">
        <v>141</v>
      </c>
      <c r="F3" s="379"/>
      <c r="G3" s="379"/>
      <c r="H3" s="379" t="s">
        <v>140</v>
      </c>
      <c r="I3" s="379"/>
      <c r="J3" s="379"/>
      <c r="K3" s="36">
        <v>1</v>
      </c>
      <c r="L3" s="415" t="s">
        <v>129</v>
      </c>
      <c r="M3" s="416"/>
      <c r="N3" s="416"/>
      <c r="O3" s="419"/>
      <c r="P3" s="128">
        <v>2</v>
      </c>
      <c r="Q3" s="415" t="s">
        <v>130</v>
      </c>
      <c r="R3" s="416"/>
      <c r="S3" s="416"/>
      <c r="T3" s="419"/>
      <c r="U3" s="128">
        <v>3</v>
      </c>
      <c r="V3" s="415" t="s">
        <v>131</v>
      </c>
      <c r="W3" s="416"/>
      <c r="X3" s="416"/>
      <c r="Y3" s="419"/>
      <c r="Z3" s="128">
        <v>4</v>
      </c>
      <c r="AA3" s="415" t="s">
        <v>132</v>
      </c>
      <c r="AB3" s="416"/>
      <c r="AC3" s="416"/>
      <c r="AD3" s="419"/>
      <c r="AE3" s="128">
        <v>5</v>
      </c>
      <c r="AF3" s="415" t="s">
        <v>133</v>
      </c>
      <c r="AG3" s="416"/>
      <c r="AH3" s="416"/>
      <c r="AI3" s="419"/>
      <c r="AJ3" s="128">
        <v>6</v>
      </c>
      <c r="AK3" s="415" t="s">
        <v>134</v>
      </c>
      <c r="AL3" s="416"/>
      <c r="AM3" s="416"/>
      <c r="AN3" s="419"/>
      <c r="AO3" s="128">
        <v>7</v>
      </c>
      <c r="AP3" s="415" t="s">
        <v>135</v>
      </c>
      <c r="AQ3" s="416"/>
      <c r="AR3" s="416"/>
      <c r="AS3" s="419"/>
      <c r="AT3" s="128">
        <v>8</v>
      </c>
      <c r="AU3" s="415" t="s">
        <v>136</v>
      </c>
      <c r="AV3" s="416"/>
      <c r="AW3" s="416"/>
      <c r="AX3" s="419"/>
      <c r="AY3" s="128">
        <v>9</v>
      </c>
      <c r="AZ3" s="415" t="s">
        <v>137</v>
      </c>
      <c r="BA3" s="416"/>
      <c r="BB3" s="416"/>
      <c r="BC3" s="417"/>
      <c r="BD3" s="416" t="s">
        <v>194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143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143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143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143</v>
      </c>
      <c r="C8" s="379"/>
      <c r="D8" s="379"/>
      <c r="E8" s="379" t="s">
        <v>143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143</v>
      </c>
      <c r="C9" s="379"/>
      <c r="D9" s="379"/>
      <c r="E9" s="379"/>
      <c r="F9" s="379"/>
      <c r="G9" s="379"/>
      <c r="H9" s="379" t="s">
        <v>143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143</v>
      </c>
      <c r="F10" s="379"/>
      <c r="G10" s="379"/>
      <c r="H10" s="379" t="s">
        <v>143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143</v>
      </c>
      <c r="C11" s="379"/>
      <c r="D11" s="379"/>
      <c r="E11" s="379" t="s">
        <v>143</v>
      </c>
      <c r="F11" s="379"/>
      <c r="G11" s="379"/>
      <c r="H11" s="379" t="s">
        <v>143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28">
        <v>2</v>
      </c>
      <c r="Q13" s="415" t="s">
        <v>55</v>
      </c>
      <c r="R13" s="416"/>
      <c r="S13" s="416"/>
      <c r="T13" s="419"/>
      <c r="U13" s="128">
        <v>3</v>
      </c>
      <c r="V13" s="415" t="s">
        <v>56</v>
      </c>
      <c r="W13" s="416"/>
      <c r="X13" s="416"/>
      <c r="Y13" s="419"/>
      <c r="Z13" s="128">
        <v>4</v>
      </c>
      <c r="AA13" s="415" t="s">
        <v>57</v>
      </c>
      <c r="AB13" s="416"/>
      <c r="AC13" s="416"/>
      <c r="AD13" s="419"/>
      <c r="AE13" s="128">
        <v>5</v>
      </c>
      <c r="AF13" s="415" t="s">
        <v>58</v>
      </c>
      <c r="AG13" s="416"/>
      <c r="AH13" s="416"/>
      <c r="AI13" s="419"/>
      <c r="AJ13" s="128">
        <v>6</v>
      </c>
      <c r="AK13" s="415" t="s">
        <v>134</v>
      </c>
      <c r="AL13" s="416"/>
      <c r="AM13" s="416"/>
      <c r="AN13" s="419"/>
      <c r="AO13" s="128">
        <v>7</v>
      </c>
      <c r="AP13" s="415" t="s">
        <v>135</v>
      </c>
      <c r="AQ13" s="416"/>
      <c r="AR13" s="416"/>
      <c r="AS13" s="419"/>
      <c r="AT13" s="128">
        <v>8</v>
      </c>
      <c r="AU13" s="415" t="s">
        <v>61</v>
      </c>
      <c r="AV13" s="416"/>
      <c r="AW13" s="416"/>
      <c r="AX13" s="419"/>
      <c r="AY13" s="128">
        <v>9</v>
      </c>
      <c r="AZ13" s="415" t="s">
        <v>62</v>
      </c>
      <c r="BA13" s="416"/>
      <c r="BB13" s="416"/>
      <c r="BC13" s="417"/>
      <c r="BD13" s="416" t="s">
        <v>194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143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143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143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143</v>
      </c>
      <c r="C18" s="379"/>
      <c r="D18" s="379"/>
      <c r="E18" s="379" t="s">
        <v>143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143</v>
      </c>
      <c r="C19" s="379"/>
      <c r="D19" s="379"/>
      <c r="E19" s="379"/>
      <c r="F19" s="379"/>
      <c r="G19" s="379"/>
      <c r="H19" s="379" t="s">
        <v>143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143</v>
      </c>
      <c r="F20" s="379"/>
      <c r="G20" s="379"/>
      <c r="H20" s="379" t="s">
        <v>143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143</v>
      </c>
      <c r="C21" s="379"/>
      <c r="D21" s="379"/>
      <c r="E21" s="379" t="s">
        <v>143</v>
      </c>
      <c r="F21" s="379"/>
      <c r="G21" s="379"/>
      <c r="H21" s="379" t="s">
        <v>143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28">
        <v>2</v>
      </c>
      <c r="Q23" s="415" t="s">
        <v>55</v>
      </c>
      <c r="R23" s="416"/>
      <c r="S23" s="416"/>
      <c r="T23" s="419"/>
      <c r="U23" s="128">
        <v>3</v>
      </c>
      <c r="V23" s="415" t="s">
        <v>56</v>
      </c>
      <c r="W23" s="416"/>
      <c r="X23" s="416"/>
      <c r="Y23" s="419"/>
      <c r="Z23" s="128">
        <v>4</v>
      </c>
      <c r="AA23" s="415" t="s">
        <v>57</v>
      </c>
      <c r="AB23" s="416"/>
      <c r="AC23" s="416"/>
      <c r="AD23" s="419"/>
      <c r="AE23" s="128">
        <v>5</v>
      </c>
      <c r="AF23" s="415" t="s">
        <v>58</v>
      </c>
      <c r="AG23" s="416"/>
      <c r="AH23" s="416"/>
      <c r="AI23" s="419"/>
      <c r="AJ23" s="128">
        <v>6</v>
      </c>
      <c r="AK23" s="415" t="s">
        <v>134</v>
      </c>
      <c r="AL23" s="416"/>
      <c r="AM23" s="416"/>
      <c r="AN23" s="419"/>
      <c r="AO23" s="128">
        <v>7</v>
      </c>
      <c r="AP23" s="415" t="s">
        <v>135</v>
      </c>
      <c r="AQ23" s="416"/>
      <c r="AR23" s="416"/>
      <c r="AS23" s="419"/>
      <c r="AT23" s="128">
        <v>8</v>
      </c>
      <c r="AU23" s="415" t="s">
        <v>61</v>
      </c>
      <c r="AV23" s="416"/>
      <c r="AW23" s="416"/>
      <c r="AX23" s="419"/>
      <c r="AY23" s="128">
        <v>9</v>
      </c>
      <c r="AZ23" s="415" t="s">
        <v>62</v>
      </c>
      <c r="BA23" s="416"/>
      <c r="BB23" s="416"/>
      <c r="BC23" s="417"/>
      <c r="BD23" s="416" t="s">
        <v>194</v>
      </c>
      <c r="BE23" s="416"/>
      <c r="BF23" s="416"/>
      <c r="BG23" s="416"/>
      <c r="BH23" s="418"/>
    </row>
    <row r="24" spans="1:60" ht="12.95" customHeight="1" thickBot="1" x14ac:dyDescent="0.2">
      <c r="A24" s="310" t="s">
        <v>145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143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143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143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143</v>
      </c>
      <c r="C28" s="379"/>
      <c r="D28" s="379"/>
      <c r="E28" s="379" t="s">
        <v>143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143</v>
      </c>
      <c r="C29" s="379"/>
      <c r="D29" s="379"/>
      <c r="E29" s="379"/>
      <c r="F29" s="379"/>
      <c r="G29" s="379"/>
      <c r="H29" s="379" t="s">
        <v>143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143</v>
      </c>
      <c r="F30" s="379"/>
      <c r="G30" s="379"/>
      <c r="H30" s="379" t="s">
        <v>143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143</v>
      </c>
      <c r="C31" s="379"/>
      <c r="D31" s="379"/>
      <c r="E31" s="379" t="s">
        <v>143</v>
      </c>
      <c r="F31" s="379"/>
      <c r="G31" s="379"/>
      <c r="H31" s="379" t="s">
        <v>143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28">
        <v>2</v>
      </c>
      <c r="Q33" s="415" t="s">
        <v>55</v>
      </c>
      <c r="R33" s="416"/>
      <c r="S33" s="416"/>
      <c r="T33" s="419"/>
      <c r="U33" s="128">
        <v>3</v>
      </c>
      <c r="V33" s="415" t="s">
        <v>56</v>
      </c>
      <c r="W33" s="416"/>
      <c r="X33" s="416"/>
      <c r="Y33" s="419"/>
      <c r="Z33" s="128">
        <v>4</v>
      </c>
      <c r="AA33" s="415" t="s">
        <v>57</v>
      </c>
      <c r="AB33" s="416"/>
      <c r="AC33" s="416"/>
      <c r="AD33" s="419"/>
      <c r="AE33" s="128">
        <v>5</v>
      </c>
      <c r="AF33" s="415" t="s">
        <v>58</v>
      </c>
      <c r="AG33" s="416"/>
      <c r="AH33" s="416"/>
      <c r="AI33" s="419"/>
      <c r="AJ33" s="128">
        <v>6</v>
      </c>
      <c r="AK33" s="415" t="s">
        <v>134</v>
      </c>
      <c r="AL33" s="416"/>
      <c r="AM33" s="416"/>
      <c r="AN33" s="419"/>
      <c r="AO33" s="128">
        <v>7</v>
      </c>
      <c r="AP33" s="415" t="s">
        <v>135</v>
      </c>
      <c r="AQ33" s="416"/>
      <c r="AR33" s="416"/>
      <c r="AS33" s="419"/>
      <c r="AT33" s="128">
        <v>8</v>
      </c>
      <c r="AU33" s="415" t="s">
        <v>61</v>
      </c>
      <c r="AV33" s="416"/>
      <c r="AW33" s="416"/>
      <c r="AX33" s="419"/>
      <c r="AY33" s="128">
        <v>9</v>
      </c>
      <c r="AZ33" s="415" t="s">
        <v>62</v>
      </c>
      <c r="BA33" s="416"/>
      <c r="BB33" s="416"/>
      <c r="BC33" s="417"/>
      <c r="BD33" s="416" t="s">
        <v>194</v>
      </c>
      <c r="BE33" s="416"/>
      <c r="BF33" s="416"/>
      <c r="BG33" s="416"/>
      <c r="BH33" s="418"/>
    </row>
    <row r="34" spans="1:60" ht="12.95" customHeight="1" thickBot="1" x14ac:dyDescent="0.2">
      <c r="A34" s="310" t="s">
        <v>146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143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143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143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143</v>
      </c>
      <c r="C38" s="379"/>
      <c r="D38" s="379"/>
      <c r="E38" s="379" t="s">
        <v>143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143</v>
      </c>
      <c r="C39" s="379"/>
      <c r="D39" s="379"/>
      <c r="E39" s="379"/>
      <c r="F39" s="379"/>
      <c r="G39" s="379"/>
      <c r="H39" s="379" t="s">
        <v>143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143</v>
      </c>
      <c r="F40" s="379"/>
      <c r="G40" s="379"/>
      <c r="H40" s="379" t="s">
        <v>143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143</v>
      </c>
      <c r="C41" s="379"/>
      <c r="D41" s="379"/>
      <c r="E41" s="379" t="s">
        <v>143</v>
      </c>
      <c r="F41" s="379"/>
      <c r="G41" s="379"/>
      <c r="H41" s="379" t="s">
        <v>143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28">
        <v>2</v>
      </c>
      <c r="Q43" s="415" t="s">
        <v>55</v>
      </c>
      <c r="R43" s="416"/>
      <c r="S43" s="416"/>
      <c r="T43" s="419"/>
      <c r="U43" s="128">
        <v>3</v>
      </c>
      <c r="V43" s="415" t="s">
        <v>56</v>
      </c>
      <c r="W43" s="416"/>
      <c r="X43" s="416"/>
      <c r="Y43" s="419"/>
      <c r="Z43" s="128">
        <v>4</v>
      </c>
      <c r="AA43" s="415" t="s">
        <v>57</v>
      </c>
      <c r="AB43" s="416"/>
      <c r="AC43" s="416"/>
      <c r="AD43" s="419"/>
      <c r="AE43" s="128">
        <v>5</v>
      </c>
      <c r="AF43" s="415" t="s">
        <v>58</v>
      </c>
      <c r="AG43" s="416"/>
      <c r="AH43" s="416"/>
      <c r="AI43" s="419"/>
      <c r="AJ43" s="128">
        <v>6</v>
      </c>
      <c r="AK43" s="415" t="s">
        <v>134</v>
      </c>
      <c r="AL43" s="416"/>
      <c r="AM43" s="416"/>
      <c r="AN43" s="419"/>
      <c r="AO43" s="128">
        <v>7</v>
      </c>
      <c r="AP43" s="415" t="s">
        <v>135</v>
      </c>
      <c r="AQ43" s="416"/>
      <c r="AR43" s="416"/>
      <c r="AS43" s="419"/>
      <c r="AT43" s="128">
        <v>8</v>
      </c>
      <c r="AU43" s="415" t="s">
        <v>61</v>
      </c>
      <c r="AV43" s="416"/>
      <c r="AW43" s="416"/>
      <c r="AX43" s="419"/>
      <c r="AY43" s="128">
        <v>9</v>
      </c>
      <c r="AZ43" s="415" t="s">
        <v>62</v>
      </c>
      <c r="BA43" s="416"/>
      <c r="BB43" s="416"/>
      <c r="BC43" s="417"/>
      <c r="BD43" s="416" t="s">
        <v>194</v>
      </c>
      <c r="BE43" s="416"/>
      <c r="BF43" s="416"/>
      <c r="BG43" s="416"/>
      <c r="BH43" s="418"/>
    </row>
    <row r="44" spans="1:60" ht="12.95" customHeight="1" thickBot="1" x14ac:dyDescent="0.2">
      <c r="A44" s="428" t="s">
        <v>147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143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143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143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143</v>
      </c>
      <c r="C48" s="379"/>
      <c r="D48" s="379"/>
      <c r="E48" s="379" t="s">
        <v>143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143</v>
      </c>
      <c r="C49" s="379"/>
      <c r="D49" s="379"/>
      <c r="E49" s="379"/>
      <c r="F49" s="379"/>
      <c r="G49" s="379"/>
      <c r="H49" s="379" t="s">
        <v>143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143</v>
      </c>
      <c r="F50" s="379"/>
      <c r="G50" s="379"/>
      <c r="H50" s="379" t="s">
        <v>143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143</v>
      </c>
      <c r="C51" s="379"/>
      <c r="D51" s="379"/>
      <c r="E51" s="379" t="s">
        <v>143</v>
      </c>
      <c r="F51" s="379"/>
      <c r="G51" s="379"/>
      <c r="H51" s="379" t="s">
        <v>143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28">
        <v>2</v>
      </c>
      <c r="Q53" s="415" t="s">
        <v>55</v>
      </c>
      <c r="R53" s="416"/>
      <c r="S53" s="416"/>
      <c r="T53" s="419"/>
      <c r="U53" s="128">
        <v>3</v>
      </c>
      <c r="V53" s="415" t="s">
        <v>56</v>
      </c>
      <c r="W53" s="416"/>
      <c r="X53" s="416"/>
      <c r="Y53" s="419"/>
      <c r="Z53" s="128">
        <v>4</v>
      </c>
      <c r="AA53" s="415" t="s">
        <v>57</v>
      </c>
      <c r="AB53" s="416"/>
      <c r="AC53" s="416"/>
      <c r="AD53" s="419"/>
      <c r="AE53" s="128">
        <v>5</v>
      </c>
      <c r="AF53" s="415" t="s">
        <v>58</v>
      </c>
      <c r="AG53" s="416"/>
      <c r="AH53" s="416"/>
      <c r="AI53" s="419"/>
      <c r="AJ53" s="128">
        <v>6</v>
      </c>
      <c r="AK53" s="415" t="s">
        <v>134</v>
      </c>
      <c r="AL53" s="416"/>
      <c r="AM53" s="416"/>
      <c r="AN53" s="419"/>
      <c r="AO53" s="128">
        <v>7</v>
      </c>
      <c r="AP53" s="415" t="s">
        <v>135</v>
      </c>
      <c r="AQ53" s="416"/>
      <c r="AR53" s="416"/>
      <c r="AS53" s="419"/>
      <c r="AT53" s="128">
        <v>8</v>
      </c>
      <c r="AU53" s="415" t="s">
        <v>61</v>
      </c>
      <c r="AV53" s="416"/>
      <c r="AW53" s="416"/>
      <c r="AX53" s="419"/>
      <c r="AY53" s="128">
        <v>9</v>
      </c>
      <c r="AZ53" s="415" t="s">
        <v>62</v>
      </c>
      <c r="BA53" s="416"/>
      <c r="BB53" s="416"/>
      <c r="BC53" s="417"/>
      <c r="BD53" s="416" t="s">
        <v>194</v>
      </c>
      <c r="BE53" s="416"/>
      <c r="BF53" s="416"/>
      <c r="BG53" s="416"/>
      <c r="BH53" s="418"/>
    </row>
    <row r="54" spans="1:60" ht="12.95" customHeight="1" thickBot="1" x14ac:dyDescent="0.2">
      <c r="A54" s="426" t="s">
        <v>148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143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143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143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143</v>
      </c>
      <c r="C58" s="379"/>
      <c r="D58" s="379"/>
      <c r="E58" s="379" t="s">
        <v>143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143</v>
      </c>
      <c r="C59" s="379"/>
      <c r="D59" s="379"/>
      <c r="E59" s="379"/>
      <c r="F59" s="379"/>
      <c r="G59" s="379"/>
      <c r="H59" s="379" t="s">
        <v>143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143</v>
      </c>
      <c r="F60" s="379"/>
      <c r="G60" s="379"/>
      <c r="H60" s="379" t="s">
        <v>143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143</v>
      </c>
      <c r="C61" s="379"/>
      <c r="D61" s="379"/>
      <c r="E61" s="379" t="s">
        <v>143</v>
      </c>
      <c r="F61" s="379"/>
      <c r="G61" s="379"/>
      <c r="H61" s="379" t="s">
        <v>143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28">
        <v>2</v>
      </c>
      <c r="Q63" s="415" t="s">
        <v>55</v>
      </c>
      <c r="R63" s="416"/>
      <c r="S63" s="416"/>
      <c r="T63" s="419"/>
      <c r="U63" s="128">
        <v>3</v>
      </c>
      <c r="V63" s="415" t="s">
        <v>56</v>
      </c>
      <c r="W63" s="416"/>
      <c r="X63" s="416"/>
      <c r="Y63" s="419"/>
      <c r="Z63" s="128">
        <v>4</v>
      </c>
      <c r="AA63" s="415" t="s">
        <v>57</v>
      </c>
      <c r="AB63" s="416"/>
      <c r="AC63" s="416"/>
      <c r="AD63" s="419"/>
      <c r="AE63" s="128">
        <v>5</v>
      </c>
      <c r="AF63" s="415" t="s">
        <v>58</v>
      </c>
      <c r="AG63" s="416"/>
      <c r="AH63" s="416"/>
      <c r="AI63" s="419"/>
      <c r="AJ63" s="128">
        <v>6</v>
      </c>
      <c r="AK63" s="415" t="s">
        <v>134</v>
      </c>
      <c r="AL63" s="416"/>
      <c r="AM63" s="416"/>
      <c r="AN63" s="419"/>
      <c r="AO63" s="128">
        <v>7</v>
      </c>
      <c r="AP63" s="415" t="s">
        <v>135</v>
      </c>
      <c r="AQ63" s="416"/>
      <c r="AR63" s="416"/>
      <c r="AS63" s="419"/>
      <c r="AT63" s="128">
        <v>8</v>
      </c>
      <c r="AU63" s="415" t="s">
        <v>61</v>
      </c>
      <c r="AV63" s="416"/>
      <c r="AW63" s="416"/>
      <c r="AX63" s="419"/>
      <c r="AY63" s="128">
        <v>9</v>
      </c>
      <c r="AZ63" s="415" t="s">
        <v>62</v>
      </c>
      <c r="BA63" s="416"/>
      <c r="BB63" s="416"/>
      <c r="BC63" s="417"/>
      <c r="BD63" s="416" t="s">
        <v>194</v>
      </c>
      <c r="BE63" s="416"/>
      <c r="BF63" s="416"/>
      <c r="BG63" s="416"/>
      <c r="BH63" s="418"/>
    </row>
    <row r="64" spans="1:60" ht="12.95" customHeight="1" thickBot="1" x14ac:dyDescent="0.2">
      <c r="A64" s="310" t="s">
        <v>149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143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143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143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143</v>
      </c>
      <c r="C68" s="379"/>
      <c r="D68" s="379"/>
      <c r="E68" s="379" t="s">
        <v>143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143</v>
      </c>
      <c r="C69" s="379"/>
      <c r="D69" s="379"/>
      <c r="E69" s="379"/>
      <c r="F69" s="379"/>
      <c r="G69" s="379"/>
      <c r="H69" s="379" t="s">
        <v>143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143</v>
      </c>
      <c r="F70" s="379"/>
      <c r="G70" s="379"/>
      <c r="H70" s="379" t="s">
        <v>143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143</v>
      </c>
      <c r="C71" s="379"/>
      <c r="D71" s="379"/>
      <c r="E71" s="379" t="s">
        <v>143</v>
      </c>
      <c r="F71" s="379"/>
      <c r="G71" s="379"/>
      <c r="H71" s="379" t="s">
        <v>143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28">
        <v>2</v>
      </c>
      <c r="Q73" s="415" t="s">
        <v>55</v>
      </c>
      <c r="R73" s="416"/>
      <c r="S73" s="416"/>
      <c r="T73" s="419"/>
      <c r="U73" s="128">
        <v>3</v>
      </c>
      <c r="V73" s="415" t="s">
        <v>56</v>
      </c>
      <c r="W73" s="416"/>
      <c r="X73" s="416"/>
      <c r="Y73" s="419"/>
      <c r="Z73" s="128">
        <v>4</v>
      </c>
      <c r="AA73" s="415" t="s">
        <v>57</v>
      </c>
      <c r="AB73" s="416"/>
      <c r="AC73" s="416"/>
      <c r="AD73" s="419"/>
      <c r="AE73" s="128">
        <v>5</v>
      </c>
      <c r="AF73" s="415" t="s">
        <v>58</v>
      </c>
      <c r="AG73" s="416"/>
      <c r="AH73" s="416"/>
      <c r="AI73" s="419"/>
      <c r="AJ73" s="128">
        <v>6</v>
      </c>
      <c r="AK73" s="415" t="s">
        <v>134</v>
      </c>
      <c r="AL73" s="416"/>
      <c r="AM73" s="416"/>
      <c r="AN73" s="419"/>
      <c r="AO73" s="128">
        <v>7</v>
      </c>
      <c r="AP73" s="415" t="s">
        <v>135</v>
      </c>
      <c r="AQ73" s="416"/>
      <c r="AR73" s="416"/>
      <c r="AS73" s="419"/>
      <c r="AT73" s="128">
        <v>8</v>
      </c>
      <c r="AU73" s="415" t="s">
        <v>61</v>
      </c>
      <c r="AV73" s="416"/>
      <c r="AW73" s="416"/>
      <c r="AX73" s="419"/>
      <c r="AY73" s="128">
        <v>9</v>
      </c>
      <c r="AZ73" s="415" t="s">
        <v>62</v>
      </c>
      <c r="BA73" s="416"/>
      <c r="BB73" s="416"/>
      <c r="BC73" s="417"/>
      <c r="BD73" s="416" t="s">
        <v>194</v>
      </c>
      <c r="BE73" s="416"/>
      <c r="BF73" s="416"/>
      <c r="BG73" s="416"/>
      <c r="BH73" s="418"/>
    </row>
    <row r="74" spans="1:60" ht="12.95" customHeight="1" thickBot="1" x14ac:dyDescent="0.2">
      <c r="A74" s="310" t="s">
        <v>150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143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143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143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143</v>
      </c>
      <c r="C78" s="379"/>
      <c r="D78" s="379"/>
      <c r="E78" s="379" t="s">
        <v>143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143</v>
      </c>
      <c r="C79" s="379"/>
      <c r="D79" s="379"/>
      <c r="E79" s="379"/>
      <c r="F79" s="379"/>
      <c r="G79" s="379"/>
      <c r="H79" s="379" t="s">
        <v>143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143</v>
      </c>
      <c r="F80" s="379"/>
      <c r="G80" s="379"/>
      <c r="H80" s="379" t="s">
        <v>143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143</v>
      </c>
      <c r="C81" s="379"/>
      <c r="D81" s="379"/>
      <c r="E81" s="379" t="s">
        <v>143</v>
      </c>
      <c r="F81" s="379"/>
      <c r="G81" s="379"/>
      <c r="H81" s="379" t="s">
        <v>143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28">
        <v>2</v>
      </c>
      <c r="Q84" s="415" t="s">
        <v>55</v>
      </c>
      <c r="R84" s="416"/>
      <c r="S84" s="416"/>
      <c r="T84" s="419"/>
      <c r="U84" s="128">
        <v>3</v>
      </c>
      <c r="V84" s="415" t="s">
        <v>56</v>
      </c>
      <c r="W84" s="416"/>
      <c r="X84" s="416"/>
      <c r="Y84" s="419"/>
      <c r="Z84" s="128">
        <v>4</v>
      </c>
      <c r="AA84" s="415" t="s">
        <v>57</v>
      </c>
      <c r="AB84" s="416"/>
      <c r="AC84" s="416"/>
      <c r="AD84" s="419"/>
      <c r="AE84" s="128">
        <v>5</v>
      </c>
      <c r="AF84" s="415" t="s">
        <v>58</v>
      </c>
      <c r="AG84" s="416"/>
      <c r="AH84" s="416"/>
      <c r="AI84" s="419"/>
      <c r="AJ84" s="128">
        <v>6</v>
      </c>
      <c r="AK84" s="415" t="s">
        <v>134</v>
      </c>
      <c r="AL84" s="416"/>
      <c r="AM84" s="416"/>
      <c r="AN84" s="419"/>
      <c r="AO84" s="128">
        <v>7</v>
      </c>
      <c r="AP84" s="415" t="s">
        <v>135</v>
      </c>
      <c r="AQ84" s="416"/>
      <c r="AR84" s="416"/>
      <c r="AS84" s="419"/>
      <c r="AT84" s="128">
        <v>8</v>
      </c>
      <c r="AU84" s="415" t="s">
        <v>61</v>
      </c>
      <c r="AV84" s="416"/>
      <c r="AW84" s="416"/>
      <c r="AX84" s="419"/>
      <c r="AY84" s="128">
        <v>9</v>
      </c>
      <c r="AZ84" s="415" t="s">
        <v>62</v>
      </c>
      <c r="BA84" s="416"/>
      <c r="BB84" s="416"/>
      <c r="BC84" s="417"/>
      <c r="BD84" s="416" t="s">
        <v>194</v>
      </c>
      <c r="BE84" s="416"/>
      <c r="BF84" s="416"/>
      <c r="BG84" s="416"/>
      <c r="BH84" s="418"/>
    </row>
    <row r="85" spans="1:60" ht="12.95" customHeight="1" thickBot="1" x14ac:dyDescent="0.2">
      <c r="A85" s="428" t="s">
        <v>151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143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143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143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143</v>
      </c>
      <c r="C89" s="379"/>
      <c r="D89" s="379"/>
      <c r="E89" s="379" t="s">
        <v>143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143</v>
      </c>
      <c r="C90" s="379"/>
      <c r="D90" s="379"/>
      <c r="E90" s="379"/>
      <c r="F90" s="379"/>
      <c r="G90" s="379"/>
      <c r="H90" s="379" t="s">
        <v>143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143</v>
      </c>
      <c r="F91" s="379"/>
      <c r="G91" s="379"/>
      <c r="H91" s="379" t="s">
        <v>143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143</v>
      </c>
      <c r="C92" s="379"/>
      <c r="D92" s="379"/>
      <c r="E92" s="379" t="s">
        <v>143</v>
      </c>
      <c r="F92" s="379"/>
      <c r="G92" s="379"/>
      <c r="H92" s="379" t="s">
        <v>143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28">
        <v>2</v>
      </c>
      <c r="Q94" s="415" t="s">
        <v>55</v>
      </c>
      <c r="R94" s="416"/>
      <c r="S94" s="416"/>
      <c r="T94" s="419"/>
      <c r="U94" s="128">
        <v>3</v>
      </c>
      <c r="V94" s="415" t="s">
        <v>56</v>
      </c>
      <c r="W94" s="416"/>
      <c r="X94" s="416"/>
      <c r="Y94" s="419"/>
      <c r="Z94" s="128">
        <v>4</v>
      </c>
      <c r="AA94" s="415" t="s">
        <v>57</v>
      </c>
      <c r="AB94" s="416"/>
      <c r="AC94" s="416"/>
      <c r="AD94" s="419"/>
      <c r="AE94" s="128">
        <v>5</v>
      </c>
      <c r="AF94" s="415" t="s">
        <v>58</v>
      </c>
      <c r="AG94" s="416"/>
      <c r="AH94" s="416"/>
      <c r="AI94" s="419"/>
      <c r="AJ94" s="128">
        <v>6</v>
      </c>
      <c r="AK94" s="415" t="s">
        <v>134</v>
      </c>
      <c r="AL94" s="416"/>
      <c r="AM94" s="416"/>
      <c r="AN94" s="419"/>
      <c r="AO94" s="128">
        <v>7</v>
      </c>
      <c r="AP94" s="415" t="s">
        <v>135</v>
      </c>
      <c r="AQ94" s="416"/>
      <c r="AR94" s="416"/>
      <c r="AS94" s="419"/>
      <c r="AT94" s="128">
        <v>8</v>
      </c>
      <c r="AU94" s="415" t="s">
        <v>61</v>
      </c>
      <c r="AV94" s="416"/>
      <c r="AW94" s="416"/>
      <c r="AX94" s="419"/>
      <c r="AY94" s="128">
        <v>9</v>
      </c>
      <c r="AZ94" s="415" t="s">
        <v>62</v>
      </c>
      <c r="BA94" s="416"/>
      <c r="BB94" s="416"/>
      <c r="BC94" s="417"/>
      <c r="BD94" s="416" t="s">
        <v>194</v>
      </c>
      <c r="BE94" s="416"/>
      <c r="BF94" s="416"/>
      <c r="BG94" s="416"/>
      <c r="BH94" s="418"/>
    </row>
    <row r="95" spans="1:60" ht="12.95" customHeight="1" thickBot="1" x14ac:dyDescent="0.2">
      <c r="A95" s="426" t="s">
        <v>152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143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143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143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143</v>
      </c>
      <c r="C99" s="379"/>
      <c r="D99" s="379"/>
      <c r="E99" s="379" t="s">
        <v>143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143</v>
      </c>
      <c r="C100" s="379"/>
      <c r="D100" s="379"/>
      <c r="E100" s="379"/>
      <c r="F100" s="379"/>
      <c r="G100" s="379"/>
      <c r="H100" s="379" t="s">
        <v>143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143</v>
      </c>
      <c r="F101" s="379"/>
      <c r="G101" s="379"/>
      <c r="H101" s="379" t="s">
        <v>143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143</v>
      </c>
      <c r="C102" s="379"/>
      <c r="D102" s="379"/>
      <c r="E102" s="379" t="s">
        <v>143</v>
      </c>
      <c r="F102" s="379"/>
      <c r="G102" s="379"/>
      <c r="H102" s="379" t="s">
        <v>143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28">
        <v>2</v>
      </c>
      <c r="Q104" s="415" t="s">
        <v>55</v>
      </c>
      <c r="R104" s="416"/>
      <c r="S104" s="416"/>
      <c r="T104" s="419"/>
      <c r="U104" s="128">
        <v>3</v>
      </c>
      <c r="V104" s="415" t="s">
        <v>56</v>
      </c>
      <c r="W104" s="416"/>
      <c r="X104" s="416"/>
      <c r="Y104" s="419"/>
      <c r="Z104" s="128">
        <v>4</v>
      </c>
      <c r="AA104" s="415" t="s">
        <v>57</v>
      </c>
      <c r="AB104" s="416"/>
      <c r="AC104" s="416"/>
      <c r="AD104" s="419"/>
      <c r="AE104" s="128">
        <v>5</v>
      </c>
      <c r="AF104" s="415" t="s">
        <v>58</v>
      </c>
      <c r="AG104" s="416"/>
      <c r="AH104" s="416"/>
      <c r="AI104" s="419"/>
      <c r="AJ104" s="128">
        <v>6</v>
      </c>
      <c r="AK104" s="415" t="s">
        <v>134</v>
      </c>
      <c r="AL104" s="416"/>
      <c r="AM104" s="416"/>
      <c r="AN104" s="419"/>
      <c r="AO104" s="128">
        <v>7</v>
      </c>
      <c r="AP104" s="415" t="s">
        <v>135</v>
      </c>
      <c r="AQ104" s="416"/>
      <c r="AR104" s="416"/>
      <c r="AS104" s="419"/>
      <c r="AT104" s="128">
        <v>8</v>
      </c>
      <c r="AU104" s="415" t="s">
        <v>61</v>
      </c>
      <c r="AV104" s="416"/>
      <c r="AW104" s="416"/>
      <c r="AX104" s="419"/>
      <c r="AY104" s="128">
        <v>9</v>
      </c>
      <c r="AZ104" s="415" t="s">
        <v>62</v>
      </c>
      <c r="BA104" s="416"/>
      <c r="BB104" s="416"/>
      <c r="BC104" s="417"/>
      <c r="BD104" s="416" t="s">
        <v>194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143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28">
        <v>2</v>
      </c>
      <c r="Q114" s="415" t="s">
        <v>55</v>
      </c>
      <c r="R114" s="416"/>
      <c r="S114" s="416"/>
      <c r="T114" s="419"/>
      <c r="U114" s="128">
        <v>3</v>
      </c>
      <c r="V114" s="415" t="s">
        <v>56</v>
      </c>
      <c r="W114" s="416"/>
      <c r="X114" s="416"/>
      <c r="Y114" s="419"/>
      <c r="Z114" s="128">
        <v>4</v>
      </c>
      <c r="AA114" s="415" t="s">
        <v>57</v>
      </c>
      <c r="AB114" s="416"/>
      <c r="AC114" s="416"/>
      <c r="AD114" s="419"/>
      <c r="AE114" s="128">
        <v>5</v>
      </c>
      <c r="AF114" s="415" t="s">
        <v>58</v>
      </c>
      <c r="AG114" s="416"/>
      <c r="AH114" s="416"/>
      <c r="AI114" s="419"/>
      <c r="AJ114" s="128">
        <v>6</v>
      </c>
      <c r="AK114" s="415" t="s">
        <v>134</v>
      </c>
      <c r="AL114" s="416"/>
      <c r="AM114" s="416"/>
      <c r="AN114" s="419"/>
      <c r="AO114" s="128">
        <v>7</v>
      </c>
      <c r="AP114" s="415" t="s">
        <v>135</v>
      </c>
      <c r="AQ114" s="416"/>
      <c r="AR114" s="416"/>
      <c r="AS114" s="419"/>
      <c r="AT114" s="128">
        <v>8</v>
      </c>
      <c r="AU114" s="415" t="s">
        <v>61</v>
      </c>
      <c r="AV114" s="416"/>
      <c r="AW114" s="416"/>
      <c r="AX114" s="419"/>
      <c r="AY114" s="128">
        <v>9</v>
      </c>
      <c r="AZ114" s="415" t="s">
        <v>62</v>
      </c>
      <c r="BA114" s="416"/>
      <c r="BB114" s="416"/>
      <c r="BC114" s="417"/>
      <c r="BD114" s="416" t="s">
        <v>194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143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9</v>
      </c>
      <c r="H4" s="147" t="s">
        <v>53</v>
      </c>
      <c r="K4" s="228">
        <f>COUNTIFS(ローデータ!B12:B1011,1,ローデータ!G12:G1011,$G$4)</f>
        <v>15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15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15</v>
      </c>
      <c r="D16" s="56">
        <f>SUM(B16:C16)</f>
        <v>15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4</v>
      </c>
      <c r="C23" s="213"/>
      <c r="D23" s="211">
        <f>COUNTIFS(ローデータ!$B$12:$B$1011,1,ローデータ!$G$12:$G$1011,$G$4,ローデータ!$K$12:$K$1011,D21)</f>
        <v>7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</v>
      </c>
      <c r="K29" s="86">
        <f>SUMIFS(ローデータ!N12:N1011,ローデータ!$B$12:$B$1011,1,ローデータ!$G$12:$G$1011,$G$4,ローデータ!$K$12:$K$1011,$B$21)</f>
        <v>2</v>
      </c>
      <c r="L29" s="86">
        <f>SUMIFS(ローデータ!O12:O1011,ローデータ!$B$12:$B$1011,1,ローデータ!$G$12:$G$1011,$G$4,ローデータ!$K$12:$K$1011,$B$21)</f>
        <v>1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4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3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3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4</v>
      </c>
      <c r="D84" s="403"/>
      <c r="E84" s="402">
        <f>SUM(E75:F83)</f>
        <v>7</v>
      </c>
      <c r="F84" s="403"/>
      <c r="G84" s="404">
        <f>SUM(G75:I83)</f>
        <v>4</v>
      </c>
      <c r="H84" s="404"/>
      <c r="I84" s="402"/>
      <c r="J84" s="106">
        <f t="shared" si="2"/>
        <v>15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</v>
      </c>
      <c r="M101" s="103">
        <f>SUM(M92:M100)</f>
        <v>2</v>
      </c>
      <c r="N101" s="103">
        <f>SUM(N92:N100)</f>
        <v>1</v>
      </c>
      <c r="O101" s="103">
        <f>SUM(O92:O100)</f>
        <v>0</v>
      </c>
      <c r="P101" s="103">
        <f>SUM(P92:P100)</f>
        <v>0</v>
      </c>
      <c r="Q101" s="103">
        <f t="shared" si="3"/>
        <v>4</v>
      </c>
    </row>
    <row r="102" spans="1:17" ht="14.1" customHeight="1" x14ac:dyDescent="0.15">
      <c r="A102" s="140" t="s">
        <v>50</v>
      </c>
      <c r="B102" s="141"/>
      <c r="C102" s="56">
        <f>SUM(C93:C101)</f>
        <v>4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1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1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6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7</v>
      </c>
      <c r="G118" s="78"/>
      <c r="H118" s="313" t="s">
        <v>50</v>
      </c>
      <c r="I118" s="315"/>
      <c r="J118" s="109">
        <f t="shared" ref="J118:P118" si="8">SUM(J109:J117)</f>
        <v>2</v>
      </c>
      <c r="K118" s="109">
        <f t="shared" si="8"/>
        <v>5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2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4</v>
      </c>
      <c r="G159" s="213"/>
      <c r="H159" s="211">
        <f>COUNTIFS(ローデータ!$B$12:$B$1011,1,ローデータ!$G$12:$G$1011,$G$4,ローデータ!$I$12:$I$1011,$C$14,ローデータ!$K$12:$K$1011,H157)</f>
        <v>7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15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4</v>
      </c>
      <c r="G171" s="213"/>
      <c r="H171" s="211">
        <f>SUM(H159:I170)</f>
        <v>7</v>
      </c>
      <c r="I171" s="213"/>
      <c r="J171" s="211">
        <f>SUM(J159:L170)</f>
        <v>4</v>
      </c>
      <c r="K171" s="212"/>
      <c r="L171" s="213"/>
      <c r="M171" s="56">
        <f t="shared" si="16"/>
        <v>15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4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4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4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1</v>
      </c>
      <c r="G198" s="90">
        <f>SUMIFS(ローデータ!N12:N1011,ローデータ!$B$12:$B$1011,1,ローデータ!$G$12:$G$1011,$G$4,ローデータ!$I$12:$I$1011,$C$14,ローデータ!$K$12:$K$1011,$B$21)</f>
        <v>2</v>
      </c>
      <c r="H198" s="90">
        <f>SUMIFS(ローデータ!O12:O1011,ローデータ!$B$12:$B$1011,1,ローデータ!$G$12:$G$1011,$G$4,ローデータ!$I$12:$I$1011,$C$14,ローデータ!$K$12:$K$1011,$B$21)</f>
        <v>1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1</v>
      </c>
      <c r="G210" s="95">
        <f t="shared" ref="G210:I210" si="19">SUM(G198:G209)</f>
        <v>2</v>
      </c>
      <c r="H210" s="95">
        <f>SUM(H198:H209)</f>
        <v>1</v>
      </c>
      <c r="I210" s="95">
        <f t="shared" si="19"/>
        <v>0</v>
      </c>
      <c r="J210" s="95">
        <f>SUM(J198:J209)</f>
        <v>0</v>
      </c>
      <c r="K210" s="119">
        <f t="shared" si="18"/>
        <v>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7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6</v>
      </c>
      <c r="G228" s="56">
        <f>SUM(G216:G227)</f>
        <v>0</v>
      </c>
      <c r="H228" s="56">
        <f>SUM(H216:H227)</f>
        <v>1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5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2</v>
      </c>
      <c r="G246" s="95">
        <f t="shared" ref="G246:L246" si="22">SUM(G234:G245)</f>
        <v>5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旭区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22</v>
      </c>
      <c r="E4" s="121" t="str">
        <f>ローデータ!E4</f>
        <v>日</v>
      </c>
      <c r="G4" s="145">
        <v>10</v>
      </c>
      <c r="H4" s="147" t="s">
        <v>53</v>
      </c>
      <c r="K4" s="228">
        <f>COUNTIFS(ローデータ!B12:B1011,1,ローデータ!G12:G1011,$G$4)</f>
        <v>11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2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11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11</v>
      </c>
      <c r="D16" s="56">
        <f>SUM(B16:C16)</f>
        <v>11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7</v>
      </c>
      <c r="C23" s="213"/>
      <c r="D23" s="211">
        <f>COUNTIFS(ローデータ!$B$12:$B$1011,1,ローデータ!$G$12:$G$1011,$G$4,ローデータ!$K$12:$K$1011,D21)</f>
        <v>2</v>
      </c>
      <c r="E23" s="213"/>
      <c r="F23" s="211">
        <f>COUNTIFS(ローデータ!$B$12:$B$1011,1,ローデータ!$G$12:$G$1011,$G$4,ローデータ!$K$12:$K$1011,F21)</f>
        <v>2</v>
      </c>
      <c r="G23" s="212"/>
      <c r="H23" s="213"/>
      <c r="I23" s="56">
        <f>SUM(B23:H23)</f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2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8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7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2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2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1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1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7</v>
      </c>
      <c r="D84" s="403"/>
      <c r="E84" s="402">
        <f>SUM(E75:F83)</f>
        <v>2</v>
      </c>
      <c r="F84" s="403"/>
      <c r="G84" s="404">
        <f>SUM(G75:I83)</f>
        <v>2</v>
      </c>
      <c r="H84" s="404"/>
      <c r="I84" s="402"/>
      <c r="J84" s="106">
        <f t="shared" si="2"/>
        <v>11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2</v>
      </c>
      <c r="N101" s="103">
        <f>SUM(N92:N100)</f>
        <v>3</v>
      </c>
      <c r="O101" s="103">
        <f>SUM(O92:O100)</f>
        <v>0</v>
      </c>
      <c r="P101" s="103">
        <f>SUM(P92:P100)</f>
        <v>0</v>
      </c>
      <c r="Q101" s="103">
        <f t="shared" si="3"/>
        <v>8</v>
      </c>
    </row>
    <row r="102" spans="1:17" ht="14.1" customHeight="1" x14ac:dyDescent="0.15">
      <c r="A102" s="140" t="s">
        <v>50</v>
      </c>
      <c r="B102" s="141"/>
      <c r="C102" s="56">
        <f>SUM(C93:C101)</f>
        <v>7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2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7</v>
      </c>
      <c r="G159" s="213"/>
      <c r="H159" s="211">
        <f>COUNTIFS(ローデータ!$B$12:$B$1011,1,ローデータ!$G$12:$G$1011,$G$4,ローデータ!$I$12:$I$1011,$C$14,ローデータ!$K$12:$K$1011,H157)</f>
        <v>2</v>
      </c>
      <c r="I159" s="213"/>
      <c r="J159" s="211">
        <f>COUNTIFS(ローデータ!$B$12:$B$1011,1,ローデータ!$G$12:$G$1011,$G$4,ローデータ!$I$12:$I$1011,$C$14,ローデータ!$K$12:$K$1011,J157)</f>
        <v>2</v>
      </c>
      <c r="K159" s="212"/>
      <c r="L159" s="213"/>
      <c r="M159" s="56">
        <f t="shared" ref="M159:M171" si="16">SUM(F159:L159)</f>
        <v>11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7</v>
      </c>
      <c r="G171" s="213"/>
      <c r="H171" s="211">
        <f>SUM(H159:I170)</f>
        <v>2</v>
      </c>
      <c r="I171" s="213"/>
      <c r="J171" s="211">
        <f>SUM(J159:L170)</f>
        <v>2</v>
      </c>
      <c r="K171" s="212"/>
      <c r="L171" s="213"/>
      <c r="M171" s="56">
        <f t="shared" si="16"/>
        <v>11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7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7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7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2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8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2</v>
      </c>
      <c r="H210" s="95">
        <f>SUM(H198:H209)</f>
        <v>3</v>
      </c>
      <c r="I210" s="95">
        <f t="shared" si="19"/>
        <v>0</v>
      </c>
      <c r="J210" s="95">
        <f>SUM(J198:J209)</f>
        <v>0</v>
      </c>
      <c r="K210" s="119">
        <f t="shared" si="18"/>
        <v>8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2020-06-04T03:04:18Z</dcterms:created>
  <dcterms:modified xsi:type="dcterms:W3CDTF">2020-06-04T03:04:26Z</dcterms:modified>
</cp:coreProperties>
</file>