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5" i="8" l="1"/>
  <c r="R124" i="8"/>
  <c r="R123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AA102" i="8"/>
  <c r="AA101" i="8"/>
  <c r="AA100" i="8"/>
  <c r="AA99" i="8"/>
  <c r="AA98" i="8"/>
  <c r="AA97" i="8"/>
  <c r="AA96" i="8"/>
  <c r="AA95" i="8"/>
  <c r="AA94" i="8"/>
  <c r="AA93" i="8"/>
  <c r="AA92" i="8"/>
  <c r="AA91" i="8"/>
  <c r="AA90" i="8"/>
  <c r="AA89" i="8"/>
  <c r="AA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AA40" i="8"/>
  <c r="R40" i="8"/>
  <c r="AA39" i="8"/>
  <c r="R39" i="8"/>
  <c r="AA38" i="8"/>
  <c r="R38" i="8"/>
  <c r="R37" i="8"/>
  <c r="R36" i="8"/>
  <c r="AA35" i="8"/>
  <c r="R35" i="8"/>
  <c r="AA34" i="8"/>
  <c r="R34" i="8"/>
  <c r="AA33" i="8"/>
  <c r="R32" i="8"/>
  <c r="R31" i="8"/>
  <c r="R30" i="8"/>
  <c r="R29" i="8"/>
  <c r="R28" i="8"/>
  <c r="AA27" i="8"/>
  <c r="R27" i="8"/>
  <c r="AA26" i="8"/>
  <c r="R26" i="8"/>
  <c r="R25" i="8"/>
  <c r="AA24" i="8"/>
  <c r="R24" i="8"/>
  <c r="AA23" i="8"/>
  <c r="R23" i="8"/>
  <c r="AA22" i="8"/>
  <c r="R22" i="8"/>
  <c r="AA21" i="8"/>
  <c r="AA20" i="8"/>
  <c r="R19" i="8"/>
  <c r="AA18" i="8"/>
  <c r="AA17" i="8"/>
  <c r="AA16" i="8"/>
  <c r="AA15" i="8"/>
  <c r="AA14" i="8"/>
  <c r="AA13" i="8"/>
  <c r="AA12" i="8"/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<sst xmlns="http://schemas.openxmlformats.org/spreadsheetml/2006/main" count="20120" uniqueCount="240">
  <si>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</si>
  <si>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</si>
  <si>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</si>
  <si>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</si>
  <si>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</si>
  <si>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</si>
  <si>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</si>
  <si>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</si>
  <si>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</si>
  <si>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</si>
  <si>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</si>
  <si>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</si>
  <si>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</si>
  <si>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</si>
  <si>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</si>
  <si>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</si>
  <si>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</si>
  <si>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</si>
  <si>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</si>
  <si>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</si>
  <si>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</si>
  <si>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</si>
  <si>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</si>
  <si>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</si>
  <si>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</si>
  <si>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</si>
  <si>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</si>
  <si>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</si>
  <si>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</si>
  <si>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</si>
  <si>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</si>
  <si>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</si>
  <si>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</si>
  <si>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</si>
  <si>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</si>
  <si>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</si>
  <si>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</si>
  <si>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</si>
  <si>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</si>
  <si>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</si>
  <si>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</si>
  <si>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</si>
  <si>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</si>
  <si>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</si>
  <si>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</si>
  <si>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</si>
  <si>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</si>
  <si>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</si>
  <si>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</si>
  <si>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</si>
  <si>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</si>
  <si>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</si>
  <si>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</si>
  <si>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</si>
  <si>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</si>
  <si>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</si>
  <si>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</si>
  <si>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</si>
  <si>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</si>
  <si>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</si>
  <si>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</si>
  <si>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</si>
  <si>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</si>
  <si>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</si>
  <si>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</si>
  <si>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</si>
  <si>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</si>
  <si>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</si>
  <si>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</si>
  <si>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</si>
  <si>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</si>
  <si>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</si>
  <si>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</si>
  <si>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</si>
  <si>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</si>
  <si>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</si>
  <si>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</si>
  <si>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</si>
  <si>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</si>
  <si>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</si>
  <si>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</si>
  <si>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</si>
  <si>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</si>
  <si>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</si>
  <si>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</si>
  <si>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</si>
  <si>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</si>
  <si>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</si>
  <si>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</si>
  <si>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</si>
  <si>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</si>
  <si>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</si>
  <si>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</si>
  <si>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</si>
  <si>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</si>
  <si>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</si>
  <si>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</si>
  <si>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</si>
  <si>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</si>
  <si>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</si>
  <si>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</si>
  <si>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</si>
  <si>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</si>
  <si>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</si>
  <si>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</si>
  <si>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</si>
  <si>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</si>
  <si>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</si>
  <si>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</si>
  <si>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</si>
  <si>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</si>
  <si>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</si>
  <si>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</si>
  <si>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</si>
  <si>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</si>
  <si>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</si>
  <si>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</si>
  <si>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</si>
  <si>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</si>
  <si>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</si>
  <si>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</si>
  <si>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</si>
  <si>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</si>
  <si>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</si>
  <si>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</si>
  <si>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</si>
  <si>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</si>
  <si>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</si>
  <si>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</si>
  <si>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</si>
  <si>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</si>
  <si>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</si>
  <si>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</si>
  <si>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</si>
  <si>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</si>
  <si>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</si>
  <si>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</si>
  <si>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</si>
  <si>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</si>
  <si>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</si>
  <si>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</si>
  <si>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</si>
  <si>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</si>
  <si>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</si>
  <si>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</si>
  <si>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</si>
  <si>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</si>
  <si>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</si>
  <si>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</si>
  <si>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</si>
  <si>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</si>
  <si>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</si>
  <si>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</si>
  <si>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</si>
  <si>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</si>
  <si>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</si>
  <si>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</si>
  <si>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</si>
  <si>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</si>
  <si>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</si>
  <si>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</si>
  <si>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</si>
  <si>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</si>
  <si>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</si>
  <si>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</si>
  <si>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</si>
  <si>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</si>
  <si>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</si>
  <si>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</si>
  <si>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</si>
  <si>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</si>
  <si>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</si>
  <si>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</si>
  <si>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</si>
  <si>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</si>
  <si>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</si>
  <si>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</si>
  <si>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</si>
  <si>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</si>
  <si>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</si>
  <si>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</si>
  <si>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</si>
  <si>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</si>
  <si>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</si>
  <si>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</si>
  <si>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</si>
  <si>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</si>
  <si>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</si>
  <si>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</si>
  <si>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</si>
  <si>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</si>
  <si>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</si>
  <si>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</si>
  <si>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</si>
  <si>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</si>
  <si>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</si>
  <si>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</si>
  <si>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</si>
  <si>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</si>
  <si>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</si>
  <si>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</si>
  <si>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</si>
  <si>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</si>
  <si>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</si>
  <si>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</si>
  <si>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</si>
  <si>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</si>
  <si>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</si>
  <si>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</si>
  <si>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</si>
  <si>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</si>
  <si>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</si>
  <si>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</si>
  <si>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</si>
  <si>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</si>
  <si>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</si>
  <si>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</si>
  <si>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</si>
  <si>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</si>
  <si>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</si>
  <si>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</si>
  <si>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</si>
  <si>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</si>
  <si>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</si>
  <si>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</si>
  <si>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</si>
  <si>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</si>
  <si>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</si>
  <si>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</si>
  <si>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</si>
  <si>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</si>
  <si>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</si>
  <si>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</si>
  <si>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</si>
  <si>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</si>
  <si>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旭区</t>
    <phoneticPr fontId="1"/>
  </si>
  <si>
    <t>日</t>
    <rPh sb="0" eb="1">
      <t>ニチ</t>
    </rPh>
    <phoneticPr fontId="1"/>
  </si>
  <si>
    <t>№</t>
    <phoneticPr fontId="4"/>
  </si>
  <si>
    <t>令和2年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</si>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</sst>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33" activePane="bottomLeft" state="frozen"/>
      <selection activeCell="L2" sqref="L2"/>
      <selection pane="bottomLeft" activeCell="G9" sqref="G9:G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3</v>
      </c>
      <c r="D4" s="172">
        <v>22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208" t="s">
        <v>237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1">
        <v>3</v>
      </c>
      <c r="E12" s="21">
        <v>22</v>
      </c>
      <c r="F12" s="21" t="s">
        <v>239</v>
      </c>
      <c r="G12" s="23">
        <v>12</v>
      </c>
      <c r="H12" s="23">
        <v>2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2">
        <v>0</v>
      </c>
      <c r="AA12" s="19">
        <f t="shared" ref="AA12:AA18" si="0">SUM(T12:Z12)</f>
        <v>2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1">
        <v>3</v>
      </c>
      <c r="E13" s="21">
        <v>22</v>
      </c>
      <c r="F13" s="21" t="s">
        <v>239</v>
      </c>
      <c r="G13" s="23">
        <v>17</v>
      </c>
      <c r="H13" s="23">
        <v>2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/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f t="shared" si="0"/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1">
        <v>3</v>
      </c>
      <c r="E14" s="21">
        <v>22</v>
      </c>
      <c r="F14" s="21" t="s">
        <v>239</v>
      </c>
      <c r="G14" s="23">
        <v>15</v>
      </c>
      <c r="H14" s="23">
        <v>2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/>
      <c r="S14" s="23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f t="shared" si="0"/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1">
        <v>3</v>
      </c>
      <c r="E15" s="21">
        <v>22</v>
      </c>
      <c r="F15" s="21" t="s">
        <v>239</v>
      </c>
      <c r="G15" s="23">
        <v>14</v>
      </c>
      <c r="H15" s="23">
        <v>8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/>
      <c r="S15" s="23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 t="shared" si="0"/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1">
        <v>3</v>
      </c>
      <c r="E16" s="21">
        <v>22</v>
      </c>
      <c r="F16" s="21" t="s">
        <v>239</v>
      </c>
      <c r="G16" s="23">
        <v>12</v>
      </c>
      <c r="H16" s="23">
        <v>2</v>
      </c>
      <c r="I16" s="16">
        <v>2</v>
      </c>
      <c r="J16" s="24"/>
      <c r="K16" s="13">
        <v>2</v>
      </c>
      <c r="L16" s="23"/>
      <c r="M16" s="5"/>
      <c r="N16" s="6"/>
      <c r="O16" s="7"/>
      <c r="P16" s="8"/>
      <c r="Q16" s="7"/>
      <c r="R16" s="19"/>
      <c r="S16" s="23">
        <v>1</v>
      </c>
      <c r="T16" s="5">
        <v>1</v>
      </c>
      <c r="U16" s="6">
        <v>2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f t="shared" si="0"/>
        <v>3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1">
        <v>3</v>
      </c>
      <c r="E17" s="21">
        <v>22</v>
      </c>
      <c r="F17" s="21" t="s">
        <v>239</v>
      </c>
      <c r="G17" s="23">
        <v>10</v>
      </c>
      <c r="H17" s="23">
        <v>2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/>
      <c r="S17" s="23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f t="shared" si="0"/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1">
        <v>3</v>
      </c>
      <c r="E18" s="21">
        <v>22</v>
      </c>
      <c r="F18" s="21" t="s">
        <v>239</v>
      </c>
      <c r="G18" s="23">
        <v>11</v>
      </c>
      <c r="H18" s="23">
        <v>3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/>
      <c r="S18" s="23">
        <v>2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 t="shared" si="0"/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1">
        <v>3</v>
      </c>
      <c r="E19" s="21">
        <v>22</v>
      </c>
      <c r="F19" s="21" t="s">
        <v>239</v>
      </c>
      <c r="G19" s="23">
        <v>10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9">
        <f>SUM(M19:Q19)</f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1">
        <v>3</v>
      </c>
      <c r="E20" s="21">
        <v>22</v>
      </c>
      <c r="F20" s="21" t="s">
        <v>239</v>
      </c>
      <c r="G20" s="23">
        <v>9</v>
      </c>
      <c r="H20" s="23">
        <v>3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/>
      <c r="S20" s="23">
        <v>3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f t="shared" ref="AA20:AA24" si="1">SUM(T20:Z20)</f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1">
        <v>3</v>
      </c>
      <c r="E21" s="21">
        <v>22</v>
      </c>
      <c r="F21" s="21" t="s">
        <v>239</v>
      </c>
      <c r="G21" s="23">
        <v>9</v>
      </c>
      <c r="H21" s="23">
        <v>5</v>
      </c>
      <c r="I21" s="16">
        <v>2</v>
      </c>
      <c r="J21" s="24"/>
      <c r="K21" s="13">
        <v>2</v>
      </c>
      <c r="L21" s="23"/>
      <c r="M21" s="5"/>
      <c r="N21" s="6"/>
      <c r="O21" s="7"/>
      <c r="P21" s="8"/>
      <c r="Q21" s="7"/>
      <c r="R21" s="19"/>
      <c r="S21" s="23">
        <v>1</v>
      </c>
      <c r="T21" s="5">
        <v>1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1">
        <v>3</v>
      </c>
      <c r="E22" s="21">
        <v>22</v>
      </c>
      <c r="F22" s="21" t="s">
        <v>239</v>
      </c>
      <c r="G22" s="23">
        <v>17</v>
      </c>
      <c r="H22" s="23">
        <v>5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f t="shared" ref="R22:R24" si="2">SUM(M22:Q22)</f>
        <v>1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1">
        <v>3</v>
      </c>
      <c r="E23" s="21">
        <v>22</v>
      </c>
      <c r="F23" s="21" t="s">
        <v>239</v>
      </c>
      <c r="G23" s="23">
        <v>15</v>
      </c>
      <c r="H23" s="23">
        <v>3</v>
      </c>
      <c r="I23" s="16">
        <v>2</v>
      </c>
      <c r="J23" s="24"/>
      <c r="K23" s="13">
        <v>3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f t="shared" si="2"/>
        <v>1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1"/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1">
        <v>3</v>
      </c>
      <c r="E24" s="21">
        <v>22</v>
      </c>
      <c r="F24" s="21" t="s">
        <v>239</v>
      </c>
      <c r="G24" s="23">
        <v>16</v>
      </c>
      <c r="H24" s="23">
        <v>2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f t="shared" si="2"/>
        <v>1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1">
        <v>3</v>
      </c>
      <c r="E25" s="21">
        <v>22</v>
      </c>
      <c r="F25" s="21" t="s">
        <v>239</v>
      </c>
      <c r="G25" s="23">
        <v>16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f>SUM(M25:Q25)</f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1">
        <v>3</v>
      </c>
      <c r="E26" s="21">
        <v>22</v>
      </c>
      <c r="F26" s="21" t="s">
        <v>239</v>
      </c>
      <c r="G26" s="23">
        <v>16</v>
      </c>
      <c r="H26" s="23">
        <v>4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f t="shared" ref="R26:R32" si="3">SUM(M26:Q26)</f>
        <v>1</v>
      </c>
      <c r="S26" s="23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2">
        <v>0</v>
      </c>
      <c r="AA26" s="19">
        <f t="shared" ref="AA26:AA27" si="4">SUM(T26:Z26)</f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1">
        <v>3</v>
      </c>
      <c r="E27" s="21">
        <v>22</v>
      </c>
      <c r="F27" s="21" t="s">
        <v>239</v>
      </c>
      <c r="G27" s="23">
        <v>16</v>
      </c>
      <c r="H27" s="23">
        <v>2</v>
      </c>
      <c r="I27" s="16">
        <v>2</v>
      </c>
      <c r="J27" s="24"/>
      <c r="K27" s="13">
        <v>3</v>
      </c>
      <c r="L27" s="23">
        <v>1</v>
      </c>
      <c r="M27" s="5">
        <v>1</v>
      </c>
      <c r="N27" s="6">
        <v>1</v>
      </c>
      <c r="O27" s="7">
        <v>0</v>
      </c>
      <c r="P27" s="8">
        <v>0</v>
      </c>
      <c r="Q27" s="7">
        <v>0</v>
      </c>
      <c r="R27" s="19">
        <f t="shared" si="3"/>
        <v>2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f t="shared" si="4"/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1">
        <v>3</v>
      </c>
      <c r="E28" s="21">
        <v>22</v>
      </c>
      <c r="F28" s="21" t="s">
        <v>239</v>
      </c>
      <c r="G28" s="23">
        <v>16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f t="shared" si="3"/>
        <v>1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1">
        <v>3</v>
      </c>
      <c r="E29" s="21">
        <v>22</v>
      </c>
      <c r="F29" s="21" t="s">
        <v>239</v>
      </c>
      <c r="G29" s="23">
        <v>15</v>
      </c>
      <c r="H29" s="23">
        <v>3</v>
      </c>
      <c r="I29" s="16">
        <v>2</v>
      </c>
      <c r="J29" s="24"/>
      <c r="K29" s="13">
        <v>1</v>
      </c>
      <c r="L29" s="23">
        <v>3</v>
      </c>
      <c r="M29" s="5">
        <v>2</v>
      </c>
      <c r="N29" s="6">
        <v>0</v>
      </c>
      <c r="O29" s="7">
        <v>0</v>
      </c>
      <c r="P29" s="8">
        <v>0</v>
      </c>
      <c r="Q29" s="7">
        <v>0</v>
      </c>
      <c r="R29" s="19">
        <f t="shared" si="3"/>
        <v>2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1">
        <v>3</v>
      </c>
      <c r="E30" s="21">
        <v>22</v>
      </c>
      <c r="F30" s="21" t="s">
        <v>239</v>
      </c>
      <c r="G30" s="23">
        <v>15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f t="shared" si="3"/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1">
        <v>3</v>
      </c>
      <c r="E31" s="21">
        <v>22</v>
      </c>
      <c r="F31" s="21" t="s">
        <v>239</v>
      </c>
      <c r="G31" s="23">
        <v>15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f t="shared" si="3"/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1">
        <v>3</v>
      </c>
      <c r="E32" s="21">
        <v>22</v>
      </c>
      <c r="F32" s="21" t="s">
        <v>239</v>
      </c>
      <c r="G32" s="23">
        <v>15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f t="shared" si="3"/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1">
        <v>3</v>
      </c>
      <c r="E33" s="21">
        <v>22</v>
      </c>
      <c r="F33" s="21" t="s">
        <v>239</v>
      </c>
      <c r="G33" s="23">
        <v>15</v>
      </c>
      <c r="H33" s="23">
        <v>3</v>
      </c>
      <c r="I33" s="16">
        <v>2</v>
      </c>
      <c r="J33" s="24"/>
      <c r="K33" s="13">
        <v>2</v>
      </c>
      <c r="L33" s="23"/>
      <c r="M33" s="5"/>
      <c r="N33" s="6"/>
      <c r="O33" s="7"/>
      <c r="P33" s="8"/>
      <c r="Q33" s="7"/>
      <c r="R33" s="19"/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1</v>
      </c>
      <c r="Y33" s="7">
        <v>0</v>
      </c>
      <c r="Z33" s="12">
        <v>0</v>
      </c>
      <c r="AA33" s="19">
        <f>SUM(T33:Z33)</f>
        <v>1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1">
        <v>3</v>
      </c>
      <c r="E34" s="21">
        <v>22</v>
      </c>
      <c r="F34" s="21" t="s">
        <v>239</v>
      </c>
      <c r="G34" s="23">
        <v>15</v>
      </c>
      <c r="H34" s="23">
        <v>2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f t="shared" ref="R34:R87" si="5">SUM(M34:Q34)</f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f t="shared" ref="AA34:AA35" si="6">SUM(T34:Z34)</f>
        <v>1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1">
        <v>3</v>
      </c>
      <c r="E35" s="21">
        <v>22</v>
      </c>
      <c r="F35" s="21" t="s">
        <v>239</v>
      </c>
      <c r="G35" s="23">
        <v>14</v>
      </c>
      <c r="H35" s="23">
        <v>2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f t="shared" si="5"/>
        <v>1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6"/>
        <v>1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1">
        <v>3</v>
      </c>
      <c r="E36" s="21">
        <v>22</v>
      </c>
      <c r="F36" s="21" t="s">
        <v>239</v>
      </c>
      <c r="G36" s="23">
        <v>14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f t="shared" si="5"/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1">
        <v>3</v>
      </c>
      <c r="E37" s="21">
        <v>22</v>
      </c>
      <c r="F37" s="21" t="s">
        <v>239</v>
      </c>
      <c r="G37" s="23">
        <v>14</v>
      </c>
      <c r="H37" s="23">
        <v>4</v>
      </c>
      <c r="I37" s="16">
        <v>2</v>
      </c>
      <c r="J37" s="24"/>
      <c r="K37" s="13">
        <v>1</v>
      </c>
      <c r="L37" s="23">
        <v>3</v>
      </c>
      <c r="M37" s="5">
        <v>1</v>
      </c>
      <c r="N37" s="6">
        <v>1</v>
      </c>
      <c r="O37" s="7">
        <v>0</v>
      </c>
      <c r="P37" s="8">
        <v>0</v>
      </c>
      <c r="Q37" s="7">
        <v>0</v>
      </c>
      <c r="R37" s="19">
        <f t="shared" si="5"/>
        <v>2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1">
        <v>3</v>
      </c>
      <c r="E38" s="21">
        <v>22</v>
      </c>
      <c r="F38" s="21" t="s">
        <v>239</v>
      </c>
      <c r="G38" s="23">
        <v>14</v>
      </c>
      <c r="H38" s="23">
        <v>3</v>
      </c>
      <c r="I38" s="16">
        <v>2</v>
      </c>
      <c r="J38" s="24"/>
      <c r="K38" s="13">
        <v>3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f t="shared" si="5"/>
        <v>1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f t="shared" ref="AA38:AA40" si="7">SUM(T38:Z38)</f>
        <v>1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1">
        <v>3</v>
      </c>
      <c r="E39" s="21">
        <v>22</v>
      </c>
      <c r="F39" s="21" t="s">
        <v>239</v>
      </c>
      <c r="G39" s="23">
        <v>14</v>
      </c>
      <c r="H39" s="23">
        <v>4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f t="shared" si="5"/>
        <v>1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7"/>
        <v>1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1">
        <v>3</v>
      </c>
      <c r="E40" s="21">
        <v>22</v>
      </c>
      <c r="F40" s="21" t="s">
        <v>239</v>
      </c>
      <c r="G40" s="23">
        <v>14</v>
      </c>
      <c r="H40" s="23">
        <v>5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f t="shared" si="5"/>
        <v>1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f t="shared" si="7"/>
        <v>1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1">
        <v>3</v>
      </c>
      <c r="E41" s="21">
        <v>22</v>
      </c>
      <c r="F41" s="21" t="s">
        <v>239</v>
      </c>
      <c r="G41" s="23">
        <v>14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f t="shared" si="5"/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1">
        <v>3</v>
      </c>
      <c r="E42" s="21">
        <v>22</v>
      </c>
      <c r="F42" s="21" t="s">
        <v>239</v>
      </c>
      <c r="G42" s="23">
        <v>14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1</v>
      </c>
      <c r="O42" s="7">
        <v>0</v>
      </c>
      <c r="P42" s="8">
        <v>0</v>
      </c>
      <c r="Q42" s="7">
        <v>0</v>
      </c>
      <c r="R42" s="19">
        <f t="shared" si="5"/>
        <v>2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1">
        <v>3</v>
      </c>
      <c r="E43" s="21">
        <v>22</v>
      </c>
      <c r="F43" s="21" t="s">
        <v>239</v>
      </c>
      <c r="G43" s="23">
        <v>14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f t="shared" si="5"/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1">
        <v>3</v>
      </c>
      <c r="E44" s="21">
        <v>22</v>
      </c>
      <c r="F44" s="21" t="s">
        <v>239</v>
      </c>
      <c r="G44" s="23">
        <v>13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f t="shared" si="5"/>
        <v>1</v>
      </c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1">
        <v>3</v>
      </c>
      <c r="E45" s="21">
        <v>22</v>
      </c>
      <c r="F45" s="21" t="s">
        <v>239</v>
      </c>
      <c r="G45" s="23">
        <v>14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f t="shared" si="5"/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1">
        <v>3</v>
      </c>
      <c r="E46" s="21">
        <v>22</v>
      </c>
      <c r="F46" s="21" t="s">
        <v>239</v>
      </c>
      <c r="G46" s="23">
        <v>14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f t="shared" si="5"/>
        <v>1</v>
      </c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1">
        <v>3</v>
      </c>
      <c r="E47" s="21">
        <v>22</v>
      </c>
      <c r="F47" s="21" t="s">
        <v>239</v>
      </c>
      <c r="G47" s="23">
        <v>13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2</v>
      </c>
      <c r="N47" s="6">
        <v>0</v>
      </c>
      <c r="O47" s="7">
        <v>0</v>
      </c>
      <c r="P47" s="8">
        <v>0</v>
      </c>
      <c r="Q47" s="7">
        <v>0</v>
      </c>
      <c r="R47" s="19">
        <f t="shared" si="5"/>
        <v>2</v>
      </c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1">
        <v>3</v>
      </c>
      <c r="E48" s="21">
        <v>22</v>
      </c>
      <c r="F48" s="21" t="s">
        <v>239</v>
      </c>
      <c r="G48" s="23">
        <v>13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f t="shared" si="5"/>
        <v>1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1">
        <v>3</v>
      </c>
      <c r="E49" s="21">
        <v>22</v>
      </c>
      <c r="F49" s="21" t="s">
        <v>239</v>
      </c>
      <c r="G49" s="23">
        <v>13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f t="shared" si="5"/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1">
        <v>3</v>
      </c>
      <c r="E50" s="21">
        <v>22</v>
      </c>
      <c r="F50" s="21" t="s">
        <v>239</v>
      </c>
      <c r="G50" s="23">
        <v>12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19">
        <f t="shared" si="5"/>
        <v>2</v>
      </c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1">
        <v>3</v>
      </c>
      <c r="E51" s="21">
        <v>22</v>
      </c>
      <c r="F51" s="21" t="s">
        <v>239</v>
      </c>
      <c r="G51" s="23">
        <v>12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f t="shared" si="5"/>
        <v>1</v>
      </c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1">
        <v>3</v>
      </c>
      <c r="E52" s="21">
        <v>22</v>
      </c>
      <c r="F52" s="21" t="s">
        <v>239</v>
      </c>
      <c r="G52" s="23">
        <v>11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f t="shared" si="5"/>
        <v>1</v>
      </c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1">
        <v>3</v>
      </c>
      <c r="E53" s="21">
        <v>22</v>
      </c>
      <c r="F53" s="21" t="s">
        <v>239</v>
      </c>
      <c r="G53" s="23">
        <v>11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f t="shared" si="5"/>
        <v>1</v>
      </c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1">
        <v>3</v>
      </c>
      <c r="E54" s="21">
        <v>22</v>
      </c>
      <c r="F54" s="21" t="s">
        <v>239</v>
      </c>
      <c r="G54" s="23">
        <v>11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f t="shared" si="5"/>
        <v>1</v>
      </c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1">
        <v>3</v>
      </c>
      <c r="E55" s="21">
        <v>22</v>
      </c>
      <c r="F55" s="21" t="s">
        <v>239</v>
      </c>
      <c r="G55" s="23">
        <v>11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f t="shared" si="5"/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1">
        <v>3</v>
      </c>
      <c r="E56" s="21">
        <v>22</v>
      </c>
      <c r="F56" s="21" t="s">
        <v>239</v>
      </c>
      <c r="G56" s="23">
        <v>11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9">
        <f t="shared" si="5"/>
        <v>2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1">
        <v>3</v>
      </c>
      <c r="E57" s="21">
        <v>22</v>
      </c>
      <c r="F57" s="21" t="s">
        <v>239</v>
      </c>
      <c r="G57" s="23">
        <v>11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f t="shared" si="5"/>
        <v>1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1">
        <v>3</v>
      </c>
      <c r="E58" s="21">
        <v>22</v>
      </c>
      <c r="F58" s="21" t="s">
        <v>239</v>
      </c>
      <c r="G58" s="23">
        <v>11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f t="shared" si="5"/>
        <v>1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1">
        <v>3</v>
      </c>
      <c r="E59" s="21">
        <v>22</v>
      </c>
      <c r="F59" s="21" t="s">
        <v>239</v>
      </c>
      <c r="G59" s="23">
        <v>11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f t="shared" si="5"/>
        <v>1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1">
        <v>3</v>
      </c>
      <c r="E60" s="21">
        <v>22</v>
      </c>
      <c r="F60" s="21" t="s">
        <v>239</v>
      </c>
      <c r="G60" s="23">
        <v>11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f t="shared" si="5"/>
        <v>1</v>
      </c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1">
        <v>3</v>
      </c>
      <c r="E61" s="21">
        <v>22</v>
      </c>
      <c r="F61" s="21" t="s">
        <v>239</v>
      </c>
      <c r="G61" s="23">
        <v>11</v>
      </c>
      <c r="H61" s="23">
        <v>1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f t="shared" si="5"/>
        <v>1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1">
        <v>3</v>
      </c>
      <c r="E62" s="21">
        <v>22</v>
      </c>
      <c r="F62" s="21" t="s">
        <v>239</v>
      </c>
      <c r="G62" s="23">
        <v>11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f t="shared" si="5"/>
        <v>1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1">
        <v>3</v>
      </c>
      <c r="E63" s="21">
        <v>22</v>
      </c>
      <c r="F63" s="21" t="s">
        <v>239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f t="shared" si="5"/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1">
        <v>3</v>
      </c>
      <c r="E64" s="21">
        <v>22</v>
      </c>
      <c r="F64" s="21" t="s">
        <v>239</v>
      </c>
      <c r="G64" s="23">
        <v>10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f t="shared" si="5"/>
        <v>1</v>
      </c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1">
        <v>3</v>
      </c>
      <c r="E65" s="21">
        <v>22</v>
      </c>
      <c r="F65" s="21" t="s">
        <v>239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f t="shared" si="5"/>
        <v>1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1">
        <v>3</v>
      </c>
      <c r="E66" s="21">
        <v>22</v>
      </c>
      <c r="F66" s="21" t="s">
        <v>239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f t="shared" si="5"/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1">
        <v>3</v>
      </c>
      <c r="E67" s="21">
        <v>22</v>
      </c>
      <c r="F67" s="21" t="s">
        <v>239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f t="shared" si="5"/>
        <v>1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1">
        <v>3</v>
      </c>
      <c r="E68" s="21">
        <v>22</v>
      </c>
      <c r="F68" s="21" t="s">
        <v>239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1</v>
      </c>
      <c r="P68" s="8">
        <v>0</v>
      </c>
      <c r="Q68" s="7">
        <v>0</v>
      </c>
      <c r="R68" s="19">
        <f t="shared" si="5"/>
        <v>2</v>
      </c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1">
        <v>3</v>
      </c>
      <c r="E69" s="21">
        <v>22</v>
      </c>
      <c r="F69" s="21" t="s">
        <v>239</v>
      </c>
      <c r="G69" s="23">
        <v>9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f t="shared" si="5"/>
        <v>1</v>
      </c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1">
        <v>3</v>
      </c>
      <c r="E70" s="21">
        <v>22</v>
      </c>
      <c r="F70" s="21" t="s">
        <v>239</v>
      </c>
      <c r="G70" s="23">
        <v>9</v>
      </c>
      <c r="H70" s="23">
        <v>8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f t="shared" si="5"/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1">
        <v>3</v>
      </c>
      <c r="E71" s="21">
        <v>22</v>
      </c>
      <c r="F71" s="21" t="s">
        <v>239</v>
      </c>
      <c r="G71" s="23">
        <v>9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f t="shared" si="5"/>
        <v>1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1">
        <v>3</v>
      </c>
      <c r="E72" s="21">
        <v>22</v>
      </c>
      <c r="F72" s="21" t="s">
        <v>239</v>
      </c>
      <c r="G72" s="23">
        <v>9</v>
      </c>
      <c r="H72" s="23">
        <v>6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f t="shared" si="5"/>
        <v>1</v>
      </c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2</v>
      </c>
      <c r="C73" s="21" t="s">
        <v>238</v>
      </c>
      <c r="D73" s="21">
        <v>3</v>
      </c>
      <c r="E73" s="21">
        <v>22</v>
      </c>
      <c r="F73" s="21" t="s">
        <v>239</v>
      </c>
      <c r="G73" s="23"/>
      <c r="H73" s="23"/>
      <c r="I73" s="16"/>
      <c r="J73" s="24"/>
      <c r="K73" s="13">
        <v>1</v>
      </c>
      <c r="L73" s="23">
        <v>5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19">
        <f t="shared" si="5"/>
        <v>2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2</v>
      </c>
      <c r="C74" s="21" t="s">
        <v>238</v>
      </c>
      <c r="D74" s="21">
        <v>3</v>
      </c>
      <c r="E74" s="21">
        <v>22</v>
      </c>
      <c r="F74" s="21" t="s">
        <v>239</v>
      </c>
      <c r="G74" s="23"/>
      <c r="H74" s="23"/>
      <c r="I74" s="16"/>
      <c r="J74" s="24"/>
      <c r="K74" s="13">
        <v>1</v>
      </c>
      <c r="L74" s="23">
        <v>5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19">
        <f t="shared" si="5"/>
        <v>2</v>
      </c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2</v>
      </c>
      <c r="C75" s="21" t="s">
        <v>238</v>
      </c>
      <c r="D75" s="21">
        <v>3</v>
      </c>
      <c r="E75" s="21">
        <v>22</v>
      </c>
      <c r="F75" s="21" t="s">
        <v>239</v>
      </c>
      <c r="G75" s="23"/>
      <c r="H75" s="23"/>
      <c r="I75" s="16"/>
      <c r="J75" s="24"/>
      <c r="K75" s="13">
        <v>1</v>
      </c>
      <c r="L75" s="23">
        <v>5</v>
      </c>
      <c r="M75" s="5">
        <v>1</v>
      </c>
      <c r="N75" s="6">
        <v>1</v>
      </c>
      <c r="O75" s="7">
        <v>0</v>
      </c>
      <c r="P75" s="8">
        <v>0</v>
      </c>
      <c r="Q75" s="7">
        <v>0</v>
      </c>
      <c r="R75" s="19">
        <f t="shared" si="5"/>
        <v>2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2</v>
      </c>
      <c r="C76" s="21" t="s">
        <v>238</v>
      </c>
      <c r="D76" s="21">
        <v>3</v>
      </c>
      <c r="E76" s="21">
        <v>22</v>
      </c>
      <c r="F76" s="21" t="s">
        <v>239</v>
      </c>
      <c r="G76" s="23"/>
      <c r="H76" s="23"/>
      <c r="I76" s="16"/>
      <c r="J76" s="24"/>
      <c r="K76" s="13">
        <v>1</v>
      </c>
      <c r="L76" s="23">
        <v>5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19">
        <f t="shared" si="5"/>
        <v>2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2</v>
      </c>
      <c r="C77" s="21" t="s">
        <v>238</v>
      </c>
      <c r="D77" s="21">
        <v>3</v>
      </c>
      <c r="E77" s="21">
        <v>22</v>
      </c>
      <c r="F77" s="21" t="s">
        <v>239</v>
      </c>
      <c r="G77" s="23"/>
      <c r="H77" s="23"/>
      <c r="I77" s="16"/>
      <c r="J77" s="24"/>
      <c r="K77" s="13">
        <v>1</v>
      </c>
      <c r="L77" s="23">
        <v>5</v>
      </c>
      <c r="M77" s="5">
        <v>1</v>
      </c>
      <c r="N77" s="6">
        <v>1</v>
      </c>
      <c r="O77" s="7">
        <v>0</v>
      </c>
      <c r="P77" s="8">
        <v>0</v>
      </c>
      <c r="Q77" s="7">
        <v>0</v>
      </c>
      <c r="R77" s="19">
        <f t="shared" si="5"/>
        <v>2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2</v>
      </c>
      <c r="C78" s="21" t="s">
        <v>238</v>
      </c>
      <c r="D78" s="21">
        <v>3</v>
      </c>
      <c r="E78" s="21">
        <v>22</v>
      </c>
      <c r="F78" s="21" t="s">
        <v>239</v>
      </c>
      <c r="G78" s="23"/>
      <c r="H78" s="23"/>
      <c r="I78" s="16"/>
      <c r="J78" s="24"/>
      <c r="K78" s="13">
        <v>1</v>
      </c>
      <c r="L78" s="23">
        <v>5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19">
        <f t="shared" si="5"/>
        <v>2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2</v>
      </c>
      <c r="C79" s="21" t="s">
        <v>238</v>
      </c>
      <c r="D79" s="21">
        <v>3</v>
      </c>
      <c r="E79" s="21">
        <v>22</v>
      </c>
      <c r="F79" s="21" t="s">
        <v>239</v>
      </c>
      <c r="G79" s="23"/>
      <c r="H79" s="23"/>
      <c r="I79" s="16"/>
      <c r="J79" s="24"/>
      <c r="K79" s="13">
        <v>1</v>
      </c>
      <c r="L79" s="23">
        <v>5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19">
        <f t="shared" si="5"/>
        <v>2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2</v>
      </c>
      <c r="C80" s="21" t="s">
        <v>238</v>
      </c>
      <c r="D80" s="21">
        <v>3</v>
      </c>
      <c r="E80" s="21">
        <v>22</v>
      </c>
      <c r="F80" s="21" t="s">
        <v>239</v>
      </c>
      <c r="G80" s="23"/>
      <c r="H80" s="23"/>
      <c r="I80" s="16"/>
      <c r="J80" s="24"/>
      <c r="K80" s="13">
        <v>1</v>
      </c>
      <c r="L80" s="23">
        <v>5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19">
        <f t="shared" si="5"/>
        <v>2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2</v>
      </c>
      <c r="C81" s="21" t="s">
        <v>238</v>
      </c>
      <c r="D81" s="21">
        <v>3</v>
      </c>
      <c r="E81" s="21">
        <v>22</v>
      </c>
      <c r="F81" s="21" t="s">
        <v>239</v>
      </c>
      <c r="G81" s="23"/>
      <c r="H81" s="23"/>
      <c r="I81" s="16"/>
      <c r="J81" s="24"/>
      <c r="K81" s="13">
        <v>1</v>
      </c>
      <c r="L81" s="23">
        <v>5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19">
        <f t="shared" si="5"/>
        <v>2</v>
      </c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2</v>
      </c>
      <c r="C82" s="21" t="s">
        <v>238</v>
      </c>
      <c r="D82" s="21">
        <v>3</v>
      </c>
      <c r="E82" s="21">
        <v>22</v>
      </c>
      <c r="F82" s="21" t="s">
        <v>239</v>
      </c>
      <c r="G82" s="23"/>
      <c r="H82" s="23"/>
      <c r="I82" s="16"/>
      <c r="J82" s="24"/>
      <c r="K82" s="13">
        <v>1</v>
      </c>
      <c r="L82" s="23">
        <v>5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f t="shared" si="5"/>
        <v>1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2</v>
      </c>
      <c r="C83" s="21" t="s">
        <v>238</v>
      </c>
      <c r="D83" s="21">
        <v>3</v>
      </c>
      <c r="E83" s="21">
        <v>22</v>
      </c>
      <c r="F83" s="21" t="s">
        <v>239</v>
      </c>
      <c r="G83" s="23"/>
      <c r="H83" s="23"/>
      <c r="I83" s="16"/>
      <c r="J83" s="24"/>
      <c r="K83" s="13">
        <v>1</v>
      </c>
      <c r="L83" s="23">
        <v>5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f t="shared" si="5"/>
        <v>1</v>
      </c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2</v>
      </c>
      <c r="C84" s="21" t="s">
        <v>238</v>
      </c>
      <c r="D84" s="21">
        <v>3</v>
      </c>
      <c r="E84" s="21">
        <v>22</v>
      </c>
      <c r="F84" s="21" t="s">
        <v>239</v>
      </c>
      <c r="G84" s="23"/>
      <c r="H84" s="23"/>
      <c r="I84" s="16"/>
      <c r="J84" s="24"/>
      <c r="K84" s="13">
        <v>1</v>
      </c>
      <c r="L84" s="23">
        <v>5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19">
        <f t="shared" si="5"/>
        <v>2</v>
      </c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2</v>
      </c>
      <c r="C85" s="21" t="s">
        <v>238</v>
      </c>
      <c r="D85" s="21">
        <v>3</v>
      </c>
      <c r="E85" s="21">
        <v>22</v>
      </c>
      <c r="F85" s="21" t="s">
        <v>239</v>
      </c>
      <c r="G85" s="23"/>
      <c r="H85" s="23"/>
      <c r="I85" s="16"/>
      <c r="J85" s="24"/>
      <c r="K85" s="13">
        <v>1</v>
      </c>
      <c r="L85" s="23">
        <v>5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f t="shared" si="5"/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2</v>
      </c>
      <c r="C86" s="21" t="s">
        <v>238</v>
      </c>
      <c r="D86" s="21">
        <v>3</v>
      </c>
      <c r="E86" s="21">
        <v>22</v>
      </c>
      <c r="F86" s="21" t="s">
        <v>239</v>
      </c>
      <c r="G86" s="23"/>
      <c r="H86" s="23"/>
      <c r="I86" s="16"/>
      <c r="J86" s="24"/>
      <c r="K86" s="13">
        <v>1</v>
      </c>
      <c r="L86" s="23">
        <v>5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19">
        <f t="shared" si="5"/>
        <v>2</v>
      </c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2</v>
      </c>
      <c r="C87" s="21" t="s">
        <v>238</v>
      </c>
      <c r="D87" s="21">
        <v>3</v>
      </c>
      <c r="E87" s="21">
        <v>22</v>
      </c>
      <c r="F87" s="21" t="s">
        <v>239</v>
      </c>
      <c r="G87" s="23"/>
      <c r="H87" s="23"/>
      <c r="I87" s="16"/>
      <c r="J87" s="24"/>
      <c r="K87" s="13">
        <v>1</v>
      </c>
      <c r="L87" s="23">
        <v>5</v>
      </c>
      <c r="M87" s="5">
        <v>1</v>
      </c>
      <c r="N87" s="6">
        <v>1</v>
      </c>
      <c r="O87" s="7">
        <v>0</v>
      </c>
      <c r="P87" s="8">
        <v>0</v>
      </c>
      <c r="Q87" s="7">
        <v>0</v>
      </c>
      <c r="R87" s="19">
        <f t="shared" si="5"/>
        <v>2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1">
        <v>3</v>
      </c>
      <c r="E88" s="21">
        <v>22</v>
      </c>
      <c r="F88" s="21" t="s">
        <v>239</v>
      </c>
      <c r="G88" s="23">
        <v>14</v>
      </c>
      <c r="H88" s="23">
        <v>4</v>
      </c>
      <c r="I88" s="16">
        <v>2</v>
      </c>
      <c r="J88" s="24"/>
      <c r="K88" s="13">
        <v>2</v>
      </c>
      <c r="L88" s="23"/>
      <c r="M88" s="5"/>
      <c r="N88" s="6"/>
      <c r="O88" s="7"/>
      <c r="P88" s="8"/>
      <c r="Q88" s="7"/>
      <c r="R88" s="19"/>
      <c r="S88" s="23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2">
        <v>0</v>
      </c>
      <c r="AA88" s="19">
        <f t="shared" ref="AA88:AA121" si="8">SUM(T88:Z88)</f>
        <v>1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1">
        <v>3</v>
      </c>
      <c r="E89" s="21">
        <v>22</v>
      </c>
      <c r="F89" s="21" t="s">
        <v>239</v>
      </c>
      <c r="G89" s="23">
        <v>14</v>
      </c>
      <c r="H89" s="23">
        <v>3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8"/>
        <v>1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1">
        <v>3</v>
      </c>
      <c r="E90" s="21">
        <v>22</v>
      </c>
      <c r="F90" s="21" t="s">
        <v>239</v>
      </c>
      <c r="G90" s="23">
        <v>13</v>
      </c>
      <c r="H90" s="23">
        <v>7</v>
      </c>
      <c r="I90" s="16">
        <v>2</v>
      </c>
      <c r="J90" s="24"/>
      <c r="K90" s="13">
        <v>2</v>
      </c>
      <c r="L90" s="23"/>
      <c r="M90" s="5"/>
      <c r="N90" s="6"/>
      <c r="O90" s="7"/>
      <c r="P90" s="8"/>
      <c r="Q90" s="7"/>
      <c r="R90" s="19"/>
      <c r="S90" s="23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f t="shared" si="8"/>
        <v>1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1">
        <v>3</v>
      </c>
      <c r="E91" s="21">
        <v>22</v>
      </c>
      <c r="F91" s="21" t="s">
        <v>239</v>
      </c>
      <c r="G91" s="23">
        <v>13</v>
      </c>
      <c r="H91" s="23">
        <v>5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/>
      <c r="S91" s="23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>
        <f t="shared" si="8"/>
        <v>1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1">
        <v>3</v>
      </c>
      <c r="E92" s="21">
        <v>22</v>
      </c>
      <c r="F92" s="21" t="s">
        <v>239</v>
      </c>
      <c r="G92" s="23">
        <v>11</v>
      </c>
      <c r="H92" s="23">
        <v>2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/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2">
        <v>0</v>
      </c>
      <c r="AA92" s="19">
        <f t="shared" si="8"/>
        <v>2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1">
        <v>3</v>
      </c>
      <c r="E93" s="21">
        <v>22</v>
      </c>
      <c r="F93" s="21" t="s">
        <v>239</v>
      </c>
      <c r="G93" s="23">
        <v>12</v>
      </c>
      <c r="H93" s="23">
        <v>2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1</v>
      </c>
      <c r="U93" s="6">
        <v>2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f t="shared" si="8"/>
        <v>3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1">
        <v>3</v>
      </c>
      <c r="E94" s="21">
        <v>22</v>
      </c>
      <c r="F94" s="21" t="s">
        <v>239</v>
      </c>
      <c r="G94" s="23">
        <v>12</v>
      </c>
      <c r="H94" s="23">
        <v>2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1</v>
      </c>
      <c r="U94" s="6">
        <v>2</v>
      </c>
      <c r="V94" s="7">
        <v>0</v>
      </c>
      <c r="W94" s="8">
        <v>0</v>
      </c>
      <c r="X94" s="7">
        <v>1</v>
      </c>
      <c r="Y94" s="7">
        <v>0</v>
      </c>
      <c r="Z94" s="12">
        <v>0</v>
      </c>
      <c r="AA94" s="19">
        <f t="shared" si="8"/>
        <v>4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1">
        <v>3</v>
      </c>
      <c r="E95" s="21">
        <v>22</v>
      </c>
      <c r="F95" s="21" t="s">
        <v>239</v>
      </c>
      <c r="G95" s="23">
        <v>11</v>
      </c>
      <c r="H95" s="23">
        <v>4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/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f t="shared" si="8"/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1">
        <v>3</v>
      </c>
      <c r="E96" s="21">
        <v>22</v>
      </c>
      <c r="F96" s="21" t="s">
        <v>239</v>
      </c>
      <c r="G96" s="23">
        <v>11</v>
      </c>
      <c r="H96" s="23">
        <v>4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/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1</v>
      </c>
      <c r="Y96" s="7">
        <v>0</v>
      </c>
      <c r="Z96" s="12">
        <v>0</v>
      </c>
      <c r="AA96" s="19">
        <f t="shared" si="8"/>
        <v>1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1">
        <v>3</v>
      </c>
      <c r="E97" s="21">
        <v>22</v>
      </c>
      <c r="F97" s="21" t="s">
        <v>239</v>
      </c>
      <c r="G97" s="23">
        <v>10</v>
      </c>
      <c r="H97" s="23">
        <v>6</v>
      </c>
      <c r="I97" s="16">
        <v>2</v>
      </c>
      <c r="J97" s="24"/>
      <c r="K97" s="13">
        <v>2</v>
      </c>
      <c r="L97" s="23"/>
      <c r="M97" s="5"/>
      <c r="N97" s="6"/>
      <c r="O97" s="7"/>
      <c r="P97" s="8"/>
      <c r="Q97" s="7"/>
      <c r="R97" s="19"/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f t="shared" si="8"/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1">
        <v>3</v>
      </c>
      <c r="E98" s="21">
        <v>22</v>
      </c>
      <c r="F98" s="21" t="s">
        <v>239</v>
      </c>
      <c r="G98" s="23">
        <v>9</v>
      </c>
      <c r="H98" s="23">
        <v>6</v>
      </c>
      <c r="I98" s="16">
        <v>2</v>
      </c>
      <c r="J98" s="24"/>
      <c r="K98" s="13">
        <v>2</v>
      </c>
      <c r="L98" s="23"/>
      <c r="M98" s="5"/>
      <c r="N98" s="6"/>
      <c r="O98" s="7"/>
      <c r="P98" s="8"/>
      <c r="Q98" s="7"/>
      <c r="R98" s="19"/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8"/>
        <v>1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1">
        <v>3</v>
      </c>
      <c r="E99" s="21">
        <v>22</v>
      </c>
      <c r="F99" s="21" t="s">
        <v>239</v>
      </c>
      <c r="G99" s="23">
        <v>9</v>
      </c>
      <c r="H99" s="23">
        <v>2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/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f t="shared" si="8"/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1">
        <v>3</v>
      </c>
      <c r="E100" s="21">
        <v>22</v>
      </c>
      <c r="F100" s="21" t="s">
        <v>239</v>
      </c>
      <c r="G100" s="23">
        <v>9</v>
      </c>
      <c r="H100" s="23">
        <v>2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8"/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1">
        <v>3</v>
      </c>
      <c r="E101" s="21">
        <v>22</v>
      </c>
      <c r="F101" s="21" t="s">
        <v>239</v>
      </c>
      <c r="G101" s="23">
        <v>9</v>
      </c>
      <c r="H101" s="23">
        <v>3</v>
      </c>
      <c r="I101" s="16">
        <v>2</v>
      </c>
      <c r="J101" s="24"/>
      <c r="K101" s="13">
        <v>2</v>
      </c>
      <c r="L101" s="23"/>
      <c r="M101" s="5"/>
      <c r="N101" s="6"/>
      <c r="O101" s="7"/>
      <c r="P101" s="8"/>
      <c r="Q101" s="7"/>
      <c r="R101" s="19"/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8"/>
        <v>1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1">
        <v>3</v>
      </c>
      <c r="E102" s="21">
        <v>22</v>
      </c>
      <c r="F102" s="21" t="s">
        <v>239</v>
      </c>
      <c r="G102" s="23">
        <v>9</v>
      </c>
      <c r="H102" s="23">
        <v>4</v>
      </c>
      <c r="I102" s="16">
        <v>2</v>
      </c>
      <c r="J102" s="24"/>
      <c r="K102" s="13">
        <v>2</v>
      </c>
      <c r="L102" s="23"/>
      <c r="M102" s="5"/>
      <c r="N102" s="6"/>
      <c r="O102" s="7"/>
      <c r="P102" s="8"/>
      <c r="Q102" s="7"/>
      <c r="R102" s="19"/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8"/>
        <v>1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1">
        <v>3</v>
      </c>
      <c r="E103" s="21">
        <v>22</v>
      </c>
      <c r="F103" s="21" t="s">
        <v>239</v>
      </c>
      <c r="G103" s="23">
        <v>16</v>
      </c>
      <c r="H103" s="23">
        <v>3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/>
      <c r="S103" s="23">
        <v>1</v>
      </c>
      <c r="T103" s="5">
        <v>1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8"/>
        <v>1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1">
        <v>3</v>
      </c>
      <c r="E104" s="21">
        <v>22</v>
      </c>
      <c r="F104" s="21" t="s">
        <v>239</v>
      </c>
      <c r="G104" s="23">
        <v>13</v>
      </c>
      <c r="H104" s="23">
        <v>3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f t="shared" ref="R104:R125" si="9">SUM(M104:Q104)</f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8"/>
        <v>1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1">
        <v>3</v>
      </c>
      <c r="E105" s="21">
        <v>22</v>
      </c>
      <c r="F105" s="21" t="s">
        <v>239</v>
      </c>
      <c r="G105" s="23">
        <v>14</v>
      </c>
      <c r="H105" s="23">
        <v>2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f t="shared" si="9"/>
        <v>1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8"/>
        <v>1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1">
        <v>3</v>
      </c>
      <c r="E106" s="21">
        <v>22</v>
      </c>
      <c r="F106" s="21" t="s">
        <v>239</v>
      </c>
      <c r="G106" s="23">
        <v>14</v>
      </c>
      <c r="H106" s="23">
        <v>2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f t="shared" si="9"/>
        <v>1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8"/>
        <v>1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1">
        <v>3</v>
      </c>
      <c r="E107" s="21">
        <v>22</v>
      </c>
      <c r="F107" s="21" t="s">
        <v>239</v>
      </c>
      <c r="G107" s="23">
        <v>12</v>
      </c>
      <c r="H107" s="23">
        <v>2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f t="shared" si="9"/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1</v>
      </c>
      <c r="Y107" s="7">
        <v>1</v>
      </c>
      <c r="Z107" s="12">
        <v>0</v>
      </c>
      <c r="AA107" s="19">
        <f t="shared" si="8"/>
        <v>3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1">
        <v>3</v>
      </c>
      <c r="E108" s="21">
        <v>22</v>
      </c>
      <c r="F108" s="21" t="s">
        <v>239</v>
      </c>
      <c r="G108" s="23">
        <v>14</v>
      </c>
      <c r="H108" s="23">
        <v>5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f t="shared" si="9"/>
        <v>1</v>
      </c>
      <c r="S108" s="23">
        <v>1</v>
      </c>
      <c r="T108" s="5">
        <v>0</v>
      </c>
      <c r="U108" s="6">
        <v>2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8"/>
        <v>2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1">
        <v>3</v>
      </c>
      <c r="E109" s="21">
        <v>22</v>
      </c>
      <c r="F109" s="21" t="s">
        <v>239</v>
      </c>
      <c r="G109" s="23">
        <v>12</v>
      </c>
      <c r="H109" s="23">
        <v>3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f t="shared" si="9"/>
        <v>1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f t="shared" si="8"/>
        <v>1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1">
        <v>3</v>
      </c>
      <c r="E110" s="21">
        <v>22</v>
      </c>
      <c r="F110" s="21" t="s">
        <v>239</v>
      </c>
      <c r="G110" s="23">
        <v>12</v>
      </c>
      <c r="H110" s="23">
        <v>3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f t="shared" si="9"/>
        <v>1</v>
      </c>
      <c r="S110" s="23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2">
        <v>0</v>
      </c>
      <c r="AA110" s="19">
        <f t="shared" si="8"/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1">
        <v>3</v>
      </c>
      <c r="E111" s="21">
        <v>22</v>
      </c>
      <c r="F111" s="21" t="s">
        <v>239</v>
      </c>
      <c r="G111" s="23">
        <v>12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f t="shared" si="9"/>
        <v>1</v>
      </c>
      <c r="S111" s="23">
        <v>1</v>
      </c>
      <c r="T111" s="5">
        <v>0</v>
      </c>
      <c r="U111" s="6">
        <v>1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>
        <f t="shared" si="8"/>
        <v>2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1">
        <v>3</v>
      </c>
      <c r="E112" s="21">
        <v>22</v>
      </c>
      <c r="F112" s="21" t="s">
        <v>239</v>
      </c>
      <c r="G112" s="23">
        <v>12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f t="shared" si="9"/>
        <v>1</v>
      </c>
      <c r="S112" s="23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2">
        <v>0</v>
      </c>
      <c r="AA112" s="19">
        <f t="shared" si="8"/>
        <v>1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1">
        <v>3</v>
      </c>
      <c r="E113" s="21">
        <v>22</v>
      </c>
      <c r="F113" s="21" t="s">
        <v>239</v>
      </c>
      <c r="G113" s="23">
        <v>10</v>
      </c>
      <c r="H113" s="23">
        <v>3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f t="shared" si="9"/>
        <v>1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f t="shared" si="8"/>
        <v>1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1">
        <v>3</v>
      </c>
      <c r="E114" s="21">
        <v>22</v>
      </c>
      <c r="F114" s="21" t="s">
        <v>239</v>
      </c>
      <c r="G114" s="23">
        <v>11</v>
      </c>
      <c r="H114" s="23">
        <v>2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f t="shared" si="9"/>
        <v>1</v>
      </c>
      <c r="S114" s="23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8"/>
        <v>1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1">
        <v>3</v>
      </c>
      <c r="E115" s="21">
        <v>22</v>
      </c>
      <c r="F115" s="21" t="s">
        <v>239</v>
      </c>
      <c r="G115" s="23">
        <v>11</v>
      </c>
      <c r="H115" s="23">
        <v>3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f t="shared" si="9"/>
        <v>1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8"/>
        <v>1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1">
        <v>3</v>
      </c>
      <c r="E116" s="21">
        <v>22</v>
      </c>
      <c r="F116" s="21" t="s">
        <v>239</v>
      </c>
      <c r="G116" s="23">
        <v>11</v>
      </c>
      <c r="H116" s="23">
        <v>4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f t="shared" si="9"/>
        <v>1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1</v>
      </c>
      <c r="AA116" s="19">
        <f t="shared" si="8"/>
        <v>1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1">
        <v>3</v>
      </c>
      <c r="E117" s="21">
        <v>22</v>
      </c>
      <c r="F117" s="21" t="s">
        <v>239</v>
      </c>
      <c r="G117" s="23">
        <v>9</v>
      </c>
      <c r="H117" s="23">
        <v>4</v>
      </c>
      <c r="I117" s="16">
        <v>2</v>
      </c>
      <c r="J117" s="24"/>
      <c r="K117" s="13">
        <v>3</v>
      </c>
      <c r="L117" s="23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19">
        <f t="shared" si="9"/>
        <v>2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2</v>
      </c>
      <c r="Y117" s="7">
        <v>0</v>
      </c>
      <c r="Z117" s="12">
        <v>0</v>
      </c>
      <c r="AA117" s="19">
        <f t="shared" si="8"/>
        <v>3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1">
        <v>3</v>
      </c>
      <c r="E118" s="21">
        <v>22</v>
      </c>
      <c r="F118" s="21" t="s">
        <v>239</v>
      </c>
      <c r="G118" s="23">
        <v>10</v>
      </c>
      <c r="H118" s="23">
        <v>2</v>
      </c>
      <c r="I118" s="16">
        <v>2</v>
      </c>
      <c r="J118" s="24"/>
      <c r="K118" s="13">
        <v>3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f t="shared" si="9"/>
        <v>1</v>
      </c>
      <c r="S118" s="23">
        <v>1</v>
      </c>
      <c r="T118" s="5">
        <v>0</v>
      </c>
      <c r="U118" s="6">
        <v>0</v>
      </c>
      <c r="V118" s="7">
        <v>1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8"/>
        <v>1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1">
        <v>3</v>
      </c>
      <c r="E119" s="21">
        <v>22</v>
      </c>
      <c r="F119" s="21" t="s">
        <v>239</v>
      </c>
      <c r="G119" s="23">
        <v>9</v>
      </c>
      <c r="H119" s="23">
        <v>5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f t="shared" si="9"/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8"/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1">
        <v>3</v>
      </c>
      <c r="E120" s="21">
        <v>22</v>
      </c>
      <c r="F120" s="21" t="s">
        <v>239</v>
      </c>
      <c r="G120" s="23">
        <v>9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f t="shared" si="9"/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f t="shared" si="8"/>
        <v>1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1">
        <v>3</v>
      </c>
      <c r="E121" s="21">
        <v>22</v>
      </c>
      <c r="F121" s="21" t="s">
        <v>239</v>
      </c>
      <c r="G121" s="23">
        <v>9</v>
      </c>
      <c r="H121" s="23">
        <v>2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f t="shared" si="9"/>
        <v>1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8"/>
        <v>1</v>
      </c>
    </row>
    <row r="122" spans="1:27" ht="15.95" customHeight="1" x14ac:dyDescent="0.15">
      <c r="A122" s="1">
        <v>111</v>
      </c>
      <c r="B122" s="30">
        <v>2</v>
      </c>
      <c r="C122" s="21" t="s">
        <v>238</v>
      </c>
      <c r="D122" s="21">
        <v>3</v>
      </c>
      <c r="E122" s="21">
        <v>22</v>
      </c>
      <c r="F122" s="21" t="s">
        <v>239</v>
      </c>
      <c r="G122" s="23"/>
      <c r="H122" s="23"/>
      <c r="I122" s="16"/>
      <c r="J122" s="24"/>
      <c r="K122" s="13">
        <v>1</v>
      </c>
      <c r="L122" s="23">
        <v>5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f t="shared" si="9"/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2</v>
      </c>
      <c r="C123" s="21" t="s">
        <v>238</v>
      </c>
      <c r="D123" s="21">
        <v>3</v>
      </c>
      <c r="E123" s="21">
        <v>22</v>
      </c>
      <c r="F123" s="21" t="s">
        <v>239</v>
      </c>
      <c r="G123" s="23"/>
      <c r="H123" s="23"/>
      <c r="I123" s="16"/>
      <c r="J123" s="24"/>
      <c r="K123" s="13">
        <v>1</v>
      </c>
      <c r="L123" s="23">
        <v>5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f t="shared" si="9"/>
        <v>1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2</v>
      </c>
      <c r="C124" s="21" t="s">
        <v>238</v>
      </c>
      <c r="D124" s="21">
        <v>3</v>
      </c>
      <c r="E124" s="21">
        <v>22</v>
      </c>
      <c r="F124" s="21" t="s">
        <v>239</v>
      </c>
      <c r="G124" s="23"/>
      <c r="H124" s="23"/>
      <c r="I124" s="16"/>
      <c r="J124" s="24"/>
      <c r="K124" s="13">
        <v>1</v>
      </c>
      <c r="L124" s="23">
        <v>5</v>
      </c>
      <c r="M124" s="5">
        <v>1</v>
      </c>
      <c r="N124" s="6">
        <v>1</v>
      </c>
      <c r="O124" s="7">
        <v>0</v>
      </c>
      <c r="P124" s="8">
        <v>0</v>
      </c>
      <c r="Q124" s="7">
        <v>0</v>
      </c>
      <c r="R124" s="19">
        <f t="shared" si="9"/>
        <v>2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2</v>
      </c>
      <c r="C125" s="21" t="s">
        <v>238</v>
      </c>
      <c r="D125" s="21">
        <v>3</v>
      </c>
      <c r="E125" s="21">
        <v>22</v>
      </c>
      <c r="F125" s="21" t="s">
        <v>239</v>
      </c>
      <c r="G125" s="23"/>
      <c r="H125" s="23"/>
      <c r="I125" s="16"/>
      <c r="J125" s="24"/>
      <c r="K125" s="13">
        <v>1</v>
      </c>
      <c r="L125" s="23">
        <v>5</v>
      </c>
      <c r="M125" s="5">
        <v>1</v>
      </c>
      <c r="N125" s="6">
        <v>1</v>
      </c>
      <c r="O125" s="7">
        <v>0</v>
      </c>
      <c r="P125" s="8">
        <v>0</v>
      </c>
      <c r="Q125" s="7">
        <v>0</v>
      </c>
      <c r="R125" s="19">
        <f t="shared" si="9"/>
        <v>2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/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imeMode="halfAlpha" allowBlank="1" showInputMessage="1" showErrorMessage="1" sqref="L1:R1048576"/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11" t="str">
        <f>ローデータ!B2</f>
        <v>旭区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214"/>
      <c r="C5" s="127" t="str">
        <f>ローデータ!B4</f>
        <v>令和2年</v>
      </c>
      <c r="D5" s="124">
        <f>ローデータ!C4</f>
        <v>3</v>
      </c>
      <c r="E5" s="124">
        <f>ローデータ!D4</f>
        <v>22</v>
      </c>
      <c r="F5" s="124" t="str">
        <f>ローデータ!E4</f>
        <v>日</v>
      </c>
    </row>
    <row r="6" spans="1:20" ht="15.95" customHeight="1" x14ac:dyDescent="0.15">
      <c r="A6" s="126"/>
    </row>
    <row r="7" spans="1:20" ht="15.95" customHeight="1" x14ac:dyDescent="0.15">
      <c r="A7" s="126"/>
      <c r="B7" s="214" t="s">
        <v>227</v>
      </c>
      <c r="C7" s="214"/>
      <c r="E7" t="s">
        <v>230</v>
      </c>
    </row>
    <row r="8" spans="1:20" ht="15.95" customHeight="1" x14ac:dyDescent="0.15">
      <c r="A8" s="126"/>
      <c r="B8" s="211">
        <f>COUNTIFS(ローデータ!B12:B1011,1)+COUNTIFS(ローデータ!B12:B1011,2)</f>
        <v>114</v>
      </c>
      <c r="C8" s="213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95</v>
      </c>
      <c r="E13" s="124">
        <f>COUNTIFS(ローデータ!B12:B1011,2)</f>
        <v>19</v>
      </c>
      <c r="F13" s="124">
        <f>SUM(D13:E13)</f>
        <v>114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11" t="str">
        <f>ローデータ!B2</f>
        <v>旭区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5.95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5.95" customHeight="1" x14ac:dyDescent="0.15">
      <c r="A18" s="216"/>
      <c r="B18" s="58" t="str">
        <f>ローデータ!B4</f>
        <v>令和2年</v>
      </c>
      <c r="C18" s="121">
        <f>ローデータ!C4</f>
        <v>3</v>
      </c>
      <c r="D18" s="121">
        <f>ローデータ!D4</f>
        <v>22</v>
      </c>
      <c r="E18" s="121" t="str">
        <f>ローデータ!E4</f>
        <v>日</v>
      </c>
      <c r="G18" s="228">
        <f>COUNTIFS(ローデータ!B12:B1011,2)</f>
        <v>19</v>
      </c>
      <c r="H18" s="228"/>
      <c r="I18" s="228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11">
        <f>COUNTIFS(ローデータ!$B$12:$B$1011,2,ローデータ!$K$12:$K$1011,B23)</f>
        <v>19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5.95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5.95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17</v>
      </c>
      <c r="K31" s="86">
        <f>SUMIFS(ローデータ!N12:N1011,ローデータ!$B$12:$B$1011,2,ローデータ!$K$12:$K$1011,$B$23)</f>
        <v>16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33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19</v>
      </c>
      <c r="G32" s="56">
        <f>SUM(B32:F32)</f>
        <v>19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5.95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5.95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5.95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5.95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5.95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5.95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旭区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68"/>
      <c r="H4" s="228">
        <f>COUNTIFS(ローデータ!B12:B1011,1)</f>
        <v>95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1</v>
      </c>
      <c r="C10" s="56">
        <f>COUNTIFS(ローデータ!$B$12:$B$1011,1,ローデータ!$H$12:$H$1011,C8)</f>
        <v>27</v>
      </c>
      <c r="D10" s="56">
        <f>COUNTIFS(ローデータ!$B$12:$B$1011,1,ローデータ!$H$12:$H$1011,D8)</f>
        <v>21</v>
      </c>
      <c r="E10" s="56">
        <f>COUNTIFS(ローデータ!$B$12:$B$1011,1,ローデータ!$H$12:$H$1011,E8)</f>
        <v>19</v>
      </c>
      <c r="F10" s="56">
        <f>COUNTIFS(ローデータ!$B$12:$B$1011,1,ローデータ!$H$12:$H$1011,F8)</f>
        <v>17</v>
      </c>
      <c r="G10" s="56">
        <f>COUNTIFS(ローデータ!$B$12:$B$1011,1,ローデータ!$H$12:$H$1011,G8)</f>
        <v>4</v>
      </c>
      <c r="H10" s="56">
        <f>COUNTIFS(ローデータ!$B$12:$B$1011,1,ローデータ!$H$12:$H$1011,H8)</f>
        <v>1</v>
      </c>
      <c r="I10" s="56">
        <f>COUNTIFS(ローデータ!$B$12:$B$1011,1,ローデータ!$H$12:$H$1011,I8)</f>
        <v>5</v>
      </c>
      <c r="J10" s="56">
        <f>COUNTIFS(ローデータ!$B$12:$B$1011,1,ローデータ!$H$12:$H$1011,J8)</f>
        <v>0</v>
      </c>
      <c r="K10" s="56">
        <f>SUM(B10:J10)</f>
        <v>95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95</v>
      </c>
      <c r="D16" s="56">
        <f>SUM(B16:C16)</f>
        <v>95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41</v>
      </c>
      <c r="C23" s="213"/>
      <c r="D23" s="211">
        <f>COUNTIFS(ローデータ!$B$12:$B$1011,1,ローデータ!$K$12:$K$1011,D21)</f>
        <v>26</v>
      </c>
      <c r="E23" s="213"/>
      <c r="F23" s="211">
        <f>COUNTIFS(ローデータ!$B$12:$B$1011,1,ローデータ!$K$12:$K$1011,F21)</f>
        <v>28</v>
      </c>
      <c r="G23" s="212"/>
      <c r="H23" s="213"/>
      <c r="I23" s="56">
        <f>SUM(B23:H23)</f>
        <v>95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16</v>
      </c>
      <c r="K29" s="86">
        <f>SUMIFS(ローデータ!N12:N1011,ローデータ!$B$12:$B$1011,1,ローデータ!$K$12:$K$1011,$B$21)</f>
        <v>19</v>
      </c>
      <c r="L29" s="86">
        <f>SUMIFS(ローデータ!O12:O1011,ローデータ!$B$12:$B$1011,1,ローデータ!$K$12:$K$1011,$B$21)</f>
        <v>13</v>
      </c>
      <c r="M29" s="86">
        <f>SUMIFS(ローデータ!P12:P1011,ローデータ!$B$12:$B$1011,1,ローデータ!$K$12:$K$1011,$B$21)</f>
        <v>0</v>
      </c>
      <c r="N29" s="86">
        <f>SUMIFS(ローデータ!Q12:Q1011,ローデータ!$B$12:$B$1011,1,ローデータ!$K$12:$K$1011,$B$21)</f>
        <v>0</v>
      </c>
      <c r="O29" s="86">
        <f>SUM(J29:N29)</f>
        <v>48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39</v>
      </c>
      <c r="C30" s="56">
        <f>COUNTIFS(ローデータ!$B$12:$B$1011,1,ローデータ!$K$12:$K$1011,$B$21,ローデータ!$L$12:$L$1011,C27)</f>
        <v>0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41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24</v>
      </c>
      <c r="C36" s="56">
        <f>COUNTIFS(ローデータ!$B$12:$B$1011,1,ローデータ!$K$12:$K$1011,$D$21,ローデータ!$S$12:$S$1011,C34)</f>
        <v>1</v>
      </c>
      <c r="D36" s="56">
        <f>COUNTIFS(ローデータ!$B$12:$B$1011,1,ローデータ!$K$12:$K$1011,$D$21,ローデータ!$S$12:$S$1011,D34)</f>
        <v>1</v>
      </c>
      <c r="E36" s="56">
        <f>SUM(B36:D36)</f>
        <v>26</v>
      </c>
      <c r="I36" s="161" t="s">
        <v>51</v>
      </c>
      <c r="J36" s="56">
        <f>SUMIFS(ローデータ!T12:T1011,ローデータ!$B$12:$B$1011,1,ローデータ!$K$12:$K$1011,$D$21)</f>
        <v>11</v>
      </c>
      <c r="K36" s="56">
        <f>SUMIFS(ローデータ!U12:U1011,ローデータ!$B$12:$B$1011,1,ローデータ!$K$12:$K$1011,$D$21)</f>
        <v>16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5</v>
      </c>
      <c r="O36" s="56">
        <f>SUMIFS(ローデータ!Y12:Y1011,ローデータ!$B$12:$B$1011,1,ローデータ!$K$12:$K$1011,$D$21)</f>
        <v>0</v>
      </c>
      <c r="P36" s="56">
        <f>SUMIFS(ローデータ!Z12:Z1011,ローデータ!$B$12:$B$1011,1,ローデータ!$K$12:$K$1011,$D$21)</f>
        <v>0</v>
      </c>
      <c r="Q36" s="56">
        <f>SUM(J36:P36)</f>
        <v>35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28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28</v>
      </c>
      <c r="H44" s="89">
        <f>COUNTIFS(ローデータ!$B$12:$B$1011,1,ローデータ!$K$12:$K$1011,$F$21,ローデータ!$S$12:$S$1011,H41)</f>
        <v>28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28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1</v>
      </c>
      <c r="C50" s="91">
        <f>SUMIFS(ローデータ!N12:N1011,ローデータ!$B$12:$B$1011,1,ローデータ!$K$12:$K$1011,$F$21)</f>
        <v>21</v>
      </c>
      <c r="D50" s="91">
        <f>SUMIFS(ローデータ!O12:O1011,ローデータ!$B$12:$B$1011,1,ローデータ!$K$12:$K$1011,$F$21)</f>
        <v>8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30</v>
      </c>
      <c r="H50" s="94">
        <f>SUMIFS(ローデータ!T12:T1011,ローデータ!$B$12:$B$1011,1,ローデータ!$K$12:$K$1011,$F$21)</f>
        <v>0</v>
      </c>
      <c r="I50" s="91">
        <f>SUMIFS(ローデータ!U12:U1011,ローデータ!$B$12:$B$1011,1,ローデータ!$K$12:$K$1011,$F$21)</f>
        <v>22</v>
      </c>
      <c r="J50" s="91">
        <f>SUMIFS(ローデータ!V12:V1011,ローデータ!$B$12:$B$1011,1,ローデータ!$K$12:$K$1011,$F$21)</f>
        <v>7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3</v>
      </c>
      <c r="M50" s="91">
        <f>SUMIFS(ローデータ!Y12:Y1011,ローデータ!$B$12:$B$1011,1,ローデータ!$K$12:$K$1011,$F$21)</f>
        <v>1</v>
      </c>
      <c r="N50" s="91">
        <f>SUMIFS(ローデータ!Z12:Z1011,ローデータ!$B$12:$B$1011,1,ローデータ!$K$12:$K$1011,$F$21)</f>
        <v>1</v>
      </c>
      <c r="O50" s="95">
        <f>SUM(H50:N50)</f>
        <v>34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1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27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27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21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21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19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19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17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17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5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0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95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95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1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4</v>
      </c>
      <c r="D76" s="213"/>
      <c r="E76" s="211">
        <f>COUNTIFS(ローデータ!$B$12:$B$1011,1,ローデータ!$H$12:$H$1011,$A$76,ローデータ!$K$12:$K$1011,E73)</f>
        <v>10</v>
      </c>
      <c r="F76" s="213"/>
      <c r="G76" s="211">
        <f>COUNTIFS(ローデータ!$B$12:$B$1011,1,ローデータ!$H$12:$H$1011,$A$76,ローデータ!$K$12:$K$1011,G73)</f>
        <v>13</v>
      </c>
      <c r="H76" s="212"/>
      <c r="I76" s="212"/>
      <c r="J76" s="104">
        <f t="shared" si="2"/>
        <v>27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8</v>
      </c>
      <c r="D77" s="213"/>
      <c r="E77" s="211">
        <f>COUNTIFS(ローデータ!$B$12:$B$1011,1,ローデータ!$H$12:$H$1011,$A$77,ローデータ!$K$12:$K$1011,E73)</f>
        <v>6</v>
      </c>
      <c r="F77" s="213"/>
      <c r="G77" s="211">
        <f>COUNTIFS(ローデータ!$B$12:$B$1011,1,ローデータ!$H$12:$H$1011,$A$77,ローデータ!$K$12:$K$1011,G73)</f>
        <v>7</v>
      </c>
      <c r="H77" s="212"/>
      <c r="I77" s="212"/>
      <c r="J77" s="104">
        <f t="shared" si="2"/>
        <v>21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11</v>
      </c>
      <c r="D78" s="213"/>
      <c r="E78" s="211">
        <f>COUNTIFS(ローデータ!$B$12:$B$1011,1,ローデータ!$H$12:$H$1011,$A$78,ローデータ!$K$12:$K$1011,E73)</f>
        <v>4</v>
      </c>
      <c r="F78" s="213"/>
      <c r="G78" s="211">
        <f>COUNTIFS(ローデータ!$B$12:$B$1011,1,ローデータ!$H$12:$H$1011,$A$78,ローデータ!$K$12:$K$1011,G73)</f>
        <v>4</v>
      </c>
      <c r="H78" s="212"/>
      <c r="I78" s="212"/>
      <c r="J78" s="104">
        <f t="shared" si="2"/>
        <v>19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11</v>
      </c>
      <c r="D79" s="213"/>
      <c r="E79" s="211">
        <f>COUNTIFS(ローデータ!$B$12:$B$1011,1,ローデータ!$H$12:$H$1011,$A$79,ローデータ!$K$12:$K$1011,E73)</f>
        <v>2</v>
      </c>
      <c r="F79" s="213"/>
      <c r="G79" s="211">
        <f>COUNTIFS(ローデータ!$B$12:$B$1011,1,ローデータ!$H$12:$H$1011,$A$79,ローデータ!$K$12:$K$1011,G73)</f>
        <v>4</v>
      </c>
      <c r="H79" s="212"/>
      <c r="I79" s="212"/>
      <c r="J79" s="104">
        <f t="shared" si="2"/>
        <v>17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2</v>
      </c>
      <c r="D80" s="213"/>
      <c r="E80" s="211">
        <f>COUNTIFS(ローデータ!$B$12:$B$1011,1,ローデータ!$H$12:$H$1011,$A$80,ローデータ!$K$12:$K$1011,E73)</f>
        <v>2</v>
      </c>
      <c r="F80" s="213"/>
      <c r="G80" s="211">
        <f>COUNTIFS(ローデータ!$B$12:$B$1011,1,ローデータ!$H$12:$H$1011,$A$80,ローデータ!$K$12:$K$1011,G73)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0</v>
      </c>
      <c r="D81" s="213"/>
      <c r="E81" s="211">
        <f>COUNTIFS(ローデータ!$B$12:$B$1011,1,ローデータ!$H$12:$H$1011,$A$81,ローデータ!$K$12:$K$1011,E73)</f>
        <v>1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4</v>
      </c>
      <c r="D82" s="213"/>
      <c r="E82" s="211">
        <f>COUNTIFS(ローデータ!$B$12:$B$1011,1,ローデータ!$H$12:$H$1011,$A$82,ローデータ!$K$12:$K$1011,E73)</f>
        <v>1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5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0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41</v>
      </c>
      <c r="D84" s="403"/>
      <c r="E84" s="402">
        <f>SUM(E75:F83)</f>
        <v>26</v>
      </c>
      <c r="F84" s="403"/>
      <c r="G84" s="404">
        <f>SUM(G75:I83)</f>
        <v>28</v>
      </c>
      <c r="H84" s="404"/>
      <c r="I84" s="402"/>
      <c r="J84" s="106">
        <f t="shared" si="2"/>
        <v>95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1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1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1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3</v>
      </c>
      <c r="N93" s="88">
        <f>SUMIFS(ローデータ!$O$12:$O$1011,ローデータ!$B$12:$B$1011,1,ローデータ!$K$12:$K$1011,$B$21,ローデータ!$H$12:$H$1011,J93)</f>
        <v>0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4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4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5</v>
      </c>
      <c r="M94" s="88">
        <f>SUMIFS(ローデータ!$N$12:$N$1011,ローデータ!$B$12:$B$1011,1,ローデータ!$K$12:$K$1011,$B$21,ローデータ!$H$12:$H$1011,J94)</f>
        <v>3</v>
      </c>
      <c r="N94" s="88">
        <f>SUMIFS(ローデータ!$O$12:$O$1011,ローデータ!$B$12:$B$1011,1,ローデータ!$K$12:$K$1011,$B$21,ローデータ!$H$12:$H$1011,J94)</f>
        <v>2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10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7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8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4</v>
      </c>
      <c r="M95" s="88">
        <f>SUMIFS(ローデータ!$N$12:$N$1011,ローデータ!$B$12:$B$1011,1,ローデータ!$K$12:$K$1011,$B$21,ローデータ!$H$12:$H$1011,J95)</f>
        <v>6</v>
      </c>
      <c r="N95" s="88">
        <f>SUMIFS(ローデータ!$O$12:$O$1011,ローデータ!$B$12:$B$1011,1,ローデータ!$K$12:$K$1011,$B$21,ローデータ!$H$12:$H$1011,J95)</f>
        <v>4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14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10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11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</v>
      </c>
      <c r="M96" s="88">
        <f>SUMIFS(ローデータ!$N$12:$N$1011,ローデータ!$B$12:$B$1011,1,ローデータ!$K$12:$K$1011,$B$21,ローデータ!$H$12:$H$1011,J96)</f>
        <v>4</v>
      </c>
      <c r="N96" s="88">
        <f>SUMIFS(ローデータ!$O$12:$O$1011,ローデータ!$B$12:$B$1011,1,ローデータ!$K$12:$K$1011,$B$21,ローデータ!$H$12:$H$1011,J96)</f>
        <v>6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11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11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11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1</v>
      </c>
      <c r="M97" s="88">
        <f>SUMIFS(ローデータ!$N$12:$N$1011,ローデータ!$B$12:$B$1011,1,ローデータ!$K$12:$K$1011,$B$21,ローデータ!$H$12:$H$1011,J97)</f>
        <v>0</v>
      </c>
      <c r="N97" s="88">
        <f>SUMIFS(ローデータ!$O$12:$O$1011,ローデータ!$B$12:$B$1011,1,ローデータ!$K$12:$K$1011,$B$21,ローデータ!$H$12:$H$1011,J97)</f>
        <v>1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2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0</v>
      </c>
      <c r="M98" s="88">
        <f>SUMIFS(ローデータ!$N$12:$N$1011,ローデータ!$B$12:$B$1011,1,ローデータ!$K$12:$K$1011,$B$21,ローデータ!$H$12:$H$1011,J98)</f>
        <v>0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0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0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2</v>
      </c>
      <c r="N99" s="88">
        <f>SUMIFS(ローデータ!$O$12:$O$1011,ローデータ!$B$12:$B$1011,1,ローデータ!$K$12:$K$1011,$B$21,ローデータ!$H$12:$H$1011,J99)</f>
        <v>0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4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4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0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0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0</v>
      </c>
      <c r="J101" s="155" t="s">
        <v>50</v>
      </c>
      <c r="K101" s="156"/>
      <c r="L101" s="103">
        <f>SUM(L92:L100)</f>
        <v>16</v>
      </c>
      <c r="M101" s="103">
        <f>SUM(M92:M100)</f>
        <v>19</v>
      </c>
      <c r="N101" s="103">
        <f>SUM(N92:N100)</f>
        <v>13</v>
      </c>
      <c r="O101" s="103">
        <f>SUM(O92:O100)</f>
        <v>0</v>
      </c>
      <c r="P101" s="103">
        <f>SUM(P92:P100)</f>
        <v>0</v>
      </c>
      <c r="Q101" s="103">
        <f t="shared" si="3"/>
        <v>48</v>
      </c>
    </row>
    <row r="102" spans="1:17" ht="14.1" customHeight="1" x14ac:dyDescent="0.15">
      <c r="A102" s="155" t="s">
        <v>50</v>
      </c>
      <c r="B102" s="156"/>
      <c r="C102" s="56">
        <f>SUM(C93:C101)</f>
        <v>39</v>
      </c>
      <c r="D102" s="56">
        <f>SUM(D93:D101)</f>
        <v>0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10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6</v>
      </c>
      <c r="K110" s="109">
        <f>SUMIFS(ローデータ!$U$12:$U$1011,ローデータ!$B$12:$B$1011,1,ローデータ!$K$12:$K$1011,$D$21,ローデータ!$H$12:$H$1011,H110)</f>
        <v>10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3</v>
      </c>
      <c r="O110" s="109">
        <f>SUMIFS(ローデータ!$Y$12:$Y$1011,ローデータ!$B$12:$B$1011,1,ローデータ!$K$12:$K$1011,$D$21,ローデータ!$H$12:$H$1011,H110)</f>
        <v>0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19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4</v>
      </c>
      <c r="D111" s="109">
        <f>COUNTIFS(ローデータ!$B$12:$B$1011,1,ローデータ!$K$12:$K$1011,$D$21,ローデータ!$S$12:$S$1011,$D$107,ローデータ!$H$12:$H$1011,A111)</f>
        <v>1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3</v>
      </c>
      <c r="K111" s="109">
        <f>SUMIFS(ローデータ!$U$12:$U$1011,ローデータ!$B$12:$B$1011,1,ローデータ!$K$12:$K$1011,$D$21,ローデータ!$H$12:$H$1011,H111)</f>
        <v>2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</v>
      </c>
      <c r="O111" s="109">
        <f>SUMIFS(ローデータ!$Y$12:$Y$1011,ローデータ!$B$12:$B$1011,1,ローデータ!$K$12:$K$1011,$D$21,ローデータ!$H$12:$H$1011,H111)</f>
        <v>0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4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2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1</v>
      </c>
      <c r="O112" s="109">
        <f>SUMIFS(ローデータ!$Y$12:$Y$1011,ローデータ!$B$12:$B$1011,1,ローデータ!$K$12:$K$1011,$D$21,ローデータ!$H$12:$H$1011,H112)</f>
        <v>0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2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0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0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2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0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1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1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1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0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24</v>
      </c>
      <c r="D118" s="109">
        <f t="shared" ref="D118:E118" si="7">SUM(D109:D117)</f>
        <v>1</v>
      </c>
      <c r="E118" s="109">
        <f t="shared" si="7"/>
        <v>1</v>
      </c>
      <c r="F118" s="109">
        <f>SUM(C118:E118)</f>
        <v>26</v>
      </c>
      <c r="G118" s="78"/>
      <c r="H118" s="313" t="s">
        <v>50</v>
      </c>
      <c r="I118" s="315"/>
      <c r="J118" s="109">
        <f t="shared" ref="J118:P118" si="8">SUM(J109:J117)</f>
        <v>11</v>
      </c>
      <c r="K118" s="109">
        <f t="shared" si="8"/>
        <v>16</v>
      </c>
      <c r="L118" s="109">
        <f t="shared" si="8"/>
        <v>3</v>
      </c>
      <c r="M118" s="109">
        <f t="shared" si="8"/>
        <v>0</v>
      </c>
      <c r="N118" s="109">
        <f t="shared" si="8"/>
        <v>5</v>
      </c>
      <c r="O118" s="109">
        <f t="shared" si="8"/>
        <v>0</v>
      </c>
      <c r="P118" s="109">
        <f t="shared" si="8"/>
        <v>0</v>
      </c>
      <c r="Q118" s="109">
        <f t="shared" si="5"/>
        <v>35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13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13</v>
      </c>
      <c r="I128" s="115">
        <f>COUNTIFS(ローデータ!$B$12:$B$1011,1,ローデータ!$K$12:$K$1011,$F$21,ローデータ!$S$12:$S$1011,$I$124,ローデータ!$H$12:$H$1011,A128)</f>
        <v>13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13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7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7</v>
      </c>
      <c r="I129" s="115">
        <f>COUNTIFS(ローデータ!$B$12:$B$1011,1,ローデータ!$K$12:$K$1011,$F$21,ローデータ!$S$12:$S$1011,$I$124,ローデータ!$H$12:$H$1011,A129)</f>
        <v>7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4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4</v>
      </c>
      <c r="I130" s="115">
        <f>COUNTIFS(ローデータ!$B$12:$B$1011,1,ローデータ!$K$12:$K$1011,$F$21,ローデータ!$S$12:$S$1011,$I$124,ローデータ!$H$12:$H$1011,A130)</f>
        <v>4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4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4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28</v>
      </c>
      <c r="I136" s="111">
        <f>SUM(I127:I135)</f>
        <v>28</v>
      </c>
      <c r="J136" s="109">
        <f>SUM(J127:J135)</f>
        <v>0</v>
      </c>
      <c r="K136" s="109">
        <f>SUM(K127:K135)</f>
        <v>0</v>
      </c>
      <c r="L136" s="109">
        <f t="shared" si="9"/>
        <v>28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9</v>
      </c>
      <c r="E144" s="91">
        <f>SUMIFS(ローデータ!$O$12:$O$1011,ローデータ!$B$12:$B$1011,1,ローデータ!$K$12:$K$1011,$F$21,ローデータ!$H$12:$H$1011,A144)</f>
        <v>4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14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9</v>
      </c>
      <c r="K144" s="91">
        <f>SUMIFS(ローデータ!$V$12:$V$1011,ローデータ!$B$12:$B$1011,1,ローデータ!$K$12:$K$1011,$F$21,ローデータ!$H$12:$H$1011,A144)</f>
        <v>5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1</v>
      </c>
      <c r="N144" s="91">
        <f>SUMIFS(ローデータ!$Y$12:$Y$1011,ローデータ!$B$12:$B$1011,1,ローデータ!$K$12:$K$1011,$F$21,ローデータ!$H$12:$H$1011,A144)</f>
        <v>1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16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5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7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6</v>
      </c>
      <c r="K145" s="91">
        <f>SUMIFS(ローデータ!$V$12:$V$1011,ローデータ!$B$12:$B$1011,1,ローデータ!$K$12:$K$1011,$F$21,ローデータ!$H$12:$H$1011,A145)</f>
        <v>1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0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7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3</v>
      </c>
      <c r="E146" s="91">
        <f>SUMIFS(ローデータ!$O$12:$O$1011,ローデータ!$B$12:$B$1011,1,ローデータ!$K$12:$K$1011,$F$21,ローデータ!$H$12:$H$1011,A146)</f>
        <v>2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5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2</v>
      </c>
      <c r="K146" s="91">
        <f>SUMIFS(ローデータ!$V$12:$V$1011,ローデータ!$B$12:$B$1011,1,ローデータ!$K$12:$K$1011,$F$21,ローデータ!$H$12:$H$1011,A146)</f>
        <v>1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2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1</v>
      </c>
      <c r="P146" s="56">
        <f t="shared" si="13"/>
        <v>6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4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4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5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21</v>
      </c>
      <c r="E152" s="56">
        <f>SUM(E143:E151)</f>
        <v>8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30</v>
      </c>
      <c r="I152" s="56">
        <f t="shared" ref="I152:O152" si="15">SUM(I143:I151)</f>
        <v>0</v>
      </c>
      <c r="J152" s="56">
        <f t="shared" si="15"/>
        <v>22</v>
      </c>
      <c r="K152" s="56">
        <f t="shared" si="15"/>
        <v>7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1</v>
      </c>
      <c r="P152" s="56">
        <f t="shared" si="13"/>
        <v>34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41</v>
      </c>
      <c r="G159" s="213"/>
      <c r="H159" s="211">
        <f>COUNTIFS(ローデータ!$B$12:$B$1011,1,ローデータ!$I$12:$I$1011,$C$14,ローデータ!$K$12:$K$1011,H157)</f>
        <v>26</v>
      </c>
      <c r="I159" s="213"/>
      <c r="J159" s="211">
        <f>COUNTIFS(ローデータ!$B$12:$B$1011,1,ローデータ!$I$12:$I$1011,$C$14,ローデータ!$K$12:$K$1011,J157)</f>
        <v>28</v>
      </c>
      <c r="K159" s="212"/>
      <c r="L159" s="213"/>
      <c r="M159" s="56">
        <f t="shared" ref="M159:M171" si="16">SUM(F159:L159)</f>
        <v>95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41</v>
      </c>
      <c r="G171" s="213"/>
      <c r="H171" s="211">
        <f>SUM(H159:I170)</f>
        <v>26</v>
      </c>
      <c r="I171" s="213"/>
      <c r="J171" s="211">
        <f>SUM(J159:L170)</f>
        <v>28</v>
      </c>
      <c r="K171" s="212"/>
      <c r="L171" s="213"/>
      <c r="M171" s="56">
        <f t="shared" si="16"/>
        <v>95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39</v>
      </c>
      <c r="G179" s="56">
        <f>COUNTIFS(ローデータ!$B$12:$B$1011,1,ローデータ!$I$12:$I$1011,$C$14,ローデータ!$K$12:$K$1011,$B$21,ローデータ!$L$12:$L$1011,G176)</f>
        <v>0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41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39</v>
      </c>
      <c r="G191" s="56">
        <f>SUM(G179:G190)</f>
        <v>0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7">
        <f t="shared" si="17"/>
        <v>41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16</v>
      </c>
      <c r="G198" s="90">
        <f>SUMIFS(ローデータ!N12:N1011,ローデータ!$B$12:$B$1011,1,ローデータ!$I$12:$I$1011,$C$14,ローデータ!$K$12:$K$1011,$B$21)</f>
        <v>19</v>
      </c>
      <c r="H198" s="90">
        <f>SUMIFS(ローデータ!O12:O1011,ローデータ!$B$12:$B$1011,1,ローデータ!$I$12:$I$1011,$C$14,ローデータ!$K$12:$K$1011,$B$21)</f>
        <v>13</v>
      </c>
      <c r="I198" s="90">
        <f>SUMIFS(ローデータ!P12:P1011,ローデータ!$B$12:$B$1011,1,ローデータ!$I$12:$I$1011,$C$14,ローデータ!$K$12:$K$1011,$B$21)</f>
        <v>0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48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16</v>
      </c>
      <c r="G210" s="95">
        <f t="shared" ref="G210:I210" si="19">SUM(G198:G209)</f>
        <v>19</v>
      </c>
      <c r="H210" s="95">
        <f>SUM(H198:H209)</f>
        <v>13</v>
      </c>
      <c r="I210" s="95">
        <f t="shared" si="19"/>
        <v>0</v>
      </c>
      <c r="J210" s="95">
        <f>SUM(J198:J209)</f>
        <v>0</v>
      </c>
      <c r="K210" s="119">
        <f t="shared" si="18"/>
        <v>48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24</v>
      </c>
      <c r="G216" s="56">
        <f>COUNTIFS(ローデータ!$B$12:$B$1011,1,ローデータ!$I$12:$I$1011,$C$14,ローデータ!$K$12:$K$1011,$D$21,ローデータ!$S$12:$S$1011,G214)</f>
        <v>1</v>
      </c>
      <c r="H216" s="56">
        <f>COUNTIFS(ローデータ!$B$12:$B$1011,1,ローデータ!$I$12:$I$1011,$C$14,ローデータ!$K$12:$K$1011,$D$21,ローデータ!$S$12:$S$1011,H214)</f>
        <v>1</v>
      </c>
      <c r="I216" s="56">
        <f>SUM(F216:H216)</f>
        <v>26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24</v>
      </c>
      <c r="G228" s="56">
        <f>SUM(G216:G227)</f>
        <v>1</v>
      </c>
      <c r="H228" s="56">
        <f>SUM(H216:H227)</f>
        <v>1</v>
      </c>
      <c r="I228" s="56">
        <f t="shared" si="20"/>
        <v>26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11</v>
      </c>
      <c r="G234" s="90">
        <f>SUMIFS(ローデータ!U12:U1011,ローデータ!$B$12:$B$1011,1,ローデータ!$I$12:$I$1011,$C$14,ローデータ!$K$12:$K$1011,$D$21)</f>
        <v>16</v>
      </c>
      <c r="H234" s="90">
        <f>SUMIFS(ローデータ!V12:V1011,ローデータ!$B$12:$B$1011,1,ローデータ!$I$12:$I$1011,$C$14,ローデータ!$K$12:$K$1011,$D$21)</f>
        <v>3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5</v>
      </c>
      <c r="K234" s="90">
        <f>SUMIFS(ローデータ!Y12:Y1011,ローデータ!$B$12:$B$1011,1,ローデータ!$I$12:$I$1011,$C$14,ローデータ!$K$12:$K$1011,$D$21)</f>
        <v>0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35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11</v>
      </c>
      <c r="G246" s="95">
        <f t="shared" ref="G246:L246" si="22">SUM(G234:G245)</f>
        <v>16</v>
      </c>
      <c r="H246" s="95">
        <f t="shared" si="22"/>
        <v>3</v>
      </c>
      <c r="I246" s="95">
        <f>SUM(I234:I245)</f>
        <v>0</v>
      </c>
      <c r="J246" s="95">
        <f t="shared" si="22"/>
        <v>5</v>
      </c>
      <c r="K246" s="95">
        <f>SUM(K234:K245)</f>
        <v>0</v>
      </c>
      <c r="L246" s="95">
        <f t="shared" si="22"/>
        <v>0</v>
      </c>
      <c r="M246" s="56">
        <f t="shared" si="21"/>
        <v>35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28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28</v>
      </c>
      <c r="L254" s="56">
        <f>COUNTIFS(ローデータ!$B$12:$B$1011,1,ローデータ!$I$12:$I$1011,$C$14,ローデータ!$K$12:$K$1011,$F$21,ローデータ!$S$12:$S$1011,L251)</f>
        <v>28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28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28</v>
      </c>
      <c r="L266" s="95">
        <f>SUM(L254:L265)</f>
        <v>28</v>
      </c>
      <c r="M266" s="95">
        <f>SUM(M254:M265)</f>
        <v>0</v>
      </c>
      <c r="N266" s="95">
        <f>SUM(N254:N265)</f>
        <v>0</v>
      </c>
      <c r="O266" s="56">
        <f>SUM(L266:N266)</f>
        <v>28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0</v>
      </c>
      <c r="G272" s="90">
        <f>SUMIFS(ローデータ!N86:N1085,ローデータ!$B$12:$B$1011,1,ローデータ!$I$12:$I$1011,$C$14,ローデータ!$K$12:$K$1011,$F$21)</f>
        <v>3</v>
      </c>
      <c r="H272" s="90">
        <f>SUMIFS(ローデータ!O86:O1085,ローデータ!$B$12:$B$1011,1,ローデータ!$I$12:$I$1011,$C$14,ローデータ!$K$12:$K$1011,$F$21)</f>
        <v>2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SUMIFS(ローデータ!$T$12:$T$1011,ローデータ!$B$12:$B$1011,1,ローデータ!$I$12:$I$1011,$C$14,ローデータ!$K$12:$K$1011,$F$21)</f>
        <v>0</v>
      </c>
      <c r="M272" s="95">
        <f>SUMIFS(ローデータ!$U$12:$U$1011,ローデータ!$B$12:$B$1011,1,ローデータ!$I$12:$I$1011,$C$14,ローデータ!$K$12:$K$1011,$F$21)</f>
        <v>22</v>
      </c>
      <c r="N272" s="95">
        <f>SUMIFS(ローデータ!$V$12:$V$1011,ローデータ!$B$12:$B$1011,1,ローデータ!$I$12:$I$1011,$C$14,ローデータ!$K$12:$K$1011,$F$21)</f>
        <v>7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3</v>
      </c>
      <c r="Q272" s="95">
        <f>SUMIFS(ローデータ!$Y$12:$Y$1011,ローデータ!$B$12:$B$1011,1,ローデータ!$I$12:$I$1011,$C$14,ローデータ!$K$12:$K$1011,$F$21)</f>
        <v>1</v>
      </c>
      <c r="R272" s="95">
        <f>SUMIFS(ローデータ!$Z$12:$Z$1011,ローデータ!$B$12:$B$1011,1,ローデータ!$I$12:$I$1011,$C$14,ローデータ!$K$12:$K$1011,$F$21)</f>
        <v>1</v>
      </c>
      <c r="S272" s="56">
        <f>SUM(L272:R272)</f>
        <v>34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22</v>
      </c>
      <c r="N284" s="95">
        <f t="shared" si="29"/>
        <v>7</v>
      </c>
      <c r="O284" s="95">
        <f t="shared" si="29"/>
        <v>0</v>
      </c>
      <c r="P284" s="95">
        <f t="shared" si="29"/>
        <v>3</v>
      </c>
      <c r="Q284" s="95">
        <f t="shared" si="29"/>
        <v>1</v>
      </c>
      <c r="R284" s="95">
        <f t="shared" si="29"/>
        <v>1</v>
      </c>
      <c r="S284" s="56">
        <f t="shared" si="27"/>
        <v>34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9</v>
      </c>
      <c r="H4" s="147" t="s">
        <v>53</v>
      </c>
      <c r="K4" s="228">
        <f>COUNTIFS(ローデータ!B12:B1011,1,ローデータ!G12:G1011,$G$4)</f>
        <v>15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15</v>
      </c>
      <c r="D16" s="56">
        <f>SUM(B16:C16)</f>
        <v>15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4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</v>
      </c>
      <c r="D84" s="403"/>
      <c r="E84" s="402">
        <f>SUM(E75:F83)</f>
        <v>7</v>
      </c>
      <c r="F84" s="403"/>
      <c r="G84" s="404">
        <f>SUM(G75:I83)</f>
        <v>4</v>
      </c>
      <c r="H84" s="404"/>
      <c r="I84" s="402"/>
      <c r="J84" s="106">
        <f t="shared" si="2"/>
        <v>15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2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4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2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4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15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</v>
      </c>
      <c r="G171" s="213"/>
      <c r="H171" s="211">
        <f>SUM(H159:I170)</f>
        <v>7</v>
      </c>
      <c r="I171" s="213"/>
      <c r="J171" s="211">
        <f>SUM(J159:L170)</f>
        <v>4</v>
      </c>
      <c r="K171" s="212"/>
      <c r="L171" s="213"/>
      <c r="M171" s="56">
        <f t="shared" si="16"/>
        <v>15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2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1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10</v>
      </c>
      <c r="H4" s="147" t="s">
        <v>53</v>
      </c>
      <c r="K4" s="228">
        <f>COUNTIFS(ローデータ!B12:B1011,1,ローデータ!G12:G1011,$G$4)</f>
        <v>11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11</v>
      </c>
      <c r="D16" s="56">
        <f>SUM(B16:C16)</f>
        <v>11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7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7</v>
      </c>
      <c r="D84" s="403"/>
      <c r="E84" s="402">
        <f>SUM(E75:F83)</f>
        <v>2</v>
      </c>
      <c r="F84" s="403"/>
      <c r="G84" s="404">
        <f>SUM(G75:I83)</f>
        <v>2</v>
      </c>
      <c r="H84" s="404"/>
      <c r="I84" s="402"/>
      <c r="J84" s="106">
        <f t="shared" si="2"/>
        <v>11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2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8</v>
      </c>
    </row>
    <row r="102" spans="1:17" ht="14.1" customHeight="1" x14ac:dyDescent="0.15">
      <c r="A102" s="140" t="s">
        <v>50</v>
      </c>
      <c r="B102" s="141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7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11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7</v>
      </c>
      <c r="G171" s="213"/>
      <c r="H171" s="211">
        <f>SUM(H159:I170)</f>
        <v>2</v>
      </c>
      <c r="I171" s="213"/>
      <c r="J171" s="211">
        <f>SUM(J159:L170)</f>
        <v>2</v>
      </c>
      <c r="K171" s="212"/>
      <c r="L171" s="213"/>
      <c r="M171" s="56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8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2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11</v>
      </c>
      <c r="H4" s="147" t="s">
        <v>53</v>
      </c>
      <c r="K4" s="228">
        <f>COUNTIFS(ローデータ!B12:B1011,1,ローデータ!G12:G1011,$G$4)</f>
        <v>18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18</v>
      </c>
      <c r="D16" s="56">
        <f>SUM(B16:C16)</f>
        <v>18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11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11</v>
      </c>
      <c r="D84" s="403"/>
      <c r="E84" s="402">
        <f>SUM(E75:F83)</f>
        <v>4</v>
      </c>
      <c r="F84" s="403"/>
      <c r="G84" s="404">
        <f>SUM(G75:I83)</f>
        <v>3</v>
      </c>
      <c r="H84" s="404"/>
      <c r="I84" s="402"/>
      <c r="J84" s="106">
        <f t="shared" si="2"/>
        <v>18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6</v>
      </c>
      <c r="N101" s="103">
        <f>SUM(N92:N100)</f>
        <v>4</v>
      </c>
      <c r="O101" s="103">
        <f>SUM(O92:O100)</f>
        <v>0</v>
      </c>
      <c r="P101" s="103">
        <f>SUM(P92:P100)</f>
        <v>0</v>
      </c>
      <c r="Q101" s="103">
        <f t="shared" si="3"/>
        <v>12</v>
      </c>
    </row>
    <row r="102" spans="1:17" ht="14.1" customHeight="1" x14ac:dyDescent="0.15">
      <c r="A102" s="140" t="s">
        <v>50</v>
      </c>
      <c r="B102" s="141"/>
      <c r="C102" s="56">
        <f>SUM(C93:C101)</f>
        <v>11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0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1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1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11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18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11</v>
      </c>
      <c r="G171" s="213"/>
      <c r="H171" s="211">
        <f>SUM(H159:I170)</f>
        <v>4</v>
      </c>
      <c r="I171" s="213"/>
      <c r="J171" s="211">
        <f>SUM(J159:L170)</f>
        <v>3</v>
      </c>
      <c r="K171" s="212"/>
      <c r="L171" s="213"/>
      <c r="M171" s="56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6</v>
      </c>
      <c r="H210" s="95">
        <f>SUM(H198:H209)</f>
        <v>4</v>
      </c>
      <c r="I210" s="95">
        <f t="shared" si="19"/>
        <v>0</v>
      </c>
      <c r="J210" s="95">
        <f>SUM(J198:J209)</f>
        <v>0</v>
      </c>
      <c r="K210" s="119">
        <f t="shared" si="18"/>
        <v>12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1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0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1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12</v>
      </c>
      <c r="H4" s="147" t="s">
        <v>53</v>
      </c>
      <c r="K4" s="228">
        <f>COUNTIFS(ローデータ!B12:B1011,1,ローデータ!G12:G1011,$G$4)</f>
        <v>11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11</v>
      </c>
      <c r="D16" s="56">
        <f>SUM(B16:C16)</f>
        <v>11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</v>
      </c>
      <c r="D84" s="403"/>
      <c r="E84" s="402">
        <f>SUM(E75:F83)</f>
        <v>4</v>
      </c>
      <c r="F84" s="403"/>
      <c r="G84" s="404">
        <f>SUM(G75:I83)</f>
        <v>5</v>
      </c>
      <c r="H84" s="404"/>
      <c r="I84" s="402"/>
      <c r="J84" s="106">
        <f t="shared" si="2"/>
        <v>11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3</v>
      </c>
    </row>
    <row r="102" spans="1:17" ht="14.1" customHeight="1" x14ac:dyDescent="0.15">
      <c r="A102" s="140" t="s">
        <v>50</v>
      </c>
      <c r="B102" s="141"/>
      <c r="C102" s="56">
        <f>SUM(C93:C101)</f>
        <v>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3</v>
      </c>
      <c r="K110" s="109">
        <f>SUMIFS(ローデータ!$U$12:$U$1011,ローデータ!$B$12:$B$1011,1,ローデータ!$G$12:$G$1011,$G$4,ローデータ!$K$12:$K$1011,$D$21,ローデータ!$H$12:$H$1011,H110)</f>
        <v>7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3</v>
      </c>
      <c r="K118" s="109">
        <f t="shared" si="8"/>
        <v>7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0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11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</v>
      </c>
      <c r="G171" s="213"/>
      <c r="H171" s="211">
        <f>SUM(H159:I170)</f>
        <v>4</v>
      </c>
      <c r="I171" s="213"/>
      <c r="J171" s="211">
        <f>SUM(J159:L170)</f>
        <v>5</v>
      </c>
      <c r="K171" s="212"/>
      <c r="L171" s="213"/>
      <c r="M171" s="56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7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3</v>
      </c>
      <c r="G246" s="95">
        <f t="shared" ref="G246:L246" si="22">SUM(G234:G245)</f>
        <v>7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0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13</v>
      </c>
      <c r="H4" s="147" t="s">
        <v>53</v>
      </c>
      <c r="K4" s="228">
        <f>COUNTIFS(ローデータ!B12:B1011,1,ローデータ!G12:G1011,$G$4)</f>
        <v>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7</v>
      </c>
      <c r="D16" s="56">
        <f>SUM(B16:C16)</f>
        <v>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4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</v>
      </c>
      <c r="D84" s="403"/>
      <c r="E84" s="402">
        <f>SUM(E75:F83)</f>
        <v>2</v>
      </c>
      <c r="F84" s="403"/>
      <c r="G84" s="404">
        <f>SUM(G75:I83)</f>
        <v>1</v>
      </c>
      <c r="H84" s="404"/>
      <c r="I84" s="402"/>
      <c r="J84" s="106">
        <f t="shared" si="2"/>
        <v>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2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1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2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4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</v>
      </c>
      <c r="G171" s="213"/>
      <c r="H171" s="211">
        <f>SUM(H159:I170)</f>
        <v>2</v>
      </c>
      <c r="I171" s="213"/>
      <c r="J171" s="211">
        <f>SUM(J159:L170)</f>
        <v>1</v>
      </c>
      <c r="K171" s="212"/>
      <c r="L171" s="213"/>
      <c r="M171" s="56">
        <f t="shared" si="16"/>
        <v>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2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2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14</v>
      </c>
      <c r="H4" s="147" t="s">
        <v>53</v>
      </c>
      <c r="K4" s="228">
        <f>COUNTIFS(ローデータ!B12:B1011,1,ローデータ!G12:G1011,$G$4)</f>
        <v>17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17</v>
      </c>
      <c r="D16" s="56">
        <f>SUM(B16:C16)</f>
        <v>17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7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7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8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7</v>
      </c>
      <c r="D84" s="403"/>
      <c r="E84" s="402">
        <f>SUM(E75:F83)</f>
        <v>3</v>
      </c>
      <c r="F84" s="403"/>
      <c r="G84" s="404">
        <f>SUM(G75:I83)</f>
        <v>7</v>
      </c>
      <c r="H84" s="404"/>
      <c r="I84" s="402"/>
      <c r="J84" s="106">
        <f t="shared" si="2"/>
        <v>17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4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9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1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3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7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7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7</v>
      </c>
      <c r="K159" s="212"/>
      <c r="L159" s="213"/>
      <c r="M159" s="56">
        <f t="shared" ref="M159:M171" si="16">SUM(F159:L159)</f>
        <v>17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7</v>
      </c>
      <c r="G171" s="213"/>
      <c r="H171" s="211">
        <f>SUM(H159:I170)</f>
        <v>3</v>
      </c>
      <c r="I171" s="213"/>
      <c r="J171" s="211">
        <f>SUM(J159:L170)</f>
        <v>7</v>
      </c>
      <c r="K171" s="212"/>
      <c r="L171" s="213"/>
      <c r="M171" s="56">
        <f t="shared" si="16"/>
        <v>17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6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4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8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8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15</v>
      </c>
      <c r="H4" s="147" t="s">
        <v>53</v>
      </c>
      <c r="K4" s="228">
        <f>COUNTIFS(ローデータ!B12:B1011,1,ローデータ!G12:G1011,$G$4)</f>
        <v>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4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</v>
      </c>
      <c r="D84" s="403"/>
      <c r="E84" s="402">
        <f>SUM(E75:F83)</f>
        <v>2</v>
      </c>
      <c r="F84" s="403"/>
      <c r="G84" s="404">
        <f>SUM(G75:I83)</f>
        <v>2</v>
      </c>
      <c r="H84" s="404"/>
      <c r="I84" s="402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2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3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4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</v>
      </c>
      <c r="G171" s="213"/>
      <c r="H171" s="211">
        <f>SUM(H159:I170)</f>
        <v>2</v>
      </c>
      <c r="I171" s="213"/>
      <c r="J171" s="211">
        <f>SUM(J159:L170)</f>
        <v>2</v>
      </c>
      <c r="K171" s="212"/>
      <c r="L171" s="213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2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16</v>
      </c>
      <c r="H4" s="147" t="s">
        <v>53</v>
      </c>
      <c r="K4" s="228">
        <f>COUNTIFS(ローデータ!B12:B1011,1,ローデータ!G12:G1011,$G$4)</f>
        <v>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</v>
      </c>
      <c r="D84" s="403"/>
      <c r="E84" s="402">
        <f>SUM(E75:F83)</f>
        <v>1</v>
      </c>
      <c r="F84" s="403"/>
      <c r="G84" s="404">
        <f>SUM(G75:I83)</f>
        <v>3</v>
      </c>
      <c r="H84" s="404"/>
      <c r="I84" s="402"/>
      <c r="J84" s="106">
        <f t="shared" si="2"/>
        <v>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0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2</v>
      </c>
    </row>
    <row r="102" spans="1:17" ht="14.1" customHeight="1" x14ac:dyDescent="0.15">
      <c r="A102" s="140" t="s">
        <v>50</v>
      </c>
      <c r="B102" s="141"/>
      <c r="C102" s="56">
        <f>SUM(C93:C101)</f>
        <v>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</v>
      </c>
      <c r="G171" s="213"/>
      <c r="H171" s="211">
        <f>SUM(H159:I170)</f>
        <v>1</v>
      </c>
      <c r="I171" s="213"/>
      <c r="J171" s="211">
        <f>SUM(J159:L170)</f>
        <v>3</v>
      </c>
      <c r="K171" s="212"/>
      <c r="L171" s="213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0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17</v>
      </c>
      <c r="H4" s="147" t="s">
        <v>53</v>
      </c>
      <c r="K4" s="228">
        <f>COUNTIFS(ローデータ!B12:B1011,1,ローデータ!G12:G1011,$G$4)</f>
        <v>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</v>
      </c>
      <c r="D16" s="56">
        <f>SUM(B16:C16)</f>
        <v>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1</v>
      </c>
      <c r="F84" s="403"/>
      <c r="G84" s="404">
        <f>SUM(G75:I83)</f>
        <v>1</v>
      </c>
      <c r="H84" s="404"/>
      <c r="I84" s="402"/>
      <c r="J84" s="106">
        <f t="shared" si="2"/>
        <v>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1</v>
      </c>
      <c r="I171" s="213"/>
      <c r="J171" s="211">
        <f>SUM(J159:L170)</f>
        <v>1</v>
      </c>
      <c r="K171" s="212"/>
      <c r="L171" s="213"/>
      <c r="M171" s="56">
        <f t="shared" si="16"/>
        <v>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22</v>
      </c>
      <c r="E4" s="121" t="str">
        <f>ローデータ!E4</f>
        <v>日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2020-06-04T03:04:18Z</dcterms:created>
  <dcterms:modified xsi:type="dcterms:W3CDTF">2020-06-04T03:04:26Z</dcterms:modified>
</cp:coreProperties>
</file>