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32窓口業務委託\Ｒ２年度発注関係\区から回答\14東成区\"/>
    </mc:Choice>
  </mc:AlternateContent>
  <bookViews>
    <workbookView xWindow="0" yWindow="30" windowWidth="20490" windowHeight="7740" tabRatio="768" firstSheet="1" activeTab="4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84" i="48" s="1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P143" i="70"/>
  <c r="I152" i="70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I228" i="39" l="1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30" i="32"/>
  <c r="E36" i="32"/>
  <c r="Q118" i="32" l="1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<sst xmlns="http://schemas.openxmlformats.org/spreadsheetml/2006/main" count="20104" uniqueCount="238">
  <si>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</si>
  <si>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</si>
  <si>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</si>
  <si>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</si>
  <si>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</si>
  <si>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</si>
  <si>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</si>
  <si>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</si>
  <si>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</si>
  <si>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</si>
  <si>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</si>
  <si>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</si>
  <si>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</si>
  <si>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</si>
  <si>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</si>
  <si>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</si>
  <si>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</si>
  <si>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</si>
  <si>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</si>
  <si>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</si>
  <si>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</si>
  <si>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</si>
  <si>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</si>
  <si>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</si>
  <si>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</si>
  <si>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</si>
  <si>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</si>
  <si>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</si>
  <si>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</si>
  <si>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</si>
  <si>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</si>
  <si>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</si>
  <si>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</si>
  <si>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</si>
  <si>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</si>
  <si>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</si>
  <si>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</si>
  <si>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</si>
  <si>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</si>
  <si>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</si>
  <si>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</si>
  <si>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</si>
  <si>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</si>
  <si>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</si>
  <si>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</si>
  <si>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</si>
  <si>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</si>
  <si>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</si>
  <si>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</si>
  <si>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</si>
  <si>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</si>
  <si>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</si>
  <si>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</si>
  <si>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</si>
  <si>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</si>
  <si>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</si>
  <si>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</si>
  <si>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</si>
  <si>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</si>
  <si>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</si>
  <si>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</si>
  <si>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</si>
  <si>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</si>
  <si>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</si>
  <si>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</si>
  <si>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</si>
  <si>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</si>
  <si>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</si>
  <si>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</si>
  <si>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</si>
  <si>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</si>
  <si>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</si>
  <si>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</si>
  <si>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</si>
  <si>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</si>
  <si>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</si>
  <si>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</si>
  <si>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</si>
  <si>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</si>
  <si>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</si>
  <si>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</si>
  <si>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</si>
  <si>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</si>
  <si>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</si>
  <si>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</si>
  <si>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</si>
  <si>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</si>
  <si>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</si>
  <si>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</si>
  <si>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</si>
  <si>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</si>
  <si>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</si>
  <si>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</si>
  <si>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</si>
  <si>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</si>
  <si>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</si>
  <si>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</si>
  <si>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</si>
  <si>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</si>
  <si>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</si>
  <si>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</si>
  <si>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</si>
  <si>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</si>
  <si>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</si>
  <si>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</si>
  <si>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</si>
  <si>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</si>
  <si>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</si>
  <si>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</si>
  <si>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</si>
  <si>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</si>
  <si>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</si>
  <si>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</si>
  <si>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</si>
  <si>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</si>
  <si>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</si>
  <si>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</si>
  <si>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</si>
  <si>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</si>
  <si>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</si>
  <si>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</si>
  <si>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</si>
  <si>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</si>
  <si>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</si>
  <si>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</si>
  <si>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</si>
  <si>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</si>
  <si>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</si>
  <si>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</si>
  <si>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</si>
  <si>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</si>
  <si>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</si>
  <si>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</si>
  <si>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</si>
  <si>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</si>
  <si>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</si>
  <si>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</si>
  <si>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</si>
  <si>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</si>
  <si>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</si>
  <si>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</si>
  <si>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</si>
  <si>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</si>
  <si>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</si>
  <si>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</si>
  <si>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</si>
  <si>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</si>
  <si>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</si>
  <si>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</si>
  <si>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</si>
  <si>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</si>
  <si>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</si>
  <si>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</si>
  <si>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</si>
  <si>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</si>
  <si>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</si>
  <si>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</si>
  <si>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</si>
  <si>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</si>
  <si>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</si>
  <si>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</si>
  <si>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</si>
  <si>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</si>
  <si>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</si>
  <si>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</si>
  <si>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</si>
  <si>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</si>
  <si>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</si>
  <si>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</si>
  <si>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</si>
  <si>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</si>
  <si>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</si>
  <si>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</si>
  <si>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</si>
  <si>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</si>
  <si>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</si>
  <si>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</si>
  <si>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</si>
  <si>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</si>
  <si>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</si>
  <si>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</si>
  <si>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</si>
  <si>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</si>
  <si>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</si>
  <si>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</si>
  <si>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</si>
  <si>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</si>
  <si>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</si>
  <si>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</si>
  <si>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</si>
  <si>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</si>
  <si>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</si>
  <si>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</si>
  <si>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</si>
  <si>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</si>
  <si>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</si>
  <si>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</si>
  <si>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</si>
  <si>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</si>
  <si>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</si>
  <si>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</si>
  <si>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</si>
  <si>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</si>
  <si>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</si>
  <si>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</si>
  <si>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</si>
  <si>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</si>
  <si>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</si>
  <si>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</si>
  <si>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</si>
  <si>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</si>
  <si>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</si>
  <si>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</si>
  <si>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</si>
  <si>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</si>
  <si>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</si>
  <si>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</si>
  <si>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</si>
  <si>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</si>
  <si>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</si>
  <si>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</si>
  <si>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</si>
  <si>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</si>
  <si>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</si>
  <si>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</si>
  <si>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</si>
  <si>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</si>
  <si>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</si>
  <si>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</si>
  <si>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</si>
  <si>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</si>
  <si>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</si>
  <si>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</si>
  <si>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</si>
  <si>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東成区</t>
    <rPh sb="0" eb="2">
      <t>ヒガシナリ</t>
    </rPh>
    <rPh sb="2" eb="3">
      <t>ク</t>
    </rPh>
    <phoneticPr fontId="1"/>
  </si>
  <si>
    <t>火</t>
    <rPh sb="0" eb="1">
      <t>カ</t>
    </rPh>
    <phoneticPr fontId="1"/>
  </si>
  <si>
    <t>№</t>
    <phoneticPr fontId="4"/>
  </si>
  <si>
    <t>カード類補記対応業務関係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</si>
</sst>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9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17" name="角丸四角形 1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1" name="角丸四角形 20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6" name="角丸四角形 25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9" name="角丸四角形 2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30" name="角丸四角形 2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3" name="角丸四角形 3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4</xdr:row>
      <xdr:rowOff>154781</xdr:rowOff>
    </xdr:to>
    <xdr:sp macro="" textlink="">
      <xdr:nvSpPr>
        <xdr:cNvPr id="34" name="角丸四角形 33"/>
        <xdr:cNvSpPr/>
      </xdr:nvSpPr>
      <xdr:spPr>
        <a:xfrm>
          <a:off x="8660605" y="35723"/>
          <a:ext cx="5548312" cy="110965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5" name="下矢印 3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6" name="角丸四角形 3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35724</xdr:rowOff>
    </xdr:from>
    <xdr:to>
      <xdr:col>12</xdr:col>
      <xdr:colOff>607217</xdr:colOff>
      <xdr:row>4</xdr:row>
      <xdr:rowOff>11907</xdr:rowOff>
    </xdr:to>
    <xdr:sp macro="" textlink="">
      <xdr:nvSpPr>
        <xdr:cNvPr id="37" name="角丸四角形 36"/>
        <xdr:cNvSpPr/>
      </xdr:nvSpPr>
      <xdr:spPr>
        <a:xfrm>
          <a:off x="8660605" y="35724"/>
          <a:ext cx="5548312" cy="96678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8" name="下矢印 3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9" name="角丸四角形 3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40" name="角丸四角形 39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1" name="下矢印 4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2" name="角丸四角形 4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7</xdr:row>
      <xdr:rowOff>142875</xdr:rowOff>
    </xdr:to>
    <xdr:sp macro="" textlink="">
      <xdr:nvSpPr>
        <xdr:cNvPr id="43" name="角丸四角形 42"/>
        <xdr:cNvSpPr/>
      </xdr:nvSpPr>
      <xdr:spPr>
        <a:xfrm>
          <a:off x="8619931" y="41276"/>
          <a:ext cx="5548312" cy="1692274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4" name="下矢印 4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5" name="角丸四角形 4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41277</xdr:rowOff>
    </xdr:from>
    <xdr:to>
      <xdr:col>12</xdr:col>
      <xdr:colOff>566543</xdr:colOff>
      <xdr:row>7</xdr:row>
      <xdr:rowOff>119063</xdr:rowOff>
    </xdr:to>
    <xdr:sp macro="" textlink="">
      <xdr:nvSpPr>
        <xdr:cNvPr id="46" name="角丸四角形 45"/>
        <xdr:cNvSpPr/>
      </xdr:nvSpPr>
      <xdr:spPr>
        <a:xfrm>
          <a:off x="8619931" y="41277"/>
          <a:ext cx="5548312" cy="166846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234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1</v>
      </c>
      <c r="D4" s="172">
        <v>28</v>
      </c>
      <c r="E4" s="172" t="s">
        <v>235</v>
      </c>
    </row>
    <row r="5" spans="1:27" ht="15.95" customHeight="1" x14ac:dyDescent="0.15"/>
    <row r="6" spans="1:27" s="25" customFormat="1" ht="15.95" customHeight="1" x14ac:dyDescent="0.15">
      <c r="A6" s="173" t="s">
        <v>236</v>
      </c>
      <c r="B6" s="173" t="s">
        <v>37</v>
      </c>
      <c r="C6" s="176" t="s">
        <v>0</v>
      </c>
      <c r="D6" s="176" t="s">
        <v>1</v>
      </c>
      <c r="E6" s="176" t="s">
        <v>2</v>
      </c>
      <c r="F6" s="173" t="s">
        <v>8</v>
      </c>
      <c r="G6" s="173" t="s">
        <v>6</v>
      </c>
      <c r="H6" s="173" t="s">
        <v>9</v>
      </c>
      <c r="I6" s="200" t="s">
        <v>14</v>
      </c>
      <c r="J6" s="206"/>
      <c r="K6" s="20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4"/>
      <c r="B7" s="174"/>
      <c r="C7" s="177"/>
      <c r="D7" s="177"/>
      <c r="E7" s="177"/>
      <c r="F7" s="174"/>
      <c r="G7" s="174"/>
      <c r="H7" s="174"/>
      <c r="I7" s="201"/>
      <c r="J7" s="207"/>
      <c r="K7" s="201"/>
      <c r="L7" s="209" t="s">
        <v>45</v>
      </c>
      <c r="M7" s="209"/>
      <c r="N7" s="209"/>
      <c r="O7" s="209"/>
      <c r="P7" s="209"/>
      <c r="Q7" s="209"/>
      <c r="R7" s="209"/>
      <c r="S7" s="209" t="s">
        <v>44</v>
      </c>
      <c r="T7" s="209"/>
      <c r="U7" s="209"/>
      <c r="V7" s="209"/>
      <c r="W7" s="209"/>
      <c r="X7" s="209"/>
      <c r="Y7" s="209"/>
      <c r="Z7" s="209"/>
      <c r="AA7" s="210"/>
    </row>
    <row r="8" spans="1:27" s="25" customFormat="1" ht="15.95" customHeight="1" x14ac:dyDescent="0.15">
      <c r="A8" s="175"/>
      <c r="B8" s="175"/>
      <c r="C8" s="178"/>
      <c r="D8" s="178"/>
      <c r="E8" s="178"/>
      <c r="F8" s="175"/>
      <c r="G8" s="175"/>
      <c r="H8" s="175"/>
      <c r="I8" s="202"/>
      <c r="J8" s="208"/>
      <c r="K8" s="201"/>
      <c r="L8" s="203" t="s">
        <v>16</v>
      </c>
      <c r="M8" s="204"/>
      <c r="N8" s="204"/>
      <c r="O8" s="204"/>
      <c r="P8" s="204"/>
      <c r="Q8" s="204"/>
      <c r="R8" s="205"/>
      <c r="S8" s="203" t="s">
        <v>13</v>
      </c>
      <c r="T8" s="204"/>
      <c r="U8" s="204"/>
      <c r="V8" s="204"/>
      <c r="W8" s="204"/>
      <c r="X8" s="204"/>
      <c r="Y8" s="204"/>
      <c r="Z8" s="204"/>
      <c r="AA8" s="205"/>
    </row>
    <row r="9" spans="1:27" s="25" customFormat="1" ht="15.95" customHeight="1" x14ac:dyDescent="0.15">
      <c r="A9" s="179"/>
      <c r="B9" s="190" t="s">
        <v>38</v>
      </c>
      <c r="C9" s="187"/>
      <c r="D9" s="187"/>
      <c r="E9" s="187"/>
      <c r="F9" s="179"/>
      <c r="G9" s="184" t="s">
        <v>7</v>
      </c>
      <c r="H9" s="184" t="s">
        <v>39</v>
      </c>
      <c r="I9" s="182" t="s">
        <v>17</v>
      </c>
      <c r="J9" s="183"/>
      <c r="K9" s="201"/>
      <c r="L9" s="193" t="s">
        <v>26</v>
      </c>
      <c r="M9" s="194" t="s">
        <v>34</v>
      </c>
      <c r="N9" s="195"/>
      <c r="O9" s="195"/>
      <c r="P9" s="195"/>
      <c r="Q9" s="195"/>
      <c r="R9" s="170"/>
      <c r="S9" s="193" t="s">
        <v>27</v>
      </c>
      <c r="T9" s="194" t="s">
        <v>33</v>
      </c>
      <c r="U9" s="195"/>
      <c r="V9" s="195"/>
      <c r="W9" s="195"/>
      <c r="X9" s="195"/>
      <c r="Y9" s="195"/>
      <c r="Z9" s="195"/>
      <c r="AA9" s="196"/>
    </row>
    <row r="10" spans="1:27" s="25" customFormat="1" ht="15.95" customHeight="1" x14ac:dyDescent="0.15">
      <c r="A10" s="180"/>
      <c r="B10" s="191"/>
      <c r="C10" s="188"/>
      <c r="D10" s="188"/>
      <c r="E10" s="188"/>
      <c r="F10" s="180"/>
      <c r="G10" s="185"/>
      <c r="H10" s="185"/>
      <c r="I10" s="14"/>
      <c r="J10" s="31" t="s">
        <v>31</v>
      </c>
      <c r="K10" s="202"/>
      <c r="L10" s="193"/>
      <c r="M10" s="197"/>
      <c r="N10" s="198"/>
      <c r="O10" s="198"/>
      <c r="P10" s="198"/>
      <c r="Q10" s="198"/>
      <c r="R10" s="171"/>
      <c r="S10" s="193"/>
      <c r="T10" s="197"/>
      <c r="U10" s="198"/>
      <c r="V10" s="198"/>
      <c r="W10" s="198"/>
      <c r="X10" s="198"/>
      <c r="Y10" s="198"/>
      <c r="Z10" s="198"/>
      <c r="AA10" s="199"/>
    </row>
    <row r="11" spans="1:27" s="25" customFormat="1" ht="159.94999999999999" customHeight="1" x14ac:dyDescent="0.15">
      <c r="A11" s="181"/>
      <c r="B11" s="192"/>
      <c r="C11" s="189"/>
      <c r="D11" s="189"/>
      <c r="E11" s="189"/>
      <c r="F11" s="181"/>
      <c r="G11" s="186"/>
      <c r="H11" s="186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237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>
        <v>2</v>
      </c>
      <c r="D12" s="22">
        <v>1</v>
      </c>
      <c r="E12" s="22">
        <v>28</v>
      </c>
      <c r="F12" s="16" t="s">
        <v>235</v>
      </c>
      <c r="G12" s="23">
        <v>9</v>
      </c>
      <c r="H12" s="23">
        <v>6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2</v>
      </c>
      <c r="D13" s="22">
        <v>1</v>
      </c>
      <c r="E13" s="22">
        <v>28</v>
      </c>
      <c r="F13" s="16" t="s">
        <v>235</v>
      </c>
      <c r="G13" s="23">
        <v>9</v>
      </c>
      <c r="H13" s="23">
        <v>6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2</v>
      </c>
      <c r="D14" s="22">
        <v>1</v>
      </c>
      <c r="E14" s="22">
        <v>28</v>
      </c>
      <c r="F14" s="16" t="s">
        <v>235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2</v>
      </c>
      <c r="D15" s="22">
        <v>1</v>
      </c>
      <c r="E15" s="22">
        <v>28</v>
      </c>
      <c r="F15" s="16" t="s">
        <v>235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2</v>
      </c>
      <c r="D16" s="22">
        <v>1</v>
      </c>
      <c r="E16" s="22">
        <v>28</v>
      </c>
      <c r="F16" s="16" t="s">
        <v>235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2</v>
      </c>
      <c r="D17" s="22">
        <v>1</v>
      </c>
      <c r="E17" s="22">
        <v>28</v>
      </c>
      <c r="F17" s="16" t="s">
        <v>235</v>
      </c>
      <c r="G17" s="23">
        <v>9</v>
      </c>
      <c r="H17" s="23">
        <v>9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2</v>
      </c>
      <c r="D18" s="22">
        <v>1</v>
      </c>
      <c r="E18" s="22">
        <v>28</v>
      </c>
      <c r="F18" s="16" t="s">
        <v>235</v>
      </c>
      <c r="G18" s="23">
        <v>9</v>
      </c>
      <c r="H18" s="23">
        <v>1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2</v>
      </c>
      <c r="D19" s="22">
        <v>1</v>
      </c>
      <c r="E19" s="22">
        <v>28</v>
      </c>
      <c r="F19" s="16" t="s">
        <v>235</v>
      </c>
      <c r="G19" s="23">
        <v>9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2</v>
      </c>
      <c r="D20" s="22">
        <v>1</v>
      </c>
      <c r="E20" s="22">
        <v>28</v>
      </c>
      <c r="F20" s="16" t="s">
        <v>235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2</v>
      </c>
      <c r="D21" s="22">
        <v>1</v>
      </c>
      <c r="E21" s="22">
        <v>28</v>
      </c>
      <c r="F21" s="16" t="s">
        <v>235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2</v>
      </c>
      <c r="D22" s="22">
        <v>1</v>
      </c>
      <c r="E22" s="22">
        <v>28</v>
      </c>
      <c r="F22" s="16" t="s">
        <v>235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2</v>
      </c>
      <c r="D23" s="22">
        <v>1</v>
      </c>
      <c r="E23" s="22">
        <v>28</v>
      </c>
      <c r="F23" s="16" t="s">
        <v>235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2</v>
      </c>
      <c r="D24" s="22">
        <v>1</v>
      </c>
      <c r="E24" s="22">
        <v>28</v>
      </c>
      <c r="F24" s="16" t="s">
        <v>235</v>
      </c>
      <c r="G24" s="23">
        <v>9</v>
      </c>
      <c r="H24" s="23">
        <v>7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2</v>
      </c>
      <c r="P24" s="8">
        <v>0</v>
      </c>
      <c r="Q24" s="7">
        <v>0</v>
      </c>
      <c r="R24" s="19">
        <v>3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2</v>
      </c>
      <c r="D25" s="22">
        <v>1</v>
      </c>
      <c r="E25" s="22">
        <v>28</v>
      </c>
      <c r="F25" s="16" t="s">
        <v>235</v>
      </c>
      <c r="G25" s="23">
        <v>9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1</v>
      </c>
      <c r="O25" s="7">
        <v>1</v>
      </c>
      <c r="P25" s="8">
        <v>0</v>
      </c>
      <c r="Q25" s="7">
        <v>0</v>
      </c>
      <c r="R25" s="19">
        <v>3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2</v>
      </c>
      <c r="D26" s="22">
        <v>1</v>
      </c>
      <c r="E26" s="22">
        <v>28</v>
      </c>
      <c r="F26" s="16" t="s">
        <v>235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2</v>
      </c>
      <c r="D27" s="22">
        <v>1</v>
      </c>
      <c r="E27" s="22">
        <v>28</v>
      </c>
      <c r="F27" s="16" t="s">
        <v>235</v>
      </c>
      <c r="G27" s="23">
        <v>9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/>
    </row>
    <row r="28" spans="1:27" s="2" customFormat="1" ht="15.95" customHeight="1" x14ac:dyDescent="0.15">
      <c r="A28" s="1">
        <v>17</v>
      </c>
      <c r="B28" s="30">
        <v>1</v>
      </c>
      <c r="C28" s="21">
        <v>2</v>
      </c>
      <c r="D28" s="22">
        <v>1</v>
      </c>
      <c r="E28" s="22">
        <v>28</v>
      </c>
      <c r="F28" s="16" t="s">
        <v>235</v>
      </c>
      <c r="G28" s="23">
        <v>9</v>
      </c>
      <c r="H28" s="23">
        <v>3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2</v>
      </c>
      <c r="P28" s="8">
        <v>0</v>
      </c>
      <c r="Q28" s="7">
        <v>0</v>
      </c>
      <c r="R28" s="19">
        <v>2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/>
    </row>
    <row r="29" spans="1:27" ht="15.95" customHeight="1" x14ac:dyDescent="0.15">
      <c r="A29" s="1">
        <v>18</v>
      </c>
      <c r="B29" s="30">
        <v>1</v>
      </c>
      <c r="C29" s="21">
        <v>2</v>
      </c>
      <c r="D29" s="22">
        <v>1</v>
      </c>
      <c r="E29" s="22">
        <v>28</v>
      </c>
      <c r="F29" s="16" t="s">
        <v>235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/>
    </row>
    <row r="30" spans="1:27" ht="15.95" customHeight="1" x14ac:dyDescent="0.15">
      <c r="A30" s="1">
        <v>19</v>
      </c>
      <c r="B30" s="30">
        <v>1</v>
      </c>
      <c r="C30" s="21">
        <v>2</v>
      </c>
      <c r="D30" s="22">
        <v>1</v>
      </c>
      <c r="E30" s="22">
        <v>28</v>
      </c>
      <c r="F30" s="16" t="s">
        <v>235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/>
    </row>
    <row r="31" spans="1:27" ht="15.95" customHeight="1" x14ac:dyDescent="0.15">
      <c r="A31" s="1">
        <v>20</v>
      </c>
      <c r="B31" s="30">
        <v>1</v>
      </c>
      <c r="C31" s="21">
        <v>2</v>
      </c>
      <c r="D31" s="22">
        <v>1</v>
      </c>
      <c r="E31" s="22">
        <v>28</v>
      </c>
      <c r="F31" s="16" t="s">
        <v>235</v>
      </c>
      <c r="G31" s="23">
        <v>9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/>
    </row>
    <row r="32" spans="1:27" ht="15.95" customHeight="1" x14ac:dyDescent="0.15">
      <c r="A32" s="1">
        <v>21</v>
      </c>
      <c r="B32" s="30">
        <v>1</v>
      </c>
      <c r="C32" s="21">
        <v>2</v>
      </c>
      <c r="D32" s="22">
        <v>1</v>
      </c>
      <c r="E32" s="22">
        <v>28</v>
      </c>
      <c r="F32" s="16" t="s">
        <v>235</v>
      </c>
      <c r="G32" s="23">
        <v>9</v>
      </c>
      <c r="H32" s="23">
        <v>8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/>
    </row>
    <row r="33" spans="1:27" ht="15.95" customHeight="1" x14ac:dyDescent="0.15">
      <c r="A33" s="1">
        <v>22</v>
      </c>
      <c r="B33" s="30">
        <v>1</v>
      </c>
      <c r="C33" s="21">
        <v>2</v>
      </c>
      <c r="D33" s="22">
        <v>1</v>
      </c>
      <c r="E33" s="22">
        <v>28</v>
      </c>
      <c r="F33" s="16" t="s">
        <v>235</v>
      </c>
      <c r="G33" s="23">
        <v>9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/>
    </row>
    <row r="34" spans="1:27" ht="15.95" customHeight="1" x14ac:dyDescent="0.15">
      <c r="A34" s="1">
        <v>23</v>
      </c>
      <c r="B34" s="30">
        <v>1</v>
      </c>
      <c r="C34" s="21">
        <v>2</v>
      </c>
      <c r="D34" s="22">
        <v>1</v>
      </c>
      <c r="E34" s="22">
        <v>28</v>
      </c>
      <c r="F34" s="16" t="s">
        <v>235</v>
      </c>
      <c r="G34" s="23">
        <v>9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1</v>
      </c>
      <c r="N34" s="6">
        <v>0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/>
    </row>
    <row r="35" spans="1:27" ht="15.95" customHeight="1" x14ac:dyDescent="0.15">
      <c r="A35" s="1">
        <v>24</v>
      </c>
      <c r="B35" s="30">
        <v>1</v>
      </c>
      <c r="C35" s="21">
        <v>2</v>
      </c>
      <c r="D35" s="22">
        <v>1</v>
      </c>
      <c r="E35" s="22">
        <v>28</v>
      </c>
      <c r="F35" s="16" t="s">
        <v>235</v>
      </c>
      <c r="G35" s="23">
        <v>9</v>
      </c>
      <c r="H35" s="23">
        <v>2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/>
    </row>
    <row r="36" spans="1:27" ht="15.95" customHeight="1" x14ac:dyDescent="0.15">
      <c r="A36" s="1">
        <v>25</v>
      </c>
      <c r="B36" s="30">
        <v>1</v>
      </c>
      <c r="C36" s="21">
        <v>2</v>
      </c>
      <c r="D36" s="22">
        <v>1</v>
      </c>
      <c r="E36" s="22">
        <v>28</v>
      </c>
      <c r="F36" s="16" t="s">
        <v>235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/>
    </row>
    <row r="37" spans="1:27" ht="15.95" customHeight="1" x14ac:dyDescent="0.15">
      <c r="A37" s="1">
        <v>26</v>
      </c>
      <c r="B37" s="30">
        <v>1</v>
      </c>
      <c r="C37" s="21">
        <v>2</v>
      </c>
      <c r="D37" s="22">
        <v>1</v>
      </c>
      <c r="E37" s="22">
        <v>28</v>
      </c>
      <c r="F37" s="16" t="s">
        <v>235</v>
      </c>
      <c r="G37" s="23">
        <v>9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/>
    </row>
    <row r="38" spans="1:27" ht="15.95" customHeight="1" x14ac:dyDescent="0.15">
      <c r="A38" s="1">
        <v>27</v>
      </c>
      <c r="B38" s="30">
        <v>1</v>
      </c>
      <c r="C38" s="21">
        <v>2</v>
      </c>
      <c r="D38" s="22">
        <v>1</v>
      </c>
      <c r="E38" s="22">
        <v>28</v>
      </c>
      <c r="F38" s="16" t="s">
        <v>235</v>
      </c>
      <c r="G38" s="23">
        <v>9</v>
      </c>
      <c r="H38" s="23">
        <v>9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/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>
        <v>2</v>
      </c>
      <c r="D39" s="22">
        <v>1</v>
      </c>
      <c r="E39" s="22">
        <v>28</v>
      </c>
      <c r="F39" s="16" t="s">
        <v>235</v>
      </c>
      <c r="G39" s="23">
        <v>9</v>
      </c>
      <c r="H39" s="23">
        <v>2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/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1</v>
      </c>
      <c r="Y39" s="7">
        <v>0</v>
      </c>
      <c r="Z39" s="12">
        <v>0</v>
      </c>
      <c r="AA39" s="19">
        <v>2</v>
      </c>
    </row>
    <row r="40" spans="1:27" ht="15.95" customHeight="1" x14ac:dyDescent="0.15">
      <c r="A40" s="1">
        <v>29</v>
      </c>
      <c r="B40" s="30">
        <v>1</v>
      </c>
      <c r="C40" s="21">
        <v>2</v>
      </c>
      <c r="D40" s="22">
        <v>1</v>
      </c>
      <c r="E40" s="22">
        <v>28</v>
      </c>
      <c r="F40" s="16" t="s">
        <v>235</v>
      </c>
      <c r="G40" s="23">
        <v>9</v>
      </c>
      <c r="H40" s="23">
        <v>7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/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>
        <v>2</v>
      </c>
      <c r="D41" s="22">
        <v>1</v>
      </c>
      <c r="E41" s="22">
        <v>28</v>
      </c>
      <c r="F41" s="16" t="s">
        <v>235</v>
      </c>
      <c r="G41" s="23">
        <v>9</v>
      </c>
      <c r="H41" s="23">
        <v>4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/>
      <c r="S41" s="23">
        <v>1</v>
      </c>
      <c r="T41" s="5">
        <v>1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>
        <v>2</v>
      </c>
      <c r="D42" s="22">
        <v>1</v>
      </c>
      <c r="E42" s="22">
        <v>28</v>
      </c>
      <c r="F42" s="16" t="s">
        <v>235</v>
      </c>
      <c r="G42" s="23">
        <v>9</v>
      </c>
      <c r="H42" s="23">
        <v>6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/>
      <c r="S42" s="23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>
        <v>2</v>
      </c>
      <c r="D43" s="22">
        <v>1</v>
      </c>
      <c r="E43" s="22">
        <v>28</v>
      </c>
      <c r="F43" s="16" t="s">
        <v>235</v>
      </c>
      <c r="G43" s="23">
        <v>9</v>
      </c>
      <c r="H43" s="23">
        <v>8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/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>
        <v>2</v>
      </c>
      <c r="D44" s="22">
        <v>1</v>
      </c>
      <c r="E44" s="22">
        <v>28</v>
      </c>
      <c r="F44" s="16" t="s">
        <v>235</v>
      </c>
      <c r="G44" s="23">
        <v>9</v>
      </c>
      <c r="H44" s="23">
        <v>4</v>
      </c>
      <c r="I44" s="16">
        <v>2</v>
      </c>
      <c r="J44" s="24"/>
      <c r="K44" s="13">
        <v>3</v>
      </c>
      <c r="L44" s="23">
        <v>1</v>
      </c>
      <c r="M44" s="5">
        <v>1</v>
      </c>
      <c r="N44" s="6">
        <v>1</v>
      </c>
      <c r="O44" s="7">
        <v>0</v>
      </c>
      <c r="P44" s="8">
        <v>0</v>
      </c>
      <c r="Q44" s="7">
        <v>0</v>
      </c>
      <c r="R44" s="19">
        <v>2</v>
      </c>
      <c r="S44" s="23">
        <v>1</v>
      </c>
      <c r="T44" s="5">
        <v>1</v>
      </c>
      <c r="U44" s="6">
        <v>1</v>
      </c>
      <c r="V44" s="7">
        <v>0</v>
      </c>
      <c r="W44" s="8">
        <v>0</v>
      </c>
      <c r="X44" s="7">
        <v>0</v>
      </c>
      <c r="Y44" s="7">
        <v>1</v>
      </c>
      <c r="Z44" s="12">
        <v>0</v>
      </c>
      <c r="AA44" s="19">
        <v>3</v>
      </c>
    </row>
    <row r="45" spans="1:27" ht="15.95" customHeight="1" x14ac:dyDescent="0.15">
      <c r="A45" s="1">
        <v>34</v>
      </c>
      <c r="B45" s="30">
        <v>1</v>
      </c>
      <c r="C45" s="21">
        <v>2</v>
      </c>
      <c r="D45" s="22">
        <v>1</v>
      </c>
      <c r="E45" s="22">
        <v>28</v>
      </c>
      <c r="F45" s="16" t="s">
        <v>235</v>
      </c>
      <c r="G45" s="23">
        <v>9</v>
      </c>
      <c r="H45" s="23">
        <v>2</v>
      </c>
      <c r="I45" s="16">
        <v>2</v>
      </c>
      <c r="J45" s="24"/>
      <c r="K45" s="13">
        <v>3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>
        <v>1</v>
      </c>
      <c r="T45" s="5">
        <v>0</v>
      </c>
      <c r="U45" s="6">
        <v>0</v>
      </c>
      <c r="V45" s="7">
        <v>1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>
        <v>2</v>
      </c>
      <c r="D46" s="22">
        <v>1</v>
      </c>
      <c r="E46" s="22">
        <v>28</v>
      </c>
      <c r="F46" s="16" t="s">
        <v>235</v>
      </c>
      <c r="G46" s="23">
        <v>10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2</v>
      </c>
      <c r="D47" s="22">
        <v>1</v>
      </c>
      <c r="E47" s="22">
        <v>28</v>
      </c>
      <c r="F47" s="16" t="s">
        <v>235</v>
      </c>
      <c r="G47" s="23">
        <v>10</v>
      </c>
      <c r="H47" s="23">
        <v>9</v>
      </c>
      <c r="I47" s="16">
        <v>2</v>
      </c>
      <c r="J47" s="24"/>
      <c r="K47" s="13">
        <v>1</v>
      </c>
      <c r="L47" s="23">
        <v>1</v>
      </c>
      <c r="M47" s="5">
        <v>1</v>
      </c>
      <c r="N47" s="6">
        <v>0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2</v>
      </c>
      <c r="D48" s="22">
        <v>1</v>
      </c>
      <c r="E48" s="22">
        <v>28</v>
      </c>
      <c r="F48" s="16" t="s">
        <v>235</v>
      </c>
      <c r="G48" s="23">
        <v>10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1</v>
      </c>
      <c r="P48" s="8">
        <v>0</v>
      </c>
      <c r="Q48" s="7">
        <v>0</v>
      </c>
      <c r="R48" s="19">
        <v>2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2</v>
      </c>
      <c r="D49" s="22">
        <v>1</v>
      </c>
      <c r="E49" s="22">
        <v>28</v>
      </c>
      <c r="F49" s="16" t="s">
        <v>235</v>
      </c>
      <c r="G49" s="23">
        <v>10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0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2</v>
      </c>
      <c r="D50" s="22">
        <v>1</v>
      </c>
      <c r="E50" s="22">
        <v>28</v>
      </c>
      <c r="F50" s="16" t="s">
        <v>235</v>
      </c>
      <c r="G50" s="23">
        <v>10</v>
      </c>
      <c r="H50" s="23">
        <v>7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2</v>
      </c>
      <c r="D51" s="22">
        <v>1</v>
      </c>
      <c r="E51" s="22">
        <v>28</v>
      </c>
      <c r="F51" s="16" t="s">
        <v>235</v>
      </c>
      <c r="G51" s="23">
        <v>10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2</v>
      </c>
      <c r="D52" s="22">
        <v>1</v>
      </c>
      <c r="E52" s="22">
        <v>28</v>
      </c>
      <c r="F52" s="16" t="s">
        <v>235</v>
      </c>
      <c r="G52" s="23">
        <v>10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2</v>
      </c>
      <c r="D53" s="22">
        <v>1</v>
      </c>
      <c r="E53" s="22">
        <v>28</v>
      </c>
      <c r="F53" s="16" t="s">
        <v>235</v>
      </c>
      <c r="G53" s="23">
        <v>10</v>
      </c>
      <c r="H53" s="23">
        <v>7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2</v>
      </c>
      <c r="D54" s="22">
        <v>1</v>
      </c>
      <c r="E54" s="22">
        <v>28</v>
      </c>
      <c r="F54" s="16" t="s">
        <v>235</v>
      </c>
      <c r="G54" s="23">
        <v>10</v>
      </c>
      <c r="H54" s="23">
        <v>7</v>
      </c>
      <c r="I54" s="16">
        <v>2</v>
      </c>
      <c r="J54" s="24"/>
      <c r="K54" s="13">
        <v>1</v>
      </c>
      <c r="L54" s="23">
        <v>1</v>
      </c>
      <c r="M54" s="5">
        <v>4</v>
      </c>
      <c r="N54" s="6">
        <v>0</v>
      </c>
      <c r="O54" s="7">
        <v>1</v>
      </c>
      <c r="P54" s="8">
        <v>0</v>
      </c>
      <c r="Q54" s="7">
        <v>0</v>
      </c>
      <c r="R54" s="19">
        <v>5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2</v>
      </c>
      <c r="D55" s="22">
        <v>1</v>
      </c>
      <c r="E55" s="22">
        <v>28</v>
      </c>
      <c r="F55" s="16" t="s">
        <v>235</v>
      </c>
      <c r="G55" s="23">
        <v>10</v>
      </c>
      <c r="H55" s="23">
        <v>8</v>
      </c>
      <c r="I55" s="16">
        <v>2</v>
      </c>
      <c r="J55" s="24"/>
      <c r="K55" s="13">
        <v>1</v>
      </c>
      <c r="L55" s="23">
        <v>1</v>
      </c>
      <c r="M55" s="5">
        <v>2</v>
      </c>
      <c r="N55" s="6">
        <v>0</v>
      </c>
      <c r="O55" s="7">
        <v>0</v>
      </c>
      <c r="P55" s="8">
        <v>0</v>
      </c>
      <c r="Q55" s="7">
        <v>0</v>
      </c>
      <c r="R55" s="19">
        <v>2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2</v>
      </c>
      <c r="D56" s="22">
        <v>1</v>
      </c>
      <c r="E56" s="22">
        <v>28</v>
      </c>
      <c r="F56" s="16" t="s">
        <v>235</v>
      </c>
      <c r="G56" s="23">
        <v>10</v>
      </c>
      <c r="H56" s="23">
        <v>7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2</v>
      </c>
      <c r="D57" s="22">
        <v>1</v>
      </c>
      <c r="E57" s="22">
        <v>28</v>
      </c>
      <c r="F57" s="16" t="s">
        <v>235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2</v>
      </c>
      <c r="D58" s="22">
        <v>1</v>
      </c>
      <c r="E58" s="22">
        <v>28</v>
      </c>
      <c r="F58" s="16" t="s">
        <v>235</v>
      </c>
      <c r="G58" s="23">
        <v>10</v>
      </c>
      <c r="H58" s="23">
        <v>7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2</v>
      </c>
      <c r="D59" s="22">
        <v>1</v>
      </c>
      <c r="E59" s="22">
        <v>28</v>
      </c>
      <c r="F59" s="16" t="s">
        <v>235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2</v>
      </c>
      <c r="D60" s="22">
        <v>1</v>
      </c>
      <c r="E60" s="22">
        <v>28</v>
      </c>
      <c r="F60" s="16" t="s">
        <v>235</v>
      </c>
      <c r="G60" s="23">
        <v>10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2</v>
      </c>
      <c r="D61" s="22">
        <v>1</v>
      </c>
      <c r="E61" s="22">
        <v>28</v>
      </c>
      <c r="F61" s="16" t="s">
        <v>235</v>
      </c>
      <c r="G61" s="23">
        <v>10</v>
      </c>
      <c r="H61" s="23">
        <v>7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2</v>
      </c>
      <c r="D62" s="22">
        <v>1</v>
      </c>
      <c r="E62" s="22">
        <v>28</v>
      </c>
      <c r="F62" s="16" t="s">
        <v>235</v>
      </c>
      <c r="G62" s="23">
        <v>10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2</v>
      </c>
      <c r="D63" s="22">
        <v>1</v>
      </c>
      <c r="E63" s="22">
        <v>28</v>
      </c>
      <c r="F63" s="16" t="s">
        <v>235</v>
      </c>
      <c r="G63" s="23">
        <v>10</v>
      </c>
      <c r="H63" s="23">
        <v>4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2</v>
      </c>
      <c r="D64" s="22">
        <v>1</v>
      </c>
      <c r="E64" s="22">
        <v>28</v>
      </c>
      <c r="F64" s="16" t="s">
        <v>235</v>
      </c>
      <c r="G64" s="23">
        <v>10</v>
      </c>
      <c r="H64" s="23">
        <v>5</v>
      </c>
      <c r="I64" s="16">
        <v>2</v>
      </c>
      <c r="J64" s="24"/>
      <c r="K64" s="13">
        <v>1</v>
      </c>
      <c r="L64" s="23">
        <v>1</v>
      </c>
      <c r="M64" s="5">
        <v>1</v>
      </c>
      <c r="N64" s="6">
        <v>0</v>
      </c>
      <c r="O64" s="7">
        <v>1</v>
      </c>
      <c r="P64" s="8">
        <v>0</v>
      </c>
      <c r="Q64" s="7">
        <v>0</v>
      </c>
      <c r="R64" s="19">
        <v>3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2</v>
      </c>
      <c r="D65" s="22">
        <v>1</v>
      </c>
      <c r="E65" s="22">
        <v>28</v>
      </c>
      <c r="F65" s="16" t="s">
        <v>235</v>
      </c>
      <c r="G65" s="23">
        <v>10</v>
      </c>
      <c r="H65" s="23">
        <v>1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2</v>
      </c>
      <c r="D66" s="22">
        <v>1</v>
      </c>
      <c r="E66" s="22">
        <v>28</v>
      </c>
      <c r="F66" s="16" t="s">
        <v>235</v>
      </c>
      <c r="G66" s="23">
        <v>10</v>
      </c>
      <c r="H66" s="23">
        <v>5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1</v>
      </c>
      <c r="P66" s="8">
        <v>0</v>
      </c>
      <c r="Q66" s="7">
        <v>0</v>
      </c>
      <c r="R66" s="19">
        <v>2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2</v>
      </c>
      <c r="D67" s="22">
        <v>1</v>
      </c>
      <c r="E67" s="22">
        <v>28</v>
      </c>
      <c r="F67" s="16" t="s">
        <v>235</v>
      </c>
      <c r="G67" s="23">
        <v>10</v>
      </c>
      <c r="H67" s="23">
        <v>6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2</v>
      </c>
      <c r="D68" s="22">
        <v>1</v>
      </c>
      <c r="E68" s="22">
        <v>28</v>
      </c>
      <c r="F68" s="16" t="s">
        <v>235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2</v>
      </c>
      <c r="D69" s="22">
        <v>1</v>
      </c>
      <c r="E69" s="22">
        <v>28</v>
      </c>
      <c r="F69" s="16" t="s">
        <v>235</v>
      </c>
      <c r="G69" s="23">
        <v>10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1</v>
      </c>
      <c r="P69" s="8">
        <v>0</v>
      </c>
      <c r="Q69" s="7">
        <v>0</v>
      </c>
      <c r="R69" s="19">
        <v>2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2</v>
      </c>
      <c r="D70" s="22">
        <v>1</v>
      </c>
      <c r="E70" s="22">
        <v>28</v>
      </c>
      <c r="F70" s="16" t="s">
        <v>235</v>
      </c>
      <c r="G70" s="23">
        <v>10</v>
      </c>
      <c r="H70" s="23">
        <v>8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2</v>
      </c>
      <c r="D71" s="22">
        <v>1</v>
      </c>
      <c r="E71" s="22">
        <v>28</v>
      </c>
      <c r="F71" s="16" t="s">
        <v>235</v>
      </c>
      <c r="G71" s="23">
        <v>10</v>
      </c>
      <c r="H71" s="23">
        <v>6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1</v>
      </c>
      <c r="V71" s="7">
        <v>1</v>
      </c>
      <c r="W71" s="8">
        <v>0</v>
      </c>
      <c r="X71" s="7">
        <v>1</v>
      </c>
      <c r="Y71" s="7">
        <v>0</v>
      </c>
      <c r="Z71" s="12">
        <v>0</v>
      </c>
      <c r="AA71" s="19">
        <v>3</v>
      </c>
    </row>
    <row r="72" spans="1:27" ht="15.95" customHeight="1" x14ac:dyDescent="0.15">
      <c r="A72" s="1">
        <v>61</v>
      </c>
      <c r="B72" s="30">
        <v>1</v>
      </c>
      <c r="C72" s="21">
        <v>2</v>
      </c>
      <c r="D72" s="22">
        <v>1</v>
      </c>
      <c r="E72" s="22">
        <v>28</v>
      </c>
      <c r="F72" s="16" t="s">
        <v>235</v>
      </c>
      <c r="G72" s="23">
        <v>10</v>
      </c>
      <c r="H72" s="23">
        <v>5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>
        <v>2</v>
      </c>
      <c r="D73" s="22">
        <v>1</v>
      </c>
      <c r="E73" s="22">
        <v>28</v>
      </c>
      <c r="F73" s="16" t="s">
        <v>235</v>
      </c>
      <c r="G73" s="23">
        <v>10</v>
      </c>
      <c r="H73" s="23">
        <v>2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>
        <v>2</v>
      </c>
      <c r="D74" s="22">
        <v>1</v>
      </c>
      <c r="E74" s="22">
        <v>28</v>
      </c>
      <c r="F74" s="16" t="s">
        <v>235</v>
      </c>
      <c r="G74" s="23">
        <v>10</v>
      </c>
      <c r="H74" s="23">
        <v>4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1</v>
      </c>
      <c r="Z74" s="12">
        <v>0</v>
      </c>
      <c r="AA74" s="19">
        <v>2</v>
      </c>
    </row>
    <row r="75" spans="1:27" ht="15.95" customHeight="1" x14ac:dyDescent="0.15">
      <c r="A75" s="1">
        <v>64</v>
      </c>
      <c r="B75" s="30">
        <v>1</v>
      </c>
      <c r="C75" s="21">
        <v>2</v>
      </c>
      <c r="D75" s="22">
        <v>1</v>
      </c>
      <c r="E75" s="22">
        <v>28</v>
      </c>
      <c r="F75" s="16" t="s">
        <v>235</v>
      </c>
      <c r="G75" s="23">
        <v>10</v>
      </c>
      <c r="H75" s="23">
        <v>6</v>
      </c>
      <c r="I75" s="16">
        <v>2</v>
      </c>
      <c r="J75" s="24"/>
      <c r="K75" s="13">
        <v>3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2</v>
      </c>
      <c r="Y75" s="7">
        <v>0</v>
      </c>
      <c r="Z75" s="12">
        <v>0</v>
      </c>
      <c r="AA75" s="19">
        <v>3</v>
      </c>
    </row>
    <row r="76" spans="1:27" ht="15.95" customHeight="1" x14ac:dyDescent="0.15">
      <c r="A76" s="1">
        <v>65</v>
      </c>
      <c r="B76" s="30">
        <v>1</v>
      </c>
      <c r="C76" s="21">
        <v>2</v>
      </c>
      <c r="D76" s="22">
        <v>1</v>
      </c>
      <c r="E76" s="22">
        <v>28</v>
      </c>
      <c r="F76" s="16" t="s">
        <v>235</v>
      </c>
      <c r="G76" s="23">
        <v>10</v>
      </c>
      <c r="H76" s="23">
        <v>6</v>
      </c>
      <c r="I76" s="16">
        <v>2</v>
      </c>
      <c r="J76" s="24"/>
      <c r="K76" s="13">
        <v>3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2</v>
      </c>
      <c r="D77" s="22">
        <v>1</v>
      </c>
      <c r="E77" s="22">
        <v>28</v>
      </c>
      <c r="F77" s="16" t="s">
        <v>235</v>
      </c>
      <c r="G77" s="23">
        <v>11</v>
      </c>
      <c r="H77" s="23">
        <v>8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0</v>
      </c>
      <c r="P77" s="8">
        <v>1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2</v>
      </c>
      <c r="D78" s="22">
        <v>1</v>
      </c>
      <c r="E78" s="22">
        <v>28</v>
      </c>
      <c r="F78" s="16" t="s">
        <v>235</v>
      </c>
      <c r="G78" s="23">
        <v>11</v>
      </c>
      <c r="H78" s="23">
        <v>7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1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2</v>
      </c>
      <c r="D79" s="22">
        <v>1</v>
      </c>
      <c r="E79" s="22">
        <v>28</v>
      </c>
      <c r="F79" s="16" t="s">
        <v>235</v>
      </c>
      <c r="G79" s="23">
        <v>11</v>
      </c>
      <c r="H79" s="23">
        <v>8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2</v>
      </c>
      <c r="D80" s="22">
        <v>1</v>
      </c>
      <c r="E80" s="22">
        <v>28</v>
      </c>
      <c r="F80" s="16" t="s">
        <v>235</v>
      </c>
      <c r="G80" s="23">
        <v>11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2</v>
      </c>
      <c r="D81" s="22">
        <v>1</v>
      </c>
      <c r="E81" s="22">
        <v>28</v>
      </c>
      <c r="F81" s="16" t="s">
        <v>235</v>
      </c>
      <c r="G81" s="23">
        <v>11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1</v>
      </c>
      <c r="N81" s="6">
        <v>0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2</v>
      </c>
      <c r="D82" s="22">
        <v>1</v>
      </c>
      <c r="E82" s="22">
        <v>28</v>
      </c>
      <c r="F82" s="16" t="s">
        <v>235</v>
      </c>
      <c r="G82" s="23">
        <v>11</v>
      </c>
      <c r="H82" s="23">
        <v>5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2</v>
      </c>
      <c r="D83" s="22">
        <v>1</v>
      </c>
      <c r="E83" s="22">
        <v>28</v>
      </c>
      <c r="F83" s="16" t="s">
        <v>235</v>
      </c>
      <c r="G83" s="23">
        <v>11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2</v>
      </c>
      <c r="D84" s="22">
        <v>1</v>
      </c>
      <c r="E84" s="22">
        <v>28</v>
      </c>
      <c r="F84" s="16" t="s">
        <v>235</v>
      </c>
      <c r="G84" s="23">
        <v>11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2</v>
      </c>
      <c r="D85" s="22">
        <v>1</v>
      </c>
      <c r="E85" s="22">
        <v>28</v>
      </c>
      <c r="F85" s="16" t="s">
        <v>235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1</v>
      </c>
      <c r="O85" s="7">
        <v>1</v>
      </c>
      <c r="P85" s="8">
        <v>0</v>
      </c>
      <c r="Q85" s="7">
        <v>0</v>
      </c>
      <c r="R85" s="19">
        <v>3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2</v>
      </c>
      <c r="D86" s="22">
        <v>1</v>
      </c>
      <c r="E86" s="22">
        <v>28</v>
      </c>
      <c r="F86" s="16" t="s">
        <v>235</v>
      </c>
      <c r="G86" s="23">
        <v>11</v>
      </c>
      <c r="H86" s="23">
        <v>3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2</v>
      </c>
      <c r="D87" s="22">
        <v>1</v>
      </c>
      <c r="E87" s="22">
        <v>28</v>
      </c>
      <c r="F87" s="16" t="s">
        <v>235</v>
      </c>
      <c r="G87" s="23">
        <v>11</v>
      </c>
      <c r="H87" s="23">
        <v>7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2</v>
      </c>
      <c r="D88" s="22">
        <v>1</v>
      </c>
      <c r="E88" s="22">
        <v>28</v>
      </c>
      <c r="F88" s="16" t="s">
        <v>235</v>
      </c>
      <c r="G88" s="23">
        <v>11</v>
      </c>
      <c r="H88" s="23">
        <v>8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2</v>
      </c>
      <c r="D89" s="22">
        <v>1</v>
      </c>
      <c r="E89" s="22">
        <v>28</v>
      </c>
      <c r="F89" s="16" t="s">
        <v>235</v>
      </c>
      <c r="G89" s="23">
        <v>11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2</v>
      </c>
      <c r="D90" s="22">
        <v>1</v>
      </c>
      <c r="E90" s="22">
        <v>28</v>
      </c>
      <c r="F90" s="16" t="s">
        <v>235</v>
      </c>
      <c r="G90" s="23">
        <v>11</v>
      </c>
      <c r="H90" s="23">
        <v>4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1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2</v>
      </c>
      <c r="D91" s="22">
        <v>1</v>
      </c>
      <c r="E91" s="22">
        <v>28</v>
      </c>
      <c r="F91" s="16" t="s">
        <v>235</v>
      </c>
      <c r="G91" s="23">
        <v>11</v>
      </c>
      <c r="H91" s="23">
        <v>2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>
        <v>2</v>
      </c>
      <c r="D92" s="22">
        <v>1</v>
      </c>
      <c r="E92" s="22">
        <v>28</v>
      </c>
      <c r="F92" s="16" t="s">
        <v>235</v>
      </c>
      <c r="G92" s="23">
        <v>11</v>
      </c>
      <c r="H92" s="23">
        <v>3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2</v>
      </c>
      <c r="D93" s="22">
        <v>1</v>
      </c>
      <c r="E93" s="22">
        <v>28</v>
      </c>
      <c r="F93" s="16" t="s">
        <v>235</v>
      </c>
      <c r="G93" s="23">
        <v>11</v>
      </c>
      <c r="H93" s="23">
        <v>9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2</v>
      </c>
      <c r="D94" s="22">
        <v>1</v>
      </c>
      <c r="E94" s="22">
        <v>28</v>
      </c>
      <c r="F94" s="16" t="s">
        <v>235</v>
      </c>
      <c r="G94" s="23">
        <v>11</v>
      </c>
      <c r="H94" s="23">
        <v>2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2</v>
      </c>
      <c r="P94" s="8">
        <v>0</v>
      </c>
      <c r="Q94" s="7">
        <v>0</v>
      </c>
      <c r="R94" s="19">
        <v>3</v>
      </c>
      <c r="S94" s="23">
        <v>1</v>
      </c>
      <c r="T94" s="5">
        <v>0</v>
      </c>
      <c r="U94" s="6">
        <v>0</v>
      </c>
      <c r="V94" s="7">
        <v>1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2</v>
      </c>
      <c r="D95" s="22">
        <v>1</v>
      </c>
      <c r="E95" s="22">
        <v>28</v>
      </c>
      <c r="F95" s="16" t="s">
        <v>235</v>
      </c>
      <c r="G95" s="23">
        <v>12</v>
      </c>
      <c r="H95" s="23">
        <v>5</v>
      </c>
      <c r="I95" s="16">
        <v>2</v>
      </c>
      <c r="J95" s="24"/>
      <c r="K95" s="13">
        <v>1</v>
      </c>
      <c r="L95" s="23">
        <v>2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2</v>
      </c>
      <c r="D96" s="22">
        <v>1</v>
      </c>
      <c r="E96" s="22">
        <v>28</v>
      </c>
      <c r="F96" s="16" t="s">
        <v>235</v>
      </c>
      <c r="G96" s="23">
        <v>12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2</v>
      </c>
      <c r="D97" s="22">
        <v>1</v>
      </c>
      <c r="E97" s="22">
        <v>28</v>
      </c>
      <c r="F97" s="16" t="s">
        <v>235</v>
      </c>
      <c r="G97" s="23">
        <v>12</v>
      </c>
      <c r="H97" s="23">
        <v>7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2</v>
      </c>
      <c r="D98" s="22">
        <v>1</v>
      </c>
      <c r="E98" s="22">
        <v>28</v>
      </c>
      <c r="F98" s="16" t="s">
        <v>235</v>
      </c>
      <c r="G98" s="23">
        <v>12</v>
      </c>
      <c r="H98" s="23">
        <v>4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1</v>
      </c>
      <c r="O98" s="7">
        <v>0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2</v>
      </c>
      <c r="D99" s="22">
        <v>1</v>
      </c>
      <c r="E99" s="22">
        <v>28</v>
      </c>
      <c r="F99" s="16" t="s">
        <v>235</v>
      </c>
      <c r="G99" s="23">
        <v>12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2</v>
      </c>
      <c r="D100" s="22">
        <v>1</v>
      </c>
      <c r="E100" s="22">
        <v>28</v>
      </c>
      <c r="F100" s="16" t="s">
        <v>235</v>
      </c>
      <c r="G100" s="23">
        <v>12</v>
      </c>
      <c r="H100" s="23">
        <v>3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2</v>
      </c>
      <c r="D101" s="22">
        <v>1</v>
      </c>
      <c r="E101" s="22">
        <v>28</v>
      </c>
      <c r="F101" s="16" t="s">
        <v>235</v>
      </c>
      <c r="G101" s="23">
        <v>12</v>
      </c>
      <c r="H101" s="23">
        <v>2</v>
      </c>
      <c r="I101" s="16">
        <v>2</v>
      </c>
      <c r="J101" s="24"/>
      <c r="K101" s="13">
        <v>2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2</v>
      </c>
      <c r="D102" s="22">
        <v>1</v>
      </c>
      <c r="E102" s="22">
        <v>28</v>
      </c>
      <c r="F102" s="16" t="s">
        <v>235</v>
      </c>
      <c r="G102" s="23">
        <v>12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1</v>
      </c>
      <c r="O102" s="7">
        <v>1</v>
      </c>
      <c r="P102" s="8">
        <v>0</v>
      </c>
      <c r="Q102" s="7">
        <v>0</v>
      </c>
      <c r="R102" s="19">
        <v>3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2</v>
      </c>
      <c r="D103" s="22">
        <v>1</v>
      </c>
      <c r="E103" s="22">
        <v>28</v>
      </c>
      <c r="F103" s="16" t="s">
        <v>235</v>
      </c>
      <c r="G103" s="23">
        <v>12</v>
      </c>
      <c r="H103" s="23">
        <v>4</v>
      </c>
      <c r="I103" s="16">
        <v>2</v>
      </c>
      <c r="J103" s="24"/>
      <c r="K103" s="13">
        <v>1</v>
      </c>
      <c r="L103" s="23">
        <v>4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2</v>
      </c>
      <c r="D104" s="22">
        <v>1</v>
      </c>
      <c r="E104" s="22">
        <v>28</v>
      </c>
      <c r="F104" s="16" t="s">
        <v>235</v>
      </c>
      <c r="G104" s="23">
        <v>12</v>
      </c>
      <c r="H104" s="23">
        <v>9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2</v>
      </c>
      <c r="D105" s="22">
        <v>1</v>
      </c>
      <c r="E105" s="22">
        <v>28</v>
      </c>
      <c r="F105" s="16" t="s">
        <v>235</v>
      </c>
      <c r="G105" s="23">
        <v>12</v>
      </c>
      <c r="H105" s="23">
        <v>3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2</v>
      </c>
      <c r="D106" s="22">
        <v>1</v>
      </c>
      <c r="E106" s="22">
        <v>28</v>
      </c>
      <c r="F106" s="16" t="s">
        <v>235</v>
      </c>
      <c r="G106" s="23">
        <v>12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2</v>
      </c>
      <c r="D107" s="22">
        <v>1</v>
      </c>
      <c r="E107" s="22">
        <v>28</v>
      </c>
      <c r="F107" s="16" t="s">
        <v>235</v>
      </c>
      <c r="G107" s="23">
        <v>12</v>
      </c>
      <c r="H107" s="23">
        <v>7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2</v>
      </c>
      <c r="D108" s="22">
        <v>1</v>
      </c>
      <c r="E108" s="22">
        <v>28</v>
      </c>
      <c r="F108" s="16" t="s">
        <v>235</v>
      </c>
      <c r="G108" s="23">
        <v>12</v>
      </c>
      <c r="H108" s="23">
        <v>8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2</v>
      </c>
      <c r="D109" s="22">
        <v>1</v>
      </c>
      <c r="E109" s="22">
        <v>28</v>
      </c>
      <c r="F109" s="16" t="s">
        <v>235</v>
      </c>
      <c r="G109" s="23">
        <v>12</v>
      </c>
      <c r="H109" s="23">
        <v>2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2</v>
      </c>
      <c r="D110" s="22">
        <v>1</v>
      </c>
      <c r="E110" s="22">
        <v>28</v>
      </c>
      <c r="F110" s="16" t="s">
        <v>235</v>
      </c>
      <c r="G110" s="23">
        <v>12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2</v>
      </c>
      <c r="P110" s="8">
        <v>0</v>
      </c>
      <c r="Q110" s="7">
        <v>0</v>
      </c>
      <c r="R110" s="19">
        <v>3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2</v>
      </c>
      <c r="D111" s="22">
        <v>1</v>
      </c>
      <c r="E111" s="22">
        <v>28</v>
      </c>
      <c r="F111" s="16" t="s">
        <v>235</v>
      </c>
      <c r="G111" s="23">
        <v>12</v>
      </c>
      <c r="H111" s="23">
        <v>2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>
        <v>2</v>
      </c>
      <c r="D112" s="22">
        <v>1</v>
      </c>
      <c r="E112" s="22">
        <v>28</v>
      </c>
      <c r="F112" s="16" t="s">
        <v>235</v>
      </c>
      <c r="G112" s="23">
        <v>12</v>
      </c>
      <c r="H112" s="23">
        <v>3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>
        <v>2</v>
      </c>
      <c r="D113" s="22">
        <v>1</v>
      </c>
      <c r="E113" s="22">
        <v>28</v>
      </c>
      <c r="F113" s="16" t="s">
        <v>235</v>
      </c>
      <c r="G113" s="23">
        <v>12</v>
      </c>
      <c r="H113" s="23">
        <v>6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2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>
        <v>2</v>
      </c>
      <c r="D114" s="22">
        <v>1</v>
      </c>
      <c r="E114" s="22">
        <v>28</v>
      </c>
      <c r="F114" s="16" t="s">
        <v>235</v>
      </c>
      <c r="G114" s="23">
        <v>12</v>
      </c>
      <c r="H114" s="23">
        <v>3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>
        <v>2</v>
      </c>
      <c r="D115" s="22">
        <v>1</v>
      </c>
      <c r="E115" s="22">
        <v>28</v>
      </c>
      <c r="F115" s="16" t="s">
        <v>235</v>
      </c>
      <c r="G115" s="23">
        <v>12</v>
      </c>
      <c r="H115" s="23">
        <v>3</v>
      </c>
      <c r="I115" s="16">
        <v>2</v>
      </c>
      <c r="J115" s="24"/>
      <c r="K115" s="13">
        <v>3</v>
      </c>
      <c r="L115" s="23">
        <v>1</v>
      </c>
      <c r="M115" s="5">
        <v>0</v>
      </c>
      <c r="N115" s="6">
        <v>1</v>
      </c>
      <c r="O115" s="7">
        <v>1</v>
      </c>
      <c r="P115" s="8">
        <v>0</v>
      </c>
      <c r="Q115" s="7">
        <v>0</v>
      </c>
      <c r="R115" s="19">
        <v>2</v>
      </c>
      <c r="S115" s="23">
        <v>1</v>
      </c>
      <c r="T115" s="5">
        <v>0</v>
      </c>
      <c r="U115" s="6">
        <v>0</v>
      </c>
      <c r="V115" s="7">
        <v>1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>
        <v>2</v>
      </c>
      <c r="D116" s="22">
        <v>1</v>
      </c>
      <c r="E116" s="22">
        <v>28</v>
      </c>
      <c r="F116" s="16" t="s">
        <v>235</v>
      </c>
      <c r="G116" s="23">
        <v>12</v>
      </c>
      <c r="H116" s="23">
        <v>2</v>
      </c>
      <c r="I116" s="16">
        <v>2</v>
      </c>
      <c r="J116" s="24"/>
      <c r="K116" s="13">
        <v>3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>
        <v>2</v>
      </c>
      <c r="D117" s="22">
        <v>1</v>
      </c>
      <c r="E117" s="22">
        <v>28</v>
      </c>
      <c r="F117" s="16" t="s">
        <v>235</v>
      </c>
      <c r="G117" s="23">
        <v>12</v>
      </c>
      <c r="H117" s="23">
        <v>3</v>
      </c>
      <c r="I117" s="16">
        <v>2</v>
      </c>
      <c r="J117" s="24"/>
      <c r="K117" s="13">
        <v>3</v>
      </c>
      <c r="L117" s="23">
        <v>1</v>
      </c>
      <c r="M117" s="5">
        <v>0</v>
      </c>
      <c r="N117" s="6">
        <v>1</v>
      </c>
      <c r="O117" s="7">
        <v>1</v>
      </c>
      <c r="P117" s="8">
        <v>0</v>
      </c>
      <c r="Q117" s="7">
        <v>0</v>
      </c>
      <c r="R117" s="19">
        <v>2</v>
      </c>
      <c r="S117" s="23">
        <v>1</v>
      </c>
      <c r="T117" s="5">
        <v>0</v>
      </c>
      <c r="U117" s="6">
        <v>0</v>
      </c>
      <c r="V117" s="7">
        <v>1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>
        <v>2</v>
      </c>
      <c r="D118" s="22">
        <v>1</v>
      </c>
      <c r="E118" s="22">
        <v>28</v>
      </c>
      <c r="F118" s="16" t="s">
        <v>235</v>
      </c>
      <c r="G118" s="23">
        <v>13</v>
      </c>
      <c r="H118" s="23">
        <v>5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1</v>
      </c>
      <c r="P118" s="8">
        <v>0</v>
      </c>
      <c r="Q118" s="7">
        <v>0</v>
      </c>
      <c r="R118" s="19">
        <v>2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2</v>
      </c>
      <c r="D119" s="22">
        <v>1</v>
      </c>
      <c r="E119" s="22">
        <v>28</v>
      </c>
      <c r="F119" s="16" t="s">
        <v>235</v>
      </c>
      <c r="G119" s="23">
        <v>13</v>
      </c>
      <c r="H119" s="23">
        <v>4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2</v>
      </c>
      <c r="D120" s="22">
        <v>1</v>
      </c>
      <c r="E120" s="22">
        <v>28</v>
      </c>
      <c r="F120" s="16" t="s">
        <v>235</v>
      </c>
      <c r="G120" s="23">
        <v>13</v>
      </c>
      <c r="H120" s="23">
        <v>4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2</v>
      </c>
      <c r="D121" s="22">
        <v>1</v>
      </c>
      <c r="E121" s="22">
        <v>28</v>
      </c>
      <c r="F121" s="16" t="s">
        <v>235</v>
      </c>
      <c r="G121" s="23">
        <v>13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2</v>
      </c>
      <c r="D122" s="22">
        <v>1</v>
      </c>
      <c r="E122" s="22">
        <v>28</v>
      </c>
      <c r="F122" s="16" t="s">
        <v>235</v>
      </c>
      <c r="G122" s="23">
        <v>13</v>
      </c>
      <c r="H122" s="23">
        <v>8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2</v>
      </c>
      <c r="D123" s="22">
        <v>1</v>
      </c>
      <c r="E123" s="22">
        <v>28</v>
      </c>
      <c r="F123" s="16" t="s">
        <v>235</v>
      </c>
      <c r="G123" s="23">
        <v>13</v>
      </c>
      <c r="H123" s="23">
        <v>3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2</v>
      </c>
      <c r="D124" s="22">
        <v>1</v>
      </c>
      <c r="E124" s="22">
        <v>28</v>
      </c>
      <c r="F124" s="16" t="s">
        <v>235</v>
      </c>
      <c r="G124" s="23">
        <v>13</v>
      </c>
      <c r="H124" s="23">
        <v>7</v>
      </c>
      <c r="I124" s="16">
        <v>2</v>
      </c>
      <c r="J124" s="24"/>
      <c r="K124" s="13">
        <v>1</v>
      </c>
      <c r="L124" s="23">
        <v>1</v>
      </c>
      <c r="M124" s="5">
        <v>2</v>
      </c>
      <c r="N124" s="6">
        <v>0</v>
      </c>
      <c r="O124" s="7">
        <v>0</v>
      </c>
      <c r="P124" s="8">
        <v>0</v>
      </c>
      <c r="Q124" s="7">
        <v>0</v>
      </c>
      <c r="R124" s="19">
        <v>2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2</v>
      </c>
      <c r="D125" s="22">
        <v>1</v>
      </c>
      <c r="E125" s="22">
        <v>28</v>
      </c>
      <c r="F125" s="16" t="s">
        <v>235</v>
      </c>
      <c r="G125" s="23">
        <v>13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2</v>
      </c>
      <c r="D126" s="22">
        <v>1</v>
      </c>
      <c r="E126" s="22">
        <v>28</v>
      </c>
      <c r="F126" s="16" t="s">
        <v>235</v>
      </c>
      <c r="G126" s="23">
        <v>13</v>
      </c>
      <c r="H126" s="23">
        <v>8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2</v>
      </c>
      <c r="D127" s="22">
        <v>1</v>
      </c>
      <c r="E127" s="22">
        <v>28</v>
      </c>
      <c r="F127" s="16" t="s">
        <v>235</v>
      </c>
      <c r="G127" s="23">
        <v>13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2</v>
      </c>
      <c r="D128" s="22">
        <v>1</v>
      </c>
      <c r="E128" s="22">
        <v>28</v>
      </c>
      <c r="F128" s="16" t="s">
        <v>235</v>
      </c>
      <c r="G128" s="23">
        <v>13</v>
      </c>
      <c r="H128" s="23">
        <v>7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2</v>
      </c>
      <c r="D129" s="22">
        <v>1</v>
      </c>
      <c r="E129" s="22">
        <v>28</v>
      </c>
      <c r="F129" s="16" t="s">
        <v>235</v>
      </c>
      <c r="G129" s="23">
        <v>13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2</v>
      </c>
      <c r="D130" s="22">
        <v>1</v>
      </c>
      <c r="E130" s="22">
        <v>28</v>
      </c>
      <c r="F130" s="16" t="s">
        <v>235</v>
      </c>
      <c r="G130" s="23">
        <v>13</v>
      </c>
      <c r="H130" s="23">
        <v>2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0</v>
      </c>
      <c r="V130" s="7">
        <v>0</v>
      </c>
      <c r="W130" s="8">
        <v>0</v>
      </c>
      <c r="X130" s="7">
        <v>1</v>
      </c>
      <c r="Y130" s="7">
        <v>1</v>
      </c>
      <c r="Z130" s="12">
        <v>0</v>
      </c>
      <c r="AA130" s="19">
        <v>2</v>
      </c>
    </row>
    <row r="131" spans="1:27" ht="15.95" customHeight="1" x14ac:dyDescent="0.15">
      <c r="A131" s="1">
        <v>120</v>
      </c>
      <c r="B131" s="30">
        <v>1</v>
      </c>
      <c r="C131" s="21">
        <v>2</v>
      </c>
      <c r="D131" s="22">
        <v>1</v>
      </c>
      <c r="E131" s="22">
        <v>28</v>
      </c>
      <c r="F131" s="16" t="s">
        <v>235</v>
      </c>
      <c r="G131" s="23">
        <v>13</v>
      </c>
      <c r="H131" s="23">
        <v>8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2</v>
      </c>
      <c r="D132" s="22">
        <v>1</v>
      </c>
      <c r="E132" s="22">
        <v>28</v>
      </c>
      <c r="F132" s="16" t="s">
        <v>235</v>
      </c>
      <c r="G132" s="23">
        <v>13</v>
      </c>
      <c r="H132" s="23">
        <v>7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2</v>
      </c>
      <c r="D133" s="22">
        <v>1</v>
      </c>
      <c r="E133" s="22">
        <v>28</v>
      </c>
      <c r="F133" s="16" t="s">
        <v>235</v>
      </c>
      <c r="G133" s="23">
        <v>13</v>
      </c>
      <c r="H133" s="23">
        <v>2</v>
      </c>
      <c r="I133" s="16">
        <v>2</v>
      </c>
      <c r="J133" s="24"/>
      <c r="K133" s="13">
        <v>3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>
        <v>2</v>
      </c>
      <c r="D134" s="22">
        <v>1</v>
      </c>
      <c r="E134" s="22">
        <v>28</v>
      </c>
      <c r="F134" s="16" t="s">
        <v>235</v>
      </c>
      <c r="G134" s="23">
        <v>14</v>
      </c>
      <c r="H134" s="23">
        <v>5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2</v>
      </c>
      <c r="D135" s="22">
        <v>1</v>
      </c>
      <c r="E135" s="22">
        <v>28</v>
      </c>
      <c r="F135" s="16" t="s">
        <v>235</v>
      </c>
      <c r="G135" s="23">
        <v>14</v>
      </c>
      <c r="H135" s="23">
        <v>8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2</v>
      </c>
      <c r="D136" s="22">
        <v>1</v>
      </c>
      <c r="E136" s="22">
        <v>28</v>
      </c>
      <c r="F136" s="16" t="s">
        <v>235</v>
      </c>
      <c r="G136" s="23">
        <v>14</v>
      </c>
      <c r="H136" s="23">
        <v>9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2</v>
      </c>
      <c r="D137" s="22">
        <v>1</v>
      </c>
      <c r="E137" s="22">
        <v>28</v>
      </c>
      <c r="F137" s="16" t="s">
        <v>235</v>
      </c>
      <c r="G137" s="23">
        <v>14</v>
      </c>
      <c r="H137" s="23">
        <v>7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0</v>
      </c>
      <c r="P137" s="8">
        <v>0</v>
      </c>
      <c r="Q137" s="7">
        <v>1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2</v>
      </c>
      <c r="D138" s="22">
        <v>1</v>
      </c>
      <c r="E138" s="22">
        <v>28</v>
      </c>
      <c r="F138" s="16" t="s">
        <v>235</v>
      </c>
      <c r="G138" s="23">
        <v>14</v>
      </c>
      <c r="H138" s="23">
        <v>5</v>
      </c>
      <c r="I138" s="16">
        <v>2</v>
      </c>
      <c r="J138" s="24"/>
      <c r="K138" s="13">
        <v>1</v>
      </c>
      <c r="L138" s="23">
        <v>2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2</v>
      </c>
      <c r="D139" s="22">
        <v>1</v>
      </c>
      <c r="E139" s="22">
        <v>28</v>
      </c>
      <c r="F139" s="16" t="s">
        <v>235</v>
      </c>
      <c r="G139" s="23">
        <v>14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2</v>
      </c>
      <c r="D140" s="22">
        <v>1</v>
      </c>
      <c r="E140" s="22">
        <v>28</v>
      </c>
      <c r="F140" s="16" t="s">
        <v>235</v>
      </c>
      <c r="G140" s="23">
        <v>14</v>
      </c>
      <c r="H140" s="23">
        <v>9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2</v>
      </c>
      <c r="D141" s="22">
        <v>1</v>
      </c>
      <c r="E141" s="22">
        <v>28</v>
      </c>
      <c r="F141" s="16" t="s">
        <v>235</v>
      </c>
      <c r="G141" s="23">
        <v>14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2</v>
      </c>
      <c r="D142" s="22">
        <v>1</v>
      </c>
      <c r="E142" s="22">
        <v>28</v>
      </c>
      <c r="F142" s="16" t="s">
        <v>235</v>
      </c>
      <c r="G142" s="23">
        <v>14</v>
      </c>
      <c r="H142" s="23">
        <v>8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2</v>
      </c>
      <c r="D143" s="22">
        <v>1</v>
      </c>
      <c r="E143" s="22">
        <v>28</v>
      </c>
      <c r="F143" s="16" t="s">
        <v>235</v>
      </c>
      <c r="G143" s="23">
        <v>14</v>
      </c>
      <c r="H143" s="23">
        <v>3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2</v>
      </c>
      <c r="D144" s="22">
        <v>1</v>
      </c>
      <c r="E144" s="22">
        <v>28</v>
      </c>
      <c r="F144" s="16" t="s">
        <v>235</v>
      </c>
      <c r="G144" s="23">
        <v>14</v>
      </c>
      <c r="H144" s="23">
        <v>6</v>
      </c>
      <c r="I144" s="16">
        <v>2</v>
      </c>
      <c r="J144" s="24"/>
      <c r="K144" s="13">
        <v>1</v>
      </c>
      <c r="L144" s="23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2</v>
      </c>
      <c r="D145" s="22">
        <v>1</v>
      </c>
      <c r="E145" s="22">
        <v>28</v>
      </c>
      <c r="F145" s="16" t="s">
        <v>235</v>
      </c>
      <c r="G145" s="23">
        <v>14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2</v>
      </c>
      <c r="D146" s="22">
        <v>1</v>
      </c>
      <c r="E146" s="22">
        <v>28</v>
      </c>
      <c r="F146" s="16" t="s">
        <v>235</v>
      </c>
      <c r="G146" s="23">
        <v>14</v>
      </c>
      <c r="H146" s="23">
        <v>9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2</v>
      </c>
      <c r="D147" s="22">
        <v>1</v>
      </c>
      <c r="E147" s="22">
        <v>28</v>
      </c>
      <c r="F147" s="16" t="s">
        <v>235</v>
      </c>
      <c r="G147" s="23">
        <v>14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2</v>
      </c>
      <c r="D148" s="22">
        <v>1</v>
      </c>
      <c r="E148" s="22">
        <v>28</v>
      </c>
      <c r="F148" s="16" t="s">
        <v>235</v>
      </c>
      <c r="G148" s="23">
        <v>14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2</v>
      </c>
      <c r="D149" s="22">
        <v>1</v>
      </c>
      <c r="E149" s="22">
        <v>28</v>
      </c>
      <c r="F149" s="16" t="s">
        <v>235</v>
      </c>
      <c r="G149" s="23">
        <v>14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2</v>
      </c>
      <c r="D150" s="22">
        <v>1</v>
      </c>
      <c r="E150" s="22">
        <v>28</v>
      </c>
      <c r="F150" s="16" t="s">
        <v>235</v>
      </c>
      <c r="G150" s="23">
        <v>14</v>
      </c>
      <c r="H150" s="23">
        <v>5</v>
      </c>
      <c r="I150" s="16">
        <v>2</v>
      </c>
      <c r="J150" s="24"/>
      <c r="K150" s="13">
        <v>1</v>
      </c>
      <c r="L150" s="23">
        <v>3</v>
      </c>
      <c r="M150" s="5">
        <v>1</v>
      </c>
      <c r="N150" s="6">
        <v>2</v>
      </c>
      <c r="O150" s="7">
        <v>0</v>
      </c>
      <c r="P150" s="8">
        <v>0</v>
      </c>
      <c r="Q150" s="7">
        <v>0</v>
      </c>
      <c r="R150" s="19">
        <v>3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2</v>
      </c>
      <c r="D151" s="22">
        <v>1</v>
      </c>
      <c r="E151" s="22">
        <v>28</v>
      </c>
      <c r="F151" s="16" t="s">
        <v>235</v>
      </c>
      <c r="G151" s="23">
        <v>14</v>
      </c>
      <c r="H151" s="23">
        <v>5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2</v>
      </c>
      <c r="D152" s="22">
        <v>1</v>
      </c>
      <c r="E152" s="22">
        <v>28</v>
      </c>
      <c r="F152" s="16" t="s">
        <v>235</v>
      </c>
      <c r="G152" s="23">
        <v>14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2</v>
      </c>
      <c r="D153" s="22">
        <v>1</v>
      </c>
      <c r="E153" s="22">
        <v>28</v>
      </c>
      <c r="F153" s="16" t="s">
        <v>235</v>
      </c>
      <c r="G153" s="23">
        <v>14</v>
      </c>
      <c r="H153" s="23">
        <v>2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1</v>
      </c>
      <c r="Y153" s="7">
        <v>0</v>
      </c>
      <c r="Z153" s="12">
        <v>0</v>
      </c>
      <c r="AA153" s="19">
        <v>2</v>
      </c>
    </row>
    <row r="154" spans="1:27" ht="15.95" customHeight="1" x14ac:dyDescent="0.15">
      <c r="A154" s="1">
        <v>143</v>
      </c>
      <c r="B154" s="30">
        <v>1</v>
      </c>
      <c r="C154" s="21">
        <v>2</v>
      </c>
      <c r="D154" s="22">
        <v>1</v>
      </c>
      <c r="E154" s="22">
        <v>28</v>
      </c>
      <c r="F154" s="16" t="s">
        <v>235</v>
      </c>
      <c r="G154" s="23">
        <v>14</v>
      </c>
      <c r="H154" s="23">
        <v>3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1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>
        <v>2</v>
      </c>
      <c r="D155" s="22">
        <v>1</v>
      </c>
      <c r="E155" s="22">
        <v>28</v>
      </c>
      <c r="F155" s="16" t="s">
        <v>235</v>
      </c>
      <c r="G155" s="23">
        <v>14</v>
      </c>
      <c r="H155" s="23">
        <v>2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>
        <v>2</v>
      </c>
      <c r="D156" s="22">
        <v>1</v>
      </c>
      <c r="E156" s="22">
        <v>28</v>
      </c>
      <c r="F156" s="16" t="s">
        <v>235</v>
      </c>
      <c r="G156" s="23">
        <v>14</v>
      </c>
      <c r="H156" s="23">
        <v>2</v>
      </c>
      <c r="I156" s="16">
        <v>2</v>
      </c>
      <c r="J156" s="24"/>
      <c r="K156" s="13">
        <v>3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1</v>
      </c>
      <c r="Y156" s="7">
        <v>1</v>
      </c>
      <c r="Z156" s="12">
        <v>0</v>
      </c>
      <c r="AA156" s="19">
        <v>2</v>
      </c>
    </row>
    <row r="157" spans="1:27" ht="15.95" customHeight="1" x14ac:dyDescent="0.15">
      <c r="A157" s="1">
        <v>146</v>
      </c>
      <c r="B157" s="30">
        <v>1</v>
      </c>
      <c r="C157" s="21">
        <v>2</v>
      </c>
      <c r="D157" s="22">
        <v>1</v>
      </c>
      <c r="E157" s="22">
        <v>28</v>
      </c>
      <c r="F157" s="16" t="s">
        <v>235</v>
      </c>
      <c r="G157" s="23">
        <v>14</v>
      </c>
      <c r="H157" s="23">
        <v>2</v>
      </c>
      <c r="I157" s="16">
        <v>2</v>
      </c>
      <c r="J157" s="24"/>
      <c r="K157" s="13">
        <v>3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>
        <v>2</v>
      </c>
      <c r="D158" s="22">
        <v>1</v>
      </c>
      <c r="E158" s="22">
        <v>28</v>
      </c>
      <c r="F158" s="16" t="s">
        <v>235</v>
      </c>
      <c r="G158" s="23">
        <v>14</v>
      </c>
      <c r="H158" s="23">
        <v>5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1</v>
      </c>
      <c r="O158" s="7">
        <v>1</v>
      </c>
      <c r="P158" s="8">
        <v>0</v>
      </c>
      <c r="Q158" s="7">
        <v>0</v>
      </c>
      <c r="R158" s="19">
        <v>2</v>
      </c>
      <c r="S158" s="23">
        <v>1</v>
      </c>
      <c r="T158" s="5">
        <v>0</v>
      </c>
      <c r="U158" s="6">
        <v>0</v>
      </c>
      <c r="V158" s="7">
        <v>1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2</v>
      </c>
      <c r="D159" s="22">
        <v>1</v>
      </c>
      <c r="E159" s="22">
        <v>28</v>
      </c>
      <c r="F159" s="16" t="s">
        <v>235</v>
      </c>
      <c r="G159" s="23">
        <v>15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2</v>
      </c>
      <c r="D160" s="22">
        <v>1</v>
      </c>
      <c r="E160" s="22">
        <v>28</v>
      </c>
      <c r="F160" s="16" t="s">
        <v>235</v>
      </c>
      <c r="G160" s="23">
        <v>15</v>
      </c>
      <c r="H160" s="23">
        <v>5</v>
      </c>
      <c r="I160" s="16">
        <v>2</v>
      </c>
      <c r="J160" s="24"/>
      <c r="K160" s="13">
        <v>1</v>
      </c>
      <c r="L160" s="23">
        <v>3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2</v>
      </c>
      <c r="D161" s="22">
        <v>1</v>
      </c>
      <c r="E161" s="22">
        <v>28</v>
      </c>
      <c r="F161" s="16" t="s">
        <v>235</v>
      </c>
      <c r="G161" s="23">
        <v>15</v>
      </c>
      <c r="H161" s="23">
        <v>4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2</v>
      </c>
      <c r="D162" s="22">
        <v>1</v>
      </c>
      <c r="E162" s="22">
        <v>28</v>
      </c>
      <c r="F162" s="16" t="s">
        <v>235</v>
      </c>
      <c r="G162" s="23">
        <v>15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2</v>
      </c>
      <c r="D163" s="22">
        <v>1</v>
      </c>
      <c r="E163" s="22">
        <v>28</v>
      </c>
      <c r="F163" s="16" t="s">
        <v>235</v>
      </c>
      <c r="G163" s="23">
        <v>15</v>
      </c>
      <c r="H163" s="23">
        <v>2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2</v>
      </c>
      <c r="D164" s="22">
        <v>1</v>
      </c>
      <c r="E164" s="22">
        <v>28</v>
      </c>
      <c r="F164" s="16" t="s">
        <v>235</v>
      </c>
      <c r="G164" s="23">
        <v>15</v>
      </c>
      <c r="H164" s="23">
        <v>3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2</v>
      </c>
      <c r="D165" s="22">
        <v>1</v>
      </c>
      <c r="E165" s="22">
        <v>28</v>
      </c>
      <c r="F165" s="16" t="s">
        <v>235</v>
      </c>
      <c r="G165" s="23">
        <v>15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2</v>
      </c>
      <c r="D166" s="22">
        <v>1</v>
      </c>
      <c r="E166" s="22">
        <v>28</v>
      </c>
      <c r="F166" s="16" t="s">
        <v>235</v>
      </c>
      <c r="G166" s="23">
        <v>15</v>
      </c>
      <c r="H166" s="23">
        <v>6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1</v>
      </c>
      <c r="P166" s="8">
        <v>0</v>
      </c>
      <c r="Q166" s="7">
        <v>0</v>
      </c>
      <c r="R166" s="19">
        <v>2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2</v>
      </c>
      <c r="D167" s="22">
        <v>1</v>
      </c>
      <c r="E167" s="22">
        <v>28</v>
      </c>
      <c r="F167" s="16" t="s">
        <v>235</v>
      </c>
      <c r="G167" s="23">
        <v>15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1</v>
      </c>
      <c r="P167" s="8">
        <v>0</v>
      </c>
      <c r="Q167" s="7">
        <v>0</v>
      </c>
      <c r="R167" s="19">
        <v>2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2</v>
      </c>
      <c r="D168" s="22">
        <v>1</v>
      </c>
      <c r="E168" s="22">
        <v>28</v>
      </c>
      <c r="F168" s="16" t="s">
        <v>235</v>
      </c>
      <c r="G168" s="23">
        <v>15</v>
      </c>
      <c r="H168" s="23">
        <v>7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2</v>
      </c>
      <c r="P168" s="8">
        <v>0</v>
      </c>
      <c r="Q168" s="7">
        <v>0</v>
      </c>
      <c r="R168" s="19">
        <v>3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2</v>
      </c>
      <c r="D169" s="22">
        <v>1</v>
      </c>
      <c r="E169" s="22">
        <v>28</v>
      </c>
      <c r="F169" s="16" t="s">
        <v>235</v>
      </c>
      <c r="G169" s="23">
        <v>15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2</v>
      </c>
      <c r="D170" s="22">
        <v>1</v>
      </c>
      <c r="E170" s="22">
        <v>28</v>
      </c>
      <c r="F170" s="16" t="s">
        <v>235</v>
      </c>
      <c r="G170" s="23">
        <v>15</v>
      </c>
      <c r="H170" s="23">
        <v>8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2</v>
      </c>
      <c r="D171" s="22">
        <v>1</v>
      </c>
      <c r="E171" s="22">
        <v>28</v>
      </c>
      <c r="F171" s="16" t="s">
        <v>235</v>
      </c>
      <c r="G171" s="23">
        <v>15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2</v>
      </c>
      <c r="D172" s="22">
        <v>1</v>
      </c>
      <c r="E172" s="22">
        <v>28</v>
      </c>
      <c r="F172" s="16" t="s">
        <v>235</v>
      </c>
      <c r="G172" s="23">
        <v>15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2</v>
      </c>
      <c r="D173" s="22">
        <v>1</v>
      </c>
      <c r="E173" s="22">
        <v>28</v>
      </c>
      <c r="F173" s="16" t="s">
        <v>235</v>
      </c>
      <c r="G173" s="23">
        <v>15</v>
      </c>
      <c r="H173" s="23">
        <v>8</v>
      </c>
      <c r="I173" s="16">
        <v>2</v>
      </c>
      <c r="J173" s="24"/>
      <c r="K173" s="13">
        <v>1</v>
      </c>
      <c r="L173" s="23">
        <v>2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2</v>
      </c>
      <c r="D174" s="22">
        <v>1</v>
      </c>
      <c r="E174" s="22">
        <v>28</v>
      </c>
      <c r="F174" s="16" t="s">
        <v>235</v>
      </c>
      <c r="G174" s="23">
        <v>15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2</v>
      </c>
      <c r="D175" s="22">
        <v>1</v>
      </c>
      <c r="E175" s="22">
        <v>28</v>
      </c>
      <c r="F175" s="16" t="s">
        <v>235</v>
      </c>
      <c r="G175" s="23">
        <v>15</v>
      </c>
      <c r="H175" s="23">
        <v>3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2</v>
      </c>
      <c r="D176" s="22">
        <v>1</v>
      </c>
      <c r="E176" s="22">
        <v>28</v>
      </c>
      <c r="F176" s="16" t="s">
        <v>235</v>
      </c>
      <c r="G176" s="23">
        <v>15</v>
      </c>
      <c r="H176" s="23">
        <v>3</v>
      </c>
      <c r="I176" s="16">
        <v>2</v>
      </c>
      <c r="J176" s="24"/>
      <c r="K176" s="13">
        <v>1</v>
      </c>
      <c r="L176" s="23">
        <v>1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2</v>
      </c>
      <c r="D177" s="22">
        <v>1</v>
      </c>
      <c r="E177" s="22">
        <v>28</v>
      </c>
      <c r="F177" s="16" t="s">
        <v>235</v>
      </c>
      <c r="G177" s="23">
        <v>15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2</v>
      </c>
      <c r="D178" s="22">
        <v>1</v>
      </c>
      <c r="E178" s="22">
        <v>28</v>
      </c>
      <c r="F178" s="16" t="s">
        <v>235</v>
      </c>
      <c r="G178" s="23">
        <v>15</v>
      </c>
      <c r="H178" s="23">
        <v>3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1</v>
      </c>
      <c r="P178" s="8">
        <v>0</v>
      </c>
      <c r="Q178" s="7">
        <v>0</v>
      </c>
      <c r="R178" s="19">
        <v>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2</v>
      </c>
      <c r="D179" s="22">
        <v>1</v>
      </c>
      <c r="E179" s="22">
        <v>28</v>
      </c>
      <c r="F179" s="16" t="s">
        <v>235</v>
      </c>
      <c r="G179" s="23">
        <v>15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2</v>
      </c>
      <c r="D180" s="22">
        <v>1</v>
      </c>
      <c r="E180" s="22">
        <v>28</v>
      </c>
      <c r="F180" s="16" t="s">
        <v>235</v>
      </c>
      <c r="G180" s="23">
        <v>15</v>
      </c>
      <c r="H180" s="23">
        <v>5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2</v>
      </c>
      <c r="D181" s="22">
        <v>1</v>
      </c>
      <c r="E181" s="22">
        <v>28</v>
      </c>
      <c r="F181" s="16" t="s">
        <v>235</v>
      </c>
      <c r="G181" s="23">
        <v>15</v>
      </c>
      <c r="H181" s="23">
        <v>3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>
        <v>2</v>
      </c>
      <c r="D182" s="22">
        <v>1</v>
      </c>
      <c r="E182" s="22">
        <v>28</v>
      </c>
      <c r="F182" s="16" t="s">
        <v>235</v>
      </c>
      <c r="G182" s="23">
        <v>15</v>
      </c>
      <c r="H182" s="23">
        <v>2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1</v>
      </c>
      <c r="T182" s="5">
        <v>1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>
        <v>2</v>
      </c>
      <c r="D183" s="22">
        <v>1</v>
      </c>
      <c r="E183" s="22">
        <v>28</v>
      </c>
      <c r="F183" s="16" t="s">
        <v>235</v>
      </c>
      <c r="G183" s="23">
        <v>15</v>
      </c>
      <c r="H183" s="23">
        <v>7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1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>
        <v>2</v>
      </c>
      <c r="D184" s="22">
        <v>1</v>
      </c>
      <c r="E184" s="22">
        <v>28</v>
      </c>
      <c r="F184" s="16" t="s">
        <v>235</v>
      </c>
      <c r="G184" s="23">
        <v>15</v>
      </c>
      <c r="H184" s="23">
        <v>2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1</v>
      </c>
      <c r="T184" s="5">
        <v>1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2</v>
      </c>
      <c r="D185" s="22">
        <v>1</v>
      </c>
      <c r="E185" s="22">
        <v>28</v>
      </c>
      <c r="F185" s="16" t="s">
        <v>235</v>
      </c>
      <c r="G185" s="23">
        <v>15</v>
      </c>
      <c r="H185" s="23">
        <v>4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>
        <v>2</v>
      </c>
      <c r="D186" s="22">
        <v>1</v>
      </c>
      <c r="E186" s="22">
        <v>28</v>
      </c>
      <c r="F186" s="16" t="s">
        <v>235</v>
      </c>
      <c r="G186" s="23">
        <v>15</v>
      </c>
      <c r="H186" s="23">
        <v>2</v>
      </c>
      <c r="I186" s="16">
        <v>2</v>
      </c>
      <c r="J186" s="24"/>
      <c r="K186" s="13">
        <v>3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>
        <v>2</v>
      </c>
      <c r="D187" s="22">
        <v>1</v>
      </c>
      <c r="E187" s="22">
        <v>28</v>
      </c>
      <c r="F187" s="16" t="s">
        <v>235</v>
      </c>
      <c r="G187" s="23">
        <v>16</v>
      </c>
      <c r="H187" s="23">
        <v>6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>
        <v>1</v>
      </c>
      <c r="O187" s="7">
        <v>1</v>
      </c>
      <c r="P187" s="8">
        <v>0</v>
      </c>
      <c r="Q187" s="7">
        <v>0</v>
      </c>
      <c r="R187" s="19">
        <v>3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2</v>
      </c>
      <c r="D188" s="22">
        <v>1</v>
      </c>
      <c r="E188" s="22">
        <v>28</v>
      </c>
      <c r="F188" s="16" t="s">
        <v>235</v>
      </c>
      <c r="G188" s="23">
        <v>16</v>
      </c>
      <c r="H188" s="23">
        <v>2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2</v>
      </c>
      <c r="D189" s="22">
        <v>1</v>
      </c>
      <c r="E189" s="22">
        <v>28</v>
      </c>
      <c r="F189" s="16" t="s">
        <v>235</v>
      </c>
      <c r="G189" s="23">
        <v>16</v>
      </c>
      <c r="H189" s="23">
        <v>4</v>
      </c>
      <c r="I189" s="16">
        <v>2</v>
      </c>
      <c r="J189" s="24"/>
      <c r="K189" s="13">
        <v>1</v>
      </c>
      <c r="L189" s="23">
        <v>1</v>
      </c>
      <c r="M189" s="5">
        <v>1</v>
      </c>
      <c r="N189" s="6">
        <v>0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2</v>
      </c>
      <c r="D190" s="22">
        <v>1</v>
      </c>
      <c r="E190" s="22">
        <v>28</v>
      </c>
      <c r="F190" s="16" t="s">
        <v>235</v>
      </c>
      <c r="G190" s="23">
        <v>16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2</v>
      </c>
      <c r="N190" s="6">
        <v>0</v>
      </c>
      <c r="O190" s="7">
        <v>0</v>
      </c>
      <c r="P190" s="8">
        <v>0</v>
      </c>
      <c r="Q190" s="7">
        <v>0</v>
      </c>
      <c r="R190" s="19">
        <v>2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2</v>
      </c>
      <c r="D191" s="22">
        <v>1</v>
      </c>
      <c r="E191" s="22">
        <v>28</v>
      </c>
      <c r="F191" s="16" t="s">
        <v>235</v>
      </c>
      <c r="G191" s="23">
        <v>16</v>
      </c>
      <c r="H191" s="23">
        <v>3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2</v>
      </c>
      <c r="D192" s="22">
        <v>1</v>
      </c>
      <c r="E192" s="22">
        <v>28</v>
      </c>
      <c r="F192" s="16" t="s">
        <v>235</v>
      </c>
      <c r="G192" s="23">
        <v>16</v>
      </c>
      <c r="H192" s="23">
        <v>5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2</v>
      </c>
      <c r="D193" s="22">
        <v>1</v>
      </c>
      <c r="E193" s="22">
        <v>28</v>
      </c>
      <c r="F193" s="16" t="s">
        <v>235</v>
      </c>
      <c r="G193" s="23">
        <v>16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2</v>
      </c>
      <c r="D194" s="22">
        <v>1</v>
      </c>
      <c r="E194" s="22">
        <v>28</v>
      </c>
      <c r="F194" s="16" t="s">
        <v>235</v>
      </c>
      <c r="G194" s="23">
        <v>16</v>
      </c>
      <c r="H194" s="23">
        <v>5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2</v>
      </c>
      <c r="D195" s="22">
        <v>1</v>
      </c>
      <c r="E195" s="22">
        <v>28</v>
      </c>
      <c r="F195" s="16" t="s">
        <v>235</v>
      </c>
      <c r="G195" s="23">
        <v>16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1</v>
      </c>
      <c r="O195" s="7">
        <v>0</v>
      </c>
      <c r="P195" s="8">
        <v>0</v>
      </c>
      <c r="Q195" s="7">
        <v>0</v>
      </c>
      <c r="R195" s="19"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2</v>
      </c>
      <c r="D196" s="22">
        <v>1</v>
      </c>
      <c r="E196" s="22">
        <v>28</v>
      </c>
      <c r="F196" s="16" t="s">
        <v>235</v>
      </c>
      <c r="G196" s="23">
        <v>16</v>
      </c>
      <c r="H196" s="23">
        <v>2</v>
      </c>
      <c r="I196" s="16">
        <v>2</v>
      </c>
      <c r="J196" s="24"/>
      <c r="K196" s="13">
        <v>1</v>
      </c>
      <c r="L196" s="23">
        <v>1</v>
      </c>
      <c r="M196" s="5">
        <v>1</v>
      </c>
      <c r="N196" s="6">
        <v>1</v>
      </c>
      <c r="O196" s="7">
        <v>0</v>
      </c>
      <c r="P196" s="8">
        <v>0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2</v>
      </c>
      <c r="D197" s="22">
        <v>1</v>
      </c>
      <c r="E197" s="22">
        <v>28</v>
      </c>
      <c r="F197" s="16" t="s">
        <v>235</v>
      </c>
      <c r="G197" s="23">
        <v>16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2</v>
      </c>
      <c r="D198" s="22">
        <v>1</v>
      </c>
      <c r="E198" s="22">
        <v>28</v>
      </c>
      <c r="F198" s="16" t="s">
        <v>235</v>
      </c>
      <c r="G198" s="23">
        <v>16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2</v>
      </c>
      <c r="D199" s="22">
        <v>1</v>
      </c>
      <c r="E199" s="22">
        <v>28</v>
      </c>
      <c r="F199" s="16" t="s">
        <v>235</v>
      </c>
      <c r="G199" s="23">
        <v>16</v>
      </c>
      <c r="H199" s="23">
        <v>6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2</v>
      </c>
      <c r="D200" s="22">
        <v>1</v>
      </c>
      <c r="E200" s="22">
        <v>28</v>
      </c>
      <c r="F200" s="16" t="s">
        <v>235</v>
      </c>
      <c r="G200" s="23">
        <v>16</v>
      </c>
      <c r="H200" s="23">
        <v>9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2</v>
      </c>
      <c r="D201" s="22">
        <v>1</v>
      </c>
      <c r="E201" s="22">
        <v>28</v>
      </c>
      <c r="F201" s="16" t="s">
        <v>235</v>
      </c>
      <c r="G201" s="23">
        <v>16</v>
      </c>
      <c r="H201" s="23">
        <v>2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>
        <v>2</v>
      </c>
      <c r="D202" s="22">
        <v>1</v>
      </c>
      <c r="E202" s="22">
        <v>28</v>
      </c>
      <c r="F202" s="16" t="s">
        <v>235</v>
      </c>
      <c r="G202" s="23">
        <v>16</v>
      </c>
      <c r="H202" s="23">
        <v>8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1</v>
      </c>
      <c r="V202" s="7">
        <v>0</v>
      </c>
      <c r="W202" s="8">
        <v>0</v>
      </c>
      <c r="X202" s="7">
        <v>2</v>
      </c>
      <c r="Y202" s="7">
        <v>0</v>
      </c>
      <c r="Z202" s="12">
        <v>0</v>
      </c>
      <c r="AA202" s="19">
        <v>3</v>
      </c>
    </row>
    <row r="203" spans="1:27" ht="15.95" customHeight="1" x14ac:dyDescent="0.15">
      <c r="A203" s="1">
        <v>192</v>
      </c>
      <c r="B203" s="30">
        <v>1</v>
      </c>
      <c r="C203" s="21">
        <v>2</v>
      </c>
      <c r="D203" s="22">
        <v>1</v>
      </c>
      <c r="E203" s="22">
        <v>28</v>
      </c>
      <c r="F203" s="16" t="s">
        <v>235</v>
      </c>
      <c r="G203" s="23">
        <v>16</v>
      </c>
      <c r="H203" s="23">
        <v>8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1</v>
      </c>
      <c r="Y203" s="7">
        <v>0</v>
      </c>
      <c r="Z203" s="12">
        <v>0</v>
      </c>
      <c r="AA203" s="19">
        <v>2</v>
      </c>
    </row>
    <row r="204" spans="1:27" ht="15.95" customHeight="1" x14ac:dyDescent="0.15">
      <c r="A204" s="1">
        <v>193</v>
      </c>
      <c r="B204" s="30">
        <v>1</v>
      </c>
      <c r="C204" s="21">
        <v>2</v>
      </c>
      <c r="D204" s="22">
        <v>1</v>
      </c>
      <c r="E204" s="22">
        <v>28</v>
      </c>
      <c r="F204" s="16" t="s">
        <v>235</v>
      </c>
      <c r="G204" s="23">
        <v>16</v>
      </c>
      <c r="H204" s="23">
        <v>2</v>
      </c>
      <c r="I204" s="16">
        <v>2</v>
      </c>
      <c r="J204" s="24"/>
      <c r="K204" s="13">
        <v>3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>
        <v>1</v>
      </c>
      <c r="T204" s="5">
        <v>0</v>
      </c>
      <c r="U204" s="6">
        <v>1</v>
      </c>
      <c r="V204" s="7">
        <v>0</v>
      </c>
      <c r="W204" s="8">
        <v>0</v>
      </c>
      <c r="X204" s="7">
        <v>1</v>
      </c>
      <c r="Y204" s="7">
        <v>0</v>
      </c>
      <c r="Z204" s="12">
        <v>0</v>
      </c>
      <c r="AA204" s="19">
        <v>2</v>
      </c>
    </row>
    <row r="205" spans="1:27" ht="15.95" customHeight="1" x14ac:dyDescent="0.15">
      <c r="A205" s="1">
        <v>194</v>
      </c>
      <c r="B205" s="30">
        <v>1</v>
      </c>
      <c r="C205" s="21">
        <v>2</v>
      </c>
      <c r="D205" s="22">
        <v>1</v>
      </c>
      <c r="E205" s="22">
        <v>28</v>
      </c>
      <c r="F205" s="16" t="s">
        <v>235</v>
      </c>
      <c r="G205" s="23">
        <v>17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1</v>
      </c>
      <c r="N205" s="6">
        <v>0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2</v>
      </c>
      <c r="D206" s="22">
        <v>1</v>
      </c>
      <c r="E206" s="22">
        <v>28</v>
      </c>
      <c r="F206" s="16" t="s">
        <v>235</v>
      </c>
      <c r="G206" s="23">
        <v>17</v>
      </c>
      <c r="H206" s="23">
        <v>6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2</v>
      </c>
      <c r="D207" s="22">
        <v>1</v>
      </c>
      <c r="E207" s="22">
        <v>28</v>
      </c>
      <c r="F207" s="16" t="s">
        <v>235</v>
      </c>
      <c r="G207" s="23">
        <v>17</v>
      </c>
      <c r="H207" s="23">
        <v>3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2</v>
      </c>
      <c r="D208" s="22">
        <v>1</v>
      </c>
      <c r="E208" s="22">
        <v>28</v>
      </c>
      <c r="F208" s="16" t="s">
        <v>235</v>
      </c>
      <c r="G208" s="23">
        <v>17</v>
      </c>
      <c r="H208" s="23">
        <v>3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2</v>
      </c>
      <c r="D209" s="22">
        <v>1</v>
      </c>
      <c r="E209" s="22">
        <v>28</v>
      </c>
      <c r="F209" s="16" t="s">
        <v>235</v>
      </c>
      <c r="G209" s="23">
        <v>17</v>
      </c>
      <c r="H209" s="23">
        <v>4</v>
      </c>
      <c r="I209" s="16">
        <v>2</v>
      </c>
      <c r="J209" s="24"/>
      <c r="K209" s="13">
        <v>1</v>
      </c>
      <c r="L209" s="23">
        <v>1</v>
      </c>
      <c r="M209" s="5">
        <v>2</v>
      </c>
      <c r="N209" s="6">
        <v>0</v>
      </c>
      <c r="O209" s="7">
        <v>0</v>
      </c>
      <c r="P209" s="8">
        <v>0</v>
      </c>
      <c r="Q209" s="7">
        <v>0</v>
      </c>
      <c r="R209" s="19">
        <v>2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2</v>
      </c>
      <c r="C210" s="21">
        <v>2</v>
      </c>
      <c r="D210" s="22">
        <v>1</v>
      </c>
      <c r="E210" s="22">
        <v>28</v>
      </c>
      <c r="F210" s="16" t="s">
        <v>235</v>
      </c>
      <c r="G210" s="23"/>
      <c r="H210" s="23"/>
      <c r="I210" s="16"/>
      <c r="J210" s="24"/>
      <c r="K210" s="13">
        <v>1</v>
      </c>
      <c r="L210" s="23">
        <v>5</v>
      </c>
      <c r="M210" s="5">
        <v>1</v>
      </c>
      <c r="N210" s="6">
        <v>1</v>
      </c>
      <c r="O210" s="7">
        <v>0</v>
      </c>
      <c r="P210" s="8">
        <v>0</v>
      </c>
      <c r="Q210" s="7">
        <v>0</v>
      </c>
      <c r="R210" s="19">
        <v>2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2</v>
      </c>
      <c r="C211" s="21">
        <v>2</v>
      </c>
      <c r="D211" s="22">
        <v>1</v>
      </c>
      <c r="E211" s="22">
        <v>28</v>
      </c>
      <c r="F211" s="16" t="s">
        <v>235</v>
      </c>
      <c r="G211" s="23"/>
      <c r="H211" s="23"/>
      <c r="I211" s="16"/>
      <c r="J211" s="24"/>
      <c r="K211" s="13">
        <v>1</v>
      </c>
      <c r="L211" s="23">
        <v>5</v>
      </c>
      <c r="M211" s="5">
        <v>1</v>
      </c>
      <c r="N211" s="6">
        <v>1</v>
      </c>
      <c r="O211" s="7">
        <v>0</v>
      </c>
      <c r="P211" s="8">
        <v>0</v>
      </c>
      <c r="Q211" s="7">
        <v>0</v>
      </c>
      <c r="R211" s="19">
        <v>2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2</v>
      </c>
      <c r="C212" s="21">
        <v>2</v>
      </c>
      <c r="D212" s="22">
        <v>1</v>
      </c>
      <c r="E212" s="22">
        <v>28</v>
      </c>
      <c r="F212" s="16" t="s">
        <v>235</v>
      </c>
      <c r="G212" s="23"/>
      <c r="H212" s="23"/>
      <c r="I212" s="16"/>
      <c r="J212" s="24"/>
      <c r="K212" s="13">
        <v>1</v>
      </c>
      <c r="L212" s="23">
        <v>5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2</v>
      </c>
      <c r="C213" s="21">
        <v>2</v>
      </c>
      <c r="D213" s="22">
        <v>1</v>
      </c>
      <c r="E213" s="22">
        <v>28</v>
      </c>
      <c r="F213" s="16" t="s">
        <v>235</v>
      </c>
      <c r="G213" s="23"/>
      <c r="H213" s="23"/>
      <c r="I213" s="16"/>
      <c r="J213" s="24"/>
      <c r="K213" s="13">
        <v>1</v>
      </c>
      <c r="L213" s="23">
        <v>5</v>
      </c>
      <c r="M213" s="5">
        <v>1</v>
      </c>
      <c r="N213" s="6">
        <v>1</v>
      </c>
      <c r="O213" s="7">
        <v>0</v>
      </c>
      <c r="P213" s="8">
        <v>0</v>
      </c>
      <c r="Q213" s="7">
        <v>0</v>
      </c>
      <c r="R213" s="19">
        <v>2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2</v>
      </c>
      <c r="C214" s="21">
        <v>2</v>
      </c>
      <c r="D214" s="22">
        <v>1</v>
      </c>
      <c r="E214" s="22">
        <v>28</v>
      </c>
      <c r="F214" s="16" t="s">
        <v>235</v>
      </c>
      <c r="G214" s="23"/>
      <c r="H214" s="23"/>
      <c r="I214" s="16"/>
      <c r="J214" s="24"/>
      <c r="K214" s="13">
        <v>1</v>
      </c>
      <c r="L214" s="23">
        <v>5</v>
      </c>
      <c r="M214" s="5">
        <v>1</v>
      </c>
      <c r="N214" s="6">
        <v>1</v>
      </c>
      <c r="O214" s="7">
        <v>0</v>
      </c>
      <c r="P214" s="8">
        <v>0</v>
      </c>
      <c r="Q214" s="7">
        <v>0</v>
      </c>
      <c r="R214" s="19">
        <v>2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2</v>
      </c>
      <c r="C215" s="21">
        <v>2</v>
      </c>
      <c r="D215" s="22">
        <v>1</v>
      </c>
      <c r="E215" s="22">
        <v>28</v>
      </c>
      <c r="F215" s="16" t="s">
        <v>235</v>
      </c>
      <c r="G215" s="23"/>
      <c r="H215" s="23"/>
      <c r="I215" s="16"/>
      <c r="J215" s="24"/>
      <c r="K215" s="13">
        <v>1</v>
      </c>
      <c r="L215" s="23">
        <v>5</v>
      </c>
      <c r="M215" s="5">
        <v>5</v>
      </c>
      <c r="N215" s="6">
        <v>0</v>
      </c>
      <c r="O215" s="7">
        <v>0</v>
      </c>
      <c r="P215" s="8">
        <v>0</v>
      </c>
      <c r="Q215" s="7">
        <v>0</v>
      </c>
      <c r="R215" s="19">
        <v>5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2</v>
      </c>
      <c r="C216" s="21">
        <v>2</v>
      </c>
      <c r="D216" s="22">
        <v>1</v>
      </c>
      <c r="E216" s="22">
        <v>28</v>
      </c>
      <c r="F216" s="16" t="s">
        <v>235</v>
      </c>
      <c r="G216" s="23"/>
      <c r="H216" s="23"/>
      <c r="I216" s="16"/>
      <c r="J216" s="24"/>
      <c r="K216" s="13">
        <v>1</v>
      </c>
      <c r="L216" s="23">
        <v>5</v>
      </c>
      <c r="M216" s="5">
        <v>1</v>
      </c>
      <c r="N216" s="6">
        <v>1</v>
      </c>
      <c r="O216" s="7">
        <v>0</v>
      </c>
      <c r="P216" s="8">
        <v>0</v>
      </c>
      <c r="Q216" s="7">
        <v>0</v>
      </c>
      <c r="R216" s="19">
        <v>2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2</v>
      </c>
      <c r="C217" s="21">
        <v>2</v>
      </c>
      <c r="D217" s="22">
        <v>1</v>
      </c>
      <c r="E217" s="22">
        <v>28</v>
      </c>
      <c r="F217" s="16" t="s">
        <v>235</v>
      </c>
      <c r="G217" s="23"/>
      <c r="H217" s="23"/>
      <c r="I217" s="16"/>
      <c r="J217" s="24"/>
      <c r="K217" s="13">
        <v>1</v>
      </c>
      <c r="L217" s="23">
        <v>5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2</v>
      </c>
      <c r="C218" s="21">
        <v>2</v>
      </c>
      <c r="D218" s="22">
        <v>1</v>
      </c>
      <c r="E218" s="22">
        <v>28</v>
      </c>
      <c r="F218" s="16" t="s">
        <v>235</v>
      </c>
      <c r="G218" s="23"/>
      <c r="H218" s="23"/>
      <c r="I218" s="16"/>
      <c r="J218" s="24"/>
      <c r="K218" s="13">
        <v>1</v>
      </c>
      <c r="L218" s="23">
        <v>5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2</v>
      </c>
      <c r="C219" s="21">
        <v>2</v>
      </c>
      <c r="D219" s="22">
        <v>1</v>
      </c>
      <c r="E219" s="22">
        <v>28</v>
      </c>
      <c r="F219" s="16" t="s">
        <v>235</v>
      </c>
      <c r="G219" s="23"/>
      <c r="H219" s="23"/>
      <c r="I219" s="16"/>
      <c r="J219" s="24"/>
      <c r="K219" s="13">
        <v>1</v>
      </c>
      <c r="L219" s="23">
        <v>5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2</v>
      </c>
      <c r="C220" s="21">
        <v>2</v>
      </c>
      <c r="D220" s="22">
        <v>1</v>
      </c>
      <c r="E220" s="22">
        <v>28</v>
      </c>
      <c r="F220" s="16" t="s">
        <v>235</v>
      </c>
      <c r="G220" s="23"/>
      <c r="H220" s="23"/>
      <c r="I220" s="16"/>
      <c r="J220" s="24"/>
      <c r="K220" s="13">
        <v>1</v>
      </c>
      <c r="L220" s="23">
        <v>5</v>
      </c>
      <c r="M220" s="5">
        <v>1</v>
      </c>
      <c r="N220" s="6">
        <v>1</v>
      </c>
      <c r="O220" s="7">
        <v>0</v>
      </c>
      <c r="P220" s="8">
        <v>0</v>
      </c>
      <c r="Q220" s="7">
        <v>0</v>
      </c>
      <c r="R220" s="19">
        <v>2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2</v>
      </c>
      <c r="C221" s="21">
        <v>2</v>
      </c>
      <c r="D221" s="22">
        <v>1</v>
      </c>
      <c r="E221" s="22">
        <v>28</v>
      </c>
      <c r="F221" s="16" t="s">
        <v>235</v>
      </c>
      <c r="G221" s="23"/>
      <c r="H221" s="23"/>
      <c r="I221" s="16"/>
      <c r="J221" s="24"/>
      <c r="K221" s="13">
        <v>1</v>
      </c>
      <c r="L221" s="23">
        <v>5</v>
      </c>
      <c r="M221" s="5">
        <v>1</v>
      </c>
      <c r="N221" s="6">
        <v>1</v>
      </c>
      <c r="O221" s="7">
        <v>0</v>
      </c>
      <c r="P221" s="8">
        <v>0</v>
      </c>
      <c r="Q221" s="7">
        <v>0</v>
      </c>
      <c r="R221" s="19">
        <v>2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2</v>
      </c>
      <c r="C222" s="21">
        <v>2</v>
      </c>
      <c r="D222" s="22">
        <v>1</v>
      </c>
      <c r="E222" s="22">
        <v>28</v>
      </c>
      <c r="F222" s="16" t="s">
        <v>235</v>
      </c>
      <c r="G222" s="23"/>
      <c r="H222" s="23"/>
      <c r="I222" s="16"/>
      <c r="J222" s="24"/>
      <c r="K222" s="13">
        <v>1</v>
      </c>
      <c r="L222" s="23">
        <v>5</v>
      </c>
      <c r="M222" s="5">
        <v>1</v>
      </c>
      <c r="N222" s="6">
        <v>1</v>
      </c>
      <c r="O222" s="7">
        <v>0</v>
      </c>
      <c r="P222" s="8">
        <v>0</v>
      </c>
      <c r="Q222" s="7">
        <v>0</v>
      </c>
      <c r="R222" s="19">
        <v>2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2</v>
      </c>
      <c r="D223" s="22">
        <v>1</v>
      </c>
      <c r="E223" s="22">
        <v>28</v>
      </c>
      <c r="F223" s="16" t="s">
        <v>235</v>
      </c>
      <c r="G223" s="23">
        <v>14</v>
      </c>
      <c r="H223" s="23">
        <v>3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1</v>
      </c>
      <c r="X223" s="7">
        <v>0</v>
      </c>
      <c r="Y223" s="7">
        <v>0</v>
      </c>
      <c r="Z223" s="12">
        <v>0</v>
      </c>
      <c r="AA223" s="19">
        <v>1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/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/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/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/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/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/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/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/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/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/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/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/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/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/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/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11</v>
      </c>
      <c r="H4" s="147" t="s">
        <v>53</v>
      </c>
      <c r="K4" s="299">
        <f>COUNTIFS(ローデータ!B12:B1011,1,ローデータ!G12:G1011,$G$4)</f>
        <v>18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18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18</v>
      </c>
      <c r="D16" s="56">
        <f>SUM(B16:C16)</f>
        <v>18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13</v>
      </c>
      <c r="C23" s="289"/>
      <c r="D23" s="288">
        <f>COUNTIFS(ローデータ!$B$12:$B$1011,1,ローデータ!$G$12:$G$1011,$G$4,ローデータ!$K$12:$K$1011,D21)</f>
        <v>4</v>
      </c>
      <c r="E23" s="289"/>
      <c r="F23" s="288">
        <f>COUNTIFS(ローデータ!$B$12:$B$1011,1,ローデータ!$G$12:$G$1011,$G$4,ローデータ!$K$12:$K$1011,F21)</f>
        <v>1</v>
      </c>
      <c r="G23" s="290"/>
      <c r="H23" s="289"/>
      <c r="I23" s="56">
        <f>SUM(B23:H23)</f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5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18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1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2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2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3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1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13</v>
      </c>
      <c r="D84" s="332"/>
      <c r="E84" s="331">
        <f>SUM(E75:F83)</f>
        <v>4</v>
      </c>
      <c r="F84" s="332"/>
      <c r="G84" s="333">
        <f>SUM(G75:I83)</f>
        <v>1</v>
      </c>
      <c r="H84" s="333"/>
      <c r="I84" s="331"/>
      <c r="J84" s="106">
        <f t="shared" si="2"/>
        <v>18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3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5</v>
      </c>
      <c r="M101" s="103">
        <f>SUM(M92:M100)</f>
        <v>5</v>
      </c>
      <c r="N101" s="103">
        <f>SUM(N92:N100)</f>
        <v>4</v>
      </c>
      <c r="O101" s="103">
        <f>SUM(O92:O100)</f>
        <v>1</v>
      </c>
      <c r="P101" s="103">
        <f>SUM(P92:P100)</f>
        <v>0</v>
      </c>
      <c r="Q101" s="103">
        <f t="shared" si="3"/>
        <v>15</v>
      </c>
    </row>
    <row r="102" spans="1:17" ht="14.1" customHeight="1" x14ac:dyDescent="0.15">
      <c r="A102" s="140" t="s">
        <v>50</v>
      </c>
      <c r="B102" s="141"/>
      <c r="C102" s="56">
        <f>SUM(C93:C101)</f>
        <v>13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1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1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48" t="s">
        <v>50</v>
      </c>
      <c r="B118" s="349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3</v>
      </c>
      <c r="L118" s="109">
        <f t="shared" si="8"/>
        <v>0</v>
      </c>
      <c r="M118" s="109">
        <f t="shared" si="8"/>
        <v>1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2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13</v>
      </c>
      <c r="G159" s="289"/>
      <c r="H159" s="288">
        <f>COUNTIFS(ローデータ!$B$12:$B$1011,1,ローデータ!$G$12:$G$1011,$G$4,ローデータ!$I$12:$I$1011,$C$14,ローデータ!$K$12:$K$1011,H157)</f>
        <v>4</v>
      </c>
      <c r="I159" s="289"/>
      <c r="J159" s="288">
        <f>COUNTIFS(ローデータ!$B$12:$B$1011,1,ローデータ!$G$12:$G$1011,$G$4,ローデータ!$I$12:$I$1011,$C$14,ローデータ!$K$12:$K$1011,J157)</f>
        <v>1</v>
      </c>
      <c r="K159" s="290"/>
      <c r="L159" s="289"/>
      <c r="M159" s="56">
        <f t="shared" ref="M159:M171" si="16">SUM(F159:L159)</f>
        <v>18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13</v>
      </c>
      <c r="G171" s="289"/>
      <c r="H171" s="288">
        <f>SUM(H159:I170)</f>
        <v>4</v>
      </c>
      <c r="I171" s="289"/>
      <c r="J171" s="288">
        <f>SUM(J159:L170)</f>
        <v>1</v>
      </c>
      <c r="K171" s="290"/>
      <c r="L171" s="289"/>
      <c r="M171" s="56">
        <f t="shared" si="16"/>
        <v>18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13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13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5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15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5</v>
      </c>
      <c r="G210" s="95">
        <f t="shared" ref="G210:I210" si="19">SUM(G198:G209)</f>
        <v>5</v>
      </c>
      <c r="H210" s="95">
        <f>SUM(H198:H209)</f>
        <v>4</v>
      </c>
      <c r="I210" s="95">
        <f t="shared" si="19"/>
        <v>1</v>
      </c>
      <c r="J210" s="95">
        <f>SUM(J198:J209)</f>
        <v>0</v>
      </c>
      <c r="K210" s="119">
        <f t="shared" si="18"/>
        <v>15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1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1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1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12</v>
      </c>
      <c r="H4" s="147" t="s">
        <v>53</v>
      </c>
      <c r="K4" s="299">
        <f>COUNTIFS(ローデータ!B12:B1011,1,ローデータ!G12:G1011,$G$4)</f>
        <v>23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23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23</v>
      </c>
      <c r="D16" s="56">
        <f>SUM(B16:C16)</f>
        <v>23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15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13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23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2</v>
      </c>
      <c r="F77" s="289"/>
      <c r="G77" s="288">
        <f>COUNTIFS(ローデータ!$B$12:$B$1011,1,ローデータ!$G$12:$G$1011,$G$4,ローデータ!$H$12:$H$1011,$A$77,ローデータ!$K$12:$K$1011,G73)</f>
        <v>2</v>
      </c>
      <c r="H77" s="290"/>
      <c r="I77" s="290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2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2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15</v>
      </c>
      <c r="D84" s="332"/>
      <c r="E84" s="331">
        <f>SUM(E75:F83)</f>
        <v>5</v>
      </c>
      <c r="F84" s="332"/>
      <c r="G84" s="333">
        <f>SUM(G75:I83)</f>
        <v>3</v>
      </c>
      <c r="H84" s="333"/>
      <c r="I84" s="331"/>
      <c r="J84" s="106">
        <f t="shared" si="2"/>
        <v>23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2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1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5</v>
      </c>
      <c r="M101" s="103">
        <f>SUM(M92:M100)</f>
        <v>9</v>
      </c>
      <c r="N101" s="103">
        <f>SUM(N92:N100)</f>
        <v>6</v>
      </c>
      <c r="O101" s="103">
        <f>SUM(O92:O100)</f>
        <v>0</v>
      </c>
      <c r="P101" s="103">
        <f>SUM(P92:P100)</f>
        <v>0</v>
      </c>
      <c r="Q101" s="103">
        <f t="shared" si="3"/>
        <v>20</v>
      </c>
    </row>
    <row r="102" spans="1:17" ht="14.1" customHeight="1" x14ac:dyDescent="0.15">
      <c r="A102" s="140" t="s">
        <v>50</v>
      </c>
      <c r="B102" s="141"/>
      <c r="C102" s="56">
        <f>SUM(C93:C101)</f>
        <v>13</v>
      </c>
      <c r="D102" s="56">
        <f>SUM(D93:D101)</f>
        <v>1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1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3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4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2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3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15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23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15</v>
      </c>
      <c r="G171" s="289"/>
      <c r="H171" s="288">
        <f>SUM(H159:I170)</f>
        <v>5</v>
      </c>
      <c r="I171" s="289"/>
      <c r="J171" s="288">
        <f>SUM(J159:L170)</f>
        <v>3</v>
      </c>
      <c r="K171" s="290"/>
      <c r="L171" s="289"/>
      <c r="M171" s="56">
        <f t="shared" si="16"/>
        <v>23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13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15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13</v>
      </c>
      <c r="G191" s="56">
        <f>SUM(G179:G190)</f>
        <v>1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15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5</v>
      </c>
      <c r="G210" s="95">
        <f t="shared" ref="G210:I210" si="19">SUM(G198:G209)</f>
        <v>9</v>
      </c>
      <c r="H210" s="95">
        <f>SUM(H198:H209)</f>
        <v>6</v>
      </c>
      <c r="I210" s="95">
        <f t="shared" si="19"/>
        <v>0</v>
      </c>
      <c r="J210" s="95">
        <f>SUM(J198:J209)</f>
        <v>0</v>
      </c>
      <c r="K210" s="119">
        <f t="shared" si="18"/>
        <v>20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3</v>
      </c>
      <c r="G228" s="56">
        <f>SUM(G216:G227)</f>
        <v>1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3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3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13</v>
      </c>
      <c r="H4" s="147" t="s">
        <v>53</v>
      </c>
      <c r="K4" s="299">
        <f>COUNTIFS(ローデータ!B12:B1011,1,ローデータ!G12:G1011,$G$4)</f>
        <v>16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0</v>
      </c>
      <c r="K10" s="56">
        <f>SUM(B10:J10)</f>
        <v>16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16</v>
      </c>
      <c r="D16" s="56">
        <f>SUM(B16:C16)</f>
        <v>16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12</v>
      </c>
      <c r="C23" s="289"/>
      <c r="D23" s="288">
        <f>COUNTIFS(ローデータ!$B$12:$B$1011,1,ローデータ!$G$12:$G$1011,$G$4,ローデータ!$K$12:$K$1011,D21)</f>
        <v>3</v>
      </c>
      <c r="E23" s="289"/>
      <c r="F23" s="288">
        <f>COUNTIFS(ローデータ!$B$12:$B$1011,1,ローデータ!$G$12:$G$1011,$G$4,ローデータ!$K$12:$K$1011,F21)</f>
        <v>1</v>
      </c>
      <c r="G23" s="290"/>
      <c r="H23" s="289"/>
      <c r="I23" s="56">
        <f>SUM(B23:H23)</f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8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12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16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2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1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1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2</v>
      </c>
      <c r="D81" s="289"/>
      <c r="E81" s="288">
        <f>COUNTIFS(ローデータ!$B$12:$B$1011,1,ローデータ!$G$12:$G$1011,$G$4,ローデータ!$H$12:$H$1011,$A$81,ローデータ!$K$12:$K$1011,E73)</f>
        <v>1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2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12</v>
      </c>
      <c r="D84" s="332"/>
      <c r="E84" s="331">
        <f>SUM(E75:F83)</f>
        <v>3</v>
      </c>
      <c r="F84" s="332"/>
      <c r="G84" s="333">
        <f>SUM(G75:I83)</f>
        <v>1</v>
      </c>
      <c r="H84" s="333"/>
      <c r="I84" s="331"/>
      <c r="J84" s="106">
        <f t="shared" si="2"/>
        <v>16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2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8</v>
      </c>
      <c r="N101" s="103">
        <f>SUM(N92:N100)</f>
        <v>2</v>
      </c>
      <c r="O101" s="103">
        <f>SUM(O92:O100)</f>
        <v>0</v>
      </c>
      <c r="P101" s="103">
        <f>SUM(P92:P100)</f>
        <v>0</v>
      </c>
      <c r="Q101" s="103">
        <f t="shared" si="3"/>
        <v>14</v>
      </c>
    </row>
    <row r="102" spans="1:17" ht="14.1" customHeight="1" x14ac:dyDescent="0.15">
      <c r="A102" s="140" t="s">
        <v>50</v>
      </c>
      <c r="B102" s="141"/>
      <c r="C102" s="56">
        <f>SUM(C93:C101)</f>
        <v>12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1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3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2</v>
      </c>
      <c r="P118" s="109">
        <f t="shared" si="8"/>
        <v>0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12</v>
      </c>
      <c r="G159" s="289"/>
      <c r="H159" s="288">
        <f>COUNTIFS(ローデータ!$B$12:$B$1011,1,ローデータ!$G$12:$G$1011,$G$4,ローデータ!$I$12:$I$1011,$C$14,ローデータ!$K$12:$K$1011,H157)</f>
        <v>3</v>
      </c>
      <c r="I159" s="289"/>
      <c r="J159" s="288">
        <f>COUNTIFS(ローデータ!$B$12:$B$1011,1,ローデータ!$G$12:$G$1011,$G$4,ローデータ!$I$12:$I$1011,$C$14,ローデータ!$K$12:$K$1011,J157)</f>
        <v>1</v>
      </c>
      <c r="K159" s="290"/>
      <c r="L159" s="289"/>
      <c r="M159" s="56">
        <f t="shared" ref="M159:M171" si="16">SUM(F159:L159)</f>
        <v>16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12</v>
      </c>
      <c r="G171" s="289"/>
      <c r="H171" s="288">
        <f>SUM(H159:I170)</f>
        <v>3</v>
      </c>
      <c r="I171" s="289"/>
      <c r="J171" s="288">
        <f>SUM(J159:L170)</f>
        <v>1</v>
      </c>
      <c r="K171" s="290"/>
      <c r="L171" s="289"/>
      <c r="M171" s="56">
        <f t="shared" si="16"/>
        <v>16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12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12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12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8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14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8</v>
      </c>
      <c r="H210" s="95">
        <f>SUM(H198:H209)</f>
        <v>2</v>
      </c>
      <c r="I210" s="95">
        <f t="shared" si="19"/>
        <v>0</v>
      </c>
      <c r="J210" s="95">
        <f>SUM(J198:J209)</f>
        <v>0</v>
      </c>
      <c r="K210" s="119">
        <f t="shared" si="18"/>
        <v>14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4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2</v>
      </c>
      <c r="L246" s="95">
        <f t="shared" si="22"/>
        <v>0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14</v>
      </c>
      <c r="H4" s="147" t="s">
        <v>53</v>
      </c>
      <c r="K4" s="299">
        <f>COUNTIFS(ローデータ!B12:B1011,1,ローデータ!G12:G1011,$G$4)</f>
        <v>26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3</v>
      </c>
      <c r="K10" s="56">
        <f>SUM(B10:J10)</f>
        <v>26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26</v>
      </c>
      <c r="D16" s="56">
        <f>SUM(B16:C16)</f>
        <v>26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19</v>
      </c>
      <c r="C23" s="289"/>
      <c r="D23" s="288">
        <f>COUNTIFS(ローデータ!$B$12:$B$1011,1,ローデータ!$G$12:$G$1011,$G$4,ローデータ!$K$12:$K$1011,D21)</f>
        <v>4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1</v>
      </c>
      <c r="O29" s="86">
        <f>SUM(J29:N29)</f>
        <v>21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17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19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3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3</v>
      </c>
    </row>
    <row r="68" spans="1:15" ht="14.1" customHeight="1" thickTop="1" x14ac:dyDescent="0.15">
      <c r="A68" s="310" t="s">
        <v>50</v>
      </c>
      <c r="B68" s="311"/>
      <c r="C68" s="100">
        <f>SUM(C59:C67)</f>
        <v>26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1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4</v>
      </c>
      <c r="D77" s="289"/>
      <c r="E77" s="288">
        <f>COUNTIFS(ローデータ!$B$12:$B$1011,1,ローデータ!$G$12:$G$1011,$G$4,ローデータ!$H$12:$H$1011,$A$77,ローデータ!$K$12:$K$1011,E73)</f>
        <v>2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1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6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1</v>
      </c>
      <c r="H79" s="290"/>
      <c r="I79" s="290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2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3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3</v>
      </c>
    </row>
    <row r="84" spans="1:17" ht="14.1" customHeight="1" thickTop="1" x14ac:dyDescent="0.15">
      <c r="A84" s="310" t="s">
        <v>50</v>
      </c>
      <c r="B84" s="311"/>
      <c r="C84" s="331">
        <f>SUM(C75:D83)</f>
        <v>19</v>
      </c>
      <c r="D84" s="332"/>
      <c r="E84" s="331">
        <f>SUM(E75:F83)</f>
        <v>4</v>
      </c>
      <c r="F84" s="332"/>
      <c r="G84" s="333">
        <f>SUM(G75:I83)</f>
        <v>3</v>
      </c>
      <c r="H84" s="333"/>
      <c r="I84" s="331"/>
      <c r="J84" s="106">
        <f t="shared" si="2"/>
        <v>26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7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1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2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3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3</v>
      </c>
      <c r="J101" s="140" t="s">
        <v>50</v>
      </c>
      <c r="K101" s="141"/>
      <c r="L101" s="103">
        <f>SUM(L92:L100)</f>
        <v>4</v>
      </c>
      <c r="M101" s="103">
        <f>SUM(M92:M100)</f>
        <v>13</v>
      </c>
      <c r="N101" s="103">
        <f>SUM(N92:N100)</f>
        <v>3</v>
      </c>
      <c r="O101" s="103">
        <f>SUM(O92:O100)</f>
        <v>0</v>
      </c>
      <c r="P101" s="103">
        <f>SUM(P92:P100)</f>
        <v>1</v>
      </c>
      <c r="Q101" s="103">
        <f t="shared" si="3"/>
        <v>21</v>
      </c>
    </row>
    <row r="102" spans="1:17" ht="14.1" customHeight="1" x14ac:dyDescent="0.15">
      <c r="A102" s="140" t="s">
        <v>50</v>
      </c>
      <c r="B102" s="141"/>
      <c r="C102" s="56">
        <f>SUM(C93:C101)</f>
        <v>17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1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1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4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4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1</v>
      </c>
      <c r="N118" s="109">
        <f t="shared" si="8"/>
        <v>1</v>
      </c>
      <c r="O118" s="109">
        <f t="shared" si="8"/>
        <v>0</v>
      </c>
      <c r="P118" s="109">
        <f t="shared" si="8"/>
        <v>1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19</v>
      </c>
      <c r="G159" s="289"/>
      <c r="H159" s="288">
        <f>COUNTIFS(ローデータ!$B$12:$B$1011,1,ローデータ!$G$12:$G$1011,$G$4,ローデータ!$I$12:$I$1011,$C$14,ローデータ!$K$12:$K$1011,H157)</f>
        <v>4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26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19</v>
      </c>
      <c r="G171" s="289"/>
      <c r="H171" s="288">
        <f>SUM(H159:I170)</f>
        <v>4</v>
      </c>
      <c r="I171" s="289"/>
      <c r="J171" s="288">
        <f>SUM(J159:L170)</f>
        <v>3</v>
      </c>
      <c r="K171" s="290"/>
      <c r="L171" s="289"/>
      <c r="M171" s="56">
        <f t="shared" si="16"/>
        <v>26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17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19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17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19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1</v>
      </c>
      <c r="K198" s="119">
        <f>SUM(F198:J198)</f>
        <v>21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13</v>
      </c>
      <c r="H210" s="95">
        <f>SUM(H198:H209)</f>
        <v>3</v>
      </c>
      <c r="I210" s="95">
        <f t="shared" si="19"/>
        <v>0</v>
      </c>
      <c r="J210" s="95">
        <f>SUM(J198:J209)</f>
        <v>1</v>
      </c>
      <c r="K210" s="119">
        <f t="shared" si="18"/>
        <v>21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4</v>
      </c>
      <c r="G228" s="56">
        <f>SUM(G216:G227)</f>
        <v>0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1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1</v>
      </c>
      <c r="J246" s="95">
        <f t="shared" si="22"/>
        <v>1</v>
      </c>
      <c r="K246" s="95">
        <f>SUM(K234:K245)</f>
        <v>0</v>
      </c>
      <c r="L246" s="95">
        <f t="shared" si="22"/>
        <v>1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1</v>
      </c>
      <c r="R284" s="95">
        <f t="shared" si="29"/>
        <v>0</v>
      </c>
      <c r="S284" s="56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15</v>
      </c>
      <c r="H4" s="147" t="s">
        <v>53</v>
      </c>
      <c r="K4" s="299">
        <f>COUNTIFS(ローデータ!B12:B1011,1,ローデータ!G12:G1011,$G$4)</f>
        <v>28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28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28</v>
      </c>
      <c r="D16" s="56">
        <f>SUM(B16:C16)</f>
        <v>28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22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1</v>
      </c>
      <c r="G23" s="290"/>
      <c r="H23" s="289"/>
      <c r="I23" s="56">
        <f>SUM(B23:H23)</f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28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6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6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2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1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2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22</v>
      </c>
      <c r="D84" s="332"/>
      <c r="E84" s="331">
        <f>SUM(E75:F83)</f>
        <v>5</v>
      </c>
      <c r="F84" s="332"/>
      <c r="G84" s="333">
        <f>SUM(G75:I83)</f>
        <v>1</v>
      </c>
      <c r="H84" s="333"/>
      <c r="I84" s="331"/>
      <c r="J84" s="106">
        <f t="shared" si="2"/>
        <v>28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7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2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6</v>
      </c>
      <c r="M101" s="103">
        <f>SUM(M92:M100)</f>
        <v>13</v>
      </c>
      <c r="N101" s="103">
        <f>SUM(N92:N100)</f>
        <v>8</v>
      </c>
      <c r="O101" s="103">
        <f>SUM(O92:O100)</f>
        <v>0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20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2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1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48" t="s">
        <v>50</v>
      </c>
      <c r="I118" s="349"/>
      <c r="J118" s="109">
        <f t="shared" ref="J118:P118" si="8">SUM(J109:J117)</f>
        <v>3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22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1</v>
      </c>
      <c r="K159" s="290"/>
      <c r="L159" s="289"/>
      <c r="M159" s="56">
        <f t="shared" ref="M159:M171" si="16">SUM(F159:L159)</f>
        <v>28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22</v>
      </c>
      <c r="G171" s="289"/>
      <c r="H171" s="288">
        <f>SUM(H159:I170)</f>
        <v>5</v>
      </c>
      <c r="I171" s="289"/>
      <c r="J171" s="288">
        <f>SUM(J159:L170)</f>
        <v>1</v>
      </c>
      <c r="K171" s="290"/>
      <c r="L171" s="289"/>
      <c r="M171" s="56">
        <f t="shared" si="16"/>
        <v>28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22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20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6</v>
      </c>
      <c r="G210" s="95">
        <f t="shared" ref="G210:I210" si="19">SUM(G198:G209)</f>
        <v>13</v>
      </c>
      <c r="H210" s="95">
        <f>SUM(H198:H209)</f>
        <v>8</v>
      </c>
      <c r="I210" s="95">
        <f t="shared" si="19"/>
        <v>0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3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3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topLeftCell="A25" zoomScaleNormal="90" zoomScaleSheetLayoutView="100" zoomScalePageLayoutView="90" workbookViewId="0">
      <selection activeCell="B38" sqref="B38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88" t="str">
        <f>ローデータ!B2</f>
        <v>東成区</v>
      </c>
      <c r="D3" s="290"/>
      <c r="E3" s="290"/>
      <c r="F3" s="289"/>
    </row>
    <row r="4" spans="1:20" ht="18" customHeight="1" x14ac:dyDescent="0.15">
      <c r="A4" s="126"/>
      <c r="B4" s="303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303"/>
      <c r="C5" s="127" t="str">
        <f>ローデータ!B4</f>
        <v>令和2年</v>
      </c>
      <c r="D5" s="124">
        <f>ローデータ!C4</f>
        <v>1</v>
      </c>
      <c r="E5" s="124">
        <f>ローデータ!D4</f>
        <v>28</v>
      </c>
      <c r="F5" s="124" t="str">
        <f>ローデータ!E4</f>
        <v>火</v>
      </c>
    </row>
    <row r="6" spans="1:20" ht="15.95" customHeight="1" x14ac:dyDescent="0.15">
      <c r="A6" s="126"/>
    </row>
    <row r="7" spans="1:20" ht="15.95" customHeight="1" x14ac:dyDescent="0.15">
      <c r="A7" s="126"/>
      <c r="B7" s="303" t="s">
        <v>227</v>
      </c>
      <c r="C7" s="303"/>
      <c r="E7" t="s">
        <v>230</v>
      </c>
    </row>
    <row r="8" spans="1:20" ht="15.95" customHeight="1" x14ac:dyDescent="0.15">
      <c r="A8" s="126"/>
      <c r="B8" s="288">
        <f>COUNTIFS(ローデータ!B12:B1011,1)+COUNTIFS(ローデータ!B12:B1011,2)</f>
        <v>212</v>
      </c>
      <c r="C8" s="289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199</v>
      </c>
      <c r="E13" s="124">
        <f>COUNTIFS(ローデータ!B12:B1011,2)</f>
        <v>13</v>
      </c>
      <c r="F13" s="124">
        <f>SUM(D13:E13)</f>
        <v>212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88" t="str">
        <f>ローデータ!B2</f>
        <v>東成区</v>
      </c>
      <c r="C16" s="290"/>
      <c r="D16" s="290"/>
      <c r="E16" s="289"/>
      <c r="G16" s="293" t="s">
        <v>195</v>
      </c>
      <c r="H16" s="294"/>
      <c r="I16" s="295"/>
      <c r="K16" s="83"/>
      <c r="L16" s="62"/>
    </row>
    <row r="17" spans="1:19" ht="15.95" customHeight="1" x14ac:dyDescent="0.15">
      <c r="A17" s="266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96"/>
      <c r="H17" s="297"/>
      <c r="I17" s="298"/>
      <c r="K17" s="62"/>
      <c r="L17" s="62"/>
    </row>
    <row r="18" spans="1:19" ht="15.95" customHeight="1" x14ac:dyDescent="0.15">
      <c r="A18" s="267"/>
      <c r="B18" s="58" t="str">
        <f>ローデータ!B4</f>
        <v>令和2年</v>
      </c>
      <c r="C18" s="121">
        <f>ローデータ!C4</f>
        <v>1</v>
      </c>
      <c r="D18" s="121">
        <f>ローデータ!D4</f>
        <v>28</v>
      </c>
      <c r="E18" s="121" t="str">
        <f>ローデータ!E4</f>
        <v>火</v>
      </c>
      <c r="G18" s="299">
        <f>COUNTIFS(ローデータ!B12:B1011,2)</f>
        <v>13</v>
      </c>
      <c r="H18" s="299"/>
      <c r="I18" s="299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30"/>
      <c r="B23" s="292">
        <v>1</v>
      </c>
      <c r="C23" s="241"/>
      <c r="D23" s="292">
        <v>2</v>
      </c>
      <c r="E23" s="241"/>
      <c r="F23" s="292">
        <v>3</v>
      </c>
      <c r="G23" s="240"/>
      <c r="H23" s="241"/>
      <c r="I23" s="26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32"/>
      <c r="B24" s="300" t="s">
        <v>72</v>
      </c>
      <c r="C24" s="301"/>
      <c r="D24" s="300" t="s">
        <v>74</v>
      </c>
      <c r="E24" s="301"/>
      <c r="F24" s="300" t="s">
        <v>84</v>
      </c>
      <c r="G24" s="302"/>
      <c r="H24" s="301"/>
      <c r="I24" s="267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88">
        <f>COUNTIFS(ローデータ!$B$12:$B$1011,2,ローデータ!$K$12:$K$1011,B23)</f>
        <v>13</v>
      </c>
      <c r="C25" s="289"/>
      <c r="D25" s="288">
        <f>COUNTIFS(ローデータ!$B$12:$B$1011,2,ローデータ!$K$12:$K$1011,D23)</f>
        <v>0</v>
      </c>
      <c r="E25" s="289"/>
      <c r="F25" s="288">
        <f>COUNTIFS(ローデータ!$B$12:$B$1011,2,ローデータ!$K$12:$K$1011,F23)</f>
        <v>0</v>
      </c>
      <c r="G25" s="290"/>
      <c r="H25" s="289"/>
      <c r="I25" s="56">
        <f>SUM(B25:H25)</f>
        <v>13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30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49" t="s">
        <v>50</v>
      </c>
      <c r="I29" s="268"/>
      <c r="J29" s="284" t="s">
        <v>96</v>
      </c>
      <c r="K29" s="286" t="s">
        <v>97</v>
      </c>
      <c r="L29" s="282" t="s">
        <v>98</v>
      </c>
      <c r="M29" s="286" t="s">
        <v>99</v>
      </c>
      <c r="N29" s="282" t="s">
        <v>100</v>
      </c>
      <c r="O29" s="276" t="s">
        <v>50</v>
      </c>
    </row>
    <row r="30" spans="1:19" ht="15.95" customHeight="1" x14ac:dyDescent="0.15">
      <c r="A30" s="231"/>
      <c r="B30" s="247" t="s">
        <v>65</v>
      </c>
      <c r="C30" s="247" t="s">
        <v>66</v>
      </c>
      <c r="D30" s="277" t="s">
        <v>101</v>
      </c>
      <c r="E30" s="279" t="s">
        <v>102</v>
      </c>
      <c r="F30" s="280" t="s">
        <v>103</v>
      </c>
      <c r="G30" s="291"/>
      <c r="H30" s="39"/>
      <c r="I30" s="269"/>
      <c r="J30" s="285"/>
      <c r="K30" s="287"/>
      <c r="L30" s="283"/>
      <c r="M30" s="287"/>
      <c r="N30" s="283"/>
      <c r="O30" s="276"/>
    </row>
    <row r="31" spans="1:19" ht="15.95" customHeight="1" x14ac:dyDescent="0.15">
      <c r="A31" s="232"/>
      <c r="B31" s="248"/>
      <c r="C31" s="248"/>
      <c r="D31" s="278"/>
      <c r="E31" s="243"/>
      <c r="F31" s="281"/>
      <c r="G31" s="250"/>
      <c r="H31" s="39"/>
      <c r="I31" s="73" t="s">
        <v>51</v>
      </c>
      <c r="J31" s="86">
        <f>SUMIFS(ローデータ!M12:M1011,ローデータ!$B$12:$B$1011,2,ローデータ!$K$12:$K$1011,$B$23)</f>
        <v>17</v>
      </c>
      <c r="K31" s="86">
        <f>SUMIFS(ローデータ!N12:N1011,ローデータ!$B$12:$B$1011,2,ローデータ!$K$12:$K$1011,$B$23)</f>
        <v>8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25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13</v>
      </c>
      <c r="G32" s="56">
        <f>SUM(B32:F32)</f>
        <v>13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30"/>
      <c r="B36" s="70">
        <v>1</v>
      </c>
      <c r="C36" s="70">
        <v>2</v>
      </c>
      <c r="D36" s="70">
        <v>3</v>
      </c>
      <c r="E36" s="266" t="s">
        <v>50</v>
      </c>
      <c r="F36" s="39"/>
      <c r="I36" s="268"/>
      <c r="J36" s="270" t="s">
        <v>104</v>
      </c>
      <c r="K36" s="228" t="s">
        <v>105</v>
      </c>
      <c r="L36" s="228" t="s">
        <v>98</v>
      </c>
      <c r="M36" s="228" t="s">
        <v>106</v>
      </c>
      <c r="N36" s="244" t="s">
        <v>107</v>
      </c>
      <c r="O36" s="228" t="s">
        <v>36</v>
      </c>
      <c r="P36" s="244" t="s">
        <v>69</v>
      </c>
      <c r="Q36" s="249" t="s">
        <v>50</v>
      </c>
    </row>
    <row r="37" spans="1:17" ht="15.95" customHeight="1" x14ac:dyDescent="0.15">
      <c r="A37" s="232"/>
      <c r="B37" s="74" t="s">
        <v>67</v>
      </c>
      <c r="C37" s="74" t="s">
        <v>66</v>
      </c>
      <c r="D37" s="74" t="s">
        <v>68</v>
      </c>
      <c r="E37" s="267"/>
      <c r="G37" s="39"/>
      <c r="I37" s="269"/>
      <c r="J37" s="271"/>
      <c r="K37" s="229"/>
      <c r="L37" s="229"/>
      <c r="M37" s="229"/>
      <c r="N37" s="245"/>
      <c r="O37" s="229"/>
      <c r="P37" s="245"/>
      <c r="Q37" s="250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1"/>
      <c r="B42" s="254" t="s">
        <v>16</v>
      </c>
      <c r="C42" s="255"/>
      <c r="D42" s="255"/>
      <c r="E42" s="255"/>
      <c r="F42" s="256"/>
      <c r="G42" s="257" t="s">
        <v>50</v>
      </c>
      <c r="H42" s="260" t="s">
        <v>13</v>
      </c>
      <c r="I42" s="261"/>
      <c r="J42" s="262"/>
      <c r="K42" s="263" t="s">
        <v>50</v>
      </c>
    </row>
    <row r="43" spans="1:17" ht="15.95" customHeight="1" x14ac:dyDescent="0.15">
      <c r="A43" s="252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58"/>
      <c r="H43" s="64">
        <v>1</v>
      </c>
      <c r="I43" s="63">
        <v>2</v>
      </c>
      <c r="J43" s="63">
        <v>3</v>
      </c>
      <c r="K43" s="264"/>
      <c r="M43" s="39"/>
      <c r="N43" s="39"/>
      <c r="O43" s="39"/>
      <c r="P43" s="39"/>
    </row>
    <row r="44" spans="1:17" ht="15.95" customHeight="1" x14ac:dyDescent="0.15">
      <c r="A44" s="252"/>
      <c r="B44" s="247" t="s">
        <v>65</v>
      </c>
      <c r="C44" s="247" t="s">
        <v>66</v>
      </c>
      <c r="D44" s="272" t="s">
        <v>101</v>
      </c>
      <c r="E44" s="274" t="s">
        <v>102</v>
      </c>
      <c r="F44" s="224" t="s">
        <v>103</v>
      </c>
      <c r="G44" s="258"/>
      <c r="H44" s="226" t="s">
        <v>67</v>
      </c>
      <c r="I44" s="246" t="s">
        <v>66</v>
      </c>
      <c r="J44" s="246" t="s">
        <v>68</v>
      </c>
      <c r="K44" s="264"/>
      <c r="M44" s="39"/>
      <c r="N44" s="39"/>
      <c r="O44" s="39"/>
      <c r="P44" s="39"/>
    </row>
    <row r="45" spans="1:17" ht="15.95" customHeight="1" x14ac:dyDescent="0.15">
      <c r="A45" s="253"/>
      <c r="B45" s="248"/>
      <c r="C45" s="248"/>
      <c r="D45" s="273"/>
      <c r="E45" s="275"/>
      <c r="F45" s="225"/>
      <c r="G45" s="259"/>
      <c r="H45" s="227"/>
      <c r="I45" s="225"/>
      <c r="J45" s="225"/>
      <c r="K45" s="265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30"/>
      <c r="B49" s="233" t="s">
        <v>165</v>
      </c>
      <c r="C49" s="234"/>
      <c r="D49" s="234"/>
      <c r="E49" s="234"/>
      <c r="F49" s="235"/>
      <c r="G49" s="236" t="s">
        <v>50</v>
      </c>
      <c r="H49" s="239" t="s">
        <v>71</v>
      </c>
      <c r="I49" s="240"/>
      <c r="J49" s="240"/>
      <c r="K49" s="240"/>
      <c r="L49" s="240"/>
      <c r="M49" s="240"/>
      <c r="N49" s="241"/>
      <c r="O49" s="211" t="s">
        <v>50</v>
      </c>
    </row>
    <row r="50" spans="1:15" ht="15.95" customHeight="1" x14ac:dyDescent="0.15">
      <c r="A50" s="231"/>
      <c r="B50" s="214" t="s">
        <v>96</v>
      </c>
      <c r="C50" s="216" t="s">
        <v>97</v>
      </c>
      <c r="D50" s="218" t="s">
        <v>98</v>
      </c>
      <c r="E50" s="216" t="s">
        <v>99</v>
      </c>
      <c r="F50" s="218" t="s">
        <v>100</v>
      </c>
      <c r="G50" s="237"/>
      <c r="H50" s="220" t="s">
        <v>104</v>
      </c>
      <c r="I50" s="222" t="s">
        <v>105</v>
      </c>
      <c r="J50" s="222" t="s">
        <v>98</v>
      </c>
      <c r="K50" s="222" t="s">
        <v>106</v>
      </c>
      <c r="L50" s="242" t="s">
        <v>107</v>
      </c>
      <c r="M50" s="222" t="s">
        <v>36</v>
      </c>
      <c r="N50" s="242" t="s">
        <v>69</v>
      </c>
      <c r="O50" s="212"/>
    </row>
    <row r="51" spans="1:15" ht="15.95" customHeight="1" x14ac:dyDescent="0.15">
      <c r="A51" s="232"/>
      <c r="B51" s="215"/>
      <c r="C51" s="217"/>
      <c r="D51" s="219"/>
      <c r="E51" s="217"/>
      <c r="F51" s="219"/>
      <c r="G51" s="238"/>
      <c r="H51" s="221"/>
      <c r="I51" s="223"/>
      <c r="J51" s="223"/>
      <c r="K51" s="223"/>
      <c r="L51" s="243"/>
      <c r="M51" s="223"/>
      <c r="N51" s="243"/>
      <c r="O51" s="213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87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16</v>
      </c>
      <c r="H4" s="147" t="s">
        <v>53</v>
      </c>
      <c r="K4" s="299">
        <f>COUNTIFS(ローデータ!B12:B1011,1,ローデータ!G12:G1011,$G$4)</f>
        <v>18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18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18</v>
      </c>
      <c r="D16" s="56">
        <f>SUM(B16:C16)</f>
        <v>18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14</v>
      </c>
      <c r="C23" s="289"/>
      <c r="D23" s="288">
        <f>COUNTIFS(ローデータ!$B$12:$B$1011,1,ローデータ!$G$12:$G$1011,$G$4,ローデータ!$K$12:$K$1011,D21)</f>
        <v>3</v>
      </c>
      <c r="E23" s="289"/>
      <c r="F23" s="288">
        <f>COUNTIFS(ローデータ!$B$12:$B$1011,1,ローデータ!$G$12:$G$1011,$G$4,ローデータ!$K$12:$K$1011,F21)</f>
        <v>1</v>
      </c>
      <c r="G23" s="290"/>
      <c r="H23" s="289"/>
      <c r="I23" s="56">
        <f>SUM(B23:H23)</f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10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19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18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3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4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1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3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2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2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14</v>
      </c>
      <c r="D84" s="332"/>
      <c r="E84" s="331">
        <f>SUM(E75:F83)</f>
        <v>3</v>
      </c>
      <c r="F84" s="332"/>
      <c r="G84" s="333">
        <f>SUM(G75:I83)</f>
        <v>1</v>
      </c>
      <c r="H84" s="333"/>
      <c r="I84" s="331"/>
      <c r="J84" s="106">
        <f t="shared" si="2"/>
        <v>18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6</v>
      </c>
      <c r="M101" s="103">
        <f>SUM(M92:M100)</f>
        <v>10</v>
      </c>
      <c r="N101" s="103">
        <f>SUM(N92:N100)</f>
        <v>3</v>
      </c>
      <c r="O101" s="103">
        <f>SUM(O92:O100)</f>
        <v>0</v>
      </c>
      <c r="P101" s="103">
        <f>SUM(P92:P100)</f>
        <v>0</v>
      </c>
      <c r="Q101" s="103">
        <f t="shared" si="3"/>
        <v>19</v>
      </c>
    </row>
    <row r="102" spans="1:17" ht="14.1" customHeight="1" x14ac:dyDescent="0.15">
      <c r="A102" s="140" t="s">
        <v>50</v>
      </c>
      <c r="B102" s="141"/>
      <c r="C102" s="56">
        <f>SUM(C93:C101)</f>
        <v>14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2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2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3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5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3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0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14</v>
      </c>
      <c r="G159" s="289"/>
      <c r="H159" s="288">
        <f>COUNTIFS(ローデータ!$B$12:$B$1011,1,ローデータ!$G$12:$G$1011,$G$4,ローデータ!$I$12:$I$1011,$C$14,ローデータ!$K$12:$K$1011,H157)</f>
        <v>3</v>
      </c>
      <c r="I159" s="289"/>
      <c r="J159" s="288">
        <f>COUNTIFS(ローデータ!$B$12:$B$1011,1,ローデータ!$G$12:$G$1011,$G$4,ローデータ!$I$12:$I$1011,$C$14,ローデータ!$K$12:$K$1011,J157)</f>
        <v>1</v>
      </c>
      <c r="K159" s="290"/>
      <c r="L159" s="289"/>
      <c r="M159" s="56">
        <f t="shared" ref="M159:M171" si="16">SUM(F159:L159)</f>
        <v>18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14</v>
      </c>
      <c r="G171" s="289"/>
      <c r="H171" s="288">
        <f>SUM(H159:I170)</f>
        <v>3</v>
      </c>
      <c r="I171" s="289"/>
      <c r="J171" s="288">
        <f>SUM(J159:L170)</f>
        <v>1</v>
      </c>
      <c r="K171" s="290"/>
      <c r="L171" s="289"/>
      <c r="M171" s="56">
        <f t="shared" si="16"/>
        <v>18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14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19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6</v>
      </c>
      <c r="G210" s="95">
        <f t="shared" ref="G210:I210" si="19">SUM(G198:G209)</f>
        <v>10</v>
      </c>
      <c r="H210" s="95">
        <f>SUM(H198:H209)</f>
        <v>3</v>
      </c>
      <c r="I210" s="95">
        <f t="shared" si="19"/>
        <v>0</v>
      </c>
      <c r="J210" s="95">
        <f>SUM(J198:J209)</f>
        <v>0</v>
      </c>
      <c r="K210" s="119">
        <f t="shared" si="18"/>
        <v>19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0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17</v>
      </c>
      <c r="H4" s="147" t="s">
        <v>53</v>
      </c>
      <c r="K4" s="299">
        <f>COUNTIFS(ローデータ!B12:B1011,1,ローデータ!G12:G1011,$G$4)</f>
        <v>5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</v>
      </c>
      <c r="D16" s="56">
        <f>SUM(B16:C16)</f>
        <v>5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5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3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5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1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5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3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6</v>
      </c>
    </row>
    <row r="102" spans="1:17" ht="14.1" customHeight="1" x14ac:dyDescent="0.15">
      <c r="A102" s="140" t="s">
        <v>50</v>
      </c>
      <c r="B102" s="141"/>
      <c r="C102" s="56">
        <f>SUM(C93:C101)</f>
        <v>5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5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5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5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5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5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5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3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3</v>
      </c>
      <c r="G210" s="95">
        <f t="shared" ref="G210:I210" si="19">SUM(G198:G209)</f>
        <v>3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18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19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20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121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88" t="str">
        <f>ローデータ!B2</f>
        <v>東成区</v>
      </c>
      <c r="C2" s="290"/>
      <c r="D2" s="290"/>
      <c r="E2" s="289"/>
      <c r="G2" s="167"/>
      <c r="H2" s="406" t="s">
        <v>94</v>
      </c>
      <c r="I2" s="303"/>
      <c r="K2" s="83"/>
      <c r="L2" s="62"/>
    </row>
    <row r="3" spans="1:19" ht="14.1" customHeight="1" x14ac:dyDescent="0.15">
      <c r="A3" s="266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303"/>
      <c r="I3" s="303"/>
      <c r="K3" s="62"/>
      <c r="L3" s="62"/>
    </row>
    <row r="4" spans="1:19" ht="14.1" customHeight="1" x14ac:dyDescent="0.15">
      <c r="A4" s="267"/>
      <c r="B4" s="162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68"/>
      <c r="H4" s="299">
        <f>COUNTIFS(ローデータ!B12:B1011,1)</f>
        <v>199</v>
      </c>
      <c r="I4" s="299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30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2</v>
      </c>
      <c r="C10" s="56">
        <f>COUNTIFS(ローデータ!$B$12:$B$1011,1,ローデータ!$H$12:$H$1011,C8)</f>
        <v>38</v>
      </c>
      <c r="D10" s="56">
        <f>COUNTIFS(ローデータ!$B$12:$B$1011,1,ローデータ!$H$12:$H$1011,D8)</f>
        <v>41</v>
      </c>
      <c r="E10" s="56">
        <f>COUNTIFS(ローデータ!$B$12:$B$1011,1,ローデータ!$H$12:$H$1011,E8)</f>
        <v>27</v>
      </c>
      <c r="F10" s="56">
        <f>COUNTIFS(ローデータ!$B$12:$B$1011,1,ローデータ!$H$12:$H$1011,F8)</f>
        <v>32</v>
      </c>
      <c r="G10" s="56">
        <f>COUNTIFS(ローデータ!$B$12:$B$1011,1,ローデータ!$H$12:$H$1011,G8)</f>
        <v>14</v>
      </c>
      <c r="H10" s="56">
        <f>COUNTIFS(ローデータ!$B$12:$B$1011,1,ローデータ!$H$12:$H$1011,H8)</f>
        <v>18</v>
      </c>
      <c r="I10" s="56">
        <f>COUNTIFS(ローデータ!$B$12:$B$1011,1,ローデータ!$H$12:$H$1011,I8)</f>
        <v>18</v>
      </c>
      <c r="J10" s="56">
        <f>COUNTIFS(ローデータ!$B$12:$B$1011,1,ローデータ!$H$12:$H$1011,J8)</f>
        <v>9</v>
      </c>
      <c r="K10" s="56">
        <f>SUM(B10:J10)</f>
        <v>199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30"/>
      <c r="B14" s="154">
        <v>1</v>
      </c>
      <c r="C14" s="154">
        <v>2</v>
      </c>
      <c r="D14" s="266" t="s">
        <v>50</v>
      </c>
      <c r="F14" s="230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49" t="s">
        <v>50</v>
      </c>
    </row>
    <row r="15" spans="1:19" ht="14.1" customHeight="1" x14ac:dyDescent="0.15">
      <c r="A15" s="232"/>
      <c r="B15" s="160" t="s">
        <v>63</v>
      </c>
      <c r="C15" s="160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199</v>
      </c>
      <c r="D16" s="56">
        <f>SUM(B16:C16)</f>
        <v>199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65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88">
        <f>COUNTIFS(ローデータ!$B$12:$B$1011,1,ローデータ!$K$12:$K$1011,B21)</f>
        <v>151</v>
      </c>
      <c r="C23" s="289"/>
      <c r="D23" s="288">
        <f>COUNTIFS(ローデータ!$B$12:$B$1011,1,ローデータ!$K$12:$K$1011,D21)</f>
        <v>33</v>
      </c>
      <c r="E23" s="289"/>
      <c r="F23" s="288">
        <f>COUNTIFS(ローデータ!$B$12:$B$1011,1,ローデータ!$K$12:$K$1011,F21)</f>
        <v>15</v>
      </c>
      <c r="G23" s="290"/>
      <c r="H23" s="289"/>
      <c r="I23" s="56">
        <f>SUM(B23:H23)</f>
        <v>199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30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61" t="s">
        <v>51</v>
      </c>
      <c r="J29" s="86">
        <f>SUMIFS(ローデータ!M12:M1011,ローデータ!$B$12:$B$1011,1,ローデータ!$K$12:$K$1011,$B$21)</f>
        <v>49</v>
      </c>
      <c r="K29" s="86">
        <f>SUMIFS(ローデータ!N12:N1011,ローデータ!$B$12:$B$1011,1,ローデータ!$K$12:$K$1011,$B$21)</f>
        <v>90</v>
      </c>
      <c r="L29" s="86">
        <f>SUMIFS(ローデータ!O12:O1011,ローデータ!$B$12:$B$1011,1,ローデータ!$K$12:$K$1011,$B$21)</f>
        <v>47</v>
      </c>
      <c r="M29" s="86">
        <f>SUMIFS(ローデータ!P12:P1011,ローデータ!$B$12:$B$1011,1,ローデータ!$K$12:$K$1011,$B$21)</f>
        <v>1</v>
      </c>
      <c r="N29" s="86">
        <f>SUMIFS(ローデータ!Q12:Q1011,ローデータ!$B$12:$B$1011,1,ローデータ!$K$12:$K$1011,$B$21)</f>
        <v>1</v>
      </c>
      <c r="O29" s="86">
        <f>SUM(J29:N29)</f>
        <v>188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145</v>
      </c>
      <c r="C30" s="56">
        <f>COUNTIFS(ローデータ!$B$12:$B$1011,1,ローデータ!$K$12:$K$1011,$B$21,ローデータ!$L$12:$L$1011,C27)</f>
        <v>3</v>
      </c>
      <c r="D30" s="56">
        <f>COUNTIFS(ローデータ!$B$12:$B$1011,1,ローデータ!$K$12:$K$1011,$B$21,ローデータ!$L$12:$L$1011,D27)</f>
        <v>2</v>
      </c>
      <c r="E30" s="56">
        <f>COUNTIFS(ローデータ!$B$12:$B$1011,1,ローデータ!$K$12:$K$1011,$B$21,ローデータ!$L$12:$L$1011,E27)</f>
        <v>1</v>
      </c>
      <c r="F30" s="56">
        <f>COUNTIFS(ローデータ!$B$12:$B$1011,1,ローデータ!$K$12:$K$1011,$B$21,ローデータ!$L$12:$L$1011,F27)</f>
        <v>0</v>
      </c>
      <c r="G30" s="56">
        <f>SUM(B30:F30)</f>
        <v>151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30"/>
      <c r="B34" s="154">
        <v>1</v>
      </c>
      <c r="C34" s="154">
        <v>2</v>
      </c>
      <c r="D34" s="15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60" t="s">
        <v>67</v>
      </c>
      <c r="C35" s="160" t="s">
        <v>66</v>
      </c>
      <c r="D35" s="160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31</v>
      </c>
      <c r="C36" s="56">
        <f>COUNTIFS(ローデータ!$B$12:$B$1011,1,ローデータ!$K$12:$K$1011,$D$21,ローデータ!$S$12:$S$1011,C34)</f>
        <v>1</v>
      </c>
      <c r="D36" s="56">
        <f>COUNTIFS(ローデータ!$B$12:$B$1011,1,ローデータ!$K$12:$K$1011,$D$21,ローデータ!$S$12:$S$1011,D34)</f>
        <v>0</v>
      </c>
      <c r="E36" s="56">
        <f>SUM(B36:D36)</f>
        <v>32</v>
      </c>
      <c r="I36" s="161" t="s">
        <v>51</v>
      </c>
      <c r="J36" s="56">
        <f>SUMIFS(ローデータ!T12:T1011,ローデータ!$B$12:$B$1011,1,ローデータ!$K$12:$K$1011,$D$21)</f>
        <v>4</v>
      </c>
      <c r="K36" s="56">
        <f>SUMIFS(ローデータ!U12:U1011,ローデータ!$B$12:$B$1011,1,ローデータ!$K$12:$K$1011,$D$21)</f>
        <v>18</v>
      </c>
      <c r="L36" s="56">
        <f>SUMIFS(ローデータ!V12:V1011,ローデータ!$B$12:$B$1011,1,ローデータ!$K$12:$K$1011,$D$21)</f>
        <v>1</v>
      </c>
      <c r="M36" s="56">
        <f>SUMIFS(ローデータ!W12:W1011,ローデータ!$B$12:$B$1011,1,ローデータ!$K$12:$K$1011,$D$21)</f>
        <v>2</v>
      </c>
      <c r="N36" s="56">
        <f>SUMIFS(ローデータ!X12:X1011,ローデータ!$B$12:$B$1011,1,ローデータ!$K$12:$K$1011,$D$21)</f>
        <v>7</v>
      </c>
      <c r="O36" s="56">
        <f>SUMIFS(ローデータ!Y12:Y1011,ローデータ!$B$12:$B$1011,1,ローデータ!$K$12:$K$1011,$D$21)</f>
        <v>7</v>
      </c>
      <c r="P36" s="56">
        <f>SUMIFS(ローデータ!Z12:Z1011,ローデータ!$B$12:$B$1011,1,ローデータ!$K$12:$K$1011,$D$21)</f>
        <v>1</v>
      </c>
      <c r="Q36" s="56">
        <f>SUM(J36:P36)</f>
        <v>40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15</v>
      </c>
      <c r="C44" s="86">
        <f>COUNTIFS(ローデータ!$B$12:$B$1011,1,ローデータ!$K$12:$K$1011,$F$21,ローデータ!$L$12:$L$1011,C41)</f>
        <v>0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15</v>
      </c>
      <c r="H44" s="89">
        <f>COUNTIFS(ローデータ!$B$12:$B$1011,1,ローデータ!$K$12:$K$1011,$F$21,ローデータ!$S$12:$S$1011,H41)</f>
        <v>15</v>
      </c>
      <c r="I44" s="90">
        <f>COUNTIFS(ローデータ!$B$12:$B$1011,1,ローデータ!$K$12:$K$1011,$F$21,ローデータ!$S$12:$S$1011,I41)</f>
        <v>0</v>
      </c>
      <c r="J44" s="90">
        <f>COUNTIFS(ローデータ!$B$12:$B$1011,1,ローデータ!$K$12:$K$1011,$F$21,ローデータ!$S$12:$S$1011,J41)</f>
        <v>0</v>
      </c>
      <c r="K44" s="90">
        <f>SUM(H44:J44)</f>
        <v>15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1</v>
      </c>
      <c r="C50" s="91">
        <f>SUMIFS(ローデータ!N12:N1011,ローデータ!$B$12:$B$1011,1,ローデータ!$K$12:$K$1011,$F$21)</f>
        <v>14</v>
      </c>
      <c r="D50" s="91">
        <f>SUMIFS(ローデータ!O12:O1011,ローデータ!$B$12:$B$1011,1,ローデータ!$K$12:$K$1011,$F$21)</f>
        <v>6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21</v>
      </c>
      <c r="H50" s="94">
        <f>SUMIFS(ローデータ!T12:T1011,ローデータ!$B$12:$B$1011,1,ローデータ!$K$12:$K$1011,$F$21)</f>
        <v>1</v>
      </c>
      <c r="I50" s="91">
        <f>SUMIFS(ローデータ!U12:U1011,ローデータ!$B$12:$B$1011,1,ローデータ!$K$12:$K$1011,$F$21)</f>
        <v>8</v>
      </c>
      <c r="J50" s="91">
        <f>SUMIFS(ローデータ!V12:V1011,ローデータ!$B$12:$B$1011,1,ローデータ!$K$12:$K$1011,$F$21)</f>
        <v>5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4</v>
      </c>
      <c r="M50" s="91">
        <f>SUMIFS(ローデータ!Y12:Y1011,ローデータ!$B$12:$B$1011,1,ローデータ!$K$12:$K$1011,$F$21)</f>
        <v>4</v>
      </c>
      <c r="N50" s="91">
        <f>SUMIFS(ローデータ!Z12:Z1011,ローデータ!$B$12:$B$1011,1,ローデータ!$K$12:$K$1011,$F$21)</f>
        <v>0</v>
      </c>
      <c r="O50" s="95">
        <f>SUM(H50:N50)</f>
        <v>22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2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38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38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41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41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27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27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32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32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14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14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18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18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18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18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9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9</v>
      </c>
    </row>
    <row r="68" spans="1:15" ht="14.1" customHeight="1" thickTop="1" x14ac:dyDescent="0.15">
      <c r="A68" s="310" t="s">
        <v>50</v>
      </c>
      <c r="B68" s="311"/>
      <c r="C68" s="100">
        <f>SUM(C59:C67)</f>
        <v>199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199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61">
        <v>1</v>
      </c>
      <c r="B75" s="50" t="s">
        <v>54</v>
      </c>
      <c r="C75" s="288">
        <f>COUNTIFS(ローデータ!$B$12:$B$1011,1,ローデータ!$H$12:$H$1011,$A$75,ローデータ!$K$12:$K$1011,C73)</f>
        <v>2</v>
      </c>
      <c r="D75" s="289"/>
      <c r="E75" s="288">
        <f>COUNTIFS(ローデータ!$B$12:$B$1011,1,ローデータ!$H$12:$H$1011,$A$75,ローデータ!$K$12:$K$1011,E73)</f>
        <v>0</v>
      </c>
      <c r="F75" s="289"/>
      <c r="G75" s="288">
        <f>COUNTIFS(ローデータ!$B$12:$B$1011,1,ローデータ!$H$12:$H$1011,$A$75,ローデータ!$K$12:$K$1011,G73)</f>
        <v>0</v>
      </c>
      <c r="H75" s="290"/>
      <c r="I75" s="290"/>
      <c r="J75" s="104">
        <f t="shared" ref="J75:J84" si="2">SUM(C75:I75)</f>
        <v>2</v>
      </c>
    </row>
    <row r="76" spans="1:15" ht="14.1" customHeight="1" x14ac:dyDescent="0.15">
      <c r="A76" s="161">
        <v>2</v>
      </c>
      <c r="B76" s="50" t="s">
        <v>55</v>
      </c>
      <c r="C76" s="288">
        <f>COUNTIFS(ローデータ!$B$12:$B$1011,1,ローデータ!$H$12:$H$1011,$A$76,ローデータ!$K$12:$K$1011,C73)</f>
        <v>19</v>
      </c>
      <c r="D76" s="289"/>
      <c r="E76" s="288">
        <f>COUNTIFS(ローデータ!$B$12:$B$1011,1,ローデータ!$H$12:$H$1011,$A$76,ローデータ!$K$12:$K$1011,E73)</f>
        <v>11</v>
      </c>
      <c r="F76" s="289"/>
      <c r="G76" s="288">
        <f>COUNTIFS(ローデータ!$B$12:$B$1011,1,ローデータ!$H$12:$H$1011,$A$76,ローデータ!$K$12:$K$1011,G73)</f>
        <v>8</v>
      </c>
      <c r="H76" s="290"/>
      <c r="I76" s="290"/>
      <c r="J76" s="104">
        <f t="shared" si="2"/>
        <v>38</v>
      </c>
    </row>
    <row r="77" spans="1:15" ht="14.1" customHeight="1" x14ac:dyDescent="0.15">
      <c r="A77" s="161">
        <v>3</v>
      </c>
      <c r="B77" s="50" t="s">
        <v>56</v>
      </c>
      <c r="C77" s="288">
        <f>COUNTIFS(ローデータ!$B$12:$B$1011,1,ローデータ!$H$12:$H$1011,$A$77,ローデータ!$K$12:$K$1011,C73)</f>
        <v>33</v>
      </c>
      <c r="D77" s="289"/>
      <c r="E77" s="288">
        <f>COUNTIFS(ローデータ!$B$12:$B$1011,1,ローデータ!$H$12:$H$1011,$A$77,ローデータ!$K$12:$K$1011,E73)</f>
        <v>6</v>
      </c>
      <c r="F77" s="289"/>
      <c r="G77" s="288">
        <f>COUNTIFS(ローデータ!$B$12:$B$1011,1,ローデータ!$H$12:$H$1011,$A$77,ローデータ!$K$12:$K$1011,G73)</f>
        <v>2</v>
      </c>
      <c r="H77" s="290"/>
      <c r="I77" s="290"/>
      <c r="J77" s="104">
        <f t="shared" si="2"/>
        <v>41</v>
      </c>
    </row>
    <row r="78" spans="1:15" ht="14.1" customHeight="1" x14ac:dyDescent="0.15">
      <c r="A78" s="161">
        <v>4</v>
      </c>
      <c r="B78" s="50" t="s">
        <v>57</v>
      </c>
      <c r="C78" s="288">
        <f>COUNTIFS(ローデータ!$B$12:$B$1011,1,ローデータ!$H$12:$H$1011,$A$78,ローデータ!$K$12:$K$1011,C73)</f>
        <v>22</v>
      </c>
      <c r="D78" s="289"/>
      <c r="E78" s="288">
        <f>COUNTIFS(ローデータ!$B$12:$B$1011,1,ローデータ!$H$12:$H$1011,$A$78,ローデータ!$K$12:$K$1011,E73)</f>
        <v>3</v>
      </c>
      <c r="F78" s="289"/>
      <c r="G78" s="288">
        <f>COUNTIFS(ローデータ!$B$12:$B$1011,1,ローデータ!$H$12:$H$1011,$A$78,ローデータ!$K$12:$K$1011,G73)</f>
        <v>2</v>
      </c>
      <c r="H78" s="290"/>
      <c r="I78" s="290"/>
      <c r="J78" s="104">
        <f t="shared" si="2"/>
        <v>27</v>
      </c>
    </row>
    <row r="79" spans="1:15" ht="14.1" customHeight="1" x14ac:dyDescent="0.15">
      <c r="A79" s="161">
        <v>5</v>
      </c>
      <c r="B79" s="50" t="s">
        <v>58</v>
      </c>
      <c r="C79" s="288">
        <f>COUNTIFS(ローデータ!$B$12:$B$1011,1,ローデータ!$H$12:$H$1011,$A$79,ローデータ!$K$12:$K$1011,C73)</f>
        <v>30</v>
      </c>
      <c r="D79" s="289"/>
      <c r="E79" s="288">
        <f>COUNTIFS(ローデータ!$B$12:$B$1011,1,ローデータ!$H$12:$H$1011,$A$79,ローデータ!$K$12:$K$1011,E73)</f>
        <v>1</v>
      </c>
      <c r="F79" s="289"/>
      <c r="G79" s="288">
        <f>COUNTIFS(ローデータ!$B$12:$B$1011,1,ローデータ!$H$12:$H$1011,$A$79,ローデータ!$K$12:$K$1011,G73)</f>
        <v>1</v>
      </c>
      <c r="H79" s="290"/>
      <c r="I79" s="290"/>
      <c r="J79" s="104">
        <f t="shared" si="2"/>
        <v>32</v>
      </c>
    </row>
    <row r="80" spans="1:15" ht="14.1" customHeight="1" x14ac:dyDescent="0.15">
      <c r="A80" s="161">
        <v>6</v>
      </c>
      <c r="B80" s="50" t="s">
        <v>59</v>
      </c>
      <c r="C80" s="288">
        <f>COUNTIFS(ローデータ!$B$12:$B$1011,1,ローデータ!$H$12:$H$1011,$A$80,ローデータ!$K$12:$K$1011,C73)</f>
        <v>9</v>
      </c>
      <c r="D80" s="289"/>
      <c r="E80" s="288">
        <f>COUNTIFS(ローデータ!$B$12:$B$1011,1,ローデータ!$H$12:$H$1011,$A$80,ローデータ!$K$12:$K$1011,E73)</f>
        <v>3</v>
      </c>
      <c r="F80" s="289"/>
      <c r="G80" s="288">
        <f>COUNTIFS(ローデータ!$B$12:$B$1011,1,ローデータ!$H$12:$H$1011,$A$80,ローデータ!$K$12:$K$1011,G73)</f>
        <v>2</v>
      </c>
      <c r="H80" s="290"/>
      <c r="I80" s="290"/>
      <c r="J80" s="104">
        <f t="shared" si="2"/>
        <v>14</v>
      </c>
    </row>
    <row r="81" spans="1:17" ht="14.1" customHeight="1" x14ac:dyDescent="0.15">
      <c r="A81" s="161">
        <v>7</v>
      </c>
      <c r="B81" s="50" t="s">
        <v>60</v>
      </c>
      <c r="C81" s="288">
        <f>COUNTIFS(ローデータ!$B$12:$B$1011,1,ローデータ!$H$12:$H$1011,$A$81,ローデータ!$K$12:$K$1011,C73)</f>
        <v>15</v>
      </c>
      <c r="D81" s="289"/>
      <c r="E81" s="288">
        <f>COUNTIFS(ローデータ!$B$12:$B$1011,1,ローデータ!$H$12:$H$1011,$A$81,ローデータ!$K$12:$K$1011,E73)</f>
        <v>3</v>
      </c>
      <c r="F81" s="289"/>
      <c r="G81" s="288">
        <f>COUNTIFS(ローデータ!$B$12:$B$1011,1,ローデータ!$H$12:$H$1011,$A$81,ローデータ!$K$12:$K$1011,G73)</f>
        <v>0</v>
      </c>
      <c r="H81" s="290"/>
      <c r="I81" s="290"/>
      <c r="J81" s="104">
        <f t="shared" si="2"/>
        <v>18</v>
      </c>
    </row>
    <row r="82" spans="1:17" ht="14.1" customHeight="1" x14ac:dyDescent="0.15">
      <c r="A82" s="161">
        <v>8</v>
      </c>
      <c r="B82" s="50" t="s">
        <v>61</v>
      </c>
      <c r="C82" s="288">
        <f>COUNTIFS(ローデータ!$B$12:$B$1011,1,ローデータ!$H$12:$H$1011,$A$82,ローデータ!$K$12:$K$1011,C73)</f>
        <v>14</v>
      </c>
      <c r="D82" s="289"/>
      <c r="E82" s="288">
        <f>COUNTIFS(ローデータ!$B$12:$B$1011,1,ローデータ!$H$12:$H$1011,$A$82,ローデータ!$K$12:$K$1011,E73)</f>
        <v>4</v>
      </c>
      <c r="F82" s="289"/>
      <c r="G82" s="288">
        <f>COUNTIFS(ローデータ!$B$12:$B$1011,1,ローデータ!$H$12:$H$1011,$A$82,ローデータ!$K$12:$K$1011,G73)</f>
        <v>0</v>
      </c>
      <c r="H82" s="290"/>
      <c r="I82" s="290"/>
      <c r="J82" s="104">
        <f t="shared" si="2"/>
        <v>18</v>
      </c>
    </row>
    <row r="83" spans="1:17" ht="14.1" customHeight="1" thickBot="1" x14ac:dyDescent="0.2">
      <c r="A83" s="159">
        <v>9</v>
      </c>
      <c r="B83" s="68" t="s">
        <v>62</v>
      </c>
      <c r="C83" s="328">
        <f>COUNTIFS(ローデータ!$B$12:$B$1011,1,ローデータ!$H$12:$H$1011,$A$83,ローデータ!$K$12:$K$1011,C73)</f>
        <v>7</v>
      </c>
      <c r="D83" s="329"/>
      <c r="E83" s="328">
        <f>COUNTIFS(ローデータ!$B$12:$B$1011,1,ローデータ!$H$12:$H$1011,$A$83,ローデータ!$K$12:$K$1011,E73)</f>
        <v>2</v>
      </c>
      <c r="F83" s="329"/>
      <c r="G83" s="330">
        <f>COUNTIFS(ローデータ!$B$12:$B$1011,1,ローデータ!$H$12:$H$1011,$A$83,ローデータ!$K$12:$K$1011,G73)</f>
        <v>0</v>
      </c>
      <c r="H83" s="330"/>
      <c r="I83" s="328"/>
      <c r="J83" s="105">
        <f t="shared" si="2"/>
        <v>9</v>
      </c>
    </row>
    <row r="84" spans="1:17" ht="14.1" customHeight="1" thickTop="1" x14ac:dyDescent="0.15">
      <c r="A84" s="310" t="s">
        <v>50</v>
      </c>
      <c r="B84" s="311"/>
      <c r="C84" s="331">
        <f>SUM(C75:D83)</f>
        <v>151</v>
      </c>
      <c r="D84" s="332"/>
      <c r="E84" s="331">
        <f>SUM(E75:F83)</f>
        <v>33</v>
      </c>
      <c r="F84" s="332"/>
      <c r="G84" s="333">
        <f>SUM(G75:I83)</f>
        <v>15</v>
      </c>
      <c r="H84" s="333"/>
      <c r="I84" s="331"/>
      <c r="J84" s="106">
        <f t="shared" si="2"/>
        <v>199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1</v>
      </c>
      <c r="M92" s="88">
        <f>SUMIFS(ローデータ!$N$12:$N$1011,ローデータ!$B$12:$B$1011,1,ローデータ!$K$12:$K$1011,$B$21,ローデータ!$H$12:$H$1011,J92)</f>
        <v>1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2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2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4</v>
      </c>
      <c r="M93" s="88">
        <f>SUMIFS(ローデータ!$N$12:$N$1011,ローデータ!$B$12:$B$1011,1,ローデータ!$K$12:$K$1011,$B$21,ローデータ!$H$12:$H$1011,J93)</f>
        <v>16</v>
      </c>
      <c r="N93" s="88">
        <f>SUMIFS(ローデータ!$O$12:$O$1011,ローデータ!$B$12:$B$1011,1,ローデータ!$K$12:$K$1011,$B$21,ローデータ!$H$12:$H$1011,J93)</f>
        <v>3</v>
      </c>
      <c r="O93" s="88">
        <f>SUMIFS(ローデータ!$P$12:$P$1011,ローデータ!$B$12:$B$1011,1,ローデータ!$K$12:$K$1011,$B$21,ローデータ!$H$12:$H$1011,J93)</f>
        <v>0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23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19</v>
      </c>
      <c r="D94" s="56">
        <f>COUNTIFS(ローデータ!$B$12:$B$1011,1,ローデータ!$K$12:$K$1011,$B$21,ローデータ!$L$12:$L$1011,$D$90,ローデータ!$H$12:$H$1011,A94)</f>
        <v>0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19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8</v>
      </c>
      <c r="M94" s="88">
        <f>SUMIFS(ローデータ!$N$12:$N$1011,ローデータ!$B$12:$B$1011,1,ローデータ!$K$12:$K$1011,$B$21,ローデータ!$H$12:$H$1011,J94)</f>
        <v>22</v>
      </c>
      <c r="N94" s="88">
        <f>SUMIFS(ローデータ!$O$12:$O$1011,ローデータ!$B$12:$B$1011,1,ローデータ!$K$12:$K$1011,$B$21,ローデータ!$H$12:$H$1011,J94)</f>
        <v>7</v>
      </c>
      <c r="O94" s="88">
        <f>SUMIFS(ローデータ!$P$12:$P$1011,ローデータ!$B$12:$B$1011,1,ローデータ!$K$12:$K$1011,$B$21,ローデータ!$H$12:$H$1011,J94)</f>
        <v>0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37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33</v>
      </c>
      <c r="D95" s="56">
        <f>COUNTIFS(ローデータ!$B$12:$B$1011,1,ローデータ!$K$12:$K$1011,$B$21,ローデータ!$L$12:$L$1011,$D$90,ローデータ!$H$12:$H$1011,A95)</f>
        <v>0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33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9</v>
      </c>
      <c r="M95" s="88">
        <f>SUMIFS(ローデータ!$N$12:$N$1011,ローデータ!$B$12:$B$1011,1,ローデータ!$K$12:$K$1011,$B$21,ローデータ!$H$12:$H$1011,J95)</f>
        <v>13</v>
      </c>
      <c r="N95" s="88">
        <f>SUMIFS(ローデータ!$O$12:$O$1011,ローデータ!$B$12:$B$1011,1,ローデータ!$K$12:$K$1011,$B$21,ローデータ!$H$12:$H$1011,J95)</f>
        <v>7</v>
      </c>
      <c r="O95" s="88">
        <f>SUMIFS(ローデータ!$P$12:$P$1011,ローデータ!$B$12:$B$1011,1,ローデータ!$K$12:$K$1011,$B$21,ローデータ!$H$12:$H$1011,J95)</f>
        <v>0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29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21</v>
      </c>
      <c r="D96" s="56">
        <f>COUNTIFS(ローデータ!$B$12:$B$1011,1,ローデータ!$K$12:$K$1011,$B$21,ローデータ!$L$12:$L$1011,$D$90,ローデータ!$H$12:$H$1011,A96)</f>
        <v>0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1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22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11</v>
      </c>
      <c r="M96" s="88">
        <f>SUMIFS(ローデータ!$N$12:$N$1011,ローデータ!$B$12:$B$1011,1,ローデータ!$K$12:$K$1011,$B$21,ローデータ!$H$12:$H$1011,J96)</f>
        <v>17</v>
      </c>
      <c r="N96" s="88">
        <f>SUMIFS(ローデータ!$O$12:$O$1011,ローデータ!$B$12:$B$1011,1,ローデータ!$K$12:$K$1011,$B$21,ローデータ!$H$12:$H$1011,J96)</f>
        <v>10</v>
      </c>
      <c r="O96" s="88">
        <f>SUMIFS(ローデータ!$P$12:$P$1011,ローデータ!$B$12:$B$1011,1,ローデータ!$K$12:$K$1011,$B$21,ローデータ!$H$12:$H$1011,J96)</f>
        <v>0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38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26</v>
      </c>
      <c r="D97" s="56">
        <f>COUNTIFS(ローデータ!$B$12:$B$1011,1,ローデータ!$K$12:$K$1011,$B$21,ローデータ!$L$12:$L$1011,$D$90,ローデータ!$H$12:$H$1011,A97)</f>
        <v>2</v>
      </c>
      <c r="E97" s="56">
        <f>COUNTIFS(ローデータ!$B$12:$B$1011,1,ローデータ!$K$12:$K$1011,$B$21,ローデータ!$L$12:$L$1011,$E$90,ローデータ!$H$12:$H$1011,A97)</f>
        <v>2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30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3</v>
      </c>
      <c r="M97" s="88">
        <f>SUMIFS(ローデータ!$N$12:$N$1011,ローデータ!$B$12:$B$1011,1,ローデータ!$K$12:$K$1011,$B$21,ローデータ!$H$12:$H$1011,J97)</f>
        <v>6</v>
      </c>
      <c r="N97" s="88">
        <f>SUMIFS(ローデータ!$O$12:$O$1011,ローデータ!$B$12:$B$1011,1,ローデータ!$K$12:$K$1011,$B$21,ローデータ!$H$12:$H$1011,J97)</f>
        <v>3</v>
      </c>
      <c r="O97" s="88">
        <f>SUMIFS(ローデータ!$P$12:$P$1011,ローデータ!$B$12:$B$1011,1,ローデータ!$K$12:$K$1011,$B$21,ローデータ!$H$12:$H$1011,J97)</f>
        <v>0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12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9</v>
      </c>
      <c r="D98" s="56">
        <f>COUNTIFS(ローデータ!$B$12:$B$1011,1,ローデータ!$K$12:$K$1011,$B$21,ローデータ!$L$12:$L$1011,$D$90,ローデータ!$H$12:$H$1011,A98)</f>
        <v>0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9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8</v>
      </c>
      <c r="M98" s="88">
        <f>SUMIFS(ローデータ!$N$12:$N$1011,ローデータ!$B$12:$B$1011,1,ローデータ!$K$12:$K$1011,$B$21,ローデータ!$H$12:$H$1011,J98)</f>
        <v>4</v>
      </c>
      <c r="N98" s="88">
        <f>SUMIFS(ローデータ!$O$12:$O$1011,ローデータ!$B$12:$B$1011,1,ローデータ!$K$12:$K$1011,$B$21,ローデータ!$H$12:$H$1011,J98)</f>
        <v>11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1</v>
      </c>
      <c r="Q98" s="103">
        <f t="shared" si="3"/>
        <v>24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15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15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3</v>
      </c>
      <c r="M99" s="88">
        <f>SUMIFS(ローデータ!$N$12:$N$1011,ローデータ!$B$12:$B$1011,1,ローデータ!$K$12:$K$1011,$B$21,ローデータ!$H$12:$H$1011,J99)</f>
        <v>8</v>
      </c>
      <c r="N99" s="88">
        <f>SUMIFS(ローデータ!$O$12:$O$1011,ローデータ!$B$12:$B$1011,1,ローデータ!$K$12:$K$1011,$B$21,ローデータ!$H$12:$H$1011,J99)</f>
        <v>4</v>
      </c>
      <c r="O99" s="88">
        <f>SUMIFS(ローデータ!$P$12:$P$1011,ローデータ!$B$12:$B$1011,1,ローデータ!$K$12:$K$1011,$B$21,ローデータ!$H$12:$H$1011,J99)</f>
        <v>1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16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13</v>
      </c>
      <c r="D100" s="56">
        <f>COUNTIFS(ローデータ!$B$12:$B$1011,1,ローデータ!$K$12:$K$1011,$B$21,ローデータ!$L$12:$L$1011,$D$90,ローデータ!$H$12:$H$1011,A100)</f>
        <v>1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14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2</v>
      </c>
      <c r="M100" s="88">
        <f>SUMIFS(ローデータ!$N$12:$N$1011,ローデータ!$B$12:$B$1011,1,ローデータ!$K$12:$K$1011,$B$21,ローデータ!$H$12:$H$1011,J100)</f>
        <v>3</v>
      </c>
      <c r="N100" s="88">
        <f>SUMIFS(ローデータ!$O$12:$O$1011,ローデータ!$B$12:$B$1011,1,ローデータ!$K$12:$K$1011,$B$21,ローデータ!$H$12:$H$1011,J100)</f>
        <v>2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7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7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7</v>
      </c>
      <c r="J101" s="155" t="s">
        <v>50</v>
      </c>
      <c r="K101" s="156"/>
      <c r="L101" s="103">
        <f>SUM(L92:L100)</f>
        <v>49</v>
      </c>
      <c r="M101" s="103">
        <f>SUM(M92:M100)</f>
        <v>90</v>
      </c>
      <c r="N101" s="103">
        <f>SUM(N92:N100)</f>
        <v>47</v>
      </c>
      <c r="O101" s="103">
        <f>SUM(O92:O100)</f>
        <v>1</v>
      </c>
      <c r="P101" s="103">
        <f>SUM(P92:P100)</f>
        <v>1</v>
      </c>
      <c r="Q101" s="103">
        <f t="shared" si="3"/>
        <v>188</v>
      </c>
    </row>
    <row r="102" spans="1:17" ht="14.1" customHeight="1" x14ac:dyDescent="0.15">
      <c r="A102" s="155" t="s">
        <v>50</v>
      </c>
      <c r="B102" s="156"/>
      <c r="C102" s="56">
        <f>SUM(C93:C101)</f>
        <v>145</v>
      </c>
      <c r="D102" s="56">
        <f>SUM(D93:D101)</f>
        <v>3</v>
      </c>
      <c r="E102" s="56">
        <f>SUM(E93:E101)</f>
        <v>2</v>
      </c>
      <c r="F102" s="56">
        <f>SUM(F93:F101)</f>
        <v>1</v>
      </c>
      <c r="G102" s="56">
        <f>SUM(G93:G101)</f>
        <v>0</v>
      </c>
      <c r="H102" s="56">
        <f t="shared" si="4"/>
        <v>151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54">
        <v>1</v>
      </c>
      <c r="D107" s="154">
        <v>2</v>
      </c>
      <c r="E107" s="15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60" t="s">
        <v>67</v>
      </c>
      <c r="D108" s="160" t="s">
        <v>66</v>
      </c>
      <c r="E108" s="160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0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10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10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2</v>
      </c>
      <c r="K110" s="109">
        <f>SUMIFS(ローデータ!$U$12:$U$1011,ローデータ!$B$12:$B$1011,1,ローデータ!$K$12:$K$1011,$D$21,ローデータ!$H$12:$H$1011,H110)</f>
        <v>7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3</v>
      </c>
      <c r="O110" s="109">
        <f>SUMIFS(ローデータ!$Y$12:$Y$1011,ローデータ!$B$12:$B$1011,1,ローデータ!$K$12:$K$1011,$D$21,ローデータ!$H$12:$H$1011,H110)</f>
        <v>1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13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6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6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0</v>
      </c>
      <c r="K111" s="109">
        <f>SUMIFS(ローデータ!$U$12:$U$1011,ローデータ!$B$12:$B$1011,1,ローデータ!$K$12:$K$1011,$D$21,ローデータ!$H$12:$H$1011,H111)</f>
        <v>3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1</v>
      </c>
      <c r="N111" s="109">
        <f>SUMIFS(ローデータ!$X$12:$X$1011,ローデータ!$B$12:$B$1011,1,ローデータ!$K$12:$K$1011,$D$21,ローデータ!$H$12:$H$1011,H111)</f>
        <v>0</v>
      </c>
      <c r="O111" s="109">
        <f>SUMIFS(ローデータ!$Y$12:$Y$1011,ローデータ!$B$12:$B$1011,1,ローデータ!$K$12:$K$1011,$D$21,ローデータ!$H$12:$H$1011,H111)</f>
        <v>1</v>
      </c>
      <c r="P111" s="109">
        <f>SUMIFS(ローデータ!$Z$12:$Z$1011,ローデータ!$B$12:$B$1011,1,ローデータ!$K$12:$K$1011,$D$21,ローデータ!$H$12:$H$1011,H111)</f>
        <v>1</v>
      </c>
      <c r="Q111" s="111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3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1</v>
      </c>
      <c r="K112" s="109">
        <f>SUMIFS(ローデータ!$U$12:$U$1011,ローデータ!$B$12:$B$1011,1,ローデータ!$K$12:$K$1011,$D$21,ローデータ!$H$12:$H$1011,H112)</f>
        <v>1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1</v>
      </c>
      <c r="N112" s="109">
        <f>SUMIFS(ローデータ!$X$12:$X$1011,ローデータ!$B$12:$B$1011,1,ローデータ!$K$12:$K$1011,$D$21,ローデータ!$H$12:$H$1011,H112)</f>
        <v>0</v>
      </c>
      <c r="O112" s="109">
        <f>SUMIFS(ローデータ!$Y$12:$Y$1011,ローデータ!$B$12:$B$1011,1,ローデータ!$K$12:$K$1011,$D$21,ローデータ!$H$12:$H$1011,H112)</f>
        <v>0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1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0</v>
      </c>
      <c r="K113" s="109">
        <f>SUMIFS(ローデータ!$U$12:$U$1011,ローデータ!$B$12:$B$1011,1,ローデータ!$K$12:$K$1011,$D$21,ローデータ!$H$12:$H$1011,H113)</f>
        <v>1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0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2</v>
      </c>
      <c r="D114" s="109">
        <f>COUNTIFS(ローデータ!$B$12:$B$1011,1,ローデータ!$K$12:$K$1011,$D$21,ローデータ!$S$12:$S$1011,$D$107,ローデータ!$H$12:$H$1011,A114)</f>
        <v>1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3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2</v>
      </c>
      <c r="L114" s="109">
        <f>SUMIFS(ローデータ!$V$12:$V$1011,ローデータ!$B$12:$B$1011,1,ローデータ!$K$12:$K$1011,$D$21,ローデータ!$H$12:$H$1011,H114)</f>
        <v>1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1</v>
      </c>
      <c r="O114" s="109">
        <f>SUMIFS(ローデータ!$Y$12:$Y$1011,ローデータ!$B$12:$B$1011,1,ローデータ!$K$12:$K$1011,$D$21,ローデータ!$H$12:$H$1011,H114)</f>
        <v>1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5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3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3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1</v>
      </c>
      <c r="K115" s="109">
        <f>SUMIFS(ローデータ!$U$12:$U$1011,ローデータ!$B$12:$B$1011,1,ローデータ!$K$12:$K$1011,$D$21,ローデータ!$H$12:$H$1011,H115)</f>
        <v>1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1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3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4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4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2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3</v>
      </c>
      <c r="O116" s="109">
        <f>SUMIFS(ローデータ!$Y$12:$Y$1011,ローデータ!$B$12:$B$1011,1,ローデータ!$K$12:$K$1011,$D$21,ローデータ!$H$12:$H$1011,H116)</f>
        <v>2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7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2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2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1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1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48" t="s">
        <v>50</v>
      </c>
      <c r="B118" s="349"/>
      <c r="C118" s="109">
        <f>SUM(C109:C117)</f>
        <v>31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32</v>
      </c>
      <c r="G118" s="78"/>
      <c r="H118" s="348" t="s">
        <v>50</v>
      </c>
      <c r="I118" s="349"/>
      <c r="J118" s="109">
        <f t="shared" ref="J118:P118" si="8">SUM(J109:J117)</f>
        <v>4</v>
      </c>
      <c r="K118" s="109">
        <f t="shared" si="8"/>
        <v>18</v>
      </c>
      <c r="L118" s="109">
        <f t="shared" si="8"/>
        <v>1</v>
      </c>
      <c r="M118" s="109">
        <f t="shared" si="8"/>
        <v>2</v>
      </c>
      <c r="N118" s="109">
        <f t="shared" si="8"/>
        <v>7</v>
      </c>
      <c r="O118" s="109">
        <f t="shared" si="8"/>
        <v>7</v>
      </c>
      <c r="P118" s="109">
        <f t="shared" si="8"/>
        <v>1</v>
      </c>
      <c r="Q118" s="109">
        <f t="shared" si="5"/>
        <v>40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8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8</v>
      </c>
      <c r="I128" s="115">
        <f>COUNTIFS(ローデータ!$B$12:$B$1011,1,ローデータ!$K$12:$K$1011,$F$21,ローデータ!$S$12:$S$1011,$I$124,ローデータ!$H$12:$H$1011,A128)</f>
        <v>8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8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2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COUNTIFS(ローデータ!$B$12:$B$1011,1,ローデータ!$K$12:$K$1011,$F$21,ローデータ!$S$12:$S$1011,$I$124,ローデータ!$H$12:$H$1011,A129)</f>
        <v>2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2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COUNTIFS(ローデータ!$B$12:$B$1011,1,ローデータ!$K$12:$K$1011,$F$21,ローデータ!$S$12:$S$1011,$I$124,ローデータ!$H$12:$H$1011,A130)</f>
        <v>2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1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COUNTIFS(ローデータ!$B$12:$B$1011,1,ローデータ!$K$12:$K$1011,$F$21,ローデータ!$S$12:$S$1011,$I$124,ローデータ!$H$12:$H$1011,A131)</f>
        <v>1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2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2</v>
      </c>
      <c r="I132" s="115">
        <f>COUNTIFS(ローデータ!$B$12:$B$1011,1,ローデータ!$K$12:$K$1011,$F$21,ローデータ!$S$12:$S$1011,$I$124,ローデータ!$H$12:$H$1011,A132)</f>
        <v>2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2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15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15</v>
      </c>
      <c r="I136" s="111">
        <f>SUM(I127:I135)</f>
        <v>15</v>
      </c>
      <c r="J136" s="109">
        <f>SUM(J127:J135)</f>
        <v>0</v>
      </c>
      <c r="K136" s="109">
        <f>SUM(K127:K135)</f>
        <v>0</v>
      </c>
      <c r="L136" s="109">
        <f t="shared" si="9"/>
        <v>15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0</v>
      </c>
      <c r="D144" s="91">
        <f>SUMIFS(ローデータ!$N$12:$N$1011,ローデータ!$B$12:$B$1011,1,ローデータ!$K$12:$K$1011,$F$21,ローデータ!$H$12:$H$1011,A144)</f>
        <v>7</v>
      </c>
      <c r="E144" s="91">
        <f>SUMIFS(ローデータ!$O$12:$O$1011,ローデータ!$B$12:$B$1011,1,ローデータ!$K$12:$K$1011,$F$21,ローデータ!$H$12:$H$1011,A144)</f>
        <v>3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10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4</v>
      </c>
      <c r="K144" s="91">
        <f>SUMIFS(ローデータ!$V$12:$V$1011,ローデータ!$B$12:$B$1011,1,ローデータ!$K$12:$K$1011,$F$21,ローデータ!$H$12:$H$1011,A144)</f>
        <v>2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2</v>
      </c>
      <c r="N144" s="91">
        <f>SUMIFS(ローデータ!$Y$12:$Y$1011,ローデータ!$B$12:$B$1011,1,ローデータ!$K$12:$K$1011,$F$21,ローデータ!$H$12:$H$1011,A144)</f>
        <v>2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10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0</v>
      </c>
      <c r="D145" s="91">
        <f>SUMIFS(ローデータ!$N$12:$N$1011,ローデータ!$B$12:$B$1011,1,ローデータ!$K$12:$K$1011,$F$21,ローデータ!$H$12:$H$1011,A145)</f>
        <v>2</v>
      </c>
      <c r="E145" s="91">
        <f>SUMIFS(ローデータ!$O$12:$O$1011,ローデータ!$B$12:$B$1011,1,ローデータ!$K$12:$K$1011,$F$21,ローデータ!$H$12:$H$1011,A145)</f>
        <v>2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SUMIFS(ローデータ!$T$12:$T$1011,ローデータ!$B$12:$B$1011,1,ローデータ!$K$12:$K$1011,$F$21,ローデータ!$H$12:$H$1011,A145)</f>
        <v>0</v>
      </c>
      <c r="J145" s="91">
        <f>SUMIFS(ローデータ!$U$12:$U$1011,ローデータ!$B$12:$B$1011,1,ローデータ!$K$12:$K$1011,$F$21,ローデータ!$H$12:$H$1011,A145)</f>
        <v>0</v>
      </c>
      <c r="K145" s="91">
        <f>SUMIFS(ローデータ!$V$12:$V$1011,ローデータ!$B$12:$B$1011,1,ローデータ!$K$12:$K$1011,$F$21,ローデータ!$H$12:$H$1011,A145)</f>
        <v>2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0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1</v>
      </c>
      <c r="D146" s="91">
        <f>SUMIFS(ローデータ!$N$12:$N$1011,ローデータ!$B$12:$B$1011,1,ローデータ!$K$12:$K$1011,$F$21,ローデータ!$H$12:$H$1011,A146)</f>
        <v>2</v>
      </c>
      <c r="E146" s="91">
        <f>SUMIFS(ローデータ!$O$12:$O$1011,ローデータ!$B$12:$B$1011,1,ローデータ!$K$12:$K$1011,$F$21,ローデータ!$H$12:$H$1011,A146)</f>
        <v>0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SUMIFS(ローデータ!$T$12:$T$1011,ローデータ!$B$12:$B$1011,1,ローデータ!$K$12:$K$1011,$F$21,ローデータ!$H$12:$H$1011,A146)</f>
        <v>1</v>
      </c>
      <c r="J146" s="91">
        <f>SUMIFS(ローデータ!$U$12:$U$1011,ローデータ!$B$12:$B$1011,1,ローデータ!$K$12:$K$1011,$F$21,ローデータ!$H$12:$H$1011,A146)</f>
        <v>2</v>
      </c>
      <c r="K146" s="91">
        <f>SUMIFS(ローデータ!$V$12:$V$1011,ローデータ!$B$12:$B$1011,1,ローデータ!$K$12:$K$1011,$F$21,ローデータ!$H$12:$H$1011,A146)</f>
        <v>0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0</v>
      </c>
      <c r="N146" s="91">
        <f>SUMIFS(ローデータ!$Y$12:$Y$1011,ローデータ!$B$12:$B$1011,1,ローデータ!$K$12:$K$1011,$F$21,ローデータ!$H$12:$H$1011,A146)</f>
        <v>2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5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1</v>
      </c>
      <c r="E147" s="91">
        <f>SUMIFS(ローデータ!$O$12:$O$1011,ローデータ!$B$12:$B$1011,1,ローデータ!$K$12:$K$1011,$F$21,ローデータ!$H$12:$H$1011,A147)</f>
        <v>1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0</v>
      </c>
      <c r="K147" s="91">
        <f>SUMIFS(ローデータ!$V$12:$V$1011,ローデータ!$B$12:$B$1011,1,ローデータ!$K$12:$K$1011,$F$21,ローデータ!$H$12:$H$1011,A147)</f>
        <v>1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0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2</v>
      </c>
      <c r="E148" s="91">
        <f>SUMIFS(ローデータ!$O$12:$O$1011,ローデータ!$B$12:$B$1011,1,ローデータ!$K$12:$K$1011,$F$21,ローデータ!$H$12:$H$1011,A148)</f>
        <v>0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2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2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2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4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1</v>
      </c>
      <c r="D152" s="56">
        <f>SUM(D143:D151)</f>
        <v>14</v>
      </c>
      <c r="E152" s="56">
        <f>SUM(E143:E151)</f>
        <v>6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21</v>
      </c>
      <c r="I152" s="56">
        <f t="shared" ref="I152:O152" si="15">SUM(I143:I151)</f>
        <v>1</v>
      </c>
      <c r="J152" s="56">
        <f t="shared" si="15"/>
        <v>8</v>
      </c>
      <c r="K152" s="56">
        <f t="shared" si="15"/>
        <v>5</v>
      </c>
      <c r="L152" s="56">
        <f t="shared" si="15"/>
        <v>0</v>
      </c>
      <c r="M152" s="56">
        <f t="shared" si="15"/>
        <v>4</v>
      </c>
      <c r="N152" s="56">
        <f t="shared" si="15"/>
        <v>4</v>
      </c>
      <c r="O152" s="56">
        <f t="shared" si="15"/>
        <v>0</v>
      </c>
      <c r="P152" s="56">
        <f t="shared" si="13"/>
        <v>22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63" t="s">
        <v>85</v>
      </c>
      <c r="C159" s="377" t="s">
        <v>87</v>
      </c>
      <c r="D159" s="378"/>
      <c r="E159" s="379"/>
      <c r="F159" s="288">
        <f>COUNTIFS(ローデータ!$B$12:$B$1011,1,ローデータ!$I$12:$I$1011,$C$14,ローデータ!$K$12:$K$1011,F157)</f>
        <v>151</v>
      </c>
      <c r="G159" s="289"/>
      <c r="H159" s="288">
        <f>COUNTIFS(ローデータ!$B$12:$B$1011,1,ローデータ!$I$12:$I$1011,$C$14,ローデータ!$K$12:$K$1011,H157)</f>
        <v>33</v>
      </c>
      <c r="I159" s="289"/>
      <c r="J159" s="288">
        <f>COUNTIFS(ローデータ!$B$12:$B$1011,1,ローデータ!$I$12:$I$1011,$C$14,ローデータ!$K$12:$K$1011,J157)</f>
        <v>15</v>
      </c>
      <c r="K159" s="290"/>
      <c r="L159" s="289"/>
      <c r="M159" s="56">
        <f t="shared" ref="M159:M171" si="16">SUM(F159:L159)</f>
        <v>199</v>
      </c>
    </row>
    <row r="160" spans="1:16" ht="14.1" customHeight="1" x14ac:dyDescent="0.15">
      <c r="A160" s="375"/>
      <c r="B160" s="380" t="s">
        <v>86</v>
      </c>
      <c r="C160" s="157">
        <v>1</v>
      </c>
      <c r="D160" s="372" t="s">
        <v>75</v>
      </c>
      <c r="E160" s="373"/>
      <c r="F160" s="288">
        <f>COUNTIFS(ローデータ!$B$12:$B$1011,1,ローデータ!$I$12:$I$1011,$B$14,ローデータ!$J$12:$J$1011,C160,ローデータ!$K$12:$K$1011,$F$157)</f>
        <v>0</v>
      </c>
      <c r="G160" s="289"/>
      <c r="H160" s="288">
        <f>COUNTIFS(ローデータ!$B$12:$B$1011,1,ローデータ!$I$12:$I$1011,$B$14,ローデータ!$J$12:$J$1011,C160,ローデータ!$K$12:$K$1011,$H$157)</f>
        <v>0</v>
      </c>
      <c r="I160" s="289"/>
      <c r="J160" s="288">
        <f>COUNTIFS(ローデータ!$B$12:$B$1011,1,ローデータ!$I$12:$I$1011,$B$14,ローデータ!$J$12:$J$1011,C160,ローデータ!$K$12:$K$1011,$J$157)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57">
        <v>2</v>
      </c>
      <c r="D161" s="372" t="s">
        <v>76</v>
      </c>
      <c r="E161" s="373"/>
      <c r="F161" s="288">
        <f>COUNTIFS(ローデータ!$B$12:$B$1011,1,ローデータ!$I$12:$I$1011,$B$14,ローデータ!$J$12:$J$1011,C161,ローデータ!$K$12:$K$1011,$F$157)</f>
        <v>0</v>
      </c>
      <c r="G161" s="289"/>
      <c r="H161" s="288">
        <f>COUNTIFS(ローデータ!$B$12:$B$1011,1,ローデータ!$I$12:$I$1011,$B$14,ローデータ!$J$12:$J$1011,C161,ローデータ!$K$12:$K$1011,$H$157)</f>
        <v>0</v>
      </c>
      <c r="I161" s="289"/>
      <c r="J161" s="288">
        <f>COUNTIFS(ローデータ!$B$12:$B$1011,1,ローデータ!$I$12:$I$1011,$B$14,ローデータ!$J$12:$J$1011,C161,ローデータ!$K$12:$K$1011,$J$157)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57">
        <v>3</v>
      </c>
      <c r="D162" s="372" t="s">
        <v>77</v>
      </c>
      <c r="E162" s="373"/>
      <c r="F162" s="288">
        <f>COUNTIFS(ローデータ!$B$12:$B$1011,1,ローデータ!$I$12:$I$1011,$B$14,ローデータ!$J$12:$J$1011,C162,ローデータ!$K$12:$K$1011,$F$157)</f>
        <v>0</v>
      </c>
      <c r="G162" s="289"/>
      <c r="H162" s="288">
        <f>COUNTIFS(ローデータ!$B$12:$B$1011,1,ローデータ!$I$12:$I$1011,$B$14,ローデータ!$J$12:$J$1011,C162,ローデータ!$K$12:$K$1011,$H$157)</f>
        <v>0</v>
      </c>
      <c r="I162" s="289"/>
      <c r="J162" s="288">
        <f>COUNTIFS(ローデータ!$B$12:$B$1011,1,ローデータ!$I$12:$I$1011,$B$14,ローデータ!$J$12:$J$1011,C162,ローデータ!$K$12:$K$1011,$J$157)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57">
        <v>4</v>
      </c>
      <c r="D163" s="372" t="s">
        <v>110</v>
      </c>
      <c r="E163" s="373"/>
      <c r="F163" s="288">
        <f>COUNTIFS(ローデータ!$B$12:$B$1011,1,ローデータ!$I$12:$I$1011,$B$14,ローデータ!$J$12:$J$1011,C163,ローデータ!$K$12:$K$1011,$F$157)</f>
        <v>0</v>
      </c>
      <c r="G163" s="289"/>
      <c r="H163" s="288">
        <f>COUNTIFS(ローデータ!$B$12:$B$1011,1,ローデータ!$I$12:$I$1011,$B$14,ローデータ!$J$12:$J$1011,C163,ローデータ!$K$12:$K$1011,$H$157)</f>
        <v>0</v>
      </c>
      <c r="I163" s="289"/>
      <c r="J163" s="288">
        <f>COUNTIFS(ローデータ!$B$12:$B$1011,1,ローデータ!$I$12:$I$1011,$B$14,ローデータ!$J$12:$J$1011,C163,ローデータ!$K$12:$K$1011,$J$157)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57">
        <v>5</v>
      </c>
      <c r="D164" s="372" t="s">
        <v>78</v>
      </c>
      <c r="E164" s="373"/>
      <c r="F164" s="288">
        <f>COUNTIFS(ローデータ!$B$12:$B$1011,1,ローデータ!$I$12:$I$1011,$B$14,ローデータ!$J$12:$J$1011,C164,ローデータ!$K$12:$K$1011,$F$157)</f>
        <v>0</v>
      </c>
      <c r="G164" s="289"/>
      <c r="H164" s="288">
        <f>COUNTIFS(ローデータ!$B$12:$B$1011,1,ローデータ!$I$12:$I$1011,$B$14,ローデータ!$J$12:$J$1011,C164,ローデータ!$K$12:$K$1011,$H$157)</f>
        <v>0</v>
      </c>
      <c r="I164" s="289"/>
      <c r="J164" s="288">
        <f>COUNTIFS(ローデータ!$B$12:$B$1011,1,ローデータ!$I$12:$I$1011,$B$14,ローデータ!$J$12:$J$1011,C164,ローデータ!$K$12:$K$1011,$J$157)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57">
        <v>6</v>
      </c>
      <c r="D165" s="372" t="s">
        <v>79</v>
      </c>
      <c r="E165" s="373"/>
      <c r="F165" s="288">
        <f>COUNTIFS(ローデータ!$B$12:$B$1011,1,ローデータ!$I$12:$I$1011,$B$14,ローデータ!$J$12:$J$1011,C165,ローデータ!$K$12:$K$1011,$F$157)</f>
        <v>0</v>
      </c>
      <c r="G165" s="289"/>
      <c r="H165" s="288">
        <f>COUNTIFS(ローデータ!$B$12:$B$1011,1,ローデータ!$I$12:$I$1011,$B$14,ローデータ!$J$12:$J$1011,C165,ローデータ!$K$12:$K$1011,$H$157)</f>
        <v>0</v>
      </c>
      <c r="I165" s="289"/>
      <c r="J165" s="288">
        <f>COUNTIFS(ローデータ!$B$12:$B$1011,1,ローデータ!$I$12:$I$1011,$B$14,ローデータ!$J$12:$J$1011,C165,ローデータ!$K$12:$K$1011,$J$157)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57">
        <v>7</v>
      </c>
      <c r="D166" s="372" t="s">
        <v>80</v>
      </c>
      <c r="E166" s="373"/>
      <c r="F166" s="288">
        <f>COUNTIFS(ローデータ!$B$12:$B$1011,1,ローデータ!$I$12:$I$1011,$B$14,ローデータ!$J$12:$J$1011,C166,ローデータ!$K$12:$K$1011,$F$157)</f>
        <v>0</v>
      </c>
      <c r="G166" s="289"/>
      <c r="H166" s="288">
        <f>COUNTIFS(ローデータ!$B$12:$B$1011,1,ローデータ!$I$12:$I$1011,$B$14,ローデータ!$J$12:$J$1011,C166,ローデータ!$K$12:$K$1011,$H$157)</f>
        <v>0</v>
      </c>
      <c r="I166" s="289"/>
      <c r="J166" s="288">
        <f>COUNTIFS(ローデータ!$B$12:$B$1011,1,ローデータ!$I$12:$I$1011,$B$14,ローデータ!$J$12:$J$1011,C166,ローデータ!$K$12:$K$1011,$J$157)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57">
        <v>8</v>
      </c>
      <c r="D167" s="372" t="s">
        <v>81</v>
      </c>
      <c r="E167" s="373"/>
      <c r="F167" s="288">
        <f>COUNTIFS(ローデータ!$B$12:$B$1011,1,ローデータ!$I$12:$I$1011,$B$14,ローデータ!$J$12:$J$1011,C167,ローデータ!$K$12:$K$1011,$F$157)</f>
        <v>0</v>
      </c>
      <c r="G167" s="289"/>
      <c r="H167" s="288">
        <f>COUNTIFS(ローデータ!$B$12:$B$1011,1,ローデータ!$I$12:$I$1011,$B$14,ローデータ!$J$12:$J$1011,C167,ローデータ!$K$12:$K$1011,$H$157)</f>
        <v>0</v>
      </c>
      <c r="I167" s="289"/>
      <c r="J167" s="288">
        <f>COUNTIFS(ローデータ!$B$12:$B$1011,1,ローデータ!$I$12:$I$1011,$B$14,ローデータ!$J$12:$J$1011,C167,ローデータ!$K$12:$K$1011,$J$157)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57">
        <v>9</v>
      </c>
      <c r="D168" s="372" t="s">
        <v>82</v>
      </c>
      <c r="E168" s="373"/>
      <c r="F168" s="288">
        <f>COUNTIFS(ローデータ!$B$12:$B$1011,1,ローデータ!$I$12:$I$1011,$B$14,ローデータ!$J$12:$J$1011,C168,ローデータ!$K$12:$K$1011,$F$157)</f>
        <v>0</v>
      </c>
      <c r="G168" s="289"/>
      <c r="H168" s="288">
        <f>COUNTIFS(ローデータ!$B$12:$B$1011,1,ローデータ!$I$12:$I$1011,$B$14,ローデータ!$J$12:$J$1011,C168,ローデータ!$K$12:$K$1011,$H$157)</f>
        <v>0</v>
      </c>
      <c r="I168" s="289"/>
      <c r="J168" s="288">
        <f>COUNTIFS(ローデータ!$B$12:$B$1011,1,ローデータ!$I$12:$I$1011,$B$14,ローデータ!$J$12:$J$1011,C168,ローデータ!$K$12:$K$1011,$J$157)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57">
        <v>10</v>
      </c>
      <c r="D169" s="372" t="s">
        <v>111</v>
      </c>
      <c r="E169" s="373"/>
      <c r="F169" s="288">
        <f>COUNTIFS(ローデータ!$B$12:$B$1011,1,ローデータ!$I$12:$I$1011,$B$14,ローデータ!$J$12:$J$1011,C169,ローデータ!$K$12:$K$1011,$F$157)</f>
        <v>0</v>
      </c>
      <c r="G169" s="289"/>
      <c r="H169" s="288">
        <f>COUNTIFS(ローデータ!$B$12:$B$1011,1,ローデータ!$I$12:$I$1011,$B$14,ローデータ!$J$12:$J$1011,C169,ローデータ!$K$12:$K$1011,$H$157)</f>
        <v>0</v>
      </c>
      <c r="I169" s="289"/>
      <c r="J169" s="288">
        <f>COUNTIFS(ローデータ!$B$12:$B$1011,1,ローデータ!$I$12:$I$1011,$B$14,ローデータ!$J$12:$J$1011,C169,ローデータ!$K$12:$K$1011,$J$157)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57">
        <v>11</v>
      </c>
      <c r="D170" s="372" t="s">
        <v>83</v>
      </c>
      <c r="E170" s="373"/>
      <c r="F170" s="288">
        <f>COUNTIFS(ローデータ!$B$12:$B$1011,1,ローデータ!$I$12:$I$1011,$B$14,ローデータ!$J$12:$J$1011,C170,ローデータ!$K$12:$K$1011,$F$157)</f>
        <v>0</v>
      </c>
      <c r="G170" s="289"/>
      <c r="H170" s="288">
        <f>COUNTIFS(ローデータ!$B$12:$B$1011,1,ローデータ!$I$12:$I$1011,$B$14,ローデータ!$J$12:$J$1011,C170,ローデータ!$K$12:$K$1011,$H$157)</f>
        <v>0</v>
      </c>
      <c r="I170" s="289"/>
      <c r="J170" s="288">
        <f>COUNTIFS(ローデータ!$B$12:$B$1011,1,ローデータ!$I$12:$I$1011,$B$14,ローデータ!$J$12:$J$1011,C170,ローデータ!$K$12:$K$1011,$J$157)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151</v>
      </c>
      <c r="G171" s="289"/>
      <c r="H171" s="288">
        <f>SUM(H159:I170)</f>
        <v>33</v>
      </c>
      <c r="I171" s="289"/>
      <c r="J171" s="288">
        <f>SUM(J159:L170)</f>
        <v>15</v>
      </c>
      <c r="K171" s="290"/>
      <c r="L171" s="289"/>
      <c r="M171" s="56">
        <f t="shared" si="16"/>
        <v>199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COUNTIFS(ローデータ!$B$12:$B$1011,1,ローデータ!$I$12:$I$1011,$C$14,ローデータ!$K$12:$K$1011,$B$21,ローデータ!$L$12:$L$1011,F176)</f>
        <v>145</v>
      </c>
      <c r="G179" s="56">
        <f>COUNTIFS(ローデータ!$B$12:$B$1011,1,ローデータ!$I$12:$I$1011,$C$14,ローデータ!$K$12:$K$1011,$B$21,ローデータ!$L$12:$L$1011,G176)</f>
        <v>3</v>
      </c>
      <c r="H179" s="56">
        <f>COUNTIFS(ローデータ!$B$12:$B$1011,1,ローデータ!$I$12:$I$1011,$C$14,ローデータ!$K$12:$K$1011,$B$21,ローデータ!$L$12:$L$1011,H176)</f>
        <v>2</v>
      </c>
      <c r="I179" s="56">
        <f>COUNTIFS(ローデータ!$B$12:$B$1011,1,ローデータ!$I$12:$I$1011,$C$14,ローデータ!$K$12:$K$1011,$B$21,ローデータ!$L$12:$L$1011,I176)</f>
        <v>1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151</v>
      </c>
      <c r="L179" s="9"/>
    </row>
    <row r="180" spans="1:13" ht="14.1" customHeight="1" x14ac:dyDescent="0.15">
      <c r="A180" s="375"/>
      <c r="B180" s="380" t="s">
        <v>86</v>
      </c>
      <c r="C180" s="157">
        <v>1</v>
      </c>
      <c r="D180" s="372" t="s">
        <v>75</v>
      </c>
      <c r="E180" s="373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57">
        <v>2</v>
      </c>
      <c r="D181" s="372" t="s">
        <v>76</v>
      </c>
      <c r="E181" s="373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57">
        <v>3</v>
      </c>
      <c r="D182" s="372" t="s">
        <v>77</v>
      </c>
      <c r="E182" s="373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57">
        <v>4</v>
      </c>
      <c r="D183" s="372" t="s">
        <v>110</v>
      </c>
      <c r="E183" s="373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57">
        <v>5</v>
      </c>
      <c r="D184" s="372" t="s">
        <v>78</v>
      </c>
      <c r="E184" s="373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57">
        <v>6</v>
      </c>
      <c r="D185" s="372" t="s">
        <v>79</v>
      </c>
      <c r="E185" s="373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57">
        <v>7</v>
      </c>
      <c r="D186" s="372" t="s">
        <v>80</v>
      </c>
      <c r="E186" s="373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57">
        <v>8</v>
      </c>
      <c r="D187" s="372" t="s">
        <v>81</v>
      </c>
      <c r="E187" s="373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57">
        <v>9</v>
      </c>
      <c r="D188" s="372" t="s">
        <v>82</v>
      </c>
      <c r="E188" s="373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57">
        <v>10</v>
      </c>
      <c r="D189" s="372" t="s">
        <v>111</v>
      </c>
      <c r="E189" s="373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57">
        <v>11</v>
      </c>
      <c r="D190" s="372" t="s">
        <v>83</v>
      </c>
      <c r="E190" s="373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145</v>
      </c>
      <c r="G191" s="56">
        <f>SUM(G179:G190)</f>
        <v>3</v>
      </c>
      <c r="H191" s="56">
        <f>SUM(H179:H190)</f>
        <v>2</v>
      </c>
      <c r="I191" s="56">
        <f>SUM(I179:I190)</f>
        <v>1</v>
      </c>
      <c r="J191" s="56">
        <f>SUM(J179:J190)</f>
        <v>0</v>
      </c>
      <c r="K191" s="107">
        <f t="shared" si="17"/>
        <v>151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SUMIFS(ローデータ!M12:M1011,ローデータ!$B$12:$B$1011,1,ローデータ!$I$12:$I$1011,$C$14,ローデータ!$K$12:$K$1011,$B$21)</f>
        <v>49</v>
      </c>
      <c r="G198" s="90">
        <f>SUMIFS(ローデータ!N12:N1011,ローデータ!$B$12:$B$1011,1,ローデータ!$I$12:$I$1011,$C$14,ローデータ!$K$12:$K$1011,$B$21)</f>
        <v>90</v>
      </c>
      <c r="H198" s="90">
        <f>SUMIFS(ローデータ!O12:O1011,ローデータ!$B$12:$B$1011,1,ローデータ!$I$12:$I$1011,$C$14,ローデータ!$K$12:$K$1011,$B$21)</f>
        <v>47</v>
      </c>
      <c r="I198" s="90">
        <f>SUMIFS(ローデータ!P12:P1011,ローデータ!$B$12:$B$1011,1,ローデータ!$I$12:$I$1011,$C$14,ローデータ!$K$12:$K$1011,$B$21)</f>
        <v>1</v>
      </c>
      <c r="J198" s="90">
        <f>SUMIFS(ローデータ!Q12:Q1011,ローデータ!$B$12:$B$1011,1,ローデータ!$I$12:$I$1011,$C$14,ローデータ!$K$12:$K$1011,$B$21)</f>
        <v>1</v>
      </c>
      <c r="K198" s="119">
        <f>SUM(F198:J198)</f>
        <v>188</v>
      </c>
      <c r="L198" s="9"/>
    </row>
    <row r="199" spans="1:18" ht="14.1" customHeight="1" x14ac:dyDescent="0.15">
      <c r="A199" s="375"/>
      <c r="B199" s="380" t="s">
        <v>86</v>
      </c>
      <c r="C199" s="157">
        <v>1</v>
      </c>
      <c r="D199" s="372" t="s">
        <v>75</v>
      </c>
      <c r="E199" s="373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57">
        <v>2</v>
      </c>
      <c r="D200" s="372" t="s">
        <v>76</v>
      </c>
      <c r="E200" s="373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57">
        <v>3</v>
      </c>
      <c r="D201" s="372" t="s">
        <v>77</v>
      </c>
      <c r="E201" s="373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57">
        <v>4</v>
      </c>
      <c r="D202" s="372" t="s">
        <v>110</v>
      </c>
      <c r="E202" s="373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57">
        <v>5</v>
      </c>
      <c r="D203" s="372" t="s">
        <v>78</v>
      </c>
      <c r="E203" s="373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57">
        <v>6</v>
      </c>
      <c r="D204" s="372" t="s">
        <v>79</v>
      </c>
      <c r="E204" s="373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57">
        <v>7</v>
      </c>
      <c r="D205" s="372" t="s">
        <v>80</v>
      </c>
      <c r="E205" s="373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57">
        <v>8</v>
      </c>
      <c r="D206" s="372" t="s">
        <v>81</v>
      </c>
      <c r="E206" s="373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57">
        <v>9</v>
      </c>
      <c r="D207" s="372" t="s">
        <v>82</v>
      </c>
      <c r="E207" s="373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57">
        <v>10</v>
      </c>
      <c r="D208" s="372" t="s">
        <v>111</v>
      </c>
      <c r="E208" s="373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57">
        <v>11</v>
      </c>
      <c r="D209" s="372" t="s">
        <v>83</v>
      </c>
      <c r="E209" s="373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49</v>
      </c>
      <c r="G210" s="95">
        <f t="shared" ref="G210:I210" si="19">SUM(G198:G209)</f>
        <v>90</v>
      </c>
      <c r="H210" s="95">
        <f>SUM(H198:H209)</f>
        <v>47</v>
      </c>
      <c r="I210" s="95">
        <f t="shared" si="19"/>
        <v>1</v>
      </c>
      <c r="J210" s="95">
        <f>SUM(J198:J209)</f>
        <v>1</v>
      </c>
      <c r="K210" s="119">
        <f t="shared" si="18"/>
        <v>188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54">
        <v>1</v>
      </c>
      <c r="G214" s="154">
        <v>2</v>
      </c>
      <c r="H214" s="15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60" t="s">
        <v>67</v>
      </c>
      <c r="G215" s="160" t="s">
        <v>66</v>
      </c>
      <c r="H215" s="160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COUNTIFS(ローデータ!$B$12:$B$1011,1,ローデータ!$I$12:$I$1011,$C$14,ローデータ!$K$12:$K$1011,$D$21,ローデータ!$S$12:$S$1011,F214)</f>
        <v>31</v>
      </c>
      <c r="G216" s="56">
        <f>COUNTIFS(ローデータ!$B$12:$B$1011,1,ローデータ!$I$12:$I$1011,$C$14,ローデータ!$K$12:$K$1011,$D$21,ローデータ!$S$12:$S$1011,G214)</f>
        <v>1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32</v>
      </c>
    </row>
    <row r="217" spans="1:18" ht="14.1" customHeight="1" x14ac:dyDescent="0.15">
      <c r="A217" s="375"/>
      <c r="B217" s="380" t="s">
        <v>86</v>
      </c>
      <c r="C217" s="157">
        <v>1</v>
      </c>
      <c r="D217" s="372" t="s">
        <v>75</v>
      </c>
      <c r="E217" s="373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57">
        <v>2</v>
      </c>
      <c r="D218" s="372" t="s">
        <v>76</v>
      </c>
      <c r="E218" s="373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57">
        <v>3</v>
      </c>
      <c r="D219" s="372" t="s">
        <v>77</v>
      </c>
      <c r="E219" s="373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57">
        <v>4</v>
      </c>
      <c r="D220" s="372" t="s">
        <v>110</v>
      </c>
      <c r="E220" s="373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57">
        <v>5</v>
      </c>
      <c r="D221" s="372" t="s">
        <v>78</v>
      </c>
      <c r="E221" s="373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57">
        <v>6</v>
      </c>
      <c r="D222" s="372" t="s">
        <v>79</v>
      </c>
      <c r="E222" s="373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57">
        <v>7</v>
      </c>
      <c r="D223" s="372" t="s">
        <v>80</v>
      </c>
      <c r="E223" s="373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57">
        <v>8</v>
      </c>
      <c r="D224" s="372" t="s">
        <v>81</v>
      </c>
      <c r="E224" s="373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57">
        <v>9</v>
      </c>
      <c r="D225" s="372" t="s">
        <v>82</v>
      </c>
      <c r="E225" s="373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57">
        <v>10</v>
      </c>
      <c r="D226" s="372" t="s">
        <v>111</v>
      </c>
      <c r="E226" s="373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57">
        <v>11</v>
      </c>
      <c r="D227" s="372" t="s">
        <v>83</v>
      </c>
      <c r="E227" s="373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31</v>
      </c>
      <c r="G228" s="56">
        <f>SUM(G216:G227)</f>
        <v>1</v>
      </c>
      <c r="H228" s="56">
        <f>SUM(H216:H227)</f>
        <v>0</v>
      </c>
      <c r="I228" s="56">
        <f t="shared" si="20"/>
        <v>32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SUMIFS(ローデータ!T12:T1011,ローデータ!$B$12:$B$1011,1,ローデータ!$I$12:$I$1011,$C$14,ローデータ!$K$12:$K$1011,$D$21)</f>
        <v>4</v>
      </c>
      <c r="G234" s="90">
        <f>SUMIFS(ローデータ!U12:U1011,ローデータ!$B$12:$B$1011,1,ローデータ!$I$12:$I$1011,$C$14,ローデータ!$K$12:$K$1011,$D$21)</f>
        <v>18</v>
      </c>
      <c r="H234" s="90">
        <f>SUMIFS(ローデータ!V12:V1011,ローデータ!$B$12:$B$1011,1,ローデータ!$I$12:$I$1011,$C$14,ローデータ!$K$12:$K$1011,$D$21)</f>
        <v>1</v>
      </c>
      <c r="I234" s="90">
        <f>SUMIFS(ローデータ!W12:W1011,ローデータ!$B$12:$B$1011,1,ローデータ!$I$12:$I$1011,$C$14,ローデータ!$K$12:$K$1011,$D$21)</f>
        <v>2</v>
      </c>
      <c r="J234" s="90">
        <f>SUMIFS(ローデータ!X12:X1011,ローデータ!$B$12:$B$1011,1,ローデータ!$I$12:$I$1011,$C$14,ローデータ!$K$12:$K$1011,$D$21)</f>
        <v>7</v>
      </c>
      <c r="K234" s="90">
        <f>SUMIFS(ローデータ!Y12:Y1011,ローデータ!$B$12:$B$1011,1,ローデータ!$I$12:$I$1011,$C$14,ローデータ!$K$12:$K$1011,$D$21)</f>
        <v>7</v>
      </c>
      <c r="L234" s="90">
        <f>SUMIFS(ローデータ!Z12:Z1011,ローデータ!$B$12:$B$1011,1,ローデータ!$I$12:$I$1011,$C$14,ローデータ!$K$12:$K$1011,$D$21)</f>
        <v>1</v>
      </c>
      <c r="M234" s="56">
        <f t="shared" ref="M234:M246" si="21">SUM(F234:L234)</f>
        <v>40</v>
      </c>
    </row>
    <row r="235" spans="1:14" ht="14.1" customHeight="1" x14ac:dyDescent="0.15">
      <c r="A235" s="375"/>
      <c r="B235" s="380" t="s">
        <v>86</v>
      </c>
      <c r="C235" s="157">
        <v>1</v>
      </c>
      <c r="D235" s="372" t="s">
        <v>75</v>
      </c>
      <c r="E235" s="373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57">
        <v>2</v>
      </c>
      <c r="D236" s="372" t="s">
        <v>76</v>
      </c>
      <c r="E236" s="373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57">
        <v>3</v>
      </c>
      <c r="D237" s="372" t="s">
        <v>77</v>
      </c>
      <c r="E237" s="373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57">
        <v>4</v>
      </c>
      <c r="D238" s="372" t="s">
        <v>110</v>
      </c>
      <c r="E238" s="373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57">
        <v>5</v>
      </c>
      <c r="D239" s="372" t="s">
        <v>78</v>
      </c>
      <c r="E239" s="373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57">
        <v>6</v>
      </c>
      <c r="D240" s="372" t="s">
        <v>79</v>
      </c>
      <c r="E240" s="373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57">
        <v>7</v>
      </c>
      <c r="D241" s="372" t="s">
        <v>80</v>
      </c>
      <c r="E241" s="373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57">
        <v>8</v>
      </c>
      <c r="D242" s="372" t="s">
        <v>81</v>
      </c>
      <c r="E242" s="373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57">
        <v>9</v>
      </c>
      <c r="D243" s="372" t="s">
        <v>82</v>
      </c>
      <c r="E243" s="373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57">
        <v>10</v>
      </c>
      <c r="D244" s="372" t="s">
        <v>111</v>
      </c>
      <c r="E244" s="373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57">
        <v>11</v>
      </c>
      <c r="D245" s="372" t="s">
        <v>83</v>
      </c>
      <c r="E245" s="373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4</v>
      </c>
      <c r="G246" s="95">
        <f t="shared" ref="G246:L246" si="22">SUM(G234:G245)</f>
        <v>18</v>
      </c>
      <c r="H246" s="95">
        <f t="shared" si="22"/>
        <v>1</v>
      </c>
      <c r="I246" s="95">
        <f>SUM(I234:I245)</f>
        <v>2</v>
      </c>
      <c r="J246" s="95">
        <f t="shared" si="22"/>
        <v>7</v>
      </c>
      <c r="K246" s="95">
        <f>SUM(K234:K245)</f>
        <v>7</v>
      </c>
      <c r="L246" s="95">
        <f t="shared" si="22"/>
        <v>1</v>
      </c>
      <c r="M246" s="56">
        <f t="shared" si="21"/>
        <v>40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COUNTIFS(ローデータ!$B$12:$B$1011,1,ローデータ!$I$12:$I$1011,$C$14,ローデータ!$K$12:$K$1011,$F$21,ローデータ!$L$12:$L$1011,F251)</f>
        <v>15</v>
      </c>
      <c r="G254" s="56">
        <f>COUNTIFS(ローデータ!$B$12:$B$1011,1,ローデータ!$I$12:$I$1011,$C$14,ローデータ!$K$12:$K$1011,$F$21,ローデータ!$L$12:$L$1011,G251)</f>
        <v>0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15</v>
      </c>
      <c r="L254" s="56">
        <f>COUNTIFS(ローデータ!$B$12:$B$1011,1,ローデータ!$I$12:$I$1011,$C$14,ローデータ!$K$12:$K$1011,$F$21,ローデータ!$S$12:$S$1011,L251)</f>
        <v>15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15</v>
      </c>
    </row>
    <row r="255" spans="1:17" ht="14.1" customHeight="1" x14ac:dyDescent="0.15">
      <c r="A255" s="399"/>
      <c r="B255" s="401" t="s">
        <v>86</v>
      </c>
      <c r="C255" s="157">
        <v>1</v>
      </c>
      <c r="D255" s="372" t="s">
        <v>75</v>
      </c>
      <c r="E255" s="379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57">
        <v>2</v>
      </c>
      <c r="D256" s="372" t="s">
        <v>76</v>
      </c>
      <c r="E256" s="379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57">
        <v>3</v>
      </c>
      <c r="D257" s="372" t="s">
        <v>77</v>
      </c>
      <c r="E257" s="379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57">
        <v>4</v>
      </c>
      <c r="D258" s="372" t="s">
        <v>110</v>
      </c>
      <c r="E258" s="373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57">
        <v>5</v>
      </c>
      <c r="D259" s="372" t="s">
        <v>78</v>
      </c>
      <c r="E259" s="379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57">
        <v>6</v>
      </c>
      <c r="D260" s="372" t="s">
        <v>79</v>
      </c>
      <c r="E260" s="379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57">
        <v>7</v>
      </c>
      <c r="D261" s="372" t="s">
        <v>80</v>
      </c>
      <c r="E261" s="379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57">
        <v>8</v>
      </c>
      <c r="D262" s="372" t="s">
        <v>81</v>
      </c>
      <c r="E262" s="379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57">
        <v>9</v>
      </c>
      <c r="D263" s="372" t="s">
        <v>82</v>
      </c>
      <c r="E263" s="379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57">
        <v>10</v>
      </c>
      <c r="D264" s="372" t="s">
        <v>111</v>
      </c>
      <c r="E264" s="373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57">
        <v>11</v>
      </c>
      <c r="D265" s="372" t="s">
        <v>83</v>
      </c>
      <c r="E265" s="379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15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15</v>
      </c>
      <c r="L266" s="95">
        <f>SUM(L254:L265)</f>
        <v>15</v>
      </c>
      <c r="M266" s="95">
        <f>SUM(M254:M265)</f>
        <v>0</v>
      </c>
      <c r="N266" s="95">
        <f>SUM(N254:N265)</f>
        <v>0</v>
      </c>
      <c r="O266" s="56">
        <f>SUM(L266:N266)</f>
        <v>15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SUMIFS(ローデータ!M86:M1085,ローデータ!$B$12:$B$1011,1,ローデータ!$I$12:$I$1011,$C$14,ローデータ!$K$12:$K$1011,$F$21)</f>
        <v>5</v>
      </c>
      <c r="G272" s="90">
        <f>SUMIFS(ローデータ!N86:N1085,ローデータ!$B$12:$B$1011,1,ローデータ!$I$12:$I$1011,$C$14,ローデータ!$K$12:$K$1011,$F$21)</f>
        <v>7</v>
      </c>
      <c r="H272" s="90">
        <f>SUMIFS(ローデータ!O86:O1085,ローデータ!$B$12:$B$1011,1,ローデータ!$I$12:$I$1011,$C$14,ローデータ!$K$12:$K$1011,$F$21)</f>
        <v>4</v>
      </c>
      <c r="I272" s="90">
        <f>SUMIFS(ローデータ!P86:P1085,ローデータ!$B$12:$B$1011,1,ローデータ!$I$12:$I$1011,$C$14,ローデータ!$K$12:$K$1011,$F$21)</f>
        <v>0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16</v>
      </c>
      <c r="L272" s="95">
        <f>SUMIFS(ローデータ!$T$12:$T$1011,ローデータ!$B$12:$B$1011,1,ローデータ!$I$12:$I$1011,$C$14,ローデータ!$K$12:$K$1011,$F$21)</f>
        <v>1</v>
      </c>
      <c r="M272" s="95">
        <f>SUMIFS(ローデータ!$U$12:$U$1011,ローデータ!$B$12:$B$1011,1,ローデータ!$I$12:$I$1011,$C$14,ローデータ!$K$12:$K$1011,$F$21)</f>
        <v>8</v>
      </c>
      <c r="N272" s="95">
        <f>SUMIFS(ローデータ!$V$12:$V$1011,ローデータ!$B$12:$B$1011,1,ローデータ!$I$12:$I$1011,$C$14,ローデータ!$K$12:$K$1011,$F$21)</f>
        <v>5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4</v>
      </c>
      <c r="Q272" s="95">
        <f>SUMIFS(ローデータ!$Y$12:$Y$1011,ローデータ!$B$12:$B$1011,1,ローデータ!$I$12:$I$1011,$C$14,ローデータ!$K$12:$K$1011,$F$21)</f>
        <v>4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22</v>
      </c>
    </row>
    <row r="273" spans="1:19" ht="14.1" customHeight="1" x14ac:dyDescent="0.15">
      <c r="A273" s="375"/>
      <c r="B273" s="380" t="s">
        <v>86</v>
      </c>
      <c r="C273" s="157">
        <v>1</v>
      </c>
      <c r="D273" s="372" t="s">
        <v>75</v>
      </c>
      <c r="E273" s="373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57">
        <v>2</v>
      </c>
      <c r="D274" s="372" t="s">
        <v>76</v>
      </c>
      <c r="E274" s="373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57">
        <v>3</v>
      </c>
      <c r="D275" s="372" t="s">
        <v>77</v>
      </c>
      <c r="E275" s="373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57">
        <v>4</v>
      </c>
      <c r="D276" s="407" t="s">
        <v>110</v>
      </c>
      <c r="E276" s="408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57">
        <v>5</v>
      </c>
      <c r="D277" s="372" t="s">
        <v>78</v>
      </c>
      <c r="E277" s="373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57">
        <v>6</v>
      </c>
      <c r="D278" s="372" t="s">
        <v>79</v>
      </c>
      <c r="E278" s="373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57">
        <v>7</v>
      </c>
      <c r="D279" s="372" t="s">
        <v>80</v>
      </c>
      <c r="E279" s="373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57">
        <v>8</v>
      </c>
      <c r="D280" s="372" t="s">
        <v>81</v>
      </c>
      <c r="E280" s="373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57">
        <v>9</v>
      </c>
      <c r="D281" s="372" t="s">
        <v>82</v>
      </c>
      <c r="E281" s="373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57">
        <v>10</v>
      </c>
      <c r="D282" s="372" t="s">
        <v>111</v>
      </c>
      <c r="E282" s="373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57">
        <v>11</v>
      </c>
      <c r="D283" s="372" t="s">
        <v>83</v>
      </c>
      <c r="E283" s="373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5</v>
      </c>
      <c r="G284" s="56">
        <f t="shared" ref="G284:J284" si="28">SUM(G272:G283)</f>
        <v>7</v>
      </c>
      <c r="H284" s="56">
        <f t="shared" si="28"/>
        <v>4</v>
      </c>
      <c r="I284" s="56">
        <f t="shared" si="28"/>
        <v>0</v>
      </c>
      <c r="J284" s="56">
        <f t="shared" si="28"/>
        <v>0</v>
      </c>
      <c r="K284" s="96">
        <f t="shared" si="26"/>
        <v>16</v>
      </c>
      <c r="L284" s="95">
        <f>SUM(L272:L283)</f>
        <v>1</v>
      </c>
      <c r="M284" s="95">
        <f t="shared" ref="M284:R284" si="29">SUM(M272:M283)</f>
        <v>8</v>
      </c>
      <c r="N284" s="95">
        <f t="shared" si="29"/>
        <v>5</v>
      </c>
      <c r="O284" s="95">
        <f t="shared" si="29"/>
        <v>0</v>
      </c>
      <c r="P284" s="95">
        <f t="shared" si="29"/>
        <v>4</v>
      </c>
      <c r="Q284" s="95">
        <f t="shared" si="29"/>
        <v>4</v>
      </c>
      <c r="R284" s="95">
        <f t="shared" si="29"/>
        <v>0</v>
      </c>
      <c r="S284" s="56">
        <f t="shared" si="27"/>
        <v>22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64">
        <v>2</v>
      </c>
      <c r="Q3" s="417" t="s">
        <v>55</v>
      </c>
      <c r="R3" s="418"/>
      <c r="S3" s="418"/>
      <c r="T3" s="419"/>
      <c r="U3" s="164">
        <v>3</v>
      </c>
      <c r="V3" s="417" t="s">
        <v>56</v>
      </c>
      <c r="W3" s="418"/>
      <c r="X3" s="418"/>
      <c r="Y3" s="419"/>
      <c r="Z3" s="164">
        <v>4</v>
      </c>
      <c r="AA3" s="417" t="s">
        <v>57</v>
      </c>
      <c r="AB3" s="418"/>
      <c r="AC3" s="418"/>
      <c r="AD3" s="419"/>
      <c r="AE3" s="164">
        <v>5</v>
      </c>
      <c r="AF3" s="417" t="s">
        <v>58</v>
      </c>
      <c r="AG3" s="418"/>
      <c r="AH3" s="418"/>
      <c r="AI3" s="419"/>
      <c r="AJ3" s="164">
        <v>6</v>
      </c>
      <c r="AK3" s="417" t="s">
        <v>134</v>
      </c>
      <c r="AL3" s="418"/>
      <c r="AM3" s="418"/>
      <c r="AN3" s="419"/>
      <c r="AO3" s="164">
        <v>7</v>
      </c>
      <c r="AP3" s="417" t="s">
        <v>135</v>
      </c>
      <c r="AQ3" s="418"/>
      <c r="AR3" s="418"/>
      <c r="AS3" s="419"/>
      <c r="AT3" s="164">
        <v>8</v>
      </c>
      <c r="AU3" s="417" t="s">
        <v>61</v>
      </c>
      <c r="AV3" s="418"/>
      <c r="AW3" s="418"/>
      <c r="AX3" s="419"/>
      <c r="AY3" s="164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64">
        <v>2</v>
      </c>
      <c r="Q13" s="417" t="s">
        <v>55</v>
      </c>
      <c r="R13" s="418"/>
      <c r="S13" s="418"/>
      <c r="T13" s="419"/>
      <c r="U13" s="164">
        <v>3</v>
      </c>
      <c r="V13" s="417" t="s">
        <v>56</v>
      </c>
      <c r="W13" s="418"/>
      <c r="X13" s="418"/>
      <c r="Y13" s="419"/>
      <c r="Z13" s="164">
        <v>4</v>
      </c>
      <c r="AA13" s="417" t="s">
        <v>57</v>
      </c>
      <c r="AB13" s="418"/>
      <c r="AC13" s="418"/>
      <c r="AD13" s="419"/>
      <c r="AE13" s="164">
        <v>5</v>
      </c>
      <c r="AF13" s="417" t="s">
        <v>58</v>
      </c>
      <c r="AG13" s="418"/>
      <c r="AH13" s="418"/>
      <c r="AI13" s="419"/>
      <c r="AJ13" s="164">
        <v>6</v>
      </c>
      <c r="AK13" s="417" t="s">
        <v>134</v>
      </c>
      <c r="AL13" s="418"/>
      <c r="AM13" s="418"/>
      <c r="AN13" s="419"/>
      <c r="AO13" s="164">
        <v>7</v>
      </c>
      <c r="AP13" s="417" t="s">
        <v>135</v>
      </c>
      <c r="AQ13" s="418"/>
      <c r="AR13" s="418"/>
      <c r="AS13" s="419"/>
      <c r="AT13" s="164">
        <v>8</v>
      </c>
      <c r="AU13" s="417" t="s">
        <v>61</v>
      </c>
      <c r="AV13" s="418"/>
      <c r="AW13" s="418"/>
      <c r="AX13" s="419"/>
      <c r="AY13" s="164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64">
        <v>2</v>
      </c>
      <c r="Q23" s="417" t="s">
        <v>55</v>
      </c>
      <c r="R23" s="418"/>
      <c r="S23" s="418"/>
      <c r="T23" s="419"/>
      <c r="U23" s="164">
        <v>3</v>
      </c>
      <c r="V23" s="417" t="s">
        <v>56</v>
      </c>
      <c r="W23" s="418"/>
      <c r="X23" s="418"/>
      <c r="Y23" s="419"/>
      <c r="Z23" s="164">
        <v>4</v>
      </c>
      <c r="AA23" s="417" t="s">
        <v>57</v>
      </c>
      <c r="AB23" s="418"/>
      <c r="AC23" s="418"/>
      <c r="AD23" s="419"/>
      <c r="AE23" s="164">
        <v>5</v>
      </c>
      <c r="AF23" s="417" t="s">
        <v>58</v>
      </c>
      <c r="AG23" s="418"/>
      <c r="AH23" s="418"/>
      <c r="AI23" s="419"/>
      <c r="AJ23" s="164">
        <v>6</v>
      </c>
      <c r="AK23" s="417" t="s">
        <v>134</v>
      </c>
      <c r="AL23" s="418"/>
      <c r="AM23" s="418"/>
      <c r="AN23" s="419"/>
      <c r="AO23" s="164">
        <v>7</v>
      </c>
      <c r="AP23" s="417" t="s">
        <v>135</v>
      </c>
      <c r="AQ23" s="418"/>
      <c r="AR23" s="418"/>
      <c r="AS23" s="419"/>
      <c r="AT23" s="164">
        <v>8</v>
      </c>
      <c r="AU23" s="417" t="s">
        <v>61</v>
      </c>
      <c r="AV23" s="418"/>
      <c r="AW23" s="418"/>
      <c r="AX23" s="419"/>
      <c r="AY23" s="164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64">
        <v>2</v>
      </c>
      <c r="Q33" s="417" t="s">
        <v>55</v>
      </c>
      <c r="R33" s="418"/>
      <c r="S33" s="418"/>
      <c r="T33" s="419"/>
      <c r="U33" s="164">
        <v>3</v>
      </c>
      <c r="V33" s="417" t="s">
        <v>56</v>
      </c>
      <c r="W33" s="418"/>
      <c r="X33" s="418"/>
      <c r="Y33" s="419"/>
      <c r="Z33" s="164">
        <v>4</v>
      </c>
      <c r="AA33" s="417" t="s">
        <v>57</v>
      </c>
      <c r="AB33" s="418"/>
      <c r="AC33" s="418"/>
      <c r="AD33" s="419"/>
      <c r="AE33" s="164">
        <v>5</v>
      </c>
      <c r="AF33" s="417" t="s">
        <v>58</v>
      </c>
      <c r="AG33" s="418"/>
      <c r="AH33" s="418"/>
      <c r="AI33" s="419"/>
      <c r="AJ33" s="164">
        <v>6</v>
      </c>
      <c r="AK33" s="417" t="s">
        <v>134</v>
      </c>
      <c r="AL33" s="418"/>
      <c r="AM33" s="418"/>
      <c r="AN33" s="419"/>
      <c r="AO33" s="164">
        <v>7</v>
      </c>
      <c r="AP33" s="417" t="s">
        <v>135</v>
      </c>
      <c r="AQ33" s="418"/>
      <c r="AR33" s="418"/>
      <c r="AS33" s="419"/>
      <c r="AT33" s="164">
        <v>8</v>
      </c>
      <c r="AU33" s="417" t="s">
        <v>61</v>
      </c>
      <c r="AV33" s="418"/>
      <c r="AW33" s="418"/>
      <c r="AX33" s="419"/>
      <c r="AY33" s="164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64">
        <v>2</v>
      </c>
      <c r="Q43" s="417" t="s">
        <v>55</v>
      </c>
      <c r="R43" s="418"/>
      <c r="S43" s="418"/>
      <c r="T43" s="419"/>
      <c r="U43" s="164">
        <v>3</v>
      </c>
      <c r="V43" s="417" t="s">
        <v>56</v>
      </c>
      <c r="W43" s="418"/>
      <c r="X43" s="418"/>
      <c r="Y43" s="419"/>
      <c r="Z43" s="164">
        <v>4</v>
      </c>
      <c r="AA43" s="417" t="s">
        <v>57</v>
      </c>
      <c r="AB43" s="418"/>
      <c r="AC43" s="418"/>
      <c r="AD43" s="419"/>
      <c r="AE43" s="164">
        <v>5</v>
      </c>
      <c r="AF43" s="417" t="s">
        <v>58</v>
      </c>
      <c r="AG43" s="418"/>
      <c r="AH43" s="418"/>
      <c r="AI43" s="419"/>
      <c r="AJ43" s="164">
        <v>6</v>
      </c>
      <c r="AK43" s="417" t="s">
        <v>134</v>
      </c>
      <c r="AL43" s="418"/>
      <c r="AM43" s="418"/>
      <c r="AN43" s="419"/>
      <c r="AO43" s="164">
        <v>7</v>
      </c>
      <c r="AP43" s="417" t="s">
        <v>135</v>
      </c>
      <c r="AQ43" s="418"/>
      <c r="AR43" s="418"/>
      <c r="AS43" s="419"/>
      <c r="AT43" s="164">
        <v>8</v>
      </c>
      <c r="AU43" s="417" t="s">
        <v>61</v>
      </c>
      <c r="AV43" s="418"/>
      <c r="AW43" s="418"/>
      <c r="AX43" s="419"/>
      <c r="AY43" s="164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64">
        <v>2</v>
      </c>
      <c r="Q53" s="417" t="s">
        <v>55</v>
      </c>
      <c r="R53" s="418"/>
      <c r="S53" s="418"/>
      <c r="T53" s="419"/>
      <c r="U53" s="164">
        <v>3</v>
      </c>
      <c r="V53" s="417" t="s">
        <v>56</v>
      </c>
      <c r="W53" s="418"/>
      <c r="X53" s="418"/>
      <c r="Y53" s="419"/>
      <c r="Z53" s="164">
        <v>4</v>
      </c>
      <c r="AA53" s="417" t="s">
        <v>57</v>
      </c>
      <c r="AB53" s="418"/>
      <c r="AC53" s="418"/>
      <c r="AD53" s="419"/>
      <c r="AE53" s="164">
        <v>5</v>
      </c>
      <c r="AF53" s="417" t="s">
        <v>58</v>
      </c>
      <c r="AG53" s="418"/>
      <c r="AH53" s="418"/>
      <c r="AI53" s="419"/>
      <c r="AJ53" s="164">
        <v>6</v>
      </c>
      <c r="AK53" s="417" t="s">
        <v>134</v>
      </c>
      <c r="AL53" s="418"/>
      <c r="AM53" s="418"/>
      <c r="AN53" s="419"/>
      <c r="AO53" s="164">
        <v>7</v>
      </c>
      <c r="AP53" s="417" t="s">
        <v>135</v>
      </c>
      <c r="AQ53" s="418"/>
      <c r="AR53" s="418"/>
      <c r="AS53" s="419"/>
      <c r="AT53" s="164">
        <v>8</v>
      </c>
      <c r="AU53" s="417" t="s">
        <v>61</v>
      </c>
      <c r="AV53" s="418"/>
      <c r="AW53" s="418"/>
      <c r="AX53" s="419"/>
      <c r="AY53" s="164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64">
        <v>2</v>
      </c>
      <c r="Q63" s="417" t="s">
        <v>55</v>
      </c>
      <c r="R63" s="418"/>
      <c r="S63" s="418"/>
      <c r="T63" s="419"/>
      <c r="U63" s="164">
        <v>3</v>
      </c>
      <c r="V63" s="417" t="s">
        <v>56</v>
      </c>
      <c r="W63" s="418"/>
      <c r="X63" s="418"/>
      <c r="Y63" s="419"/>
      <c r="Z63" s="164">
        <v>4</v>
      </c>
      <c r="AA63" s="417" t="s">
        <v>57</v>
      </c>
      <c r="AB63" s="418"/>
      <c r="AC63" s="418"/>
      <c r="AD63" s="419"/>
      <c r="AE63" s="164">
        <v>5</v>
      </c>
      <c r="AF63" s="417" t="s">
        <v>58</v>
      </c>
      <c r="AG63" s="418"/>
      <c r="AH63" s="418"/>
      <c r="AI63" s="419"/>
      <c r="AJ63" s="164">
        <v>6</v>
      </c>
      <c r="AK63" s="417" t="s">
        <v>134</v>
      </c>
      <c r="AL63" s="418"/>
      <c r="AM63" s="418"/>
      <c r="AN63" s="419"/>
      <c r="AO63" s="164">
        <v>7</v>
      </c>
      <c r="AP63" s="417" t="s">
        <v>135</v>
      </c>
      <c r="AQ63" s="418"/>
      <c r="AR63" s="418"/>
      <c r="AS63" s="419"/>
      <c r="AT63" s="164">
        <v>8</v>
      </c>
      <c r="AU63" s="417" t="s">
        <v>61</v>
      </c>
      <c r="AV63" s="418"/>
      <c r="AW63" s="418"/>
      <c r="AX63" s="419"/>
      <c r="AY63" s="164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64">
        <v>2</v>
      </c>
      <c r="Q73" s="417" t="s">
        <v>55</v>
      </c>
      <c r="R73" s="418"/>
      <c r="S73" s="418"/>
      <c r="T73" s="419"/>
      <c r="U73" s="164">
        <v>3</v>
      </c>
      <c r="V73" s="417" t="s">
        <v>56</v>
      </c>
      <c r="W73" s="418"/>
      <c r="X73" s="418"/>
      <c r="Y73" s="419"/>
      <c r="Z73" s="164">
        <v>4</v>
      </c>
      <c r="AA73" s="417" t="s">
        <v>57</v>
      </c>
      <c r="AB73" s="418"/>
      <c r="AC73" s="418"/>
      <c r="AD73" s="419"/>
      <c r="AE73" s="164">
        <v>5</v>
      </c>
      <c r="AF73" s="417" t="s">
        <v>58</v>
      </c>
      <c r="AG73" s="418"/>
      <c r="AH73" s="418"/>
      <c r="AI73" s="419"/>
      <c r="AJ73" s="164">
        <v>6</v>
      </c>
      <c r="AK73" s="417" t="s">
        <v>134</v>
      </c>
      <c r="AL73" s="418"/>
      <c r="AM73" s="418"/>
      <c r="AN73" s="419"/>
      <c r="AO73" s="164">
        <v>7</v>
      </c>
      <c r="AP73" s="417" t="s">
        <v>135</v>
      </c>
      <c r="AQ73" s="418"/>
      <c r="AR73" s="418"/>
      <c r="AS73" s="419"/>
      <c r="AT73" s="164">
        <v>8</v>
      </c>
      <c r="AU73" s="417" t="s">
        <v>61</v>
      </c>
      <c r="AV73" s="418"/>
      <c r="AW73" s="418"/>
      <c r="AX73" s="419"/>
      <c r="AY73" s="164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64">
        <v>2</v>
      </c>
      <c r="Q84" s="417" t="s">
        <v>55</v>
      </c>
      <c r="R84" s="418"/>
      <c r="S84" s="418"/>
      <c r="T84" s="419"/>
      <c r="U84" s="164">
        <v>3</v>
      </c>
      <c r="V84" s="417" t="s">
        <v>56</v>
      </c>
      <c r="W84" s="418"/>
      <c r="X84" s="418"/>
      <c r="Y84" s="419"/>
      <c r="Z84" s="164">
        <v>4</v>
      </c>
      <c r="AA84" s="417" t="s">
        <v>57</v>
      </c>
      <c r="AB84" s="418"/>
      <c r="AC84" s="418"/>
      <c r="AD84" s="419"/>
      <c r="AE84" s="164">
        <v>5</v>
      </c>
      <c r="AF84" s="417" t="s">
        <v>58</v>
      </c>
      <c r="AG84" s="418"/>
      <c r="AH84" s="418"/>
      <c r="AI84" s="419"/>
      <c r="AJ84" s="164">
        <v>6</v>
      </c>
      <c r="AK84" s="417" t="s">
        <v>134</v>
      </c>
      <c r="AL84" s="418"/>
      <c r="AM84" s="418"/>
      <c r="AN84" s="419"/>
      <c r="AO84" s="164">
        <v>7</v>
      </c>
      <c r="AP84" s="417" t="s">
        <v>135</v>
      </c>
      <c r="AQ84" s="418"/>
      <c r="AR84" s="418"/>
      <c r="AS84" s="419"/>
      <c r="AT84" s="164">
        <v>8</v>
      </c>
      <c r="AU84" s="417" t="s">
        <v>61</v>
      </c>
      <c r="AV84" s="418"/>
      <c r="AW84" s="418"/>
      <c r="AX84" s="419"/>
      <c r="AY84" s="164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64">
        <v>2</v>
      </c>
      <c r="Q94" s="417" t="s">
        <v>55</v>
      </c>
      <c r="R94" s="418"/>
      <c r="S94" s="418"/>
      <c r="T94" s="419"/>
      <c r="U94" s="164">
        <v>3</v>
      </c>
      <c r="V94" s="417" t="s">
        <v>56</v>
      </c>
      <c r="W94" s="418"/>
      <c r="X94" s="418"/>
      <c r="Y94" s="419"/>
      <c r="Z94" s="164">
        <v>4</v>
      </c>
      <c r="AA94" s="417" t="s">
        <v>57</v>
      </c>
      <c r="AB94" s="418"/>
      <c r="AC94" s="418"/>
      <c r="AD94" s="419"/>
      <c r="AE94" s="164">
        <v>5</v>
      </c>
      <c r="AF94" s="417" t="s">
        <v>58</v>
      </c>
      <c r="AG94" s="418"/>
      <c r="AH94" s="418"/>
      <c r="AI94" s="419"/>
      <c r="AJ94" s="164">
        <v>6</v>
      </c>
      <c r="AK94" s="417" t="s">
        <v>134</v>
      </c>
      <c r="AL94" s="418"/>
      <c r="AM94" s="418"/>
      <c r="AN94" s="419"/>
      <c r="AO94" s="164">
        <v>7</v>
      </c>
      <c r="AP94" s="417" t="s">
        <v>135</v>
      </c>
      <c r="AQ94" s="418"/>
      <c r="AR94" s="418"/>
      <c r="AS94" s="419"/>
      <c r="AT94" s="164">
        <v>8</v>
      </c>
      <c r="AU94" s="417" t="s">
        <v>61</v>
      </c>
      <c r="AV94" s="418"/>
      <c r="AW94" s="418"/>
      <c r="AX94" s="419"/>
      <c r="AY94" s="164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64">
        <v>2</v>
      </c>
      <c r="Q104" s="417" t="s">
        <v>55</v>
      </c>
      <c r="R104" s="418"/>
      <c r="S104" s="418"/>
      <c r="T104" s="419"/>
      <c r="U104" s="164">
        <v>3</v>
      </c>
      <c r="V104" s="417" t="s">
        <v>56</v>
      </c>
      <c r="W104" s="418"/>
      <c r="X104" s="418"/>
      <c r="Y104" s="419"/>
      <c r="Z104" s="164">
        <v>4</v>
      </c>
      <c r="AA104" s="417" t="s">
        <v>57</v>
      </c>
      <c r="AB104" s="418"/>
      <c r="AC104" s="418"/>
      <c r="AD104" s="419"/>
      <c r="AE104" s="164">
        <v>5</v>
      </c>
      <c r="AF104" s="417" t="s">
        <v>58</v>
      </c>
      <c r="AG104" s="418"/>
      <c r="AH104" s="418"/>
      <c r="AI104" s="419"/>
      <c r="AJ104" s="164">
        <v>6</v>
      </c>
      <c r="AK104" s="417" t="s">
        <v>134</v>
      </c>
      <c r="AL104" s="418"/>
      <c r="AM104" s="418"/>
      <c r="AN104" s="419"/>
      <c r="AO104" s="164">
        <v>7</v>
      </c>
      <c r="AP104" s="417" t="s">
        <v>135</v>
      </c>
      <c r="AQ104" s="418"/>
      <c r="AR104" s="418"/>
      <c r="AS104" s="419"/>
      <c r="AT104" s="164">
        <v>8</v>
      </c>
      <c r="AU104" s="417" t="s">
        <v>61</v>
      </c>
      <c r="AV104" s="418"/>
      <c r="AW104" s="418"/>
      <c r="AX104" s="419"/>
      <c r="AY104" s="164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64">
        <v>2</v>
      </c>
      <c r="Q114" s="417" t="s">
        <v>55</v>
      </c>
      <c r="R114" s="418"/>
      <c r="S114" s="418"/>
      <c r="T114" s="419"/>
      <c r="U114" s="164">
        <v>3</v>
      </c>
      <c r="V114" s="417" t="s">
        <v>56</v>
      </c>
      <c r="W114" s="418"/>
      <c r="X114" s="418"/>
      <c r="Y114" s="419"/>
      <c r="Z114" s="164">
        <v>4</v>
      </c>
      <c r="AA114" s="417" t="s">
        <v>57</v>
      </c>
      <c r="AB114" s="418"/>
      <c r="AC114" s="418"/>
      <c r="AD114" s="419"/>
      <c r="AE114" s="164">
        <v>5</v>
      </c>
      <c r="AF114" s="417" t="s">
        <v>58</v>
      </c>
      <c r="AG114" s="418"/>
      <c r="AH114" s="418"/>
      <c r="AI114" s="419"/>
      <c r="AJ114" s="164">
        <v>6</v>
      </c>
      <c r="AK114" s="417" t="s">
        <v>134</v>
      </c>
      <c r="AL114" s="418"/>
      <c r="AM114" s="418"/>
      <c r="AN114" s="419"/>
      <c r="AO114" s="164">
        <v>7</v>
      </c>
      <c r="AP114" s="417" t="s">
        <v>135</v>
      </c>
      <c r="AQ114" s="418"/>
      <c r="AR114" s="418"/>
      <c r="AS114" s="419"/>
      <c r="AT114" s="164">
        <v>8</v>
      </c>
      <c r="AU114" s="417" t="s">
        <v>61</v>
      </c>
      <c r="AV114" s="418"/>
      <c r="AW114" s="418"/>
      <c r="AX114" s="419"/>
      <c r="AY114" s="164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tabSelected="1" view="pageBreakPreview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3"/>
      <c r="H3" s="303"/>
      <c r="K3" s="303"/>
      <c r="L3" s="303"/>
    </row>
    <row r="4" spans="1:19" ht="14.1" customHeight="1" x14ac:dyDescent="0.15">
      <c r="A4" s="267"/>
      <c r="B4" s="58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85">
        <v>8</v>
      </c>
      <c r="H4" s="43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30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30"/>
      <c r="B14" s="53">
        <v>1</v>
      </c>
      <c r="C14" s="53">
        <v>2</v>
      </c>
      <c r="D14" s="266" t="s">
        <v>50</v>
      </c>
      <c r="F14" s="230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49" t="s">
        <v>50</v>
      </c>
    </row>
    <row r="15" spans="1:19" ht="14.1" customHeight="1" x14ac:dyDescent="0.15">
      <c r="A15" s="232"/>
      <c r="B15" s="54" t="s">
        <v>63</v>
      </c>
      <c r="C15" s="54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48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30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30"/>
      <c r="B34" s="35">
        <v>1</v>
      </c>
      <c r="C34" s="35">
        <v>2</v>
      </c>
      <c r="D34" s="35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124</v>
      </c>
      <c r="Q34" s="249" t="s">
        <v>50</v>
      </c>
    </row>
    <row r="35" spans="1:17" ht="14.1" customHeight="1" x14ac:dyDescent="0.15">
      <c r="A35" s="232"/>
      <c r="B35" s="54" t="s">
        <v>67</v>
      </c>
      <c r="C35" s="54" t="s">
        <v>66</v>
      </c>
      <c r="D35" s="54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124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3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115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70">
        <v>1</v>
      </c>
      <c r="D107" s="70">
        <v>2</v>
      </c>
      <c r="E107" s="70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124</v>
      </c>
      <c r="Q107" s="343"/>
    </row>
    <row r="108" spans="1:17" ht="14.1" customHeight="1" x14ac:dyDescent="0.15">
      <c r="A108" s="316"/>
      <c r="B108" s="317"/>
      <c r="C108" s="74" t="s">
        <v>67</v>
      </c>
      <c r="D108" s="74" t="s">
        <v>66</v>
      </c>
      <c r="E108" s="74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124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17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49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49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49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49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49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49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49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49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49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49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49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49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49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49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49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49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49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49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49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49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49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49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75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75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75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75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75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75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75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75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75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75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75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70">
        <v>1</v>
      </c>
      <c r="G214" s="70">
        <v>2</v>
      </c>
      <c r="H214" s="70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74" t="s">
        <v>67</v>
      </c>
      <c r="G215" s="74" t="s">
        <v>66</v>
      </c>
      <c r="H215" s="74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75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75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75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75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75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75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75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75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75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75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75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178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69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75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75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75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75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75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75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75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75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75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75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75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49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49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49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49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49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49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49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49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49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49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49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124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49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49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49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49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49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49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75"/>
      <c r="B279" s="381"/>
      <c r="C279" s="49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75"/>
      <c r="B280" s="381"/>
      <c r="C280" s="49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75"/>
      <c r="B281" s="381"/>
      <c r="C281" s="49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75"/>
      <c r="B282" s="381"/>
      <c r="C282" s="49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76"/>
      <c r="B283" s="382"/>
      <c r="C283" s="49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15" t="s">
        <v>138</v>
      </c>
      <c r="B3" s="365" t="s">
        <v>142</v>
      </c>
      <c r="C3" s="365"/>
      <c r="D3" s="365"/>
      <c r="E3" s="365" t="s">
        <v>141</v>
      </c>
      <c r="F3" s="365"/>
      <c r="G3" s="365"/>
      <c r="H3" s="365" t="s">
        <v>140</v>
      </c>
      <c r="I3" s="365"/>
      <c r="J3" s="365"/>
      <c r="K3" s="36">
        <v>1</v>
      </c>
      <c r="L3" s="417" t="s">
        <v>129</v>
      </c>
      <c r="M3" s="418"/>
      <c r="N3" s="418"/>
      <c r="O3" s="419"/>
      <c r="P3" s="128">
        <v>2</v>
      </c>
      <c r="Q3" s="417" t="s">
        <v>130</v>
      </c>
      <c r="R3" s="418"/>
      <c r="S3" s="418"/>
      <c r="T3" s="419"/>
      <c r="U3" s="128">
        <v>3</v>
      </c>
      <c r="V3" s="417" t="s">
        <v>131</v>
      </c>
      <c r="W3" s="418"/>
      <c r="X3" s="418"/>
      <c r="Y3" s="419"/>
      <c r="Z3" s="128">
        <v>4</v>
      </c>
      <c r="AA3" s="417" t="s">
        <v>132</v>
      </c>
      <c r="AB3" s="418"/>
      <c r="AC3" s="418"/>
      <c r="AD3" s="419"/>
      <c r="AE3" s="128">
        <v>5</v>
      </c>
      <c r="AF3" s="417" t="s">
        <v>133</v>
      </c>
      <c r="AG3" s="418"/>
      <c r="AH3" s="418"/>
      <c r="AI3" s="419"/>
      <c r="AJ3" s="128">
        <v>6</v>
      </c>
      <c r="AK3" s="417" t="s">
        <v>134</v>
      </c>
      <c r="AL3" s="418"/>
      <c r="AM3" s="418"/>
      <c r="AN3" s="419"/>
      <c r="AO3" s="128">
        <v>7</v>
      </c>
      <c r="AP3" s="417" t="s">
        <v>135</v>
      </c>
      <c r="AQ3" s="418"/>
      <c r="AR3" s="418"/>
      <c r="AS3" s="419"/>
      <c r="AT3" s="128">
        <v>8</v>
      </c>
      <c r="AU3" s="417" t="s">
        <v>136</v>
      </c>
      <c r="AV3" s="418"/>
      <c r="AW3" s="418"/>
      <c r="AX3" s="419"/>
      <c r="AY3" s="128">
        <v>9</v>
      </c>
      <c r="AZ3" s="417" t="s">
        <v>137</v>
      </c>
      <c r="BA3" s="418"/>
      <c r="BB3" s="418"/>
      <c r="BC3" s="421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143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143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143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143</v>
      </c>
      <c r="C8" s="365"/>
      <c r="D8" s="365"/>
      <c r="E8" s="365" t="s">
        <v>143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143</v>
      </c>
      <c r="C9" s="365"/>
      <c r="D9" s="365"/>
      <c r="E9" s="365"/>
      <c r="F9" s="365"/>
      <c r="G9" s="365"/>
      <c r="H9" s="365" t="s">
        <v>143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143</v>
      </c>
      <c r="F10" s="365"/>
      <c r="G10" s="365"/>
      <c r="H10" s="365" t="s">
        <v>143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143</v>
      </c>
      <c r="C11" s="365"/>
      <c r="D11" s="365"/>
      <c r="E11" s="365" t="s">
        <v>143</v>
      </c>
      <c r="F11" s="365"/>
      <c r="G11" s="365"/>
      <c r="H11" s="365" t="s">
        <v>143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28">
        <v>2</v>
      </c>
      <c r="Q13" s="417" t="s">
        <v>55</v>
      </c>
      <c r="R13" s="418"/>
      <c r="S13" s="418"/>
      <c r="T13" s="419"/>
      <c r="U13" s="128">
        <v>3</v>
      </c>
      <c r="V13" s="417" t="s">
        <v>56</v>
      </c>
      <c r="W13" s="418"/>
      <c r="X13" s="418"/>
      <c r="Y13" s="419"/>
      <c r="Z13" s="128">
        <v>4</v>
      </c>
      <c r="AA13" s="417" t="s">
        <v>57</v>
      </c>
      <c r="AB13" s="418"/>
      <c r="AC13" s="418"/>
      <c r="AD13" s="419"/>
      <c r="AE13" s="128">
        <v>5</v>
      </c>
      <c r="AF13" s="417" t="s">
        <v>58</v>
      </c>
      <c r="AG13" s="418"/>
      <c r="AH13" s="418"/>
      <c r="AI13" s="419"/>
      <c r="AJ13" s="128">
        <v>6</v>
      </c>
      <c r="AK13" s="417" t="s">
        <v>134</v>
      </c>
      <c r="AL13" s="418"/>
      <c r="AM13" s="418"/>
      <c r="AN13" s="419"/>
      <c r="AO13" s="128">
        <v>7</v>
      </c>
      <c r="AP13" s="417" t="s">
        <v>135</v>
      </c>
      <c r="AQ13" s="418"/>
      <c r="AR13" s="418"/>
      <c r="AS13" s="419"/>
      <c r="AT13" s="128">
        <v>8</v>
      </c>
      <c r="AU13" s="417" t="s">
        <v>61</v>
      </c>
      <c r="AV13" s="418"/>
      <c r="AW13" s="418"/>
      <c r="AX13" s="419"/>
      <c r="AY13" s="128">
        <v>9</v>
      </c>
      <c r="AZ13" s="417" t="s">
        <v>62</v>
      </c>
      <c r="BA13" s="418"/>
      <c r="BB13" s="418"/>
      <c r="BC13" s="421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143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143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143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143</v>
      </c>
      <c r="C18" s="365"/>
      <c r="D18" s="365"/>
      <c r="E18" s="365" t="s">
        <v>143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143</v>
      </c>
      <c r="C19" s="365"/>
      <c r="D19" s="365"/>
      <c r="E19" s="365"/>
      <c r="F19" s="365"/>
      <c r="G19" s="365"/>
      <c r="H19" s="365" t="s">
        <v>143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143</v>
      </c>
      <c r="F20" s="365"/>
      <c r="G20" s="365"/>
      <c r="H20" s="365" t="s">
        <v>143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143</v>
      </c>
      <c r="C21" s="365"/>
      <c r="D21" s="365"/>
      <c r="E21" s="365" t="s">
        <v>143</v>
      </c>
      <c r="F21" s="365"/>
      <c r="G21" s="365"/>
      <c r="H21" s="365" t="s">
        <v>143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28">
        <v>2</v>
      </c>
      <c r="Q23" s="417" t="s">
        <v>55</v>
      </c>
      <c r="R23" s="418"/>
      <c r="S23" s="418"/>
      <c r="T23" s="419"/>
      <c r="U23" s="128">
        <v>3</v>
      </c>
      <c r="V23" s="417" t="s">
        <v>56</v>
      </c>
      <c r="W23" s="418"/>
      <c r="X23" s="418"/>
      <c r="Y23" s="419"/>
      <c r="Z23" s="128">
        <v>4</v>
      </c>
      <c r="AA23" s="417" t="s">
        <v>57</v>
      </c>
      <c r="AB23" s="418"/>
      <c r="AC23" s="418"/>
      <c r="AD23" s="419"/>
      <c r="AE23" s="128">
        <v>5</v>
      </c>
      <c r="AF23" s="417" t="s">
        <v>58</v>
      </c>
      <c r="AG23" s="418"/>
      <c r="AH23" s="418"/>
      <c r="AI23" s="419"/>
      <c r="AJ23" s="128">
        <v>6</v>
      </c>
      <c r="AK23" s="417" t="s">
        <v>134</v>
      </c>
      <c r="AL23" s="418"/>
      <c r="AM23" s="418"/>
      <c r="AN23" s="419"/>
      <c r="AO23" s="128">
        <v>7</v>
      </c>
      <c r="AP23" s="417" t="s">
        <v>135</v>
      </c>
      <c r="AQ23" s="418"/>
      <c r="AR23" s="418"/>
      <c r="AS23" s="419"/>
      <c r="AT23" s="128">
        <v>8</v>
      </c>
      <c r="AU23" s="417" t="s">
        <v>61</v>
      </c>
      <c r="AV23" s="418"/>
      <c r="AW23" s="418"/>
      <c r="AX23" s="419"/>
      <c r="AY23" s="128">
        <v>9</v>
      </c>
      <c r="AZ23" s="417" t="s">
        <v>62</v>
      </c>
      <c r="BA23" s="418"/>
      <c r="BB23" s="418"/>
      <c r="BC23" s="421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74" t="s">
        <v>145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143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143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143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143</v>
      </c>
      <c r="C28" s="365"/>
      <c r="D28" s="365"/>
      <c r="E28" s="365" t="s">
        <v>143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143</v>
      </c>
      <c r="C29" s="365"/>
      <c r="D29" s="365"/>
      <c r="E29" s="365"/>
      <c r="F29" s="365"/>
      <c r="G29" s="365"/>
      <c r="H29" s="365" t="s">
        <v>143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143</v>
      </c>
      <c r="F30" s="365"/>
      <c r="G30" s="365"/>
      <c r="H30" s="365" t="s">
        <v>143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143</v>
      </c>
      <c r="C31" s="365"/>
      <c r="D31" s="365"/>
      <c r="E31" s="365" t="s">
        <v>143</v>
      </c>
      <c r="F31" s="365"/>
      <c r="G31" s="365"/>
      <c r="H31" s="365" t="s">
        <v>143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28">
        <v>2</v>
      </c>
      <c r="Q33" s="417" t="s">
        <v>55</v>
      </c>
      <c r="R33" s="418"/>
      <c r="S33" s="418"/>
      <c r="T33" s="419"/>
      <c r="U33" s="128">
        <v>3</v>
      </c>
      <c r="V33" s="417" t="s">
        <v>56</v>
      </c>
      <c r="W33" s="418"/>
      <c r="X33" s="418"/>
      <c r="Y33" s="419"/>
      <c r="Z33" s="128">
        <v>4</v>
      </c>
      <c r="AA33" s="417" t="s">
        <v>57</v>
      </c>
      <c r="AB33" s="418"/>
      <c r="AC33" s="418"/>
      <c r="AD33" s="419"/>
      <c r="AE33" s="128">
        <v>5</v>
      </c>
      <c r="AF33" s="417" t="s">
        <v>58</v>
      </c>
      <c r="AG33" s="418"/>
      <c r="AH33" s="418"/>
      <c r="AI33" s="419"/>
      <c r="AJ33" s="128">
        <v>6</v>
      </c>
      <c r="AK33" s="417" t="s">
        <v>134</v>
      </c>
      <c r="AL33" s="418"/>
      <c r="AM33" s="418"/>
      <c r="AN33" s="419"/>
      <c r="AO33" s="128">
        <v>7</v>
      </c>
      <c r="AP33" s="417" t="s">
        <v>135</v>
      </c>
      <c r="AQ33" s="418"/>
      <c r="AR33" s="418"/>
      <c r="AS33" s="419"/>
      <c r="AT33" s="128">
        <v>8</v>
      </c>
      <c r="AU33" s="417" t="s">
        <v>61</v>
      </c>
      <c r="AV33" s="418"/>
      <c r="AW33" s="418"/>
      <c r="AX33" s="419"/>
      <c r="AY33" s="128">
        <v>9</v>
      </c>
      <c r="AZ33" s="417" t="s">
        <v>62</v>
      </c>
      <c r="BA33" s="418"/>
      <c r="BB33" s="418"/>
      <c r="BC33" s="421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74" t="s">
        <v>146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143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143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143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143</v>
      </c>
      <c r="C38" s="365"/>
      <c r="D38" s="365"/>
      <c r="E38" s="365" t="s">
        <v>143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143</v>
      </c>
      <c r="C39" s="365"/>
      <c r="D39" s="365"/>
      <c r="E39" s="365"/>
      <c r="F39" s="365"/>
      <c r="G39" s="365"/>
      <c r="H39" s="365" t="s">
        <v>143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143</v>
      </c>
      <c r="F40" s="365"/>
      <c r="G40" s="365"/>
      <c r="H40" s="365" t="s">
        <v>143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143</v>
      </c>
      <c r="C41" s="365"/>
      <c r="D41" s="365"/>
      <c r="E41" s="365" t="s">
        <v>143</v>
      </c>
      <c r="F41" s="365"/>
      <c r="G41" s="365"/>
      <c r="H41" s="365" t="s">
        <v>143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28">
        <v>2</v>
      </c>
      <c r="Q43" s="417" t="s">
        <v>55</v>
      </c>
      <c r="R43" s="418"/>
      <c r="S43" s="418"/>
      <c r="T43" s="419"/>
      <c r="U43" s="128">
        <v>3</v>
      </c>
      <c r="V43" s="417" t="s">
        <v>56</v>
      </c>
      <c r="W43" s="418"/>
      <c r="X43" s="418"/>
      <c r="Y43" s="419"/>
      <c r="Z43" s="128">
        <v>4</v>
      </c>
      <c r="AA43" s="417" t="s">
        <v>57</v>
      </c>
      <c r="AB43" s="418"/>
      <c r="AC43" s="418"/>
      <c r="AD43" s="419"/>
      <c r="AE43" s="128">
        <v>5</v>
      </c>
      <c r="AF43" s="417" t="s">
        <v>58</v>
      </c>
      <c r="AG43" s="418"/>
      <c r="AH43" s="418"/>
      <c r="AI43" s="419"/>
      <c r="AJ43" s="128">
        <v>6</v>
      </c>
      <c r="AK43" s="417" t="s">
        <v>134</v>
      </c>
      <c r="AL43" s="418"/>
      <c r="AM43" s="418"/>
      <c r="AN43" s="419"/>
      <c r="AO43" s="128">
        <v>7</v>
      </c>
      <c r="AP43" s="417" t="s">
        <v>135</v>
      </c>
      <c r="AQ43" s="418"/>
      <c r="AR43" s="418"/>
      <c r="AS43" s="419"/>
      <c r="AT43" s="128">
        <v>8</v>
      </c>
      <c r="AU43" s="417" t="s">
        <v>61</v>
      </c>
      <c r="AV43" s="418"/>
      <c r="AW43" s="418"/>
      <c r="AX43" s="419"/>
      <c r="AY43" s="128">
        <v>9</v>
      </c>
      <c r="AZ43" s="417" t="s">
        <v>62</v>
      </c>
      <c r="BA43" s="418"/>
      <c r="BB43" s="418"/>
      <c r="BC43" s="421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15" t="s">
        <v>147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143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143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143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143</v>
      </c>
      <c r="C48" s="365"/>
      <c r="D48" s="365"/>
      <c r="E48" s="365" t="s">
        <v>143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143</v>
      </c>
      <c r="C49" s="365"/>
      <c r="D49" s="365"/>
      <c r="E49" s="365"/>
      <c r="F49" s="365"/>
      <c r="G49" s="365"/>
      <c r="H49" s="365" t="s">
        <v>143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143</v>
      </c>
      <c r="F50" s="365"/>
      <c r="G50" s="365"/>
      <c r="H50" s="365" t="s">
        <v>143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143</v>
      </c>
      <c r="C51" s="365"/>
      <c r="D51" s="365"/>
      <c r="E51" s="365" t="s">
        <v>143</v>
      </c>
      <c r="F51" s="365"/>
      <c r="G51" s="365"/>
      <c r="H51" s="365" t="s">
        <v>143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28">
        <v>2</v>
      </c>
      <c r="Q53" s="417" t="s">
        <v>55</v>
      </c>
      <c r="R53" s="418"/>
      <c r="S53" s="418"/>
      <c r="T53" s="419"/>
      <c r="U53" s="128">
        <v>3</v>
      </c>
      <c r="V53" s="417" t="s">
        <v>56</v>
      </c>
      <c r="W53" s="418"/>
      <c r="X53" s="418"/>
      <c r="Y53" s="419"/>
      <c r="Z53" s="128">
        <v>4</v>
      </c>
      <c r="AA53" s="417" t="s">
        <v>57</v>
      </c>
      <c r="AB53" s="418"/>
      <c r="AC53" s="418"/>
      <c r="AD53" s="419"/>
      <c r="AE53" s="128">
        <v>5</v>
      </c>
      <c r="AF53" s="417" t="s">
        <v>58</v>
      </c>
      <c r="AG53" s="418"/>
      <c r="AH53" s="418"/>
      <c r="AI53" s="419"/>
      <c r="AJ53" s="128">
        <v>6</v>
      </c>
      <c r="AK53" s="417" t="s">
        <v>134</v>
      </c>
      <c r="AL53" s="418"/>
      <c r="AM53" s="418"/>
      <c r="AN53" s="419"/>
      <c r="AO53" s="128">
        <v>7</v>
      </c>
      <c r="AP53" s="417" t="s">
        <v>135</v>
      </c>
      <c r="AQ53" s="418"/>
      <c r="AR53" s="418"/>
      <c r="AS53" s="419"/>
      <c r="AT53" s="128">
        <v>8</v>
      </c>
      <c r="AU53" s="417" t="s">
        <v>61</v>
      </c>
      <c r="AV53" s="418"/>
      <c r="AW53" s="418"/>
      <c r="AX53" s="419"/>
      <c r="AY53" s="128">
        <v>9</v>
      </c>
      <c r="AZ53" s="417" t="s">
        <v>62</v>
      </c>
      <c r="BA53" s="418"/>
      <c r="BB53" s="418"/>
      <c r="BC53" s="421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2" t="s">
        <v>148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143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143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143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143</v>
      </c>
      <c r="C58" s="365"/>
      <c r="D58" s="365"/>
      <c r="E58" s="365" t="s">
        <v>143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143</v>
      </c>
      <c r="C59" s="365"/>
      <c r="D59" s="365"/>
      <c r="E59" s="365"/>
      <c r="F59" s="365"/>
      <c r="G59" s="365"/>
      <c r="H59" s="365" t="s">
        <v>143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143</v>
      </c>
      <c r="F60" s="365"/>
      <c r="G60" s="365"/>
      <c r="H60" s="365" t="s">
        <v>143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143</v>
      </c>
      <c r="C61" s="365"/>
      <c r="D61" s="365"/>
      <c r="E61" s="365" t="s">
        <v>143</v>
      </c>
      <c r="F61" s="365"/>
      <c r="G61" s="365"/>
      <c r="H61" s="365" t="s">
        <v>143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28">
        <v>2</v>
      </c>
      <c r="Q63" s="417" t="s">
        <v>55</v>
      </c>
      <c r="R63" s="418"/>
      <c r="S63" s="418"/>
      <c r="T63" s="419"/>
      <c r="U63" s="128">
        <v>3</v>
      </c>
      <c r="V63" s="417" t="s">
        <v>56</v>
      </c>
      <c r="W63" s="418"/>
      <c r="X63" s="418"/>
      <c r="Y63" s="419"/>
      <c r="Z63" s="128">
        <v>4</v>
      </c>
      <c r="AA63" s="417" t="s">
        <v>57</v>
      </c>
      <c r="AB63" s="418"/>
      <c r="AC63" s="418"/>
      <c r="AD63" s="419"/>
      <c r="AE63" s="128">
        <v>5</v>
      </c>
      <c r="AF63" s="417" t="s">
        <v>58</v>
      </c>
      <c r="AG63" s="418"/>
      <c r="AH63" s="418"/>
      <c r="AI63" s="419"/>
      <c r="AJ63" s="128">
        <v>6</v>
      </c>
      <c r="AK63" s="417" t="s">
        <v>134</v>
      </c>
      <c r="AL63" s="418"/>
      <c r="AM63" s="418"/>
      <c r="AN63" s="419"/>
      <c r="AO63" s="128">
        <v>7</v>
      </c>
      <c r="AP63" s="417" t="s">
        <v>135</v>
      </c>
      <c r="AQ63" s="418"/>
      <c r="AR63" s="418"/>
      <c r="AS63" s="419"/>
      <c r="AT63" s="128">
        <v>8</v>
      </c>
      <c r="AU63" s="417" t="s">
        <v>61</v>
      </c>
      <c r="AV63" s="418"/>
      <c r="AW63" s="418"/>
      <c r="AX63" s="419"/>
      <c r="AY63" s="128">
        <v>9</v>
      </c>
      <c r="AZ63" s="417" t="s">
        <v>62</v>
      </c>
      <c r="BA63" s="418"/>
      <c r="BB63" s="418"/>
      <c r="BC63" s="421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74" t="s">
        <v>149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143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143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143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143</v>
      </c>
      <c r="C68" s="365"/>
      <c r="D68" s="365"/>
      <c r="E68" s="365" t="s">
        <v>143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143</v>
      </c>
      <c r="C69" s="365"/>
      <c r="D69" s="365"/>
      <c r="E69" s="365"/>
      <c r="F69" s="365"/>
      <c r="G69" s="365"/>
      <c r="H69" s="365" t="s">
        <v>143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143</v>
      </c>
      <c r="F70" s="365"/>
      <c r="G70" s="365"/>
      <c r="H70" s="365" t="s">
        <v>143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143</v>
      </c>
      <c r="C71" s="365"/>
      <c r="D71" s="365"/>
      <c r="E71" s="365" t="s">
        <v>143</v>
      </c>
      <c r="F71" s="365"/>
      <c r="G71" s="365"/>
      <c r="H71" s="365" t="s">
        <v>143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28">
        <v>2</v>
      </c>
      <c r="Q73" s="417" t="s">
        <v>55</v>
      </c>
      <c r="R73" s="418"/>
      <c r="S73" s="418"/>
      <c r="T73" s="419"/>
      <c r="U73" s="128">
        <v>3</v>
      </c>
      <c r="V73" s="417" t="s">
        <v>56</v>
      </c>
      <c r="W73" s="418"/>
      <c r="X73" s="418"/>
      <c r="Y73" s="419"/>
      <c r="Z73" s="128">
        <v>4</v>
      </c>
      <c r="AA73" s="417" t="s">
        <v>57</v>
      </c>
      <c r="AB73" s="418"/>
      <c r="AC73" s="418"/>
      <c r="AD73" s="419"/>
      <c r="AE73" s="128">
        <v>5</v>
      </c>
      <c r="AF73" s="417" t="s">
        <v>58</v>
      </c>
      <c r="AG73" s="418"/>
      <c r="AH73" s="418"/>
      <c r="AI73" s="419"/>
      <c r="AJ73" s="128">
        <v>6</v>
      </c>
      <c r="AK73" s="417" t="s">
        <v>134</v>
      </c>
      <c r="AL73" s="418"/>
      <c r="AM73" s="418"/>
      <c r="AN73" s="419"/>
      <c r="AO73" s="128">
        <v>7</v>
      </c>
      <c r="AP73" s="417" t="s">
        <v>135</v>
      </c>
      <c r="AQ73" s="418"/>
      <c r="AR73" s="418"/>
      <c r="AS73" s="419"/>
      <c r="AT73" s="128">
        <v>8</v>
      </c>
      <c r="AU73" s="417" t="s">
        <v>61</v>
      </c>
      <c r="AV73" s="418"/>
      <c r="AW73" s="418"/>
      <c r="AX73" s="419"/>
      <c r="AY73" s="128">
        <v>9</v>
      </c>
      <c r="AZ73" s="417" t="s">
        <v>62</v>
      </c>
      <c r="BA73" s="418"/>
      <c r="BB73" s="418"/>
      <c r="BC73" s="421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74" t="s">
        <v>150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143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143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143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143</v>
      </c>
      <c r="C78" s="365"/>
      <c r="D78" s="365"/>
      <c r="E78" s="365" t="s">
        <v>143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143</v>
      </c>
      <c r="C79" s="365"/>
      <c r="D79" s="365"/>
      <c r="E79" s="365"/>
      <c r="F79" s="365"/>
      <c r="G79" s="365"/>
      <c r="H79" s="365" t="s">
        <v>143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143</v>
      </c>
      <c r="F80" s="365"/>
      <c r="G80" s="365"/>
      <c r="H80" s="365" t="s">
        <v>143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143</v>
      </c>
      <c r="C81" s="365"/>
      <c r="D81" s="365"/>
      <c r="E81" s="365" t="s">
        <v>143</v>
      </c>
      <c r="F81" s="365"/>
      <c r="G81" s="365"/>
      <c r="H81" s="365" t="s">
        <v>143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28">
        <v>2</v>
      </c>
      <c r="Q84" s="417" t="s">
        <v>55</v>
      </c>
      <c r="R84" s="418"/>
      <c r="S84" s="418"/>
      <c r="T84" s="419"/>
      <c r="U84" s="128">
        <v>3</v>
      </c>
      <c r="V84" s="417" t="s">
        <v>56</v>
      </c>
      <c r="W84" s="418"/>
      <c r="X84" s="418"/>
      <c r="Y84" s="419"/>
      <c r="Z84" s="128">
        <v>4</v>
      </c>
      <c r="AA84" s="417" t="s">
        <v>57</v>
      </c>
      <c r="AB84" s="418"/>
      <c r="AC84" s="418"/>
      <c r="AD84" s="419"/>
      <c r="AE84" s="128">
        <v>5</v>
      </c>
      <c r="AF84" s="417" t="s">
        <v>58</v>
      </c>
      <c r="AG84" s="418"/>
      <c r="AH84" s="418"/>
      <c r="AI84" s="419"/>
      <c r="AJ84" s="128">
        <v>6</v>
      </c>
      <c r="AK84" s="417" t="s">
        <v>134</v>
      </c>
      <c r="AL84" s="418"/>
      <c r="AM84" s="418"/>
      <c r="AN84" s="419"/>
      <c r="AO84" s="128">
        <v>7</v>
      </c>
      <c r="AP84" s="417" t="s">
        <v>135</v>
      </c>
      <c r="AQ84" s="418"/>
      <c r="AR84" s="418"/>
      <c r="AS84" s="419"/>
      <c r="AT84" s="128">
        <v>8</v>
      </c>
      <c r="AU84" s="417" t="s">
        <v>61</v>
      </c>
      <c r="AV84" s="418"/>
      <c r="AW84" s="418"/>
      <c r="AX84" s="419"/>
      <c r="AY84" s="128">
        <v>9</v>
      </c>
      <c r="AZ84" s="417" t="s">
        <v>62</v>
      </c>
      <c r="BA84" s="418"/>
      <c r="BB84" s="418"/>
      <c r="BC84" s="421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15" t="s">
        <v>151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143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143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143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143</v>
      </c>
      <c r="C89" s="365"/>
      <c r="D89" s="365"/>
      <c r="E89" s="365" t="s">
        <v>143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143</v>
      </c>
      <c r="C90" s="365"/>
      <c r="D90" s="365"/>
      <c r="E90" s="365"/>
      <c r="F90" s="365"/>
      <c r="G90" s="365"/>
      <c r="H90" s="365" t="s">
        <v>143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143</v>
      </c>
      <c r="F91" s="365"/>
      <c r="G91" s="365"/>
      <c r="H91" s="365" t="s">
        <v>143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143</v>
      </c>
      <c r="C92" s="365"/>
      <c r="D92" s="365"/>
      <c r="E92" s="365" t="s">
        <v>143</v>
      </c>
      <c r="F92" s="365"/>
      <c r="G92" s="365"/>
      <c r="H92" s="365" t="s">
        <v>143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28">
        <v>2</v>
      </c>
      <c r="Q94" s="417" t="s">
        <v>55</v>
      </c>
      <c r="R94" s="418"/>
      <c r="S94" s="418"/>
      <c r="T94" s="419"/>
      <c r="U94" s="128">
        <v>3</v>
      </c>
      <c r="V94" s="417" t="s">
        <v>56</v>
      </c>
      <c r="W94" s="418"/>
      <c r="X94" s="418"/>
      <c r="Y94" s="419"/>
      <c r="Z94" s="128">
        <v>4</v>
      </c>
      <c r="AA94" s="417" t="s">
        <v>57</v>
      </c>
      <c r="AB94" s="418"/>
      <c r="AC94" s="418"/>
      <c r="AD94" s="419"/>
      <c r="AE94" s="128">
        <v>5</v>
      </c>
      <c r="AF94" s="417" t="s">
        <v>58</v>
      </c>
      <c r="AG94" s="418"/>
      <c r="AH94" s="418"/>
      <c r="AI94" s="419"/>
      <c r="AJ94" s="128">
        <v>6</v>
      </c>
      <c r="AK94" s="417" t="s">
        <v>134</v>
      </c>
      <c r="AL94" s="418"/>
      <c r="AM94" s="418"/>
      <c r="AN94" s="419"/>
      <c r="AO94" s="128">
        <v>7</v>
      </c>
      <c r="AP94" s="417" t="s">
        <v>135</v>
      </c>
      <c r="AQ94" s="418"/>
      <c r="AR94" s="418"/>
      <c r="AS94" s="419"/>
      <c r="AT94" s="128">
        <v>8</v>
      </c>
      <c r="AU94" s="417" t="s">
        <v>61</v>
      </c>
      <c r="AV94" s="418"/>
      <c r="AW94" s="418"/>
      <c r="AX94" s="419"/>
      <c r="AY94" s="128">
        <v>9</v>
      </c>
      <c r="AZ94" s="417" t="s">
        <v>62</v>
      </c>
      <c r="BA94" s="418"/>
      <c r="BB94" s="418"/>
      <c r="BC94" s="421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2" t="s">
        <v>152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143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143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143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143</v>
      </c>
      <c r="C99" s="365"/>
      <c r="D99" s="365"/>
      <c r="E99" s="365" t="s">
        <v>143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143</v>
      </c>
      <c r="C100" s="365"/>
      <c r="D100" s="365"/>
      <c r="E100" s="365"/>
      <c r="F100" s="365"/>
      <c r="G100" s="365"/>
      <c r="H100" s="365" t="s">
        <v>143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143</v>
      </c>
      <c r="F101" s="365"/>
      <c r="G101" s="365"/>
      <c r="H101" s="365" t="s">
        <v>143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143</v>
      </c>
      <c r="C102" s="365"/>
      <c r="D102" s="365"/>
      <c r="E102" s="365" t="s">
        <v>143</v>
      </c>
      <c r="F102" s="365"/>
      <c r="G102" s="365"/>
      <c r="H102" s="365" t="s">
        <v>143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28">
        <v>2</v>
      </c>
      <c r="Q104" s="417" t="s">
        <v>55</v>
      </c>
      <c r="R104" s="418"/>
      <c r="S104" s="418"/>
      <c r="T104" s="419"/>
      <c r="U104" s="128">
        <v>3</v>
      </c>
      <c r="V104" s="417" t="s">
        <v>56</v>
      </c>
      <c r="W104" s="418"/>
      <c r="X104" s="418"/>
      <c r="Y104" s="419"/>
      <c r="Z104" s="128">
        <v>4</v>
      </c>
      <c r="AA104" s="417" t="s">
        <v>57</v>
      </c>
      <c r="AB104" s="418"/>
      <c r="AC104" s="418"/>
      <c r="AD104" s="419"/>
      <c r="AE104" s="128">
        <v>5</v>
      </c>
      <c r="AF104" s="417" t="s">
        <v>58</v>
      </c>
      <c r="AG104" s="418"/>
      <c r="AH104" s="418"/>
      <c r="AI104" s="419"/>
      <c r="AJ104" s="128">
        <v>6</v>
      </c>
      <c r="AK104" s="417" t="s">
        <v>134</v>
      </c>
      <c r="AL104" s="418"/>
      <c r="AM104" s="418"/>
      <c r="AN104" s="419"/>
      <c r="AO104" s="128">
        <v>7</v>
      </c>
      <c r="AP104" s="417" t="s">
        <v>135</v>
      </c>
      <c r="AQ104" s="418"/>
      <c r="AR104" s="418"/>
      <c r="AS104" s="419"/>
      <c r="AT104" s="128">
        <v>8</v>
      </c>
      <c r="AU104" s="417" t="s">
        <v>61</v>
      </c>
      <c r="AV104" s="418"/>
      <c r="AW104" s="418"/>
      <c r="AX104" s="419"/>
      <c r="AY104" s="128">
        <v>9</v>
      </c>
      <c r="AZ104" s="417" t="s">
        <v>62</v>
      </c>
      <c r="BA104" s="418"/>
      <c r="BB104" s="418"/>
      <c r="BC104" s="421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153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143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143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143</v>
      </c>
      <c r="C109" s="423"/>
      <c r="D109" s="423"/>
      <c r="E109" s="423" t="s">
        <v>143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143</v>
      </c>
      <c r="C110" s="423"/>
      <c r="D110" s="423"/>
      <c r="E110" s="423"/>
      <c r="F110" s="423"/>
      <c r="G110" s="423"/>
      <c r="H110" s="423" t="s">
        <v>143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143</v>
      </c>
      <c r="F111" s="423"/>
      <c r="G111" s="423"/>
      <c r="H111" s="423" t="s">
        <v>143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143</v>
      </c>
      <c r="C112" s="423"/>
      <c r="D112" s="423"/>
      <c r="E112" s="423" t="s">
        <v>143</v>
      </c>
      <c r="F112" s="423"/>
      <c r="G112" s="423"/>
      <c r="H112" s="423" t="s">
        <v>143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28">
        <v>2</v>
      </c>
      <c r="Q114" s="417" t="s">
        <v>55</v>
      </c>
      <c r="R114" s="418"/>
      <c r="S114" s="418"/>
      <c r="T114" s="419"/>
      <c r="U114" s="128">
        <v>3</v>
      </c>
      <c r="V114" s="417" t="s">
        <v>56</v>
      </c>
      <c r="W114" s="418"/>
      <c r="X114" s="418"/>
      <c r="Y114" s="419"/>
      <c r="Z114" s="128">
        <v>4</v>
      </c>
      <c r="AA114" s="417" t="s">
        <v>57</v>
      </c>
      <c r="AB114" s="418"/>
      <c r="AC114" s="418"/>
      <c r="AD114" s="419"/>
      <c r="AE114" s="128">
        <v>5</v>
      </c>
      <c r="AF114" s="417" t="s">
        <v>58</v>
      </c>
      <c r="AG114" s="418"/>
      <c r="AH114" s="418"/>
      <c r="AI114" s="419"/>
      <c r="AJ114" s="128">
        <v>6</v>
      </c>
      <c r="AK114" s="417" t="s">
        <v>134</v>
      </c>
      <c r="AL114" s="418"/>
      <c r="AM114" s="418"/>
      <c r="AN114" s="419"/>
      <c r="AO114" s="128">
        <v>7</v>
      </c>
      <c r="AP114" s="417" t="s">
        <v>135</v>
      </c>
      <c r="AQ114" s="418"/>
      <c r="AR114" s="418"/>
      <c r="AS114" s="419"/>
      <c r="AT114" s="128">
        <v>8</v>
      </c>
      <c r="AU114" s="417" t="s">
        <v>61</v>
      </c>
      <c r="AV114" s="418"/>
      <c r="AW114" s="418"/>
      <c r="AX114" s="419"/>
      <c r="AY114" s="128">
        <v>9</v>
      </c>
      <c r="AZ114" s="417" t="s">
        <v>62</v>
      </c>
      <c r="BA114" s="418"/>
      <c r="BB114" s="418"/>
      <c r="BC114" s="421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154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143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143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143</v>
      </c>
      <c r="C119" s="423"/>
      <c r="D119" s="423"/>
      <c r="E119" s="423" t="s">
        <v>143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143</v>
      </c>
      <c r="C120" s="423"/>
      <c r="D120" s="423"/>
      <c r="E120" s="423"/>
      <c r="F120" s="423"/>
      <c r="G120" s="423"/>
      <c r="H120" s="423" t="s">
        <v>143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143</v>
      </c>
      <c r="F121" s="423"/>
      <c r="G121" s="423"/>
      <c r="H121" s="423" t="s">
        <v>143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143</v>
      </c>
      <c r="C122" s="423"/>
      <c r="D122" s="423"/>
      <c r="E122" s="423" t="s">
        <v>143</v>
      </c>
      <c r="F122" s="423"/>
      <c r="G122" s="423"/>
      <c r="H122" s="423" t="s">
        <v>143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9</v>
      </c>
      <c r="H4" s="147" t="s">
        <v>53</v>
      </c>
      <c r="K4" s="299">
        <f>COUNTIFS(ローデータ!B12:B1011,1,ローデータ!G12:G1011,$G$4)</f>
        <v>34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2</v>
      </c>
      <c r="K10" s="56">
        <f>SUM(B10:J10)</f>
        <v>34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34</v>
      </c>
      <c r="D16" s="56">
        <f>SUM(B16:C16)</f>
        <v>34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26</v>
      </c>
      <c r="C23" s="289"/>
      <c r="D23" s="288">
        <f>COUNTIFS(ローデータ!$B$12:$B$1011,1,ローデータ!$G$12:$G$1011,$G$4,ローデータ!$K$12:$K$1011,D21)</f>
        <v>6</v>
      </c>
      <c r="E23" s="289"/>
      <c r="F23" s="288">
        <f>COUNTIFS(ローデータ!$B$12:$B$1011,1,ローデータ!$G$12:$G$1011,$G$4,ローデータ!$K$12:$K$1011,F21)</f>
        <v>2</v>
      </c>
      <c r="G23" s="290"/>
      <c r="H23" s="289"/>
      <c r="I23" s="56">
        <f>SUM(B23:H23)</f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12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26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2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9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310" t="s">
        <v>50</v>
      </c>
      <c r="B68" s="311"/>
      <c r="C68" s="100">
        <f>SUM(C59:C67)</f>
        <v>34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34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1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9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9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5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5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2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1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1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2</v>
      </c>
    </row>
    <row r="84" spans="1:17" ht="14.1" customHeight="1" thickTop="1" x14ac:dyDescent="0.15">
      <c r="A84" s="310" t="s">
        <v>50</v>
      </c>
      <c r="B84" s="311"/>
      <c r="C84" s="331">
        <f>SUM(C75:D83)</f>
        <v>26</v>
      </c>
      <c r="D84" s="332"/>
      <c r="E84" s="331">
        <f>SUM(E75:F83)</f>
        <v>6</v>
      </c>
      <c r="F84" s="332"/>
      <c r="G84" s="333">
        <f>SUM(G75:I83)</f>
        <v>2</v>
      </c>
      <c r="H84" s="333"/>
      <c r="I84" s="331"/>
      <c r="J84" s="106">
        <f t="shared" si="2"/>
        <v>34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1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6</v>
      </c>
      <c r="N94" s="88">
        <f>SUMIFS(ローデータ!$O$12:$O$1011,ローデータ!$B$12:$B$1011,1,ローデータ!$G$12:$G$1011,$G$4,ローデータ!$K$12:$K$1011,$B$21,ローデータ!$H$12:$H$1011,J94)</f>
        <v>4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9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9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2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4</v>
      </c>
      <c r="M101" s="103">
        <f>SUM(M92:M100)</f>
        <v>16</v>
      </c>
      <c r="N101" s="103">
        <f>SUM(N92:N100)</f>
        <v>12</v>
      </c>
      <c r="O101" s="103">
        <f>SUM(O92:O100)</f>
        <v>0</v>
      </c>
      <c r="P101" s="103">
        <f>SUM(P92:P100)</f>
        <v>0</v>
      </c>
      <c r="Q101" s="103">
        <f t="shared" si="3"/>
        <v>32</v>
      </c>
    </row>
    <row r="102" spans="1:17" ht="14.1" customHeight="1" x14ac:dyDescent="0.15">
      <c r="A102" s="140" t="s">
        <v>50</v>
      </c>
      <c r="B102" s="141"/>
      <c r="C102" s="56">
        <f>SUM(C93:C101)</f>
        <v>26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1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48" t="s">
        <v>50</v>
      </c>
      <c r="B118" s="349"/>
      <c r="C118" s="109">
        <f>SUM(C109:C117)</f>
        <v>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6</v>
      </c>
      <c r="G118" s="78"/>
      <c r="H118" s="348" t="s">
        <v>50</v>
      </c>
      <c r="I118" s="349"/>
      <c r="J118" s="109">
        <f t="shared" ref="J118:P118" si="8">SUM(J109:J117)</f>
        <v>1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4</v>
      </c>
      <c r="P118" s="109">
        <f t="shared" si="8"/>
        <v>0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2</v>
      </c>
      <c r="I136" s="111">
        <f>SUM(I127:I135)</f>
        <v>2</v>
      </c>
      <c r="J136" s="109">
        <f>SUM(J127:J135)</f>
        <v>0</v>
      </c>
      <c r="K136" s="109">
        <f>SUM(K127:K135)</f>
        <v>0</v>
      </c>
      <c r="L136" s="109">
        <f t="shared" si="9"/>
        <v>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1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1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1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1</v>
      </c>
      <c r="D152" s="56">
        <f>SUM(D143:D151)</f>
        <v>1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1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26</v>
      </c>
      <c r="G159" s="289"/>
      <c r="H159" s="288">
        <f>COUNTIFS(ローデータ!$B$12:$B$1011,1,ローデータ!$G$12:$G$1011,$G$4,ローデータ!$I$12:$I$1011,$C$14,ローデータ!$K$12:$K$1011,H157)</f>
        <v>6</v>
      </c>
      <c r="I159" s="289"/>
      <c r="J159" s="288">
        <f>COUNTIFS(ローデータ!$B$12:$B$1011,1,ローデータ!$G$12:$G$1011,$G$4,ローデータ!$I$12:$I$1011,$C$14,ローデータ!$K$12:$K$1011,J157)</f>
        <v>2</v>
      </c>
      <c r="K159" s="290"/>
      <c r="L159" s="289"/>
      <c r="M159" s="56">
        <f t="shared" ref="M159:M171" si="16">SUM(F159:L159)</f>
        <v>34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26</v>
      </c>
      <c r="G171" s="289"/>
      <c r="H171" s="288">
        <f>SUM(H159:I170)</f>
        <v>6</v>
      </c>
      <c r="I171" s="289"/>
      <c r="J171" s="288">
        <f>SUM(J159:L170)</f>
        <v>2</v>
      </c>
      <c r="K171" s="290"/>
      <c r="L171" s="289"/>
      <c r="M171" s="56">
        <f t="shared" si="16"/>
        <v>34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26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26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26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12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32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16</v>
      </c>
      <c r="H210" s="95">
        <f>SUM(H198:H209)</f>
        <v>12</v>
      </c>
      <c r="I210" s="95">
        <f t="shared" si="19"/>
        <v>0</v>
      </c>
      <c r="J210" s="95">
        <f>SUM(J198:J209)</f>
        <v>0</v>
      </c>
      <c r="K210" s="119">
        <f t="shared" si="18"/>
        <v>32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1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4</v>
      </c>
      <c r="L246" s="95">
        <f t="shared" si="22"/>
        <v>0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2</v>
      </c>
      <c r="L266" s="95">
        <f>SUM(L254:L265)</f>
        <v>2</v>
      </c>
      <c r="M266" s="95">
        <f>SUM(M254:M265)</f>
        <v>0</v>
      </c>
      <c r="N266" s="95">
        <f>SUM(N254:N265)</f>
        <v>0</v>
      </c>
      <c r="O266" s="56">
        <f>SUM(L266:N266)</f>
        <v>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1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東成区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28</v>
      </c>
      <c r="E4" s="121" t="str">
        <f>ローデータ!E4</f>
        <v>火</v>
      </c>
      <c r="G4" s="145">
        <v>10</v>
      </c>
      <c r="H4" s="147" t="s">
        <v>53</v>
      </c>
      <c r="K4" s="299">
        <f>COUNTIFS(ローデータ!B12:B1011,1,ローデータ!G12:G1011,$G$4)</f>
        <v>31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6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31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31</v>
      </c>
      <c r="D16" s="56">
        <f>SUM(B16:C16)</f>
        <v>31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25</v>
      </c>
      <c r="C23" s="289"/>
      <c r="D23" s="288">
        <f>COUNTIFS(ローデータ!$B$12:$B$1011,1,ローデータ!$G$12:$G$1011,$G$4,ローデータ!$K$12:$K$1011,D21)</f>
        <v>3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12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9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25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6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6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31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1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5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6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1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1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2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5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2</v>
      </c>
      <c r="H80" s="290"/>
      <c r="I80" s="290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6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6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3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25</v>
      </c>
      <c r="D84" s="332"/>
      <c r="E84" s="331">
        <f>SUM(E75:F83)</f>
        <v>3</v>
      </c>
      <c r="F84" s="332"/>
      <c r="G84" s="333">
        <f>SUM(G75:I83)</f>
        <v>3</v>
      </c>
      <c r="H84" s="333"/>
      <c r="I84" s="331"/>
      <c r="J84" s="106">
        <f t="shared" si="2"/>
        <v>31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4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5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6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6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2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5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12</v>
      </c>
      <c r="M101" s="103">
        <f>SUM(M92:M100)</f>
        <v>13</v>
      </c>
      <c r="N101" s="103">
        <f>SUM(N92:N100)</f>
        <v>9</v>
      </c>
      <c r="O101" s="103">
        <f>SUM(O92:O100)</f>
        <v>0</v>
      </c>
      <c r="P101" s="103">
        <f>SUM(P92:P100)</f>
        <v>0</v>
      </c>
      <c r="Q101" s="103">
        <f t="shared" si="3"/>
        <v>34</v>
      </c>
    </row>
    <row r="102" spans="1:17" ht="14.1" customHeight="1" x14ac:dyDescent="0.15">
      <c r="A102" s="140" t="s">
        <v>50</v>
      </c>
      <c r="B102" s="141"/>
      <c r="C102" s="56">
        <f>SUM(C93:C101)</f>
        <v>25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1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1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3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3</v>
      </c>
      <c r="L118" s="109">
        <f t="shared" si="8"/>
        <v>1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2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2</v>
      </c>
      <c r="I132" s="115">
        <f>COUNTIFS(ローデータ!$B$12:$B$1011,1,ローデータ!$G$12:$G$1011,$G$4,ローデータ!$K$12:$K$1011,$F$21,ローデータ!$S$12:$S$1011,$I$124,ローデータ!$H$12:$H$1011,A132)</f>
        <v>2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2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1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2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2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2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2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4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25</v>
      </c>
      <c r="G159" s="289"/>
      <c r="H159" s="288">
        <f>COUNTIFS(ローデータ!$B$12:$B$1011,1,ローデータ!$G$12:$G$1011,$G$4,ローデータ!$I$12:$I$1011,$C$14,ローデータ!$K$12:$K$1011,H157)</f>
        <v>3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31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25</v>
      </c>
      <c r="G171" s="289"/>
      <c r="H171" s="288">
        <f>SUM(H159:I170)</f>
        <v>3</v>
      </c>
      <c r="I171" s="289"/>
      <c r="J171" s="288">
        <f>SUM(J159:L170)</f>
        <v>3</v>
      </c>
      <c r="K171" s="290"/>
      <c r="L171" s="289"/>
      <c r="M171" s="56">
        <f t="shared" si="16"/>
        <v>31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25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25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25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12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9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34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12</v>
      </c>
      <c r="G210" s="95">
        <f t="shared" ref="G210:I210" si="19">SUM(G198:G209)</f>
        <v>13</v>
      </c>
      <c r="H210" s="95">
        <f>SUM(H198:H209)</f>
        <v>9</v>
      </c>
      <c r="I210" s="95">
        <f t="shared" si="19"/>
        <v>0</v>
      </c>
      <c r="J210" s="95">
        <f>SUM(J198:J209)</f>
        <v>0</v>
      </c>
      <c r="K210" s="119">
        <f t="shared" si="18"/>
        <v>34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3</v>
      </c>
      <c r="H246" s="95">
        <f t="shared" si="22"/>
        <v>1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3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0</v>
      </c>
      <c r="O284" s="95">
        <f t="shared" si="29"/>
        <v>0</v>
      </c>
      <c r="P284" s="95">
        <f t="shared" si="29"/>
        <v>2</v>
      </c>
      <c r="Q284" s="95">
        <f t="shared" si="29"/>
        <v>1</v>
      </c>
      <c r="R284" s="95">
        <f t="shared" si="29"/>
        <v>0</v>
      </c>
      <c r="S284" s="56">
        <f t="shared" si="27"/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2018-01-17T05:00:19Z</cp:lastPrinted>
  <dcterms:created xsi:type="dcterms:W3CDTF">2016-11-24T05:37:41Z</dcterms:created>
  <dcterms:modified xsi:type="dcterms:W3CDTF">2020-04-27T07:13:04Z</dcterms:modified>
</cp:coreProperties>
</file>